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adm\COMPARTIDO\SSCC\CALIDADE\Programas_Calidade\Medicion_Satisfaccion\Doutoramento\Profesorado\2024 cursos 2022_23 a 2023_24\Resultados\"/>
    </mc:Choice>
  </mc:AlternateContent>
  <bookViews>
    <workbookView xWindow="0" yWindow="0" windowWidth="28800" windowHeight="11100" tabRatio="835"/>
  </bookViews>
  <sheets>
    <sheet name="Portada" sheetId="52" r:id="rId1"/>
    <sheet name="Datos de Entrada" sheetId="50" r:id="rId2"/>
    <sheet name="Resumo" sheetId="4" r:id="rId3"/>
    <sheet name="Datos" sheetId="49" r:id="rId4"/>
  </sheets>
  <externalReferences>
    <externalReference r:id="rId5"/>
  </externalReferences>
  <definedNames>
    <definedName name="_xlnm._FilterDatabase" localSheetId="3" hidden="1">Datos!$B$3:$W$466</definedName>
    <definedName name="_xlnm._FilterDatabase" localSheetId="2" hidden="1">Resumo!$O$20:$O$62</definedName>
    <definedName name="_xlchart.v1.0" hidden="1">Resumo!$AQ$19</definedName>
    <definedName name="_xlchart.v1.1" hidden="1">Resumo!$AQ$20:$AQ$24</definedName>
    <definedName name="_xlchart.v1.2" hidden="1">Resumo!$AU$20:$AU$24</definedName>
    <definedName name="_xlnm.Print_Area" localSheetId="1">'Datos de Entrada'!$A$1:$P$53</definedName>
    <definedName name="_xlnm.Print_Area" localSheetId="0">Portada!$A$1:$K$41</definedName>
    <definedName name="_xlnm.Print_Area" localSheetId="2">Resumo!$A$1:$BK$137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4" l="1"/>
  <c r="I96" i="4"/>
  <c r="I94" i="4"/>
  <c r="I93" i="4"/>
  <c r="I92" i="4"/>
  <c r="I90" i="4"/>
  <c r="I89" i="4"/>
  <c r="I87" i="4"/>
  <c r="I86" i="4"/>
  <c r="I84" i="4"/>
  <c r="I83" i="4"/>
  <c r="I82" i="4"/>
  <c r="I81" i="4"/>
  <c r="I80" i="4"/>
  <c r="I79" i="4"/>
  <c r="I100" i="4"/>
  <c r="I99" i="4"/>
  <c r="I97" i="4"/>
  <c r="I95" i="4"/>
  <c r="I91" i="4"/>
  <c r="I88" i="4"/>
  <c r="I85" i="4"/>
  <c r="CU52" i="49"/>
  <c r="CL52" i="49"/>
  <c r="CM52" i="49"/>
  <c r="CN52" i="49"/>
  <c r="CO52" i="49"/>
  <c r="CP52" i="49"/>
  <c r="CQ52" i="49"/>
  <c r="CR52" i="49"/>
  <c r="CS52" i="49"/>
  <c r="CT52" i="49"/>
  <c r="CK52" i="49"/>
  <c r="CN43" i="49"/>
  <c r="CO43" i="49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V24" i="4"/>
  <c r="W24" i="4"/>
  <c r="X24" i="4"/>
  <c r="Y24" i="4"/>
  <c r="Z24" i="4"/>
  <c r="AA24" i="4"/>
  <c r="AB24" i="4"/>
  <c r="AC24" i="4"/>
  <c r="AD24" i="4"/>
  <c r="AE24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P22" i="4"/>
  <c r="Q22" i="4"/>
  <c r="R22" i="4"/>
  <c r="S22" i="4"/>
  <c r="T22" i="4"/>
  <c r="U22" i="4"/>
  <c r="P23" i="4"/>
  <c r="Q23" i="4"/>
  <c r="R23" i="4"/>
  <c r="S23" i="4"/>
  <c r="T23" i="4"/>
  <c r="U23" i="4"/>
  <c r="P24" i="4"/>
  <c r="Q24" i="4"/>
  <c r="R24" i="4"/>
  <c r="P26" i="4"/>
  <c r="Q26" i="4"/>
  <c r="R26" i="4"/>
  <c r="S26" i="4"/>
  <c r="T26" i="4"/>
  <c r="U26" i="4"/>
  <c r="P27" i="4"/>
  <c r="Q27" i="4"/>
  <c r="R27" i="4"/>
  <c r="S27" i="4"/>
  <c r="T27" i="4"/>
  <c r="U27" i="4"/>
  <c r="P28" i="4"/>
  <c r="Q28" i="4"/>
  <c r="R28" i="4"/>
  <c r="S28" i="4"/>
  <c r="T28" i="4"/>
  <c r="U28" i="4"/>
  <c r="P30" i="4"/>
  <c r="Q30" i="4"/>
  <c r="R30" i="4"/>
  <c r="S30" i="4"/>
  <c r="T30" i="4"/>
  <c r="U30" i="4"/>
  <c r="P31" i="4"/>
  <c r="Q31" i="4"/>
  <c r="R31" i="4"/>
  <c r="S31" i="4"/>
  <c r="T31" i="4"/>
  <c r="U31" i="4"/>
  <c r="P32" i="4"/>
  <c r="Q32" i="4"/>
  <c r="R32" i="4"/>
  <c r="S32" i="4"/>
  <c r="T32" i="4"/>
  <c r="U32" i="4"/>
  <c r="P33" i="4"/>
  <c r="Q33" i="4"/>
  <c r="R33" i="4"/>
  <c r="S33" i="4"/>
  <c r="T33" i="4"/>
  <c r="U33" i="4"/>
  <c r="P34" i="4"/>
  <c r="Q34" i="4"/>
  <c r="R34" i="4"/>
  <c r="S34" i="4"/>
  <c r="T34" i="4"/>
  <c r="U34" i="4"/>
  <c r="P35" i="4"/>
  <c r="Q35" i="4"/>
  <c r="R35" i="4"/>
  <c r="S35" i="4"/>
  <c r="T35" i="4"/>
  <c r="U35" i="4"/>
  <c r="P36" i="4"/>
  <c r="Q36" i="4"/>
  <c r="R36" i="4"/>
  <c r="S36" i="4"/>
  <c r="T36" i="4"/>
  <c r="U36" i="4"/>
  <c r="P37" i="4"/>
  <c r="Q37" i="4"/>
  <c r="R37" i="4"/>
  <c r="S37" i="4"/>
  <c r="T37" i="4"/>
  <c r="U37" i="4"/>
  <c r="P38" i="4"/>
  <c r="Q38" i="4"/>
  <c r="R38" i="4"/>
  <c r="S38" i="4"/>
  <c r="T38" i="4"/>
  <c r="U38" i="4"/>
  <c r="P39" i="4"/>
  <c r="Q39" i="4"/>
  <c r="R39" i="4"/>
  <c r="S39" i="4"/>
  <c r="T39" i="4"/>
  <c r="U39" i="4"/>
  <c r="P40" i="4"/>
  <c r="Q40" i="4"/>
  <c r="R40" i="4"/>
  <c r="S40" i="4"/>
  <c r="T40" i="4"/>
  <c r="U40" i="4"/>
  <c r="P41" i="4"/>
  <c r="Q41" i="4"/>
  <c r="R41" i="4"/>
  <c r="S41" i="4"/>
  <c r="T41" i="4"/>
  <c r="U41" i="4"/>
  <c r="P42" i="4"/>
  <c r="Q42" i="4"/>
  <c r="R42" i="4"/>
  <c r="S42" i="4"/>
  <c r="T42" i="4"/>
  <c r="U42" i="4"/>
  <c r="P43" i="4"/>
  <c r="Q43" i="4"/>
  <c r="R43" i="4"/>
  <c r="S43" i="4"/>
  <c r="T43" i="4"/>
  <c r="U43" i="4"/>
  <c r="P44" i="4"/>
  <c r="Q44" i="4"/>
  <c r="R44" i="4"/>
  <c r="S44" i="4"/>
  <c r="T44" i="4"/>
  <c r="U44" i="4"/>
  <c r="P45" i="4"/>
  <c r="Q45" i="4"/>
  <c r="R45" i="4"/>
  <c r="S45" i="4"/>
  <c r="T45" i="4"/>
  <c r="U45" i="4"/>
  <c r="P47" i="4"/>
  <c r="Q47" i="4"/>
  <c r="R47" i="4"/>
  <c r="S47" i="4"/>
  <c r="T47" i="4"/>
  <c r="U47" i="4"/>
  <c r="P48" i="4"/>
  <c r="Q48" i="4"/>
  <c r="R48" i="4"/>
  <c r="S48" i="4"/>
  <c r="T48" i="4"/>
  <c r="U48" i="4"/>
  <c r="P51" i="4"/>
  <c r="Q51" i="4"/>
  <c r="R51" i="4"/>
  <c r="S51" i="4"/>
  <c r="T51" i="4"/>
  <c r="U51" i="4"/>
  <c r="P52" i="4"/>
  <c r="Q52" i="4"/>
  <c r="R52" i="4"/>
  <c r="S52" i="4"/>
  <c r="T52" i="4"/>
  <c r="U52" i="4"/>
  <c r="P53" i="4"/>
  <c r="Q53" i="4"/>
  <c r="R53" i="4"/>
  <c r="S53" i="4"/>
  <c r="T53" i="4"/>
  <c r="U53" i="4"/>
  <c r="P55" i="4"/>
  <c r="Q55" i="4"/>
  <c r="R55" i="4"/>
  <c r="S55" i="4"/>
  <c r="T55" i="4"/>
  <c r="U55" i="4"/>
  <c r="P56" i="4"/>
  <c r="Q56" i="4"/>
  <c r="R56" i="4"/>
  <c r="S56" i="4"/>
  <c r="T56" i="4"/>
  <c r="U56" i="4"/>
  <c r="P57" i="4"/>
  <c r="Q57" i="4"/>
  <c r="R57" i="4"/>
  <c r="S57" i="4"/>
  <c r="T57" i="4"/>
  <c r="U57" i="4"/>
  <c r="P58" i="4"/>
  <c r="Q58" i="4"/>
  <c r="R58" i="4"/>
  <c r="S58" i="4"/>
  <c r="T58" i="4"/>
  <c r="U58" i="4"/>
  <c r="P59" i="4"/>
  <c r="Q59" i="4"/>
  <c r="R59" i="4"/>
  <c r="S59" i="4"/>
  <c r="T59" i="4"/>
  <c r="U59" i="4"/>
  <c r="P60" i="4"/>
  <c r="Q60" i="4"/>
  <c r="R60" i="4"/>
  <c r="S60" i="4"/>
  <c r="T60" i="4"/>
  <c r="U60" i="4"/>
  <c r="P61" i="4"/>
  <c r="Q61" i="4"/>
  <c r="R61" i="4"/>
  <c r="S61" i="4"/>
  <c r="T61" i="4"/>
  <c r="U61" i="4"/>
  <c r="O22" i="4"/>
  <c r="O23" i="4"/>
  <c r="O24" i="4"/>
  <c r="O26" i="4"/>
  <c r="O27" i="4"/>
  <c r="O28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7" i="4"/>
  <c r="O48" i="4"/>
  <c r="O51" i="4"/>
  <c r="O52" i="4"/>
  <c r="O53" i="4"/>
  <c r="O55" i="4"/>
  <c r="O56" i="4"/>
  <c r="O57" i="4"/>
  <c r="O58" i="4"/>
  <c r="O59" i="4"/>
  <c r="O60" i="4"/>
  <c r="O61" i="4"/>
  <c r="O62" i="4"/>
  <c r="K25" i="4" l="1"/>
  <c r="K29" i="4"/>
  <c r="K33" i="4"/>
  <c r="K37" i="4"/>
  <c r="K41" i="4"/>
  <c r="K45" i="4"/>
  <c r="K49" i="4"/>
  <c r="K54" i="4"/>
  <c r="K58" i="4"/>
  <c r="J22" i="4"/>
  <c r="K22" i="4" s="1"/>
  <c r="J23" i="4"/>
  <c r="K23" i="4" s="1"/>
  <c r="J24" i="4"/>
  <c r="K24" i="4" s="1"/>
  <c r="J25" i="4"/>
  <c r="J26" i="4"/>
  <c r="K26" i="4" s="1"/>
  <c r="J27" i="4"/>
  <c r="K27" i="4" s="1"/>
  <c r="J28" i="4"/>
  <c r="K28" i="4" s="1"/>
  <c r="J29" i="4"/>
  <c r="J30" i="4"/>
  <c r="K30" i="4" s="1"/>
  <c r="J31" i="4"/>
  <c r="K31" i="4" s="1"/>
  <c r="J32" i="4"/>
  <c r="K32" i="4" s="1"/>
  <c r="J33" i="4"/>
  <c r="J34" i="4"/>
  <c r="K34" i="4" s="1"/>
  <c r="J35" i="4"/>
  <c r="K35" i="4" s="1"/>
  <c r="J36" i="4"/>
  <c r="K36" i="4" s="1"/>
  <c r="J37" i="4"/>
  <c r="J38" i="4"/>
  <c r="K38" i="4" s="1"/>
  <c r="J39" i="4"/>
  <c r="K39" i="4" s="1"/>
  <c r="J40" i="4"/>
  <c r="K40" i="4" s="1"/>
  <c r="J41" i="4"/>
  <c r="J42" i="4"/>
  <c r="K42" i="4" s="1"/>
  <c r="J43" i="4"/>
  <c r="K43" i="4" s="1"/>
  <c r="J44" i="4"/>
  <c r="K44" i="4" s="1"/>
  <c r="J45" i="4"/>
  <c r="J46" i="4"/>
  <c r="K46" i="4" s="1"/>
  <c r="J47" i="4"/>
  <c r="K47" i="4" s="1"/>
  <c r="J48" i="4"/>
  <c r="K48" i="4" s="1"/>
  <c r="J49" i="4"/>
  <c r="J51" i="4"/>
  <c r="K51" i="4" s="1"/>
  <c r="J52" i="4"/>
  <c r="K52" i="4" s="1"/>
  <c r="J53" i="4"/>
  <c r="K53" i="4" s="1"/>
  <c r="J54" i="4"/>
  <c r="J55" i="4"/>
  <c r="K55" i="4" s="1"/>
  <c r="J56" i="4"/>
  <c r="K56" i="4" s="1"/>
  <c r="J57" i="4"/>
  <c r="K57" i="4" s="1"/>
  <c r="J58" i="4"/>
  <c r="J59" i="4"/>
  <c r="K59" i="4" s="1"/>
  <c r="J60" i="4"/>
  <c r="K60" i="4" s="1"/>
  <c r="J61" i="4"/>
  <c r="K61" i="4" s="1"/>
  <c r="J21" i="4"/>
  <c r="CH36" i="49"/>
  <c r="BQ36" i="49"/>
  <c r="AY30" i="49"/>
  <c r="AY31" i="49"/>
  <c r="AY32" i="49"/>
  <c r="AY33" i="49"/>
  <c r="AY34" i="49"/>
  <c r="AY35" i="49"/>
  <c r="AY36" i="49"/>
  <c r="AY37" i="49"/>
  <c r="AY38" i="49"/>
  <c r="AY39" i="49"/>
  <c r="AY40" i="49"/>
  <c r="AY41" i="49"/>
  <c r="AY42" i="49"/>
  <c r="AY43" i="49"/>
  <c r="AY44" i="49"/>
  <c r="AY45" i="49"/>
  <c r="AY46" i="49"/>
  <c r="AY47" i="49"/>
  <c r="I53" i="4"/>
  <c r="I28" i="4"/>
  <c r="CH8" i="49" l="1"/>
  <c r="CH9" i="49"/>
  <c r="CH10" i="49"/>
  <c r="CH11" i="49"/>
  <c r="CH12" i="49"/>
  <c r="CH13" i="49"/>
  <c r="CH14" i="49"/>
  <c r="CH15" i="49"/>
  <c r="CH16" i="49"/>
  <c r="CH17" i="49"/>
  <c r="CH18" i="49"/>
  <c r="CH19" i="49"/>
  <c r="CH20" i="49"/>
  <c r="CH21" i="49"/>
  <c r="CH22" i="49"/>
  <c r="CH23" i="49"/>
  <c r="CH24" i="49"/>
  <c r="CH25" i="49"/>
  <c r="CH26" i="49"/>
  <c r="CH27" i="49"/>
  <c r="CH28" i="49"/>
  <c r="CH29" i="49"/>
  <c r="CH30" i="49"/>
  <c r="CH31" i="49"/>
  <c r="CH32" i="49"/>
  <c r="CH33" i="49"/>
  <c r="CH34" i="49"/>
  <c r="CH35" i="49"/>
  <c r="CH37" i="49"/>
  <c r="CH38" i="49"/>
  <c r="CH39" i="49"/>
  <c r="CH40" i="49"/>
  <c r="CH41" i="49"/>
  <c r="CH42" i="49"/>
  <c r="CH43" i="49"/>
  <c r="CH44" i="49"/>
  <c r="CH45" i="49"/>
  <c r="CH46" i="49"/>
  <c r="CH47" i="49"/>
  <c r="CH7" i="49"/>
  <c r="CH6" i="49"/>
  <c r="BS8" i="49"/>
  <c r="BT8" i="49"/>
  <c r="BU8" i="49"/>
  <c r="BV8" i="49"/>
  <c r="BW8" i="49"/>
  <c r="BX8" i="49"/>
  <c r="BY8" i="49"/>
  <c r="BZ8" i="49"/>
  <c r="CA8" i="49"/>
  <c r="CB8" i="49"/>
  <c r="CC8" i="49"/>
  <c r="CD8" i="49"/>
  <c r="CE8" i="49"/>
  <c r="CF8" i="49"/>
  <c r="CS8" i="49" s="1"/>
  <c r="CG8" i="49"/>
  <c r="CU8" i="49" s="1"/>
  <c r="BS9" i="49"/>
  <c r="BT9" i="49"/>
  <c r="BU9" i="49"/>
  <c r="BV9" i="49"/>
  <c r="BW9" i="49"/>
  <c r="BX9" i="49"/>
  <c r="BY9" i="49"/>
  <c r="CM9" i="49" s="1"/>
  <c r="BZ9" i="49"/>
  <c r="CA9" i="49"/>
  <c r="CO9" i="49" s="1"/>
  <c r="CB9" i="49"/>
  <c r="CC9" i="49"/>
  <c r="CQ9" i="49" s="1"/>
  <c r="CD9" i="49"/>
  <c r="CE9" i="49"/>
  <c r="CF9" i="49"/>
  <c r="CS9" i="49" s="1"/>
  <c r="CG9" i="49"/>
  <c r="CU9" i="49" s="1"/>
  <c r="BS10" i="49"/>
  <c r="BT10" i="49"/>
  <c r="BU10" i="49"/>
  <c r="BV10" i="49"/>
  <c r="BW10" i="49"/>
  <c r="BX10" i="49"/>
  <c r="BY10" i="49"/>
  <c r="BZ10" i="49"/>
  <c r="CA10" i="49"/>
  <c r="CO10" i="49" s="1"/>
  <c r="CB10" i="49"/>
  <c r="BS12" i="49"/>
  <c r="BT12" i="49"/>
  <c r="BU12" i="49"/>
  <c r="BV12" i="49"/>
  <c r="BW12" i="49"/>
  <c r="BX12" i="49"/>
  <c r="BY12" i="49"/>
  <c r="CM12" i="49" s="1"/>
  <c r="BZ12" i="49"/>
  <c r="CA12" i="49"/>
  <c r="CB12" i="49"/>
  <c r="CC12" i="49"/>
  <c r="CQ12" i="49" s="1"/>
  <c r="CD12" i="49"/>
  <c r="CE12" i="49"/>
  <c r="CF12" i="49"/>
  <c r="CS12" i="49" s="1"/>
  <c r="CG12" i="49"/>
  <c r="CU12" i="49" s="1"/>
  <c r="BS13" i="49"/>
  <c r="BT13" i="49"/>
  <c r="BU13" i="49"/>
  <c r="BV13" i="49"/>
  <c r="BW13" i="49"/>
  <c r="BX13" i="49"/>
  <c r="BY13" i="49"/>
  <c r="BZ13" i="49"/>
  <c r="CA13" i="49"/>
  <c r="CO13" i="49" s="1"/>
  <c r="CB13" i="49"/>
  <c r="CC13" i="49"/>
  <c r="CQ13" i="49" s="1"/>
  <c r="CD13" i="49"/>
  <c r="CE13" i="49"/>
  <c r="CF13" i="49"/>
  <c r="CS13" i="49" s="1"/>
  <c r="CG13" i="49"/>
  <c r="CU13" i="49" s="1"/>
  <c r="BS14" i="49"/>
  <c r="CK14" i="49" s="1"/>
  <c r="BT14" i="49"/>
  <c r="BU14" i="49"/>
  <c r="BV14" i="49"/>
  <c r="BW14" i="49"/>
  <c r="BX14" i="49"/>
  <c r="BY14" i="49"/>
  <c r="CM14" i="49" s="1"/>
  <c r="BZ14" i="49"/>
  <c r="CA14" i="49"/>
  <c r="CO14" i="49" s="1"/>
  <c r="CB14" i="49"/>
  <c r="CC14" i="49"/>
  <c r="CQ14" i="49" s="1"/>
  <c r="CD14" i="49"/>
  <c r="CE14" i="49"/>
  <c r="CF14" i="49"/>
  <c r="CS14" i="49" s="1"/>
  <c r="CG14" i="49"/>
  <c r="CU14" i="49" s="1"/>
  <c r="BS16" i="49"/>
  <c r="CK16" i="49" s="1"/>
  <c r="BT16" i="49"/>
  <c r="BU16" i="49"/>
  <c r="BV16" i="49"/>
  <c r="BW16" i="49"/>
  <c r="BX16" i="49"/>
  <c r="BY16" i="49"/>
  <c r="CM16" i="49" s="1"/>
  <c r="BZ16" i="49"/>
  <c r="CA16" i="49"/>
  <c r="CO16" i="49" s="1"/>
  <c r="CB16" i="49"/>
  <c r="CC16" i="49"/>
  <c r="CQ16" i="49" s="1"/>
  <c r="CD16" i="49"/>
  <c r="CE16" i="49"/>
  <c r="CF16" i="49"/>
  <c r="CS16" i="49" s="1"/>
  <c r="CG16" i="49"/>
  <c r="CU16" i="49" s="1"/>
  <c r="BS17" i="49"/>
  <c r="CK17" i="49" s="1"/>
  <c r="BT17" i="49"/>
  <c r="BU17" i="49"/>
  <c r="BV17" i="49"/>
  <c r="BW17" i="49"/>
  <c r="BX17" i="49"/>
  <c r="BY17" i="49"/>
  <c r="CM17" i="49" s="1"/>
  <c r="BZ17" i="49"/>
  <c r="CA17" i="49"/>
  <c r="CO17" i="49" s="1"/>
  <c r="CB17" i="49"/>
  <c r="CC17" i="49"/>
  <c r="CQ17" i="49" s="1"/>
  <c r="CD17" i="49"/>
  <c r="CE17" i="49"/>
  <c r="CF17" i="49"/>
  <c r="CS17" i="49" s="1"/>
  <c r="CG17" i="49"/>
  <c r="CU17" i="49" s="1"/>
  <c r="BS18" i="49"/>
  <c r="CK18" i="49" s="1"/>
  <c r="BT18" i="49"/>
  <c r="BU18" i="49"/>
  <c r="BV18" i="49"/>
  <c r="BW18" i="49"/>
  <c r="BX18" i="49"/>
  <c r="BY18" i="49"/>
  <c r="CM18" i="49" s="1"/>
  <c r="BZ18" i="49"/>
  <c r="CA18" i="49"/>
  <c r="CO18" i="49" s="1"/>
  <c r="CB18" i="49"/>
  <c r="CC18" i="49"/>
  <c r="CQ18" i="49" s="1"/>
  <c r="CD18" i="49"/>
  <c r="CE18" i="49"/>
  <c r="CF18" i="49"/>
  <c r="CS18" i="49" s="1"/>
  <c r="CG18" i="49"/>
  <c r="CU18" i="49" s="1"/>
  <c r="BS19" i="49"/>
  <c r="BT19" i="49"/>
  <c r="BU19" i="49"/>
  <c r="BV19" i="49"/>
  <c r="BW19" i="49"/>
  <c r="BX19" i="49"/>
  <c r="BY19" i="49"/>
  <c r="BZ19" i="49"/>
  <c r="CA19" i="49"/>
  <c r="CO19" i="49" s="1"/>
  <c r="CB19" i="49"/>
  <c r="CC19" i="49"/>
  <c r="CD19" i="49"/>
  <c r="CE19" i="49"/>
  <c r="CF19" i="49"/>
  <c r="CS19" i="49" s="1"/>
  <c r="CG19" i="49"/>
  <c r="CU19" i="49" s="1"/>
  <c r="BS20" i="49"/>
  <c r="CK20" i="49" s="1"/>
  <c r="BT20" i="49"/>
  <c r="BU20" i="49"/>
  <c r="BV20" i="49"/>
  <c r="BW20" i="49"/>
  <c r="BX20" i="49"/>
  <c r="BY20" i="49"/>
  <c r="CM20" i="49" s="1"/>
  <c r="BZ20" i="49"/>
  <c r="CA20" i="49"/>
  <c r="CO20" i="49" s="1"/>
  <c r="CB20" i="49"/>
  <c r="CC20" i="49"/>
  <c r="CD20" i="49"/>
  <c r="CE20" i="49"/>
  <c r="CF20" i="49"/>
  <c r="CS20" i="49" s="1"/>
  <c r="CG20" i="49"/>
  <c r="CU20" i="49" s="1"/>
  <c r="BS21" i="49"/>
  <c r="CK21" i="49" s="1"/>
  <c r="BT21" i="49"/>
  <c r="BU21" i="49"/>
  <c r="BV21" i="49"/>
  <c r="BW21" i="49"/>
  <c r="BX21" i="49"/>
  <c r="BY21" i="49"/>
  <c r="CM21" i="49" s="1"/>
  <c r="BZ21" i="49"/>
  <c r="CA21" i="49"/>
  <c r="CB21" i="49"/>
  <c r="CC21" i="49"/>
  <c r="CQ21" i="49" s="1"/>
  <c r="CD21" i="49"/>
  <c r="CE21" i="49"/>
  <c r="CF21" i="49"/>
  <c r="CS21" i="49" s="1"/>
  <c r="CG21" i="49"/>
  <c r="CU21" i="49" s="1"/>
  <c r="BS22" i="49"/>
  <c r="BT22" i="49"/>
  <c r="BU22" i="49"/>
  <c r="BV22" i="49"/>
  <c r="BW22" i="49"/>
  <c r="BX22" i="49"/>
  <c r="BY22" i="49"/>
  <c r="CM22" i="49" s="1"/>
  <c r="BZ22" i="49"/>
  <c r="CA22" i="49"/>
  <c r="CO22" i="49" s="1"/>
  <c r="CB22" i="49"/>
  <c r="CC22" i="49"/>
  <c r="CQ22" i="49" s="1"/>
  <c r="CD22" i="49"/>
  <c r="CE22" i="49"/>
  <c r="CF22" i="49"/>
  <c r="CS22" i="49" s="1"/>
  <c r="CG22" i="49"/>
  <c r="CU22" i="49" s="1"/>
  <c r="BS23" i="49"/>
  <c r="BT23" i="49"/>
  <c r="BU23" i="49"/>
  <c r="BV23" i="49"/>
  <c r="BW23" i="49"/>
  <c r="BX23" i="49"/>
  <c r="BY23" i="49"/>
  <c r="CM23" i="49" s="1"/>
  <c r="BZ23" i="49"/>
  <c r="CA23" i="49"/>
  <c r="CO23" i="49" s="1"/>
  <c r="CB23" i="49"/>
  <c r="CC23" i="49"/>
  <c r="CQ23" i="49" s="1"/>
  <c r="CD23" i="49"/>
  <c r="CF23" i="49"/>
  <c r="CS23" i="49" s="1"/>
  <c r="CG23" i="49"/>
  <c r="CU23" i="49" s="1"/>
  <c r="BS25" i="49"/>
  <c r="BT25" i="49"/>
  <c r="BU25" i="49"/>
  <c r="BV25" i="49"/>
  <c r="BW25" i="49"/>
  <c r="BX25" i="49"/>
  <c r="BY25" i="49"/>
  <c r="CM25" i="49" s="1"/>
  <c r="BZ25" i="49"/>
  <c r="CA25" i="49"/>
  <c r="CB25" i="49"/>
  <c r="CC25" i="49"/>
  <c r="CQ25" i="49" s="1"/>
  <c r="CD25" i="49"/>
  <c r="CF25" i="49"/>
  <c r="CS25" i="49" s="1"/>
  <c r="CG25" i="49"/>
  <c r="CU25" i="49" s="1"/>
  <c r="BS26" i="49"/>
  <c r="BT26" i="49"/>
  <c r="BU26" i="49"/>
  <c r="BV26" i="49"/>
  <c r="BW26" i="49"/>
  <c r="BX26" i="49"/>
  <c r="BY26" i="49"/>
  <c r="BZ26" i="49"/>
  <c r="CA26" i="49"/>
  <c r="CO26" i="49" s="1"/>
  <c r="CB26" i="49"/>
  <c r="CC26" i="49"/>
  <c r="CD26" i="49"/>
  <c r="CE26" i="49"/>
  <c r="CF26" i="49"/>
  <c r="CS26" i="49" s="1"/>
  <c r="CG26" i="49"/>
  <c r="CU26" i="49" s="1"/>
  <c r="BS27" i="49"/>
  <c r="CK27" i="49" s="1"/>
  <c r="BT27" i="49"/>
  <c r="BU27" i="49"/>
  <c r="BV27" i="49"/>
  <c r="BW27" i="49"/>
  <c r="BX27" i="49"/>
  <c r="BY27" i="49"/>
  <c r="CM27" i="49" s="1"/>
  <c r="BZ27" i="49"/>
  <c r="CA27" i="49"/>
  <c r="CO27" i="49" s="1"/>
  <c r="CB27" i="49"/>
  <c r="CC27" i="49"/>
  <c r="CD27" i="49"/>
  <c r="CE27" i="49"/>
  <c r="CF27" i="49"/>
  <c r="CS27" i="49" s="1"/>
  <c r="CG27" i="49"/>
  <c r="CU27" i="49" s="1"/>
  <c r="BS28" i="49"/>
  <c r="BT28" i="49"/>
  <c r="BU28" i="49"/>
  <c r="BV28" i="49"/>
  <c r="BW28" i="49"/>
  <c r="BX28" i="49"/>
  <c r="BY28" i="49"/>
  <c r="CM28" i="49" s="1"/>
  <c r="BZ28" i="49"/>
  <c r="CA28" i="49"/>
  <c r="CB28" i="49"/>
  <c r="CC28" i="49"/>
  <c r="CQ28" i="49" s="1"/>
  <c r="CD28" i="49"/>
  <c r="CE28" i="49"/>
  <c r="CF28" i="49"/>
  <c r="CS28" i="49" s="1"/>
  <c r="CG28" i="49"/>
  <c r="CU28" i="49" s="1"/>
  <c r="BS29" i="49"/>
  <c r="BT29" i="49"/>
  <c r="BU29" i="49"/>
  <c r="BV29" i="49"/>
  <c r="BW29" i="49"/>
  <c r="BX29" i="49"/>
  <c r="BY29" i="49"/>
  <c r="CM29" i="49" s="1"/>
  <c r="BZ29" i="49"/>
  <c r="CA29" i="49"/>
  <c r="CO29" i="49" s="1"/>
  <c r="CB29" i="49"/>
  <c r="CC29" i="49"/>
  <c r="CQ29" i="49" s="1"/>
  <c r="CD29" i="49"/>
  <c r="CE29" i="49"/>
  <c r="CF29" i="49"/>
  <c r="CS29" i="49" s="1"/>
  <c r="CG29" i="49"/>
  <c r="CU29" i="49" s="1"/>
  <c r="BS30" i="49"/>
  <c r="BT30" i="49"/>
  <c r="BU30" i="49"/>
  <c r="BV30" i="49"/>
  <c r="BW30" i="49"/>
  <c r="BX30" i="49"/>
  <c r="BY30" i="49"/>
  <c r="CM30" i="49" s="1"/>
  <c r="BZ30" i="49"/>
  <c r="CA30" i="49"/>
  <c r="CO30" i="49" s="1"/>
  <c r="CB30" i="49"/>
  <c r="CC30" i="49"/>
  <c r="CD30" i="49"/>
  <c r="CE30" i="49"/>
  <c r="CF30" i="49"/>
  <c r="CS30" i="49" s="1"/>
  <c r="CG30" i="49"/>
  <c r="CU30" i="49" s="1"/>
  <c r="BS31" i="49"/>
  <c r="BT31" i="49"/>
  <c r="BU31" i="49"/>
  <c r="BV31" i="49"/>
  <c r="BW31" i="49"/>
  <c r="BX31" i="49"/>
  <c r="BY31" i="49"/>
  <c r="CM31" i="49" s="1"/>
  <c r="BZ31" i="49"/>
  <c r="CA31" i="49"/>
  <c r="CO31" i="49" s="1"/>
  <c r="CB31" i="49"/>
  <c r="CC31" i="49"/>
  <c r="CD31" i="49"/>
  <c r="CE31" i="49"/>
  <c r="CF31" i="49"/>
  <c r="CS31" i="49" s="1"/>
  <c r="CG31" i="49"/>
  <c r="CU31" i="49" s="1"/>
  <c r="BS33" i="49"/>
  <c r="BT33" i="49"/>
  <c r="BU33" i="49"/>
  <c r="BV33" i="49"/>
  <c r="BW33" i="49"/>
  <c r="BX33" i="49"/>
  <c r="BY33" i="49"/>
  <c r="CM33" i="49" s="1"/>
  <c r="BZ33" i="49"/>
  <c r="CA33" i="49"/>
  <c r="CB33" i="49"/>
  <c r="CC33" i="49"/>
  <c r="CQ33" i="49" s="1"/>
  <c r="CD33" i="49"/>
  <c r="CE33" i="49"/>
  <c r="CF33" i="49"/>
  <c r="CS33" i="49" s="1"/>
  <c r="CG33" i="49"/>
  <c r="CU33" i="49" s="1"/>
  <c r="BS34" i="49"/>
  <c r="CK34" i="49" s="1"/>
  <c r="BT34" i="49"/>
  <c r="BU34" i="49"/>
  <c r="BV34" i="49"/>
  <c r="BW34" i="49"/>
  <c r="BX34" i="49"/>
  <c r="BY34" i="49"/>
  <c r="CM34" i="49" s="1"/>
  <c r="BZ34" i="49"/>
  <c r="CA34" i="49"/>
  <c r="CO34" i="49" s="1"/>
  <c r="CB34" i="49"/>
  <c r="CC34" i="49"/>
  <c r="CQ34" i="49" s="1"/>
  <c r="CD34" i="49"/>
  <c r="CE34" i="49"/>
  <c r="CF34" i="49"/>
  <c r="CS34" i="49" s="1"/>
  <c r="CG34" i="49"/>
  <c r="CU34" i="49" s="1"/>
  <c r="BS37" i="49"/>
  <c r="BT37" i="49"/>
  <c r="BU37" i="49"/>
  <c r="BV37" i="49"/>
  <c r="BW37" i="49"/>
  <c r="BX37" i="49"/>
  <c r="BY37" i="49"/>
  <c r="BZ37" i="49"/>
  <c r="CA37" i="49"/>
  <c r="CO37" i="49" s="1"/>
  <c r="CB37" i="49"/>
  <c r="CC37" i="49"/>
  <c r="CD37" i="49"/>
  <c r="CE37" i="49"/>
  <c r="CF37" i="49"/>
  <c r="CS37" i="49" s="1"/>
  <c r="CG37" i="49"/>
  <c r="CU37" i="49" s="1"/>
  <c r="BS38" i="49"/>
  <c r="BT38" i="49"/>
  <c r="BU38" i="49"/>
  <c r="BV38" i="49"/>
  <c r="BW38" i="49"/>
  <c r="BX38" i="49"/>
  <c r="BY38" i="49"/>
  <c r="CM38" i="49" s="1"/>
  <c r="BZ38" i="49"/>
  <c r="CA38" i="49"/>
  <c r="CO38" i="49" s="1"/>
  <c r="CB38" i="49"/>
  <c r="CC38" i="49"/>
  <c r="CQ38" i="49" s="1"/>
  <c r="CD38" i="49"/>
  <c r="CE38" i="49"/>
  <c r="CF38" i="49"/>
  <c r="CS38" i="49" s="1"/>
  <c r="CG38" i="49"/>
  <c r="CU38" i="49" s="1"/>
  <c r="BS39" i="49"/>
  <c r="BT39" i="49"/>
  <c r="BU39" i="49"/>
  <c r="BV39" i="49"/>
  <c r="BW39" i="49"/>
  <c r="BX39" i="49"/>
  <c r="BY39" i="49"/>
  <c r="CM39" i="49" s="1"/>
  <c r="BZ39" i="49"/>
  <c r="CA39" i="49"/>
  <c r="CB39" i="49"/>
  <c r="CC39" i="49"/>
  <c r="CQ39" i="49" s="1"/>
  <c r="CD39" i="49"/>
  <c r="CE39" i="49"/>
  <c r="CF39" i="49"/>
  <c r="CS39" i="49" s="1"/>
  <c r="CG39" i="49"/>
  <c r="CU39" i="49" s="1"/>
  <c r="BS41" i="49"/>
  <c r="CK41" i="49" s="1"/>
  <c r="BT41" i="49"/>
  <c r="BU41" i="49"/>
  <c r="BV41" i="49"/>
  <c r="BW41" i="49"/>
  <c r="BX41" i="49"/>
  <c r="BY41" i="49"/>
  <c r="CM41" i="49" s="1"/>
  <c r="BZ41" i="49"/>
  <c r="CA41" i="49"/>
  <c r="CO41" i="49" s="1"/>
  <c r="CB41" i="49"/>
  <c r="CC41" i="49"/>
  <c r="CQ41" i="49" s="1"/>
  <c r="CD41" i="49"/>
  <c r="CE41" i="49"/>
  <c r="CF41" i="49"/>
  <c r="CS41" i="49" s="1"/>
  <c r="CG41" i="49"/>
  <c r="CU41" i="49" s="1"/>
  <c r="BS42" i="49"/>
  <c r="CK42" i="49" s="1"/>
  <c r="BT42" i="49"/>
  <c r="BU42" i="49"/>
  <c r="BV42" i="49"/>
  <c r="BW42" i="49"/>
  <c r="BX42" i="49"/>
  <c r="BY42" i="49"/>
  <c r="BZ42" i="49"/>
  <c r="CA42" i="49"/>
  <c r="CO42" i="49" s="1"/>
  <c r="CB42" i="49"/>
  <c r="CC42" i="49"/>
  <c r="CD42" i="49"/>
  <c r="CE42" i="49"/>
  <c r="CF42" i="49"/>
  <c r="CS42" i="49" s="1"/>
  <c r="CG42" i="49"/>
  <c r="CU42" i="49" s="1"/>
  <c r="BS43" i="49"/>
  <c r="CK43" i="49" s="1"/>
  <c r="BT43" i="49"/>
  <c r="BU43" i="49"/>
  <c r="BV43" i="49"/>
  <c r="BW43" i="49"/>
  <c r="BX43" i="49"/>
  <c r="BY43" i="49"/>
  <c r="CM43" i="49" s="1"/>
  <c r="BZ43" i="49"/>
  <c r="CA43" i="49"/>
  <c r="CB43" i="49"/>
  <c r="CC43" i="49"/>
  <c r="CD43" i="49"/>
  <c r="CE43" i="49"/>
  <c r="CF43" i="49"/>
  <c r="CS43" i="49" s="1"/>
  <c r="CG43" i="49"/>
  <c r="CU43" i="49" s="1"/>
  <c r="BS44" i="49"/>
  <c r="BT44" i="49"/>
  <c r="BU44" i="49"/>
  <c r="BV44" i="49"/>
  <c r="BW44" i="49"/>
  <c r="BX44" i="49"/>
  <c r="BY44" i="49"/>
  <c r="CM44" i="49" s="1"/>
  <c r="BZ44" i="49"/>
  <c r="CA44" i="49"/>
  <c r="CB44" i="49"/>
  <c r="CC44" i="49"/>
  <c r="CQ44" i="49" s="1"/>
  <c r="CD44" i="49"/>
  <c r="CE44" i="49"/>
  <c r="CF44" i="49"/>
  <c r="CS44" i="49" s="1"/>
  <c r="CG44" i="49"/>
  <c r="CU44" i="49" s="1"/>
  <c r="BS45" i="49"/>
  <c r="BT45" i="49"/>
  <c r="BU45" i="49"/>
  <c r="BV45" i="49"/>
  <c r="BW45" i="49"/>
  <c r="BX45" i="49"/>
  <c r="BY45" i="49"/>
  <c r="CM45" i="49" s="1"/>
  <c r="BZ45" i="49"/>
  <c r="CA45" i="49"/>
  <c r="CO45" i="49" s="1"/>
  <c r="CB45" i="49"/>
  <c r="CC45" i="49"/>
  <c r="CQ45" i="49" s="1"/>
  <c r="CD45" i="49"/>
  <c r="CE45" i="49"/>
  <c r="CF45" i="49"/>
  <c r="CS45" i="49" s="1"/>
  <c r="CG45" i="49"/>
  <c r="CU45" i="49" s="1"/>
  <c r="BS46" i="49"/>
  <c r="BT46" i="49"/>
  <c r="BU46" i="49"/>
  <c r="BV46" i="49"/>
  <c r="BW46" i="49"/>
  <c r="BX46" i="49"/>
  <c r="BY46" i="49"/>
  <c r="BZ46" i="49"/>
  <c r="CA46" i="49"/>
  <c r="CO46" i="49" s="1"/>
  <c r="CB46" i="49"/>
  <c r="CC46" i="49"/>
  <c r="CD46" i="49"/>
  <c r="CE46" i="49"/>
  <c r="CF46" i="49"/>
  <c r="CS46" i="49" s="1"/>
  <c r="CG46" i="49"/>
  <c r="CU46" i="49" s="1"/>
  <c r="BS47" i="49"/>
  <c r="BT47" i="49"/>
  <c r="BU47" i="49"/>
  <c r="BV47" i="49"/>
  <c r="BW47" i="49"/>
  <c r="BX47" i="49"/>
  <c r="BY47" i="49"/>
  <c r="CM47" i="49" s="1"/>
  <c r="BZ47" i="49"/>
  <c r="CA47" i="49"/>
  <c r="CO47" i="49" s="1"/>
  <c r="CB47" i="49"/>
  <c r="CC47" i="49"/>
  <c r="CD47" i="49"/>
  <c r="CE47" i="49"/>
  <c r="CF47" i="49"/>
  <c r="CS47" i="49" s="1"/>
  <c r="CG47" i="49"/>
  <c r="CU47" i="49" s="1"/>
  <c r="CG7" i="49"/>
  <c r="CF7" i="49"/>
  <c r="CE7" i="49"/>
  <c r="CD7" i="49"/>
  <c r="CC7" i="49"/>
  <c r="CB7" i="49"/>
  <c r="CA7" i="49"/>
  <c r="BZ7" i="49"/>
  <c r="BY7" i="49"/>
  <c r="BX7" i="49"/>
  <c r="BW7" i="49"/>
  <c r="BV7" i="49"/>
  <c r="BU7" i="49"/>
  <c r="BT7" i="49"/>
  <c r="BS7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Q8" i="49"/>
  <c r="BQ9" i="49"/>
  <c r="BQ10" i="49"/>
  <c r="BQ11" i="49"/>
  <c r="BQ12" i="49"/>
  <c r="BQ13" i="49"/>
  <c r="BQ14" i="49"/>
  <c r="BQ15" i="49"/>
  <c r="BQ16" i="49"/>
  <c r="BQ17" i="49"/>
  <c r="BQ18" i="49"/>
  <c r="BQ19" i="49"/>
  <c r="BQ20" i="49"/>
  <c r="BQ21" i="49"/>
  <c r="BQ22" i="49"/>
  <c r="BQ23" i="49"/>
  <c r="BQ24" i="49"/>
  <c r="BQ25" i="49"/>
  <c r="BQ26" i="49"/>
  <c r="BQ27" i="49"/>
  <c r="BQ28" i="49"/>
  <c r="BQ29" i="49"/>
  <c r="BQ30" i="49"/>
  <c r="BQ31" i="49"/>
  <c r="BQ32" i="49"/>
  <c r="BQ33" i="49"/>
  <c r="BQ34" i="49"/>
  <c r="BQ35" i="49"/>
  <c r="BQ37" i="49"/>
  <c r="BQ38" i="49"/>
  <c r="BQ39" i="49"/>
  <c r="BQ40" i="49"/>
  <c r="BQ41" i="49"/>
  <c r="BQ42" i="49"/>
  <c r="BQ43" i="49"/>
  <c r="BQ44" i="49"/>
  <c r="BQ45" i="49"/>
  <c r="BQ46" i="49"/>
  <c r="BQ47" i="49"/>
  <c r="BQ7" i="49"/>
  <c r="BQ6" i="49"/>
  <c r="BB8" i="49"/>
  <c r="CJ8" i="49" s="1"/>
  <c r="BC8" i="49"/>
  <c r="BD8" i="49"/>
  <c r="BE8" i="49"/>
  <c r="BF8" i="49"/>
  <c r="BG8" i="49"/>
  <c r="BH8" i="49"/>
  <c r="CL8" i="49" s="1"/>
  <c r="BI8" i="49"/>
  <c r="BJ8" i="49"/>
  <c r="CN8" i="49" s="1"/>
  <c r="BK8" i="49"/>
  <c r="BL8" i="49"/>
  <c r="CP8" i="49" s="1"/>
  <c r="BM8" i="49"/>
  <c r="BN8" i="49"/>
  <c r="BO8" i="49"/>
  <c r="CR8" i="49" s="1"/>
  <c r="BP8" i="49"/>
  <c r="CT8" i="49" s="1"/>
  <c r="BB9" i="49"/>
  <c r="BC9" i="49"/>
  <c r="BD9" i="49"/>
  <c r="BE9" i="49"/>
  <c r="BF9" i="49"/>
  <c r="BG9" i="49"/>
  <c r="BH9" i="49"/>
  <c r="BI9" i="49"/>
  <c r="BJ9" i="49"/>
  <c r="CN9" i="49" s="1"/>
  <c r="BK9" i="49"/>
  <c r="BL9" i="49"/>
  <c r="BM9" i="49"/>
  <c r="BN9" i="49"/>
  <c r="BO9" i="49"/>
  <c r="CR9" i="49" s="1"/>
  <c r="BP9" i="49"/>
  <c r="CT9" i="49" s="1"/>
  <c r="BB12" i="49"/>
  <c r="BC12" i="49"/>
  <c r="BD12" i="49"/>
  <c r="BE12" i="49"/>
  <c r="BF12" i="49"/>
  <c r="BG12" i="49"/>
  <c r="BH12" i="49"/>
  <c r="CL12" i="49" s="1"/>
  <c r="BI12" i="49"/>
  <c r="BJ12" i="49"/>
  <c r="CN12" i="49" s="1"/>
  <c r="BK12" i="49"/>
  <c r="BL12" i="49"/>
  <c r="BM12" i="49"/>
  <c r="BN12" i="49"/>
  <c r="BO12" i="49"/>
  <c r="CR12" i="49" s="1"/>
  <c r="BP12" i="49"/>
  <c r="CT12" i="49" s="1"/>
  <c r="BB13" i="49"/>
  <c r="BC13" i="49"/>
  <c r="BD13" i="49"/>
  <c r="BE13" i="49"/>
  <c r="BF13" i="49"/>
  <c r="BG13" i="49"/>
  <c r="BH13" i="49"/>
  <c r="CL13" i="49" s="1"/>
  <c r="BI13" i="49"/>
  <c r="BJ13" i="49"/>
  <c r="BK13" i="49"/>
  <c r="BL13" i="49"/>
  <c r="CP13" i="49" s="1"/>
  <c r="BM13" i="49"/>
  <c r="BN13" i="49"/>
  <c r="BO13" i="49"/>
  <c r="CR13" i="49" s="1"/>
  <c r="BP13" i="49"/>
  <c r="CT13" i="49" s="1"/>
  <c r="BB14" i="49"/>
  <c r="CJ14" i="49" s="1"/>
  <c r="BC14" i="49"/>
  <c r="BD14" i="49"/>
  <c r="BE14" i="49"/>
  <c r="BF14" i="49"/>
  <c r="BG14" i="49"/>
  <c r="BH14" i="49"/>
  <c r="CL14" i="49" s="1"/>
  <c r="BI14" i="49"/>
  <c r="BJ14" i="49"/>
  <c r="CN14" i="49" s="1"/>
  <c r="BK14" i="49"/>
  <c r="BL14" i="49"/>
  <c r="CP14" i="49" s="1"/>
  <c r="BM14" i="49"/>
  <c r="BN14" i="49"/>
  <c r="BO14" i="49"/>
  <c r="CR14" i="49" s="1"/>
  <c r="BP14" i="49"/>
  <c r="CT14" i="49" s="1"/>
  <c r="BB16" i="49"/>
  <c r="CJ16" i="49" s="1"/>
  <c r="BC16" i="49"/>
  <c r="BD16" i="49"/>
  <c r="BE16" i="49"/>
  <c r="BF16" i="49"/>
  <c r="BG16" i="49"/>
  <c r="BH16" i="49"/>
  <c r="CL16" i="49" s="1"/>
  <c r="BI16" i="49"/>
  <c r="BJ16" i="49"/>
  <c r="CN16" i="49" s="1"/>
  <c r="BK16" i="49"/>
  <c r="BL16" i="49"/>
  <c r="CP16" i="49" s="1"/>
  <c r="BM16" i="49"/>
  <c r="BN16" i="49"/>
  <c r="BO16" i="49"/>
  <c r="CR16" i="49" s="1"/>
  <c r="BP16" i="49"/>
  <c r="CT16" i="49" s="1"/>
  <c r="BB17" i="49"/>
  <c r="CJ17" i="49" s="1"/>
  <c r="BC17" i="49"/>
  <c r="BD17" i="49"/>
  <c r="BE17" i="49"/>
  <c r="BF17" i="49"/>
  <c r="BG17" i="49"/>
  <c r="BH17" i="49"/>
  <c r="CL17" i="49" s="1"/>
  <c r="BI17" i="49"/>
  <c r="BJ17" i="49"/>
  <c r="CN17" i="49" s="1"/>
  <c r="BK17" i="49"/>
  <c r="BL17" i="49"/>
  <c r="CP17" i="49" s="1"/>
  <c r="BM17" i="49"/>
  <c r="BN17" i="49"/>
  <c r="BO17" i="49"/>
  <c r="CR17" i="49" s="1"/>
  <c r="BP17" i="49"/>
  <c r="CT17" i="49" s="1"/>
  <c r="BB18" i="49"/>
  <c r="CJ18" i="49" s="1"/>
  <c r="BC18" i="49"/>
  <c r="BD18" i="49"/>
  <c r="BE18" i="49"/>
  <c r="BF18" i="49"/>
  <c r="BG18" i="49"/>
  <c r="BH18" i="49"/>
  <c r="CL18" i="49" s="1"/>
  <c r="BI18" i="49"/>
  <c r="BJ18" i="49"/>
  <c r="CN18" i="49" s="1"/>
  <c r="BK18" i="49"/>
  <c r="BL18" i="49"/>
  <c r="CP18" i="49" s="1"/>
  <c r="BM18" i="49"/>
  <c r="BN18" i="49"/>
  <c r="BO18" i="49"/>
  <c r="CR18" i="49" s="1"/>
  <c r="BP18" i="49"/>
  <c r="CT18" i="49" s="1"/>
  <c r="BB19" i="49"/>
  <c r="BC19" i="49"/>
  <c r="BD19" i="49"/>
  <c r="BE19" i="49"/>
  <c r="BF19" i="49"/>
  <c r="BG19" i="49"/>
  <c r="BH19" i="49"/>
  <c r="CL19" i="49" s="1"/>
  <c r="BI19" i="49"/>
  <c r="BJ19" i="49"/>
  <c r="CN19" i="49" s="1"/>
  <c r="BK19" i="49"/>
  <c r="BL19" i="49"/>
  <c r="CP19" i="49" s="1"/>
  <c r="BM19" i="49"/>
  <c r="BN19" i="49"/>
  <c r="BO19" i="49"/>
  <c r="CR19" i="49" s="1"/>
  <c r="BP19" i="49"/>
  <c r="CT19" i="49" s="1"/>
  <c r="BB20" i="49"/>
  <c r="BC20" i="49"/>
  <c r="BD20" i="49"/>
  <c r="BE20" i="49"/>
  <c r="BF20" i="49"/>
  <c r="BG20" i="49"/>
  <c r="BH20" i="49"/>
  <c r="BI20" i="49"/>
  <c r="BJ20" i="49"/>
  <c r="CN20" i="49" s="1"/>
  <c r="BK20" i="49"/>
  <c r="BL20" i="49"/>
  <c r="BM20" i="49"/>
  <c r="BN20" i="49"/>
  <c r="BO20" i="49"/>
  <c r="CR20" i="49" s="1"/>
  <c r="BP20" i="49"/>
  <c r="CT20" i="49" s="1"/>
  <c r="BB23" i="49"/>
  <c r="BC23" i="49"/>
  <c r="BD23" i="49"/>
  <c r="BE23" i="49"/>
  <c r="BF23" i="49"/>
  <c r="BG23" i="49"/>
  <c r="BH23" i="49"/>
  <c r="CL23" i="49" s="1"/>
  <c r="BI23" i="49"/>
  <c r="BJ23" i="49"/>
  <c r="BK23" i="49"/>
  <c r="BL23" i="49"/>
  <c r="BM23" i="49"/>
  <c r="BN23" i="49"/>
  <c r="BO23" i="49"/>
  <c r="CR23" i="49" s="1"/>
  <c r="BP23" i="49"/>
  <c r="CT23" i="49" s="1"/>
  <c r="BB24" i="49"/>
  <c r="BC24" i="49"/>
  <c r="BD24" i="49"/>
  <c r="BE24" i="49"/>
  <c r="BF24" i="49"/>
  <c r="BG24" i="49"/>
  <c r="BH24" i="49"/>
  <c r="CL24" i="49" s="1"/>
  <c r="BI24" i="49"/>
  <c r="BJ24" i="49"/>
  <c r="CN24" i="49" s="1"/>
  <c r="BK24" i="49"/>
  <c r="BL24" i="49"/>
  <c r="CP24" i="49" s="1"/>
  <c r="BM24" i="49"/>
  <c r="BN24" i="49"/>
  <c r="BO24" i="49"/>
  <c r="CR24" i="49" s="1"/>
  <c r="BP24" i="49"/>
  <c r="CT24" i="49" s="1"/>
  <c r="BB25" i="49"/>
  <c r="BC25" i="49"/>
  <c r="BD25" i="49"/>
  <c r="BE25" i="49"/>
  <c r="BF25" i="49"/>
  <c r="BG25" i="49"/>
  <c r="BH25" i="49"/>
  <c r="BI25" i="49"/>
  <c r="BJ25" i="49"/>
  <c r="CN25" i="49" s="1"/>
  <c r="BK25" i="49"/>
  <c r="BL25" i="49"/>
  <c r="BM25" i="49"/>
  <c r="BN25" i="49"/>
  <c r="BO25" i="49"/>
  <c r="CR25" i="49" s="1"/>
  <c r="BP25" i="49"/>
  <c r="CT25" i="49" s="1"/>
  <c r="BB26" i="49"/>
  <c r="BC26" i="49"/>
  <c r="BD26" i="49"/>
  <c r="BE26" i="49"/>
  <c r="BF26" i="49"/>
  <c r="BG26" i="49"/>
  <c r="BH26" i="49"/>
  <c r="CL26" i="49" s="1"/>
  <c r="BI26" i="49"/>
  <c r="BJ26" i="49"/>
  <c r="CN26" i="49" s="1"/>
  <c r="BK26" i="49"/>
  <c r="BL26" i="49"/>
  <c r="CP26" i="49" s="1"/>
  <c r="BM26" i="49"/>
  <c r="BN26" i="49"/>
  <c r="BO26" i="49"/>
  <c r="CR26" i="49" s="1"/>
  <c r="BP26" i="49"/>
  <c r="CT26" i="49" s="1"/>
  <c r="BB27" i="49"/>
  <c r="BC27" i="49"/>
  <c r="BD27" i="49"/>
  <c r="BE27" i="49"/>
  <c r="BF27" i="49"/>
  <c r="BG27" i="49"/>
  <c r="BH27" i="49"/>
  <c r="CL27" i="49" s="1"/>
  <c r="BI27" i="49"/>
  <c r="BJ27" i="49"/>
  <c r="BK27" i="49"/>
  <c r="BL27" i="49"/>
  <c r="BM27" i="49"/>
  <c r="BN27" i="49"/>
  <c r="BO27" i="49"/>
  <c r="CR27" i="49" s="1"/>
  <c r="BP27" i="49"/>
  <c r="CT27" i="49" s="1"/>
  <c r="BB28" i="49"/>
  <c r="CJ28" i="49" s="1"/>
  <c r="BC28" i="49"/>
  <c r="BD28" i="49"/>
  <c r="BE28" i="49"/>
  <c r="BF28" i="49"/>
  <c r="BG28" i="49"/>
  <c r="BH28" i="49"/>
  <c r="CL28" i="49" s="1"/>
  <c r="BI28" i="49"/>
  <c r="BJ28" i="49"/>
  <c r="CN28" i="49" s="1"/>
  <c r="BK28" i="49"/>
  <c r="BL28" i="49"/>
  <c r="CP28" i="49" s="1"/>
  <c r="BM28" i="49"/>
  <c r="BN28" i="49"/>
  <c r="BO28" i="49"/>
  <c r="CR28" i="49" s="1"/>
  <c r="BP28" i="49"/>
  <c r="CT28" i="49" s="1"/>
  <c r="BB29" i="49"/>
  <c r="BC29" i="49"/>
  <c r="BD29" i="49"/>
  <c r="BE29" i="49"/>
  <c r="BF29" i="49"/>
  <c r="BG29" i="49"/>
  <c r="BH29" i="49"/>
  <c r="BI29" i="49"/>
  <c r="BJ29" i="49"/>
  <c r="CN29" i="49" s="1"/>
  <c r="BK29" i="49"/>
  <c r="BL29" i="49"/>
  <c r="BM29" i="49"/>
  <c r="BN29" i="49"/>
  <c r="BO29" i="49"/>
  <c r="CR29" i="49" s="1"/>
  <c r="BP29" i="49"/>
  <c r="CT29" i="49" s="1"/>
  <c r="BB33" i="49"/>
  <c r="BC33" i="49"/>
  <c r="BD33" i="49"/>
  <c r="BE33" i="49"/>
  <c r="BF33" i="49"/>
  <c r="BG33" i="49"/>
  <c r="BH33" i="49"/>
  <c r="BI33" i="49"/>
  <c r="BJ33" i="49"/>
  <c r="CN33" i="49" s="1"/>
  <c r="BK33" i="49"/>
  <c r="BL33" i="49"/>
  <c r="BM33" i="49"/>
  <c r="BN33" i="49"/>
  <c r="BO33" i="49"/>
  <c r="CR33" i="49" s="1"/>
  <c r="BP33" i="49"/>
  <c r="CT33" i="49" s="1"/>
  <c r="BB34" i="49"/>
  <c r="BC34" i="49"/>
  <c r="BD34" i="49"/>
  <c r="BE34" i="49"/>
  <c r="BF34" i="49"/>
  <c r="BG34" i="49"/>
  <c r="BH34" i="49"/>
  <c r="CL34" i="49" s="1"/>
  <c r="BI34" i="49"/>
  <c r="BJ34" i="49"/>
  <c r="BK34" i="49"/>
  <c r="BL34" i="49"/>
  <c r="BM34" i="49"/>
  <c r="BN34" i="49"/>
  <c r="BO34" i="49"/>
  <c r="CR34" i="49" s="1"/>
  <c r="BP34" i="49"/>
  <c r="CT34" i="49" s="1"/>
  <c r="BB37" i="49"/>
  <c r="CJ37" i="49" s="1"/>
  <c r="BC37" i="49"/>
  <c r="BD37" i="49"/>
  <c r="BE37" i="49"/>
  <c r="BF37" i="49"/>
  <c r="BG37" i="49"/>
  <c r="BH37" i="49"/>
  <c r="BJ37" i="49"/>
  <c r="CN37" i="49" s="1"/>
  <c r="BK37" i="49"/>
  <c r="BL37" i="49"/>
  <c r="CP37" i="49" s="1"/>
  <c r="BM37" i="49"/>
  <c r="BN37" i="49"/>
  <c r="BO37" i="49"/>
  <c r="CR37" i="49" s="1"/>
  <c r="BP37" i="49"/>
  <c r="CT37" i="49" s="1"/>
  <c r="BB38" i="49"/>
  <c r="BC38" i="49"/>
  <c r="BD38" i="49"/>
  <c r="BE38" i="49"/>
  <c r="BF38" i="49"/>
  <c r="BG38" i="49"/>
  <c r="BH38" i="49"/>
  <c r="BI38" i="49"/>
  <c r="BJ38" i="49"/>
  <c r="CN38" i="49" s="1"/>
  <c r="BK38" i="49"/>
  <c r="BL38" i="49"/>
  <c r="BM38" i="49"/>
  <c r="BN38" i="49"/>
  <c r="BO38" i="49"/>
  <c r="CR38" i="49" s="1"/>
  <c r="BP38" i="49"/>
  <c r="CT38" i="49" s="1"/>
  <c r="BB39" i="49"/>
  <c r="BC39" i="49"/>
  <c r="BD39" i="49"/>
  <c r="BE39" i="49"/>
  <c r="BF39" i="49"/>
  <c r="BG39" i="49"/>
  <c r="BH39" i="49"/>
  <c r="CL39" i="49" s="1"/>
  <c r="BI39" i="49"/>
  <c r="BJ39" i="49"/>
  <c r="CN39" i="49" s="1"/>
  <c r="BK39" i="49"/>
  <c r="BL39" i="49"/>
  <c r="CP39" i="49" s="1"/>
  <c r="BM39" i="49"/>
  <c r="BN39" i="49"/>
  <c r="BO39" i="49"/>
  <c r="CR39" i="49" s="1"/>
  <c r="BP39" i="49"/>
  <c r="CT39" i="49" s="1"/>
  <c r="BB41" i="49"/>
  <c r="BC41" i="49"/>
  <c r="BD41" i="49"/>
  <c r="BE41" i="49"/>
  <c r="BF41" i="49"/>
  <c r="BG41" i="49"/>
  <c r="BH41" i="49"/>
  <c r="CL41" i="49" s="1"/>
  <c r="BI41" i="49"/>
  <c r="BJ41" i="49"/>
  <c r="BK41" i="49"/>
  <c r="BL41" i="49"/>
  <c r="BM41" i="49"/>
  <c r="BN41" i="49"/>
  <c r="BO41" i="49"/>
  <c r="CR41" i="49" s="1"/>
  <c r="BP41" i="49"/>
  <c r="CT41" i="49" s="1"/>
  <c r="BB43" i="49"/>
  <c r="BC43" i="49"/>
  <c r="BD43" i="49"/>
  <c r="BE43" i="49"/>
  <c r="BF43" i="49"/>
  <c r="BG43" i="49"/>
  <c r="BH43" i="49"/>
  <c r="CL43" i="49" s="1"/>
  <c r="BI43" i="49"/>
  <c r="BJ43" i="49"/>
  <c r="BK43" i="49"/>
  <c r="BL43" i="49"/>
  <c r="CP43" i="49" s="1"/>
  <c r="BM43" i="49"/>
  <c r="BN43" i="49"/>
  <c r="BO43" i="49"/>
  <c r="CR43" i="49" s="1"/>
  <c r="BP43" i="49"/>
  <c r="CT43" i="49" s="1"/>
  <c r="BB44" i="49"/>
  <c r="CJ44" i="49" s="1"/>
  <c r="BC44" i="49"/>
  <c r="BD44" i="49"/>
  <c r="BE44" i="49"/>
  <c r="BF44" i="49"/>
  <c r="BG44" i="49"/>
  <c r="BH44" i="49"/>
  <c r="BI44" i="49"/>
  <c r="BJ44" i="49"/>
  <c r="CN44" i="49" s="1"/>
  <c r="BK44" i="49"/>
  <c r="BL44" i="49"/>
  <c r="BM44" i="49"/>
  <c r="BN44" i="49"/>
  <c r="BO44" i="49"/>
  <c r="CR44" i="49" s="1"/>
  <c r="BP44" i="49"/>
  <c r="CT44" i="49" s="1"/>
  <c r="BB45" i="49"/>
  <c r="BC45" i="49"/>
  <c r="BD45" i="49"/>
  <c r="BE45" i="49"/>
  <c r="BF45" i="49"/>
  <c r="BG45" i="49"/>
  <c r="BH45" i="49"/>
  <c r="BI45" i="49"/>
  <c r="BJ45" i="49"/>
  <c r="CN45" i="49" s="1"/>
  <c r="BK45" i="49"/>
  <c r="BL45" i="49"/>
  <c r="BM45" i="49"/>
  <c r="BN45" i="49"/>
  <c r="BO45" i="49"/>
  <c r="CR45" i="49" s="1"/>
  <c r="BP45" i="49"/>
  <c r="CT45" i="49" s="1"/>
  <c r="BB46" i="49"/>
  <c r="BC46" i="49"/>
  <c r="BD46" i="49"/>
  <c r="BE46" i="49"/>
  <c r="BF46" i="49"/>
  <c r="BG46" i="49"/>
  <c r="BH46" i="49"/>
  <c r="CL46" i="49" s="1"/>
  <c r="BI46" i="49"/>
  <c r="BJ46" i="49"/>
  <c r="BK46" i="49"/>
  <c r="BL46" i="49"/>
  <c r="CP46" i="49" s="1"/>
  <c r="BM46" i="49"/>
  <c r="BN46" i="49"/>
  <c r="BO46" i="49"/>
  <c r="CR46" i="49" s="1"/>
  <c r="BP46" i="49"/>
  <c r="CT46" i="49" s="1"/>
  <c r="BB47" i="49"/>
  <c r="CJ47" i="49" s="1"/>
  <c r="BC47" i="49"/>
  <c r="BD47" i="49"/>
  <c r="BE47" i="49"/>
  <c r="BF47" i="49"/>
  <c r="BG47" i="49"/>
  <c r="BH47" i="49"/>
  <c r="CL47" i="49" s="1"/>
  <c r="BI47" i="49"/>
  <c r="BJ47" i="49"/>
  <c r="CN47" i="49" s="1"/>
  <c r="BK47" i="49"/>
  <c r="BL47" i="49"/>
  <c r="CP47" i="49" s="1"/>
  <c r="BM47" i="49"/>
  <c r="BN47" i="49"/>
  <c r="BO47" i="49"/>
  <c r="CR47" i="49" s="1"/>
  <c r="BP47" i="49"/>
  <c r="CT47" i="49" s="1"/>
  <c r="BP7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7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AY8" i="49"/>
  <c r="AY9" i="49"/>
  <c r="AY10" i="49"/>
  <c r="AY11" i="49"/>
  <c r="AY12" i="49"/>
  <c r="AY13" i="49"/>
  <c r="AY14" i="49"/>
  <c r="AY15" i="49"/>
  <c r="AY16" i="49"/>
  <c r="AY17" i="49"/>
  <c r="AY18" i="49"/>
  <c r="AY19" i="49"/>
  <c r="AY20" i="49"/>
  <c r="AY21" i="49"/>
  <c r="AY22" i="49"/>
  <c r="AY23" i="49"/>
  <c r="AY24" i="49"/>
  <c r="AY25" i="49"/>
  <c r="AY26" i="49"/>
  <c r="AY27" i="49"/>
  <c r="AY28" i="49"/>
  <c r="AY29" i="49"/>
  <c r="AY7" i="49"/>
  <c r="AY6" i="49"/>
  <c r="AR8" i="49"/>
  <c r="AS8" i="49"/>
  <c r="AT8" i="49"/>
  <c r="AU8" i="49"/>
  <c r="AX8" i="49" s="1"/>
  <c r="AV8" i="49"/>
  <c r="AW8" i="49"/>
  <c r="AR9" i="49"/>
  <c r="AS9" i="49"/>
  <c r="AT9" i="49"/>
  <c r="AU9" i="49"/>
  <c r="AV9" i="49"/>
  <c r="AW9" i="49"/>
  <c r="AR10" i="49"/>
  <c r="AS10" i="49"/>
  <c r="AT10" i="49"/>
  <c r="AR12" i="49"/>
  <c r="AS12" i="49"/>
  <c r="AT12" i="49"/>
  <c r="AU12" i="49"/>
  <c r="AX12" i="49" s="1"/>
  <c r="AV12" i="49"/>
  <c r="AW12" i="49"/>
  <c r="AR13" i="49"/>
  <c r="AS13" i="49"/>
  <c r="AT13" i="49"/>
  <c r="AU13" i="49"/>
  <c r="AV13" i="49"/>
  <c r="AW13" i="49"/>
  <c r="AR14" i="49"/>
  <c r="AS14" i="49"/>
  <c r="AT14" i="49"/>
  <c r="AU14" i="49"/>
  <c r="AV14" i="49"/>
  <c r="AW14" i="49"/>
  <c r="AR16" i="49"/>
  <c r="AS16" i="49"/>
  <c r="AT16" i="49"/>
  <c r="AU16" i="49"/>
  <c r="AX16" i="49" s="1"/>
  <c r="AV16" i="49"/>
  <c r="AW16" i="49"/>
  <c r="AR17" i="49"/>
  <c r="AS17" i="49"/>
  <c r="AT17" i="49"/>
  <c r="AU17" i="49"/>
  <c r="AV17" i="49"/>
  <c r="AW17" i="49"/>
  <c r="AR18" i="49"/>
  <c r="AS18" i="49"/>
  <c r="AT18" i="49"/>
  <c r="AU18" i="49"/>
  <c r="AV18" i="49"/>
  <c r="AW18" i="49"/>
  <c r="AR19" i="49"/>
  <c r="AS19" i="49"/>
  <c r="AX19" i="49" s="1"/>
  <c r="AT19" i="49"/>
  <c r="AU19" i="49"/>
  <c r="AV19" i="49"/>
  <c r="AW19" i="49"/>
  <c r="AR20" i="49"/>
  <c r="AS20" i="49"/>
  <c r="AT20" i="49"/>
  <c r="AU20" i="49"/>
  <c r="AV20" i="49"/>
  <c r="AW20" i="49"/>
  <c r="AR21" i="49"/>
  <c r="AS21" i="49"/>
  <c r="AT21" i="49"/>
  <c r="AU21" i="49"/>
  <c r="AV21" i="49"/>
  <c r="AW21" i="49"/>
  <c r="AR22" i="49"/>
  <c r="AS22" i="49"/>
  <c r="AT22" i="49"/>
  <c r="AU22" i="49"/>
  <c r="AV22" i="49"/>
  <c r="AW22" i="49"/>
  <c r="AR23" i="49"/>
  <c r="AX23" i="49" s="1"/>
  <c r="AS23" i="49"/>
  <c r="AT23" i="49"/>
  <c r="AU23" i="49"/>
  <c r="AV23" i="49"/>
  <c r="AW23" i="49"/>
  <c r="AR24" i="49"/>
  <c r="AS24" i="49"/>
  <c r="AT24" i="49"/>
  <c r="AU24" i="49"/>
  <c r="AV24" i="49"/>
  <c r="AW24" i="49"/>
  <c r="AR25" i="49"/>
  <c r="AS25" i="49"/>
  <c r="AT25" i="49"/>
  <c r="AU25" i="49"/>
  <c r="AV25" i="49"/>
  <c r="AW25" i="49"/>
  <c r="AR26" i="49"/>
  <c r="AS26" i="49"/>
  <c r="AT26" i="49"/>
  <c r="AU26" i="49"/>
  <c r="AV26" i="49"/>
  <c r="AW26" i="49"/>
  <c r="AR27" i="49"/>
  <c r="AS27" i="49"/>
  <c r="AT27" i="49"/>
  <c r="AU27" i="49"/>
  <c r="AV27" i="49"/>
  <c r="AW27" i="49"/>
  <c r="AR28" i="49"/>
  <c r="AS28" i="49"/>
  <c r="AT28" i="49"/>
  <c r="AU28" i="49"/>
  <c r="AV28" i="49"/>
  <c r="AW28" i="49"/>
  <c r="AR29" i="49"/>
  <c r="AS29" i="49"/>
  <c r="AT29" i="49"/>
  <c r="AU29" i="49"/>
  <c r="AV29" i="49"/>
  <c r="AW29" i="49"/>
  <c r="AR30" i="49"/>
  <c r="AS30" i="49"/>
  <c r="AT30" i="49"/>
  <c r="AU30" i="49"/>
  <c r="AV30" i="49"/>
  <c r="AW30" i="49"/>
  <c r="AR31" i="49"/>
  <c r="AX31" i="49" s="1"/>
  <c r="AS31" i="49"/>
  <c r="AT31" i="49"/>
  <c r="AU31" i="49"/>
  <c r="AV31" i="49"/>
  <c r="AW31" i="49"/>
  <c r="AR33" i="49"/>
  <c r="AX33" i="49" s="1"/>
  <c r="AS33" i="49"/>
  <c r="AT33" i="49"/>
  <c r="AU33" i="49"/>
  <c r="AV33" i="49"/>
  <c r="AW33" i="49"/>
  <c r="AR34" i="49"/>
  <c r="AS34" i="49"/>
  <c r="AT34" i="49"/>
  <c r="AU34" i="49"/>
  <c r="AV34" i="49"/>
  <c r="AW34" i="49"/>
  <c r="AV37" i="49"/>
  <c r="AW37" i="49"/>
  <c r="AW38" i="49"/>
  <c r="AT41" i="49"/>
  <c r="AV42" i="49"/>
  <c r="AW42" i="49"/>
  <c r="AW43" i="49"/>
  <c r="AV46" i="49"/>
  <c r="AS47" i="49"/>
  <c r="AW47" i="49"/>
  <c r="AW6" i="49"/>
  <c r="AB8" i="49"/>
  <c r="AC8" i="49"/>
  <c r="AD8" i="49"/>
  <c r="AE8" i="49"/>
  <c r="AF8" i="49"/>
  <c r="AG8" i="49"/>
  <c r="AH8" i="49"/>
  <c r="AI8" i="49"/>
  <c r="AJ8" i="49"/>
  <c r="AK8" i="49"/>
  <c r="AL8" i="49"/>
  <c r="AM8" i="49"/>
  <c r="AN8" i="49"/>
  <c r="AO8" i="49"/>
  <c r="AP8" i="49"/>
  <c r="AB9" i="49"/>
  <c r="AC9" i="49"/>
  <c r="AD9" i="49"/>
  <c r="AE9" i="49"/>
  <c r="AF9" i="49"/>
  <c r="AG9" i="49"/>
  <c r="AH9" i="49"/>
  <c r="AI9" i="49"/>
  <c r="AJ9" i="49"/>
  <c r="AK9" i="49"/>
  <c r="AL9" i="49"/>
  <c r="AM9" i="49"/>
  <c r="AN9" i="49"/>
  <c r="AO9" i="49"/>
  <c r="AP9" i="49"/>
  <c r="AB10" i="49"/>
  <c r="AC10" i="49"/>
  <c r="AD10" i="49"/>
  <c r="AE10" i="49"/>
  <c r="AF10" i="49"/>
  <c r="AG10" i="49"/>
  <c r="AH10" i="49"/>
  <c r="AI10" i="49"/>
  <c r="AJ10" i="49"/>
  <c r="AK10" i="49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O12" i="49"/>
  <c r="AP12" i="49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O13" i="49"/>
  <c r="AP13" i="49"/>
  <c r="AB14" i="49"/>
  <c r="AC14" i="49"/>
  <c r="AD14" i="49"/>
  <c r="AE14" i="49"/>
  <c r="AF14" i="49"/>
  <c r="AG14" i="49"/>
  <c r="AH14" i="49"/>
  <c r="AI14" i="49"/>
  <c r="AJ14" i="49"/>
  <c r="AK14" i="49"/>
  <c r="AL14" i="49"/>
  <c r="AM14" i="49"/>
  <c r="AN14" i="49"/>
  <c r="AO14" i="49"/>
  <c r="AP14" i="49"/>
  <c r="AB16" i="49"/>
  <c r="AC16" i="49"/>
  <c r="AD16" i="49"/>
  <c r="AE16" i="49"/>
  <c r="AF16" i="49"/>
  <c r="AG16" i="49"/>
  <c r="AH16" i="49"/>
  <c r="AI16" i="49"/>
  <c r="AJ16" i="49"/>
  <c r="AK16" i="49"/>
  <c r="AL16" i="49"/>
  <c r="AM16" i="49"/>
  <c r="AN16" i="49"/>
  <c r="AO16" i="49"/>
  <c r="AP16" i="49"/>
  <c r="AB17" i="49"/>
  <c r="AC17" i="49"/>
  <c r="AD17" i="49"/>
  <c r="AE17" i="49"/>
  <c r="AF17" i="49"/>
  <c r="AG17" i="49"/>
  <c r="AH17" i="49"/>
  <c r="AI17" i="49"/>
  <c r="AJ17" i="49"/>
  <c r="AK17" i="49"/>
  <c r="AL17" i="49"/>
  <c r="AM17" i="49"/>
  <c r="AN17" i="49"/>
  <c r="AO17" i="49"/>
  <c r="AP17" i="49"/>
  <c r="AB18" i="49"/>
  <c r="AC18" i="49"/>
  <c r="AD18" i="49"/>
  <c r="AE18" i="49"/>
  <c r="AF18" i="49"/>
  <c r="AG18" i="49"/>
  <c r="AH18" i="49"/>
  <c r="AI18" i="49"/>
  <c r="AJ18" i="49"/>
  <c r="AK18" i="49"/>
  <c r="AL18" i="49"/>
  <c r="AM18" i="49"/>
  <c r="AN18" i="49"/>
  <c r="AO18" i="49"/>
  <c r="AP18" i="49"/>
  <c r="AB19" i="49"/>
  <c r="AC19" i="49"/>
  <c r="AD19" i="49"/>
  <c r="AE19" i="49"/>
  <c r="AF19" i="49"/>
  <c r="AG19" i="49"/>
  <c r="AH19" i="49"/>
  <c r="AI19" i="49"/>
  <c r="AJ19" i="49"/>
  <c r="AK19" i="49"/>
  <c r="AL19" i="49"/>
  <c r="AM19" i="49"/>
  <c r="AN19" i="49"/>
  <c r="AO19" i="49"/>
  <c r="AP19" i="49"/>
  <c r="AB20" i="49"/>
  <c r="AC20" i="49"/>
  <c r="AD20" i="49"/>
  <c r="AE20" i="49"/>
  <c r="AF20" i="49"/>
  <c r="AG20" i="49"/>
  <c r="AH20" i="49"/>
  <c r="AI20" i="49"/>
  <c r="AJ20" i="49"/>
  <c r="AK20" i="49"/>
  <c r="AL20" i="49"/>
  <c r="AM20" i="49"/>
  <c r="AN20" i="49"/>
  <c r="AO20" i="49"/>
  <c r="AP20" i="49"/>
  <c r="AB21" i="49"/>
  <c r="AC21" i="49"/>
  <c r="AD21" i="49"/>
  <c r="AE21" i="49"/>
  <c r="AF21" i="49"/>
  <c r="AG21" i="49"/>
  <c r="AH21" i="49"/>
  <c r="AI21" i="49"/>
  <c r="AJ21" i="49"/>
  <c r="AK21" i="49"/>
  <c r="AL21" i="49"/>
  <c r="AM21" i="49"/>
  <c r="AN21" i="49"/>
  <c r="AO21" i="49"/>
  <c r="AP21" i="49"/>
  <c r="AB22" i="49"/>
  <c r="AC22" i="49"/>
  <c r="AD22" i="49"/>
  <c r="AE22" i="49"/>
  <c r="AF22" i="49"/>
  <c r="AG22" i="49"/>
  <c r="AH22" i="49"/>
  <c r="AI22" i="49"/>
  <c r="AJ22" i="49"/>
  <c r="AK22" i="49"/>
  <c r="AL22" i="49"/>
  <c r="AM22" i="49"/>
  <c r="AN22" i="49"/>
  <c r="AO22" i="49"/>
  <c r="AP22" i="49"/>
  <c r="AB23" i="49"/>
  <c r="AC23" i="49"/>
  <c r="AD23" i="49"/>
  <c r="AE23" i="49"/>
  <c r="AF23" i="49"/>
  <c r="AG23" i="49"/>
  <c r="AH23" i="49"/>
  <c r="AI23" i="49"/>
  <c r="AJ23" i="49"/>
  <c r="AK23" i="49"/>
  <c r="AL23" i="49"/>
  <c r="AM23" i="49"/>
  <c r="AN23" i="49"/>
  <c r="AO23" i="49"/>
  <c r="AP23" i="49"/>
  <c r="AB24" i="49"/>
  <c r="AC24" i="49"/>
  <c r="AD24" i="49"/>
  <c r="AE24" i="49"/>
  <c r="AF24" i="49"/>
  <c r="AG24" i="49"/>
  <c r="AH24" i="49"/>
  <c r="AI24" i="49"/>
  <c r="AJ24" i="49"/>
  <c r="AK24" i="49"/>
  <c r="AL24" i="49"/>
  <c r="AM24" i="49"/>
  <c r="AN24" i="49"/>
  <c r="AO24" i="49"/>
  <c r="AP24" i="49"/>
  <c r="AB25" i="49"/>
  <c r="AC25" i="49"/>
  <c r="AD25" i="49"/>
  <c r="AE25" i="49"/>
  <c r="AF25" i="49"/>
  <c r="AG25" i="49"/>
  <c r="AH25" i="49"/>
  <c r="AI25" i="49"/>
  <c r="AJ25" i="49"/>
  <c r="AK25" i="49"/>
  <c r="AL25" i="49"/>
  <c r="AM25" i="49"/>
  <c r="AN25" i="49"/>
  <c r="AO25" i="49"/>
  <c r="AP25" i="49"/>
  <c r="AB26" i="49"/>
  <c r="AC26" i="49"/>
  <c r="AD26" i="49"/>
  <c r="AE26" i="49"/>
  <c r="AF26" i="49"/>
  <c r="AG26" i="49"/>
  <c r="AH26" i="49"/>
  <c r="AI26" i="49"/>
  <c r="AJ26" i="49"/>
  <c r="AK26" i="49"/>
  <c r="AL26" i="49"/>
  <c r="AM26" i="49"/>
  <c r="AN26" i="49"/>
  <c r="AO26" i="49"/>
  <c r="AP26" i="49"/>
  <c r="AB27" i="49"/>
  <c r="AC27" i="49"/>
  <c r="AD27" i="49"/>
  <c r="AE27" i="49"/>
  <c r="AF27" i="49"/>
  <c r="AG27" i="49"/>
  <c r="AH27" i="49"/>
  <c r="AI27" i="49"/>
  <c r="AJ27" i="49"/>
  <c r="AK27" i="49"/>
  <c r="AL27" i="49"/>
  <c r="AM27" i="49"/>
  <c r="AN27" i="49"/>
  <c r="AO27" i="49"/>
  <c r="AP27" i="49"/>
  <c r="AB28" i="49"/>
  <c r="AC28" i="49"/>
  <c r="AD28" i="49"/>
  <c r="AE28" i="49"/>
  <c r="AF28" i="49"/>
  <c r="AG28" i="49"/>
  <c r="AH28" i="49"/>
  <c r="AI28" i="49"/>
  <c r="AJ28" i="49"/>
  <c r="AK28" i="49"/>
  <c r="AL28" i="49"/>
  <c r="AM28" i="49"/>
  <c r="AN28" i="49"/>
  <c r="AO28" i="49"/>
  <c r="AP28" i="49"/>
  <c r="AB29" i="49"/>
  <c r="AC29" i="49"/>
  <c r="AD29" i="49"/>
  <c r="AE29" i="49"/>
  <c r="AF29" i="49"/>
  <c r="AG29" i="49"/>
  <c r="AH29" i="49"/>
  <c r="AI29" i="49"/>
  <c r="AJ29" i="49"/>
  <c r="AK29" i="49"/>
  <c r="AL29" i="49"/>
  <c r="AM29" i="49"/>
  <c r="AN29" i="49"/>
  <c r="AO29" i="49"/>
  <c r="AP29" i="49"/>
  <c r="AB30" i="49"/>
  <c r="AC30" i="49"/>
  <c r="AD30" i="49"/>
  <c r="AE30" i="49"/>
  <c r="AF30" i="49"/>
  <c r="AG30" i="49"/>
  <c r="AH30" i="49"/>
  <c r="AI30" i="49"/>
  <c r="AJ30" i="49"/>
  <c r="AK30" i="49"/>
  <c r="AL30" i="49"/>
  <c r="AM30" i="49"/>
  <c r="AN30" i="49"/>
  <c r="AO30" i="49"/>
  <c r="AP30" i="49"/>
  <c r="AB31" i="49"/>
  <c r="AC31" i="49"/>
  <c r="AD31" i="49"/>
  <c r="AE31" i="49"/>
  <c r="AF31" i="49"/>
  <c r="AG31" i="49"/>
  <c r="AH31" i="49"/>
  <c r="AI31" i="49"/>
  <c r="AJ31" i="49"/>
  <c r="AK31" i="49"/>
  <c r="AL31" i="49"/>
  <c r="AM31" i="49"/>
  <c r="AN31" i="49"/>
  <c r="AO31" i="49"/>
  <c r="AP31" i="49"/>
  <c r="AB33" i="49"/>
  <c r="AC33" i="49"/>
  <c r="AD33" i="49"/>
  <c r="AE33" i="49"/>
  <c r="AF33" i="49"/>
  <c r="AG33" i="49"/>
  <c r="AH33" i="49"/>
  <c r="AI33" i="49"/>
  <c r="AJ33" i="49"/>
  <c r="AK33" i="49"/>
  <c r="AL33" i="49"/>
  <c r="AM33" i="49"/>
  <c r="AN33" i="49"/>
  <c r="AO33" i="49"/>
  <c r="AP33" i="49"/>
  <c r="AB34" i="49"/>
  <c r="AC34" i="49"/>
  <c r="AD34" i="49"/>
  <c r="AE34" i="49"/>
  <c r="AF34" i="49"/>
  <c r="AG34" i="49"/>
  <c r="AH34" i="49"/>
  <c r="AI34" i="49"/>
  <c r="AJ34" i="49"/>
  <c r="AK34" i="49"/>
  <c r="AL34" i="49"/>
  <c r="AM34" i="49"/>
  <c r="AN34" i="49"/>
  <c r="AO34" i="49"/>
  <c r="AP34" i="49"/>
  <c r="AB37" i="49"/>
  <c r="AC37" i="49"/>
  <c r="AD37" i="49"/>
  <c r="AE37" i="49"/>
  <c r="AR37" i="49" s="1"/>
  <c r="AF37" i="49"/>
  <c r="AG37" i="49"/>
  <c r="AH37" i="49"/>
  <c r="AI37" i="49"/>
  <c r="AS37" i="49" s="1"/>
  <c r="AJ37" i="49"/>
  <c r="AT37" i="49" s="1"/>
  <c r="AK37" i="49"/>
  <c r="AL37" i="49"/>
  <c r="AU37" i="49" s="1"/>
  <c r="AM37" i="49"/>
  <c r="AN37" i="49"/>
  <c r="AO37" i="49"/>
  <c r="AP37" i="49"/>
  <c r="AB38" i="49"/>
  <c r="AR38" i="49" s="1"/>
  <c r="AC38" i="49"/>
  <c r="AD38" i="49"/>
  <c r="AE38" i="49"/>
  <c r="AF38" i="49"/>
  <c r="AG38" i="49"/>
  <c r="AH38" i="49"/>
  <c r="AI38" i="49"/>
  <c r="AS38" i="49" s="1"/>
  <c r="AJ38" i="49"/>
  <c r="AT38" i="49" s="1"/>
  <c r="AK38" i="49"/>
  <c r="AL38" i="49"/>
  <c r="AM38" i="49"/>
  <c r="AN38" i="49"/>
  <c r="AU38" i="49" s="1"/>
  <c r="AO38" i="49"/>
  <c r="AV38" i="49" s="1"/>
  <c r="AP38" i="49"/>
  <c r="AB39" i="49"/>
  <c r="AC39" i="49"/>
  <c r="AR39" i="49" s="1"/>
  <c r="AD39" i="49"/>
  <c r="AE39" i="49"/>
  <c r="AF39" i="49"/>
  <c r="AG39" i="49"/>
  <c r="AH39" i="49"/>
  <c r="AS39" i="49" s="1"/>
  <c r="AI39" i="49"/>
  <c r="AJ39" i="49"/>
  <c r="AT39" i="49" s="1"/>
  <c r="AK39" i="49"/>
  <c r="AL39" i="49"/>
  <c r="AU39" i="49" s="1"/>
  <c r="AM39" i="49"/>
  <c r="AN39" i="49"/>
  <c r="AO39" i="49"/>
  <c r="AV39" i="49" s="1"/>
  <c r="AP39" i="49"/>
  <c r="AW39" i="49" s="1"/>
  <c r="AB41" i="49"/>
  <c r="AR41" i="49" s="1"/>
  <c r="AC41" i="49"/>
  <c r="AD41" i="49"/>
  <c r="AE41" i="49"/>
  <c r="AF41" i="49"/>
  <c r="AG41" i="49"/>
  <c r="AH41" i="49"/>
  <c r="AS41" i="49" s="1"/>
  <c r="AI41" i="49"/>
  <c r="AJ41" i="49"/>
  <c r="AK41" i="49"/>
  <c r="AL41" i="49"/>
  <c r="AU41" i="49" s="1"/>
  <c r="AM41" i="49"/>
  <c r="AN41" i="49"/>
  <c r="AO41" i="49"/>
  <c r="AV41" i="49" s="1"/>
  <c r="AP41" i="49"/>
  <c r="AW41" i="49" s="1"/>
  <c r="AB42" i="49"/>
  <c r="AR42" i="49" s="1"/>
  <c r="AC42" i="49"/>
  <c r="AD42" i="49"/>
  <c r="AE42" i="49"/>
  <c r="AF42" i="49"/>
  <c r="AG42" i="49"/>
  <c r="AH42" i="49"/>
  <c r="AI42" i="49"/>
  <c r="AS42" i="49" s="1"/>
  <c r="AJ42" i="49"/>
  <c r="AT42" i="49" s="1"/>
  <c r="AK42" i="49"/>
  <c r="AL42" i="49"/>
  <c r="AU42" i="49" s="1"/>
  <c r="AM42" i="49"/>
  <c r="AN42" i="49"/>
  <c r="AO42" i="49"/>
  <c r="AP42" i="49"/>
  <c r="AB43" i="49"/>
  <c r="AR43" i="49" s="1"/>
  <c r="AC43" i="49"/>
  <c r="AD43" i="49"/>
  <c r="AE43" i="49"/>
  <c r="AF43" i="49"/>
  <c r="AG43" i="49"/>
  <c r="AH43" i="49"/>
  <c r="AI43" i="49"/>
  <c r="AS43" i="49" s="1"/>
  <c r="AJ43" i="49"/>
  <c r="AT43" i="49" s="1"/>
  <c r="AK43" i="49"/>
  <c r="AL43" i="49"/>
  <c r="AM43" i="49"/>
  <c r="AN43" i="49"/>
  <c r="AU43" i="49" s="1"/>
  <c r="AO43" i="49"/>
  <c r="AV43" i="49" s="1"/>
  <c r="AP43" i="49"/>
  <c r="AB44" i="49"/>
  <c r="AC44" i="49"/>
  <c r="AR44" i="49" s="1"/>
  <c r="AX44" i="49" s="1"/>
  <c r="AD44" i="49"/>
  <c r="AE44" i="49"/>
  <c r="AF44" i="49"/>
  <c r="AG44" i="49"/>
  <c r="AH44" i="49"/>
  <c r="AS44" i="49" s="1"/>
  <c r="AI44" i="49"/>
  <c r="AJ44" i="49"/>
  <c r="AT44" i="49" s="1"/>
  <c r="AK44" i="49"/>
  <c r="AL44" i="49"/>
  <c r="AU44" i="49" s="1"/>
  <c r="AM44" i="49"/>
  <c r="AN44" i="49"/>
  <c r="AO44" i="49"/>
  <c r="AV44" i="49" s="1"/>
  <c r="AP44" i="49"/>
  <c r="AW44" i="49" s="1"/>
  <c r="AB45" i="49"/>
  <c r="AC45" i="49"/>
  <c r="AR45" i="49" s="1"/>
  <c r="AD45" i="49"/>
  <c r="AE45" i="49"/>
  <c r="AF45" i="49"/>
  <c r="AG45" i="49"/>
  <c r="AH45" i="49"/>
  <c r="AS45" i="49" s="1"/>
  <c r="AI45" i="49"/>
  <c r="AJ45" i="49"/>
  <c r="AK45" i="49"/>
  <c r="AT45" i="49" s="1"/>
  <c r="AL45" i="49"/>
  <c r="AU45" i="49" s="1"/>
  <c r="AM45" i="49"/>
  <c r="AN45" i="49"/>
  <c r="AO45" i="49"/>
  <c r="AV45" i="49" s="1"/>
  <c r="AP45" i="49"/>
  <c r="AW45" i="49" s="1"/>
  <c r="AB46" i="49"/>
  <c r="AR46" i="49" s="1"/>
  <c r="AC46" i="49"/>
  <c r="AD46" i="49"/>
  <c r="AE46" i="49"/>
  <c r="AF46" i="49"/>
  <c r="AG46" i="49"/>
  <c r="AH46" i="49"/>
  <c r="AS46" i="49" s="1"/>
  <c r="AI46" i="49"/>
  <c r="AJ46" i="49"/>
  <c r="AT46" i="49" s="1"/>
  <c r="AK46" i="49"/>
  <c r="AL46" i="49"/>
  <c r="AM46" i="49"/>
  <c r="AU46" i="49" s="1"/>
  <c r="AN46" i="49"/>
  <c r="AO46" i="49"/>
  <c r="AP46" i="49"/>
  <c r="AW46" i="49" s="1"/>
  <c r="AB47" i="49"/>
  <c r="AR47" i="49" s="1"/>
  <c r="AC47" i="49"/>
  <c r="AD47" i="49"/>
  <c r="AE47" i="49"/>
  <c r="AF47" i="49"/>
  <c r="AG47" i="49"/>
  <c r="AH47" i="49"/>
  <c r="AI47" i="49"/>
  <c r="AJ47" i="49"/>
  <c r="AT47" i="49" s="1"/>
  <c r="AK47" i="49"/>
  <c r="AL47" i="49"/>
  <c r="AU47" i="49" s="1"/>
  <c r="AM47" i="49"/>
  <c r="AN47" i="49"/>
  <c r="AO47" i="49"/>
  <c r="AV47" i="49" s="1"/>
  <c r="AP47" i="49"/>
  <c r="AB7" i="49"/>
  <c r="AC7" i="49"/>
  <c r="AD7" i="49"/>
  <c r="AE7" i="49"/>
  <c r="AF7" i="49"/>
  <c r="AG7" i="49"/>
  <c r="AH7" i="49"/>
  <c r="AI7" i="49"/>
  <c r="AJ7" i="49"/>
  <c r="AK7" i="49"/>
  <c r="AL7" i="49"/>
  <c r="AM7" i="49"/>
  <c r="AN7" i="49"/>
  <c r="AO7" i="49"/>
  <c r="AP7" i="49"/>
  <c r="AX37" i="49" l="1"/>
  <c r="CV16" i="49"/>
  <c r="AX46" i="49"/>
  <c r="AX42" i="49"/>
  <c r="CW18" i="49"/>
  <c r="AX41" i="49"/>
  <c r="AX39" i="49"/>
  <c r="AX38" i="49"/>
  <c r="CV47" i="49"/>
  <c r="CV37" i="49"/>
  <c r="CV18" i="49"/>
  <c r="CW17" i="49"/>
  <c r="CW14" i="49"/>
  <c r="AX47" i="49"/>
  <c r="AX43" i="49"/>
  <c r="AX45" i="49"/>
  <c r="CV17" i="49"/>
  <c r="CV14" i="49"/>
  <c r="CV8" i="49"/>
  <c r="CW41" i="49"/>
  <c r="CW34" i="49"/>
  <c r="CW16" i="49"/>
  <c r="AX29" i="49"/>
  <c r="AX25" i="49"/>
  <c r="AX20" i="49"/>
  <c r="AX18" i="49"/>
  <c r="AX14" i="49"/>
  <c r="AX10" i="49"/>
  <c r="CP41" i="49"/>
  <c r="CJ38" i="49"/>
  <c r="CP34" i="49"/>
  <c r="CJ29" i="49"/>
  <c r="CP27" i="49"/>
  <c r="CJ25" i="49"/>
  <c r="CP23" i="49"/>
  <c r="CJ19" i="49"/>
  <c r="CV19" i="49" s="1"/>
  <c r="CP12" i="49"/>
  <c r="CQ47" i="49"/>
  <c r="CK45" i="49"/>
  <c r="CW45" i="49" s="1"/>
  <c r="CQ43" i="49"/>
  <c r="CW43" i="49" s="1"/>
  <c r="CQ31" i="49"/>
  <c r="CK29" i="49"/>
  <c r="CW29" i="49" s="1"/>
  <c r="CQ27" i="49"/>
  <c r="CW27" i="49" s="1"/>
  <c r="CK22" i="49"/>
  <c r="CW22" i="49" s="1"/>
  <c r="CQ20" i="49"/>
  <c r="CW20" i="49" s="1"/>
  <c r="CK13" i="49"/>
  <c r="CK9" i="49"/>
  <c r="CW9" i="49" s="1"/>
  <c r="CJ45" i="49"/>
  <c r="CJ39" i="49"/>
  <c r="CV39" i="49" s="1"/>
  <c r="CJ33" i="49"/>
  <c r="CV28" i="49"/>
  <c r="CJ26" i="49"/>
  <c r="CV26" i="49" s="1"/>
  <c r="CJ20" i="49"/>
  <c r="CJ9" i="49"/>
  <c r="CK46" i="49"/>
  <c r="CK37" i="49"/>
  <c r="CK30" i="49"/>
  <c r="CK26" i="49"/>
  <c r="CK23" i="49"/>
  <c r="CK19" i="49"/>
  <c r="CK10" i="49"/>
  <c r="CQ8" i="49"/>
  <c r="CM8" i="49"/>
  <c r="AX30" i="49"/>
  <c r="AX27" i="49"/>
  <c r="AX26" i="49"/>
  <c r="AX17" i="49"/>
  <c r="AX13" i="49"/>
  <c r="AX9" i="49"/>
  <c r="CN46" i="49"/>
  <c r="CJ46" i="49"/>
  <c r="CV46" i="49" s="1"/>
  <c r="CL44" i="49"/>
  <c r="CV44" i="49" s="1"/>
  <c r="CP38" i="49"/>
  <c r="CJ34" i="49"/>
  <c r="CV34" i="49" s="1"/>
  <c r="CP29" i="49"/>
  <c r="CL29" i="49"/>
  <c r="CN27" i="49"/>
  <c r="CJ27" i="49"/>
  <c r="CV27" i="49" s="1"/>
  <c r="CP25" i="49"/>
  <c r="CL25" i="49"/>
  <c r="CN23" i="49"/>
  <c r="CJ23" i="49"/>
  <c r="CV23" i="49" s="1"/>
  <c r="CJ12" i="49"/>
  <c r="CV12" i="49" s="1"/>
  <c r="CK47" i="49"/>
  <c r="CW47" i="49" s="1"/>
  <c r="CK38" i="49"/>
  <c r="CW38" i="49" s="1"/>
  <c r="CK31" i="49"/>
  <c r="CW31" i="49" s="1"/>
  <c r="CM13" i="49"/>
  <c r="AX21" i="49"/>
  <c r="CP44" i="49"/>
  <c r="CN41" i="49"/>
  <c r="CJ41" i="49"/>
  <c r="CV41" i="49" s="1"/>
  <c r="CL38" i="49"/>
  <c r="CN34" i="49"/>
  <c r="AX34" i="49"/>
  <c r="AX28" i="49"/>
  <c r="AX24" i="49"/>
  <c r="AX22" i="49"/>
  <c r="CP45" i="49"/>
  <c r="CL45" i="49"/>
  <c r="CV45" i="49" s="1"/>
  <c r="CJ43" i="49"/>
  <c r="CV43" i="49" s="1"/>
  <c r="CP33" i="49"/>
  <c r="CL33" i="49"/>
  <c r="CJ24" i="49"/>
  <c r="CV24" i="49" s="1"/>
  <c r="CP20" i="49"/>
  <c r="CL20" i="49"/>
  <c r="CV20" i="49" s="1"/>
  <c r="CN13" i="49"/>
  <c r="CJ13" i="49"/>
  <c r="CV13" i="49" s="1"/>
  <c r="CP9" i="49"/>
  <c r="CL9" i="49"/>
  <c r="CV9" i="49" s="1"/>
  <c r="CQ46" i="49"/>
  <c r="CM46" i="49"/>
  <c r="CO44" i="49"/>
  <c r="CK44" i="49"/>
  <c r="CW44" i="49" s="1"/>
  <c r="CQ42" i="49"/>
  <c r="CM42" i="49"/>
  <c r="CW42" i="49" s="1"/>
  <c r="CO39" i="49"/>
  <c r="CK39" i="49"/>
  <c r="CW39" i="49" s="1"/>
  <c r="CQ37" i="49"/>
  <c r="CM37" i="49"/>
  <c r="CO33" i="49"/>
  <c r="CK33" i="49"/>
  <c r="CW33" i="49" s="1"/>
  <c r="CQ30" i="49"/>
  <c r="CO28" i="49"/>
  <c r="CK28" i="49"/>
  <c r="CW28" i="49" s="1"/>
  <c r="CQ26" i="49"/>
  <c r="CM26" i="49"/>
  <c r="CO25" i="49"/>
  <c r="CK25" i="49"/>
  <c r="CW25" i="49" s="1"/>
  <c r="CO21" i="49"/>
  <c r="CW21" i="49" s="1"/>
  <c r="CQ19" i="49"/>
  <c r="CM19" i="49"/>
  <c r="CO12" i="49"/>
  <c r="CK12" i="49"/>
  <c r="CW12" i="49" s="1"/>
  <c r="CM10" i="49"/>
  <c r="CO8" i="49"/>
  <c r="CK8" i="49"/>
  <c r="CW23" i="49"/>
  <c r="CW10" i="49"/>
  <c r="CW30" i="49" l="1"/>
  <c r="CV29" i="49"/>
  <c r="CW8" i="49"/>
  <c r="CW37" i="49"/>
  <c r="CV33" i="49"/>
  <c r="CW13" i="49"/>
  <c r="CV25" i="49"/>
  <c r="CW19" i="49"/>
  <c r="CW26" i="49"/>
  <c r="CW46" i="49"/>
  <c r="CV38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H503" i="49"/>
  <c r="H502" i="49"/>
  <c r="H501" i="49"/>
  <c r="H500" i="49"/>
  <c r="H497" i="49"/>
  <c r="H496" i="49"/>
  <c r="H495" i="49"/>
  <c r="H493" i="49"/>
  <c r="H492" i="49"/>
  <c r="H491" i="49"/>
  <c r="C492" i="49" l="1"/>
  <c r="D492" i="49" s="1"/>
  <c r="C493" i="49"/>
  <c r="D493" i="49" s="1"/>
  <c r="C494" i="49"/>
  <c r="D494" i="49" s="1"/>
  <c r="C495" i="49"/>
  <c r="D495" i="49" s="1"/>
  <c r="C496" i="49"/>
  <c r="D496" i="49" s="1"/>
  <c r="C497" i="49"/>
  <c r="D497" i="49" s="1"/>
  <c r="C498" i="49"/>
  <c r="D498" i="49" s="1"/>
  <c r="C499" i="49"/>
  <c r="D499" i="49" s="1"/>
  <c r="C500" i="49"/>
  <c r="D500" i="49" s="1"/>
  <c r="C501" i="49"/>
  <c r="D501" i="49" s="1"/>
  <c r="C502" i="49"/>
  <c r="D502" i="49" s="1"/>
  <c r="C503" i="49"/>
  <c r="D503" i="49" s="1"/>
  <c r="C504" i="49"/>
  <c r="D504" i="49" s="1"/>
  <c r="C505" i="49"/>
  <c r="D505" i="49" s="1"/>
  <c r="C506" i="49"/>
  <c r="D506" i="49" s="1"/>
  <c r="C507" i="49"/>
  <c r="D507" i="49" s="1"/>
  <c r="C508" i="49"/>
  <c r="D508" i="49" s="1"/>
  <c r="C509" i="49"/>
  <c r="D509" i="49" s="1"/>
  <c r="C510" i="49"/>
  <c r="D510" i="49" s="1"/>
  <c r="C511" i="49"/>
  <c r="D511" i="49" s="1"/>
  <c r="C512" i="49"/>
  <c r="D512" i="49" s="1"/>
  <c r="C513" i="49"/>
  <c r="D513" i="49" s="1"/>
  <c r="C514" i="49"/>
  <c r="D514" i="49" s="1"/>
  <c r="C515" i="49"/>
  <c r="D515" i="49" s="1"/>
  <c r="C516" i="49"/>
  <c r="D516" i="49" s="1"/>
  <c r="C517" i="49"/>
  <c r="D517" i="49" s="1"/>
  <c r="C518" i="49"/>
  <c r="D518" i="49" s="1"/>
  <c r="C519" i="49"/>
  <c r="D519" i="49" s="1"/>
  <c r="C520" i="49"/>
  <c r="D520" i="49" s="1"/>
  <c r="C521" i="49"/>
  <c r="D521" i="49" s="1"/>
  <c r="C491" i="49"/>
  <c r="D491" i="49" s="1"/>
  <c r="J484" i="49"/>
  <c r="K484" i="49"/>
  <c r="L484" i="49"/>
  <c r="M484" i="49"/>
  <c r="N484" i="49"/>
  <c r="O484" i="49"/>
  <c r="P484" i="49"/>
  <c r="Q484" i="49"/>
  <c r="R484" i="49"/>
  <c r="S484" i="49"/>
  <c r="T484" i="49"/>
  <c r="U484" i="49"/>
  <c r="V484" i="49"/>
  <c r="W484" i="49"/>
  <c r="I484" i="49"/>
  <c r="O479" i="49"/>
  <c r="P479" i="49"/>
  <c r="Q479" i="49"/>
  <c r="R479" i="49"/>
  <c r="S479" i="49"/>
  <c r="T479" i="49"/>
  <c r="U479" i="49"/>
  <c r="V479" i="49"/>
  <c r="W479" i="49"/>
  <c r="J479" i="49"/>
  <c r="K479" i="49"/>
  <c r="L479" i="49"/>
  <c r="M479" i="49"/>
  <c r="N479" i="49"/>
  <c r="I479" i="49"/>
  <c r="CU7" i="49" l="1"/>
  <c r="CS7" i="49"/>
  <c r="CT7" i="49"/>
  <c r="CR7" i="49"/>
  <c r="CN7" i="49" l="1"/>
  <c r="CO7" i="49"/>
  <c r="CK7" i="49"/>
  <c r="CL7" i="49"/>
  <c r="CP7" i="49"/>
  <c r="CM7" i="49"/>
  <c r="CQ7" i="49"/>
  <c r="CJ7" i="49"/>
  <c r="AS21" i="4"/>
  <c r="AS22" i="4"/>
  <c r="AS23" i="4"/>
  <c r="AU23" i="4" s="1"/>
  <c r="AS24" i="4"/>
  <c r="AU24" i="4" s="1"/>
  <c r="AS20" i="4"/>
  <c r="AU20" i="4" s="1"/>
  <c r="AU21" i="4" l="1"/>
  <c r="AU22" i="4"/>
  <c r="I62" i="4"/>
  <c r="AJ62" i="4" l="1"/>
  <c r="AI62" i="4"/>
  <c r="AH62" i="4"/>
  <c r="AG62" i="4"/>
  <c r="AF62" i="4"/>
  <c r="AE62" i="4"/>
  <c r="AD62" i="4"/>
  <c r="AC62" i="4"/>
  <c r="AB62" i="4"/>
  <c r="Q485" i="49" l="1"/>
  <c r="E491" i="49" l="1"/>
  <c r="F491" i="49" s="1"/>
  <c r="E492" i="49" l="1"/>
  <c r="F492" i="49" s="1"/>
  <c r="E493" i="49" l="1"/>
  <c r="F493" i="49" s="1"/>
  <c r="E494" i="49" l="1"/>
  <c r="F494" i="49" s="1"/>
  <c r="CU6" i="49"/>
  <c r="CS6" i="49"/>
  <c r="CT6" i="49"/>
  <c r="CR6" i="49"/>
  <c r="E495" i="49" l="1"/>
  <c r="F495" i="49" s="1"/>
  <c r="CN6" i="49"/>
  <c r="CO6" i="49"/>
  <c r="CL6" i="49"/>
  <c r="CP6" i="49"/>
  <c r="CM6" i="49"/>
  <c r="CQ6" i="49"/>
  <c r="CK6" i="49"/>
  <c r="CJ6" i="49"/>
  <c r="CH48" i="49"/>
  <c r="BQ48" i="49"/>
  <c r="AW7" i="49"/>
  <c r="AV7" i="49"/>
  <c r="AV6" i="49"/>
  <c r="E496" i="49" l="1"/>
  <c r="F496" i="49" s="1"/>
  <c r="CW7" i="49"/>
  <c r="CW6" i="49"/>
  <c r="CV6" i="49"/>
  <c r="CJ52" i="49"/>
  <c r="CV7" i="49"/>
  <c r="AT6" i="49"/>
  <c r="AY48" i="49"/>
  <c r="AR7" i="49"/>
  <c r="AT7" i="49"/>
  <c r="AS6" i="49"/>
  <c r="AU6" i="49"/>
  <c r="AR6" i="49"/>
  <c r="AS7" i="49"/>
  <c r="AU7" i="49"/>
  <c r="E497" i="49" l="1"/>
  <c r="F497" i="49" s="1"/>
  <c r="CV53" i="49"/>
  <c r="E498" i="49" l="1"/>
  <c r="F498" i="49" s="1"/>
  <c r="E499" i="49" l="1"/>
  <c r="F499" i="49" s="1"/>
  <c r="E500" i="49" l="1"/>
  <c r="F500" i="49" s="1"/>
  <c r="E501" i="49" l="1"/>
  <c r="F501" i="49" s="1"/>
  <c r="E502" i="49" l="1"/>
  <c r="F502" i="49" s="1"/>
  <c r="V485" i="49"/>
  <c r="E503" i="49" l="1"/>
  <c r="F503" i="49" s="1"/>
  <c r="W485" i="49"/>
  <c r="U62" i="4" s="1"/>
  <c r="S485" i="49"/>
  <c r="S62" i="4" s="1"/>
  <c r="O485" i="49"/>
  <c r="Q62" i="4" s="1"/>
  <c r="I485" i="49"/>
  <c r="T62" i="4"/>
  <c r="R62" i="4"/>
  <c r="E504" i="49" l="1"/>
  <c r="F504" i="49" s="1"/>
  <c r="P62" i="4"/>
  <c r="I486" i="49"/>
  <c r="E505" i="49" l="1"/>
  <c r="F505" i="49" s="1"/>
  <c r="E506" i="49" l="1"/>
  <c r="F506" i="49" s="1"/>
  <c r="S21" i="4"/>
  <c r="Q21" i="4"/>
  <c r="U21" i="4"/>
  <c r="U20" i="4"/>
  <c r="R21" i="4"/>
  <c r="P20" i="4"/>
  <c r="S20" i="4"/>
  <c r="P21" i="4"/>
  <c r="Q20" i="4"/>
  <c r="R20" i="4"/>
  <c r="T20" i="4"/>
  <c r="T21" i="4"/>
  <c r="AX6" i="49"/>
  <c r="AX7" i="49"/>
  <c r="E507" i="49" l="1"/>
  <c r="F507" i="49" s="1"/>
  <c r="O21" i="4"/>
  <c r="O20" i="4"/>
  <c r="E508" i="49" l="1"/>
  <c r="F508" i="49" s="1"/>
  <c r="E509" i="49" l="1"/>
  <c r="F509" i="49" s="1"/>
  <c r="E510" i="49" l="1"/>
  <c r="F510" i="49" s="1"/>
  <c r="E511" i="49" l="1"/>
  <c r="F511" i="49" s="1"/>
  <c r="E512" i="49" l="1"/>
  <c r="F512" i="49" s="1"/>
  <c r="V21" i="4"/>
  <c r="AC20" i="4"/>
  <c r="AA62" i="4"/>
  <c r="X62" i="4"/>
  <c r="Y62" i="4"/>
  <c r="Z62" i="4"/>
  <c r="V62" i="4"/>
  <c r="W62" i="4"/>
  <c r="K21" i="4"/>
  <c r="J20" i="4"/>
  <c r="K20" i="4" s="1"/>
  <c r="E513" i="49" l="1"/>
  <c r="F513" i="49" s="1"/>
  <c r="J62" i="4"/>
  <c r="K62" i="4" s="1"/>
  <c r="O2896" i="49"/>
  <c r="S2894" i="49"/>
  <c r="Y20" i="4"/>
  <c r="U2896" i="49"/>
  <c r="AG20" i="4"/>
  <c r="AF20" i="4"/>
  <c r="M2896" i="49"/>
  <c r="S2896" i="49"/>
  <c r="M2894" i="49"/>
  <c r="V20" i="4"/>
  <c r="AD20" i="4"/>
  <c r="U2894" i="49"/>
  <c r="O2894" i="49"/>
  <c r="T2894" i="49"/>
  <c r="Z20" i="4"/>
  <c r="Q2894" i="49"/>
  <c r="Y2906" i="49"/>
  <c r="X20" i="4"/>
  <c r="AH20" i="4"/>
  <c r="W2894" i="49"/>
  <c r="AJ20" i="4"/>
  <c r="AB20" i="4"/>
  <c r="Y2908" i="49"/>
  <c r="Q2896" i="49"/>
  <c r="AI20" i="4"/>
  <c r="AE20" i="4"/>
  <c r="AA20" i="4"/>
  <c r="W20" i="4"/>
  <c r="W2896" i="49"/>
  <c r="T2896" i="49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E514" i="49" l="1"/>
  <c r="F514" i="49" s="1"/>
  <c r="O2897" i="49"/>
  <c r="M2897" i="49"/>
  <c r="S2897" i="49"/>
  <c r="U2897" i="49"/>
  <c r="T2897" i="49"/>
  <c r="Q2897" i="49"/>
  <c r="Y2909" i="49"/>
  <c r="X2905" i="49"/>
  <c r="X2907" i="49"/>
  <c r="N2894" i="49"/>
  <c r="N2896" i="49"/>
  <c r="V2894" i="49"/>
  <c r="V2896" i="49"/>
  <c r="L2894" i="49"/>
  <c r="P2894" i="49"/>
  <c r="P2896" i="49"/>
  <c r="W2897" i="49"/>
  <c r="E515" i="49" l="1"/>
  <c r="F515" i="49" s="1"/>
  <c r="P2897" i="49"/>
  <c r="X2908" i="49"/>
  <c r="N2897" i="49"/>
  <c r="L2896" i="49"/>
  <c r="L2897" i="49" s="1"/>
  <c r="V2897" i="49"/>
  <c r="E516" i="49" l="1"/>
  <c r="F516" i="49" s="1"/>
  <c r="CW53" i="49"/>
  <c r="E517" i="49" l="1"/>
  <c r="F517" i="49" s="1"/>
  <c r="E518" i="49" l="1"/>
  <c r="F518" i="49" s="1"/>
  <c r="E519" i="49" l="1"/>
  <c r="F519" i="49" s="1"/>
  <c r="E520" i="49" l="1"/>
  <c r="F520" i="49" s="1"/>
  <c r="E521" i="49" l="1"/>
  <c r="F521" i="49" s="1"/>
</calcChain>
</file>

<file path=xl/comments1.xml><?xml version="1.0" encoding="utf-8"?>
<comments xmlns="http://schemas.openxmlformats.org/spreadsheetml/2006/main">
  <authors>
    <author>calidad21</author>
    <author>José Miguel Dorribo Rivera</author>
  </authors>
  <commentList>
    <comment ref="AY3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resposta.
Aplícanse as fórmulas a todos os valores (incluídos aqueles con ocos)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os rexistros (filas) sen ningunha resposta</t>
        </r>
      </text>
    </comment>
    <comment ref="B490" authorId="1" shapeId="0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Revisar que todos os rexistros teñen data correcta</t>
        </r>
      </text>
    </comment>
  </commentList>
</comments>
</file>

<file path=xl/sharedStrings.xml><?xml version="1.0" encoding="utf-8"?>
<sst xmlns="http://schemas.openxmlformats.org/spreadsheetml/2006/main" count="2853" uniqueCount="301">
  <si>
    <t xml:space="preserve">Mulleres </t>
  </si>
  <si>
    <t>Homes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</si>
  <si>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</si>
  <si>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</si>
  <si>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</si>
  <si>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</si>
  <si>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</si>
  <si>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</si>
  <si>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</si>
  <si>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</si>
  <si>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</si>
  <si>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</si>
  <si>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</si>
  <si>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</si>
  <si>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</si>
  <si>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</si>
  <si>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Sexo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</si>
  <si>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</si>
  <si>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</si>
  <si>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</si>
  <si>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</si>
  <si>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</si>
  <si>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</si>
  <si>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</si>
  <si>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</si>
  <si>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</si>
  <si>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</si>
  <si>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</si>
  <si>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</si>
  <si>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</si>
  <si>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</si>
  <si>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</si>
  <si>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</si>
  <si>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</si>
  <si>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</si>
  <si>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</si>
  <si>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</si>
  <si>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</si>
  <si>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</si>
  <si>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</si>
  <si>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V05D008V06</t>
  </si>
  <si>
    <t>V11D027V06</t>
  </si>
  <si>
    <t>V08D022V06</t>
  </si>
  <si>
    <t>V02D021V06</t>
  </si>
  <si>
    <t>V05D031V06</t>
  </si>
  <si>
    <t>V03D026V06</t>
  </si>
  <si>
    <t>V09D009V06</t>
  </si>
  <si>
    <t>Participantes</t>
  </si>
  <si>
    <t>Datos brutos das respostas</t>
  </si>
  <si>
    <t>V11D033V06</t>
  </si>
  <si>
    <t>V11D01V06</t>
  </si>
  <si>
    <t>Resultados de participación</t>
  </si>
  <si>
    <t>Resultados de satisfacción por pregunta</t>
  </si>
  <si>
    <t>Resultados de satisfacción</t>
  </si>
  <si>
    <t>Xerais</t>
  </si>
  <si>
    <t>Xestión e resolución de conflitos. Menores, Familia e Xusticia terapéutica</t>
  </si>
  <si>
    <t>Enxeñaría Química</t>
  </si>
  <si>
    <t>Ciencia e tecnoloxía química</t>
  </si>
  <si>
    <t>Estatística e investigación operativa</t>
  </si>
  <si>
    <t>Tecnoloxías da Información e as Comunicacións</t>
  </si>
  <si>
    <t>Comunicación</t>
  </si>
  <si>
    <t>Física Aplicada</t>
  </si>
  <si>
    <t>Tradución e paratradución</t>
  </si>
  <si>
    <t>Ciencias mariñas, tecnoloxía e xestión (Campus do Mar)</t>
  </si>
  <si>
    <t>Ordenación xurídica do mercado</t>
  </si>
  <si>
    <t>Láser, Fotónica e Visión</t>
  </si>
  <si>
    <t>Ciencia e tecnoloxía agroalimentaria</t>
  </si>
  <si>
    <t>Protección do patrimonio cultural</t>
  </si>
  <si>
    <t>Xeotecnoloxías aplicadas á construción, enerxía e industria</t>
  </si>
  <si>
    <t>Estudos ingleses avanzados:lingüística, literatura e cultura</t>
  </si>
  <si>
    <t>Ciencias da educación e do comportamiento</t>
  </si>
  <si>
    <t>Biotecnoloxía avanzada</t>
  </si>
  <si>
    <t>Sistemas software intelixentes e adaptables</t>
  </si>
  <si>
    <t>Creación e investigación en arte contemporánea</t>
  </si>
  <si>
    <t>Ecosistemas terrestres, uso sustentable e implicacións ambientais</t>
  </si>
  <si>
    <t>Métodos matemáticos e simulación numérica en enxeñaría e ciencias aplicadas</t>
  </si>
  <si>
    <t>Educación, deporte e saúde</t>
  </si>
  <si>
    <t>Tecnoloxía aeroespacial: enxeñarías electromagnética, electrónica, informática e mecánica</t>
  </si>
  <si>
    <t>Nanomedicina</t>
  </si>
  <si>
    <t>Estudos literarios</t>
  </si>
  <si>
    <t>Eficiencia Enerxética e sustentabilidade en enxeñaría e arquitectura</t>
  </si>
  <si>
    <t>Estudos lingüísticos</t>
  </si>
  <si>
    <t>Análise económica e estratexia empresarial</t>
  </si>
  <si>
    <t>Investigación en tecnoloxías e procesos avanzados na industria</t>
  </si>
  <si>
    <t>Creatividade e innovación social e sustentable</t>
  </si>
  <si>
    <t>Química teórica e modelización computacional</t>
  </si>
  <si>
    <t>Neurociencia e Psicología Clínica</t>
  </si>
  <si>
    <t>Ciencias do deporte, educación física e actividade física saudable</t>
  </si>
  <si>
    <t>Auga, sustentabilidade e desenvolvemento</t>
  </si>
  <si>
    <t>Equidade e innovación en educación</t>
  </si>
  <si>
    <t>Endocrinoloxía</t>
  </si>
  <si>
    <t>Ciencia e tecnoloxía de coloides e interfaces</t>
  </si>
  <si>
    <t>N/A</t>
  </si>
  <si>
    <t>Home</t>
  </si>
  <si>
    <t>Muller</t>
  </si>
  <si>
    <t>Director/a e titor/a de tese</t>
  </si>
  <si>
    <t>Director/a de tese</t>
  </si>
  <si>
    <t>Titor/a de tese</t>
  </si>
  <si>
    <t>Perfil</t>
  </si>
  <si>
    <t>preg. 1</t>
  </si>
  <si>
    <t>preg. 2</t>
  </si>
  <si>
    <t>preg. 3</t>
  </si>
  <si>
    <t>preg. 4</t>
  </si>
  <si>
    <t>preg. 5</t>
  </si>
  <si>
    <t>O apoio económico (contratos, bolsas) aos/ás doutorandos/as</t>
  </si>
  <si>
    <t>A información proporcionada pola páxina web do programa</t>
  </si>
  <si>
    <t>Os requisitos esixidos para acreditar a experiencia investigadora</t>
  </si>
  <si>
    <t>A adecuación e a dispoñibilidade dos laboratorios, aulas, espazos para talleres, equipamentos especiais, recursos bibliográficos, recursos e redes de telecomunicacións</t>
  </si>
  <si>
    <t>A formación investigadora adquirida polo estudantado</t>
  </si>
  <si>
    <t>Recursos humanos</t>
  </si>
  <si>
    <t>Idioma inicial</t>
  </si>
  <si>
    <t>Programa de doutoramento (PD)</t>
  </si>
  <si>
    <t>PD</t>
  </si>
  <si>
    <t>Participantes Mulleres</t>
  </si>
  <si>
    <t>Participantes Homes</t>
  </si>
  <si>
    <t>Participación acumulada</t>
  </si>
  <si>
    <t>Idioma empregado</t>
  </si>
  <si>
    <t>Resultados de participación e análise dos datos de entrada</t>
  </si>
  <si>
    <t>Non contesta</t>
  </si>
  <si>
    <t>Taxa de resposta por pregunta</t>
  </si>
  <si>
    <t>Non dispoñible por PD</t>
  </si>
  <si>
    <t>TOTAL Eido - Universidade de Vigo</t>
  </si>
  <si>
    <t>Rama de coñecemento</t>
  </si>
  <si>
    <t>Ciencias Sociais e Xurídicas</t>
  </si>
  <si>
    <t>Enxeñaría e Arquitectura</t>
  </si>
  <si>
    <t>Artes e Humanidades</t>
  </si>
  <si>
    <t>Ciencias</t>
  </si>
  <si>
    <t>Ciencias da Saúde</t>
  </si>
  <si>
    <t>es</t>
  </si>
  <si>
    <t>gl</t>
  </si>
  <si>
    <t>en</t>
  </si>
  <si>
    <t>P03D039V06</t>
  </si>
  <si>
    <t>O01D015V06</t>
  </si>
  <si>
    <t>O01D030V06</t>
  </si>
  <si>
    <t>gl: galego</t>
  </si>
  <si>
    <t>es: castelán</t>
  </si>
  <si>
    <t>en: inglés</t>
  </si>
  <si>
    <t>Participación diaria</t>
  </si>
  <si>
    <t>% acumulada</t>
  </si>
  <si>
    <t>% diaria</t>
  </si>
  <si>
    <t>Programa de Medición da Satisfacción</t>
  </si>
  <si>
    <t>Escola Internacional de Doutoramento</t>
  </si>
  <si>
    <t>Medición da satisfacción do</t>
  </si>
  <si>
    <t>Período de realización da enquisa:</t>
  </si>
  <si>
    <t xml:space="preserve">profesorado </t>
  </si>
  <si>
    <t>(directores/as e titores/as de teses)</t>
  </si>
  <si>
    <t>cursos</t>
  </si>
  <si>
    <t>Data de resposta</t>
  </si>
  <si>
    <t>Código 
PD</t>
  </si>
  <si>
    <t>V02D042V06
(I01D02V06)</t>
  </si>
  <si>
    <t>V09D043V06
(V09D041V06
V09D038V06)</t>
  </si>
  <si>
    <t>O03D040V06</t>
  </si>
  <si>
    <t>O04D044V06</t>
  </si>
  <si>
    <t>Turismo</t>
  </si>
  <si>
    <t>A información, planificación e coordinación levadas a cabo pola comisión académica do programa de doutoramento (CAPD)</t>
  </si>
  <si>
    <t>A oferta, planificación e organización das actividades formativas (seminarios, cursos, congresos, xornadas…)</t>
  </si>
  <si>
    <t>As actividades desenvolvidas e axudas dispoñibles á mobilidade ou estadías de investigación</t>
  </si>
  <si>
    <t>A supervisión e a avaliación do progreso da investigación do/a/s doutorando/a/s realizadas pola CAPD</t>
  </si>
  <si>
    <t>A motivación e os coñecementos do estudantado matriculado no programa</t>
  </si>
  <si>
    <t xml:space="preserve">A información proporcionada pola páxina web da Escola Internacional de Doutoramento (Eido)
</t>
  </si>
  <si>
    <t>O mecanismo de recoñecemento (dedicacións docentes) do labor de titorización e dirección de teses</t>
  </si>
  <si>
    <t>O apoio nos trámites administrativos prestado polo persoal administrativo</t>
  </si>
  <si>
    <t>A xestión na resolución das incidencias e reclamacións</t>
  </si>
  <si>
    <t>Indique o seu grao de satisfacción global co programa de doutoramento</t>
  </si>
  <si>
    <t>RESULTADOS DESAGREGADOS POR PD</t>
  </si>
  <si>
    <t>Código do PD</t>
  </si>
  <si>
    <t xml:space="preserve">SECCIÓN </t>
  </si>
  <si>
    <t xml:space="preserve">Pregunta  </t>
  </si>
  <si>
    <t>ORGANIZACIÓN E DESENVOLVEMENTO</t>
  </si>
  <si>
    <t>INFORMACIÓN E TRANSPARENCIA</t>
  </si>
  <si>
    <t>RECURSOS HUMANOS</t>
  </si>
  <si>
    <t>RECURSOS MATERIAIS E SERVIZOS</t>
  </si>
  <si>
    <t>RESULTADOS DO PROGRAMA FORMATIVO</t>
  </si>
  <si>
    <t>Sección 1</t>
  </si>
  <si>
    <t>Sección 2</t>
  </si>
  <si>
    <t>Sección 3</t>
  </si>
  <si>
    <t>Sección 4</t>
  </si>
  <si>
    <t>Sección 5</t>
  </si>
  <si>
    <t>Sección 6</t>
  </si>
  <si>
    <t>RESULTADOS DESAGREGADOS POR SEXO</t>
  </si>
  <si>
    <t>POR PREGUNTAS</t>
  </si>
  <si>
    <t>Mulleres (M)</t>
  </si>
  <si>
    <t>Homes (H)</t>
  </si>
  <si>
    <t>POR SECCIÓNS</t>
  </si>
  <si>
    <t>Información e orientación xeral do programa</t>
  </si>
  <si>
    <t>Procedementos administrativos</t>
  </si>
  <si>
    <t>Recursos materiais</t>
  </si>
  <si>
    <t>Oferta formativa</t>
  </si>
  <si>
    <t xml:space="preserve">Valoración xeral do programa de doutoramento 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</si>
  <si>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</si>
  <si>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</si>
  <si>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</si>
  <si>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</si>
  <si>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</si>
  <si>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</si>
  <si>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</si>
  <si>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</si>
  <si>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</si>
  <si>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</si>
  <si>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</si>
  <si>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</si>
  <si>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</si>
  <si>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</si>
  <si>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Totais por sección M/H:</t>
  </si>
  <si>
    <t>Totais por xénero:</t>
  </si>
  <si>
    <t>DATOS DE ENTRADA</t>
  </si>
  <si>
    <t>data</t>
  </si>
  <si>
    <t>PROMEDIOS UNIVERSIDADE POR PREGUNTA E SECCIÓN</t>
  </si>
  <si>
    <t>Media aritmética por Pregunta</t>
  </si>
  <si>
    <t>Media aritmética por SECCIÓN</t>
  </si>
  <si>
    <t>Media GLOBAL</t>
  </si>
  <si>
    <t>Código RUCT
PD</t>
  </si>
  <si>
    <t>5601126
(5600845)</t>
  </si>
  <si>
    <t>5601371
(5600116)</t>
  </si>
  <si>
    <t>5601405
(5601319
5601128)</t>
  </si>
  <si>
    <t>5600888 </t>
  </si>
  <si>
    <t>5601390 </t>
  </si>
  <si>
    <t>2020
(cursos 2018/19 a 2019/20)</t>
  </si>
  <si>
    <t>Resultados de satisfacción por seccións</t>
  </si>
  <si>
    <t xml:space="preserve"> 1
ORGANIZACIÓN E DESENVOLVEMENTO</t>
  </si>
  <si>
    <t xml:space="preserve"> 2
INFORMACIÓN E TRANSPARENCIA</t>
  </si>
  <si>
    <t xml:space="preserve"> 3
RECURSOS HUMANOS</t>
  </si>
  <si>
    <t xml:space="preserve"> 4
RECURSOS MATERIAIS E SERVIZOS</t>
  </si>
  <si>
    <t xml:space="preserve"> 5
RESULTADOS DO PROGRAMA FORMATIVO</t>
  </si>
  <si>
    <t xml:space="preserve"> 6
VALORACIÓN XERAL DO PD</t>
  </si>
  <si>
    <t>VALORACIÓN XERAL DO PD</t>
  </si>
  <si>
    <t>2018
(cursos 2012/13 a 2017/18)</t>
  </si>
  <si>
    <t>2020 (cursos 2018/19 a 2019/20)</t>
  </si>
  <si>
    <t>1 
A información, planificación e coordinación levadas a cabo pola comisión académica do programa de doutoramento (CAPD)</t>
  </si>
  <si>
    <t>2 
A oferta, planificación e organización das actividades formativas (seminarios, cursos, congresos, xornadas…)</t>
  </si>
  <si>
    <t>3 
As actividades desenvolvidas e axudas dispoñibles á mobilidade ou estadías de investigación</t>
  </si>
  <si>
    <t>4 
A supervisión e a avaliación do progreso da investigación do/a/s doutorando/a/s realizadas pola CAPD</t>
  </si>
  <si>
    <t>5
A motivación e os coñecementos do estudantado matriculado no programa</t>
  </si>
  <si>
    <t>6
O apoio económico (contratos, bolsas) aos/ás doutorandos/as</t>
  </si>
  <si>
    <t xml:space="preserve">7
A información proporcionada pola páxina web da Escola Internacional de Doutoramento (Eido)
</t>
  </si>
  <si>
    <t>8
A información proporcionada pola páxina web do programa</t>
  </si>
  <si>
    <t>9
Os requisitos esixidos para acreditar a experiencia investigadora</t>
  </si>
  <si>
    <t>10
O mecanismo de recoñecemento (dedicacións docentes) do labor de titorización e dirección de teses</t>
  </si>
  <si>
    <t>11
A adecuación e a dispoñibilidade dos laboratorios, aulas, espazos para talleres, equipamentos especiais, recursos bibliográficos, recursos e redes de telecomunicacións</t>
  </si>
  <si>
    <t>12
O apoio nos trámites administrativos prestado polo persoal administrativo</t>
  </si>
  <si>
    <t>13
A xestión na resolución das incidencias e reclamacións</t>
  </si>
  <si>
    <t>14
A formación investigadora adquirida polo estudantado</t>
  </si>
  <si>
    <t>15
Indique o seu grao de satisfacción global co programa de doutoramento</t>
  </si>
  <si>
    <t>2022
(cursos 2020/21 a 2021/22)</t>
  </si>
  <si>
    <t>Obxectivo de Calidade</t>
  </si>
  <si>
    <t>As celas en branco nos resultados de participación indican que a poboación para o programa de doutoramento, nun ano determinado, é nula.</t>
  </si>
  <si>
    <t xml:space="preserve"> Programa de doutoramento non implantado</t>
  </si>
  <si>
    <t>As celas en branco nos resultados de satisfacción (xerais, por seccións ou por preguntas) indican que non existen respostas dispoñibles. Causas posibles: non hai poboación asociada a ese PD, non hai participación ou porque non hai respostas para determinadas preguntas do cuestionario.</t>
  </si>
  <si>
    <t>Nº Preg.</t>
  </si>
  <si>
    <t>Sección</t>
  </si>
  <si>
    <t>Pregunta</t>
  </si>
  <si>
    <t>1 A información, planificación e coordinación levadas a cabo pola comisión académica do programa de doutoramento (CAPD)</t>
  </si>
  <si>
    <t>2 A oferta, planificación e organización das actividades formativas (seminarios, cursos, congresos, xornadas…)</t>
  </si>
  <si>
    <t>3 As actividades desenvolvidas e axudas dispoñibles á mobilidade ou estadías de investigación</t>
  </si>
  <si>
    <t>4 A supervisión e a avaliación do progreso da investigación do/a/s doutorando/a/s realizadas pola CAPD</t>
  </si>
  <si>
    <t>5 A motivación e os coñecementos do estudantado matriculado no programa</t>
  </si>
  <si>
    <t>6 O apoio económico (contratos, bolsas) aos/ás doutorandos/as</t>
  </si>
  <si>
    <t xml:space="preserve">7 A información proporcionada pola páxina web da Escola Internacional de Doutoramento </t>
  </si>
  <si>
    <t>8 A información proporcionada pola páxina web do programa</t>
  </si>
  <si>
    <t>9 Os requisitos esixidos para acreditar a experiencia investigadora</t>
  </si>
  <si>
    <t>10 O mecanismo de recoñecemento (dedicacións docentes) do labor de titorización e dirección de teses</t>
  </si>
  <si>
    <t>11 A adecuación e a dispoñibilidade dos laboratorios, aulas, espazos para talleres, equipamentos especiais, recursos bibliográficos, recursos e redes de telecomunicacións</t>
  </si>
  <si>
    <t>12 O apoio nos trámites administrativos prestado polo persoal administrativo</t>
  </si>
  <si>
    <t>13 A xestión na resolución das incidencias e reclamacións</t>
  </si>
  <si>
    <t>14 A formación investigadora adquirida polo estudantado</t>
  </si>
  <si>
    <t>-</t>
  </si>
  <si>
    <t>15 Indique o seu grao de satisfacción global co programa de doutoramento</t>
  </si>
  <si>
    <r>
      <t xml:space="preserve">Universidade de Vigo
</t>
    </r>
    <r>
      <rPr>
        <sz val="18"/>
        <color rgb="FF0070C0"/>
        <rFont val="Arial"/>
        <family val="2"/>
      </rPr>
      <t>(media)</t>
    </r>
  </si>
  <si>
    <t>Resultados históricos de satisfacción por temáticas</t>
  </si>
  <si>
    <t>Poboación (total de rexistros)</t>
  </si>
  <si>
    <t>%</t>
  </si>
  <si>
    <t>Diferencia</t>
  </si>
  <si>
    <t>Respostas efectivas (rexistros válidos)</t>
  </si>
  <si>
    <t>Respostas aparentes (rexistros activados)</t>
  </si>
  <si>
    <t>Non resposta (rexistros enviados)</t>
  </si>
  <si>
    <t>Poboación efectiva (rexistros completos)</t>
  </si>
  <si>
    <t>ANÁLISE DA PARTICIPACIÓN (gaps nos rexistros da poboación)</t>
  </si>
  <si>
    <t>Metodoloxía e aplicacións en ciencias da vida</t>
  </si>
  <si>
    <t xml:space="preserve">Informe de resultados </t>
  </si>
  <si>
    <t>Programación 2022/23 a 2025/26</t>
  </si>
  <si>
    <t xml:space="preserve">Aprobada na Comisión de Calidade o 27.07.2023 </t>
  </si>
  <si>
    <t>2022-2023 e 2023-2024</t>
  </si>
  <si>
    <t>1 - 31 de xullo de 2024</t>
  </si>
  <si>
    <t>Novembro de 2024</t>
  </si>
  <si>
    <r>
      <t xml:space="preserve">Informe de resultados da enquisa de satisfacción do profesorado (directores e titores de teses) 2024 </t>
    </r>
    <r>
      <rPr>
        <sz val="18"/>
        <color rgb="FF002060"/>
        <rFont val="Arial"/>
        <family val="2"/>
      </rPr>
      <t>(síntese)</t>
    </r>
  </si>
  <si>
    <t>V05D046V06</t>
  </si>
  <si>
    <t>O05D045V06</t>
  </si>
  <si>
    <t>Matemáticas e Aplicacións</t>
  </si>
  <si>
    <t>Ciencias Sociais e Envellecemento</t>
  </si>
  <si>
    <t>41 PD</t>
  </si>
  <si>
    <t>V11D047V06</t>
  </si>
  <si>
    <t>Nanociencia e Biomedicina</t>
  </si>
  <si>
    <t>2022 (cursos 2020/21 a 2021/22)</t>
  </si>
  <si>
    <r>
      <t xml:space="preserve">2024 </t>
    </r>
    <r>
      <rPr>
        <sz val="14"/>
        <rFont val="Arial"/>
        <family val="2"/>
      </rPr>
      <t>(cursos 2022/23 a 2023/24)</t>
    </r>
  </si>
  <si>
    <t>Denominación en vermello: PD en extinción</t>
  </si>
  <si>
    <t>Taxa de Participación (%)</t>
  </si>
  <si>
    <t>2024
(cursos 2022/23 a 2023/24)</t>
  </si>
  <si>
    <t>Obxectivo de Calidade 2024</t>
  </si>
  <si>
    <t>VALORACIÓN XERAL</t>
  </si>
  <si>
    <t>PD que se inclúe por primeira vez no informe</t>
  </si>
  <si>
    <t>ND: Un problema técnico na aplicación de enquisas (LimeSurvey) provocou que sexa imposible dispor dos resultados de participación e de satisfacción desagregados por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</si>
</sst>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;@"/>
    <numFmt numFmtId="165" formatCode="0.0%"/>
    <numFmt numFmtId="166" formatCode="0.00;;@"/>
  </numFmts>
  <fonts count="7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New Baskerville"/>
      <family val="1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0070C0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i/>
      <sz val="12"/>
      <color theme="1"/>
      <name val="Arial"/>
      <family val="2"/>
    </font>
    <font>
      <b/>
      <sz val="16"/>
      <color rgb="FF0070C0"/>
      <name val="Arial"/>
      <family val="2"/>
    </font>
    <font>
      <sz val="12"/>
      <color rgb="FF00B050"/>
      <name val="Arial"/>
      <family val="2"/>
    </font>
    <font>
      <b/>
      <sz val="12"/>
      <color rgb="FF0070C0"/>
      <name val="Arial"/>
      <family val="2"/>
    </font>
    <font>
      <sz val="14"/>
      <color rgb="FF0070C0"/>
      <name val="Arial"/>
      <family val="2"/>
    </font>
    <font>
      <sz val="22"/>
      <color rgb="FF002060"/>
      <name val="Arial"/>
      <family val="2"/>
    </font>
    <font>
      <b/>
      <sz val="14"/>
      <color rgb="FF00B050"/>
      <name val="Arial"/>
      <family val="2"/>
    </font>
    <font>
      <b/>
      <sz val="14"/>
      <color theme="2"/>
      <name val="Arial"/>
      <family val="2"/>
    </font>
    <font>
      <b/>
      <sz val="16"/>
      <color rgb="FF00B050"/>
      <name val="Arial"/>
      <family val="2"/>
    </font>
    <font>
      <sz val="18"/>
      <color rgb="FF0070C0"/>
      <name val="Arial"/>
      <family val="2"/>
    </font>
    <font>
      <sz val="12"/>
      <color rgb="FFFF0000"/>
      <name val="Arial"/>
      <family val="2"/>
    </font>
    <font>
      <sz val="18"/>
      <color rgb="FF002060"/>
      <name val="Arial"/>
      <family val="2"/>
    </font>
    <font>
      <b/>
      <sz val="12"/>
      <color rgb="FF00B05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9" tint="0.59999389629810485"/>
        <bgColor indexed="64"/>
      </patternFill>
    </fill>
  </fills>
  <borders count="138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4506668294322"/>
      </left>
      <right/>
      <top style="medium">
        <color theme="4" tint="0.39991454817346722"/>
      </top>
      <bottom/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rgb="FFC66211"/>
      </top>
      <bottom style="hair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rgb="FFC66211"/>
      </top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dotted">
        <color theme="4" tint="-0.24994659260841701"/>
      </bottom>
      <diagonal/>
    </border>
    <border>
      <left/>
      <right/>
      <top style="hair">
        <color rgb="FFC66211"/>
      </top>
      <bottom style="dotted">
        <color theme="4" tint="-0.24994659260841701"/>
      </bottom>
      <diagonal/>
    </border>
    <border>
      <left/>
      <right style="medium">
        <color rgb="FFC66211"/>
      </right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/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hair">
        <color rgb="FFC66211"/>
      </left>
      <right/>
      <top/>
      <bottom/>
      <diagonal/>
    </border>
    <border>
      <left/>
      <right/>
      <top/>
      <bottom style="thin">
        <color rgb="FFC66211"/>
      </bottom>
      <diagonal/>
    </border>
    <border>
      <left style="thin">
        <color theme="5"/>
      </left>
      <right/>
      <top/>
      <bottom/>
      <diagonal/>
    </border>
    <border>
      <left/>
      <right style="medium">
        <color theme="4" tint="0.39991454817346722"/>
      </right>
      <top/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14" fontId="0" fillId="0" borderId="0" xfId="0" applyNumberFormat="1" applyFill="1"/>
    <xf numFmtId="0" fontId="0" fillId="0" borderId="4" xfId="0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14" fontId="0" fillId="0" borderId="7" xfId="0" applyNumberFormat="1" applyFill="1" applyBorder="1"/>
    <xf numFmtId="0" fontId="15" fillId="0" borderId="0" xfId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26" fillId="0" borderId="0" xfId="0" applyFont="1" applyAlignment="1">
      <alignment horizontal="left" vertical="center" indent="1"/>
    </xf>
    <xf numFmtId="0" fontId="27" fillId="0" borderId="0" xfId="0" applyFont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4" borderId="23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2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Border="1"/>
    <xf numFmtId="9" fontId="29" fillId="0" borderId="0" xfId="0" applyNumberFormat="1" applyFont="1" applyBorder="1" applyAlignment="1">
      <alignment vertical="center"/>
    </xf>
    <xf numFmtId="0" fontId="28" fillId="0" borderId="23" xfId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2" fontId="29" fillId="0" borderId="5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2" fontId="0" fillId="0" borderId="51" xfId="0" applyNumberFormat="1" applyBorder="1" applyAlignment="1">
      <alignment vertical="center"/>
    </xf>
    <xf numFmtId="0" fontId="29" fillId="0" borderId="51" xfId="0" applyFont="1" applyBorder="1" applyAlignment="1">
      <alignment vertical="center"/>
    </xf>
    <xf numFmtId="0" fontId="29" fillId="0" borderId="51" xfId="0" applyFont="1" applyFill="1" applyBorder="1" applyAlignment="1">
      <alignment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8" fillId="0" borderId="32" xfId="1" applyFont="1" applyFill="1" applyBorder="1" applyAlignment="1">
      <alignment horizontal="center" vertical="center" wrapText="1"/>
    </xf>
    <xf numFmtId="0" fontId="36" fillId="0" borderId="33" xfId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vertical="center" wrapText="1"/>
    </xf>
    <xf numFmtId="1" fontId="31" fillId="0" borderId="35" xfId="3" applyNumberFormat="1" applyFont="1" applyFill="1" applyBorder="1" applyAlignment="1">
      <alignment horizontal="center" vertical="center"/>
    </xf>
    <xf numFmtId="2" fontId="34" fillId="4" borderId="39" xfId="3" applyNumberFormat="1" applyFont="1" applyFill="1" applyBorder="1" applyAlignment="1">
      <alignment horizontal="center" vertical="center"/>
    </xf>
    <xf numFmtId="2" fontId="31" fillId="3" borderId="38" xfId="3" applyNumberFormat="1" applyFont="1" applyFill="1" applyBorder="1" applyAlignment="1">
      <alignment horizontal="center" vertical="center"/>
    </xf>
    <xf numFmtId="2" fontId="31" fillId="3" borderId="24" xfId="3" applyNumberFormat="1" applyFont="1" applyFill="1" applyBorder="1" applyAlignment="1">
      <alignment horizontal="center" vertical="center"/>
    </xf>
    <xf numFmtId="2" fontId="31" fillId="3" borderId="28" xfId="3" applyNumberFormat="1" applyFont="1" applyFill="1" applyBorder="1" applyAlignment="1">
      <alignment horizontal="center" vertical="center"/>
    </xf>
    <xf numFmtId="2" fontId="31" fillId="3" borderId="27" xfId="3" applyNumberFormat="1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vertical="center" wrapText="1"/>
    </xf>
    <xf numFmtId="1" fontId="31" fillId="0" borderId="36" xfId="3" applyNumberFormat="1" applyFont="1" applyFill="1" applyBorder="1" applyAlignment="1">
      <alignment horizontal="center" vertical="center"/>
    </xf>
    <xf numFmtId="2" fontId="31" fillId="3" borderId="25" xfId="3" applyNumberFormat="1" applyFont="1" applyFill="1" applyBorder="1" applyAlignment="1">
      <alignment horizontal="center" vertical="center"/>
    </xf>
    <xf numFmtId="2" fontId="31" fillId="3" borderId="30" xfId="3" applyNumberFormat="1" applyFont="1" applyFill="1" applyBorder="1" applyAlignment="1">
      <alignment horizontal="center" vertical="center"/>
    </xf>
    <xf numFmtId="2" fontId="31" fillId="3" borderId="29" xfId="3" applyNumberFormat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vertical="center" wrapText="1"/>
    </xf>
    <xf numFmtId="2" fontId="34" fillId="0" borderId="10" xfId="0" applyNumberFormat="1" applyFont="1" applyBorder="1" applyAlignment="1">
      <alignment horizontal="center" vertical="center"/>
    </xf>
    <xf numFmtId="0" fontId="36" fillId="5" borderId="10" xfId="1" applyFont="1" applyFill="1" applyBorder="1" applyAlignment="1">
      <alignment horizontal="center" vertical="center" wrapText="1"/>
    </xf>
    <xf numFmtId="10" fontId="29" fillId="0" borderId="0" xfId="0" applyNumberFormat="1" applyFont="1" applyBorder="1" applyAlignment="1">
      <alignment horizontal="center" vertical="center" wrapText="1"/>
    </xf>
    <xf numFmtId="2" fontId="31" fillId="3" borderId="65" xfId="3" applyNumberFormat="1" applyFont="1" applyFill="1" applyBorder="1" applyAlignment="1">
      <alignment horizontal="center" vertical="center"/>
    </xf>
    <xf numFmtId="2" fontId="31" fillId="3" borderId="40" xfId="3" applyNumberFormat="1" applyFont="1" applyFill="1" applyBorder="1" applyAlignment="1">
      <alignment horizontal="center" vertical="center"/>
    </xf>
    <xf numFmtId="2" fontId="31" fillId="3" borderId="66" xfId="3" applyNumberFormat="1" applyFont="1" applyFill="1" applyBorder="1" applyAlignment="1">
      <alignment horizontal="center" vertical="center"/>
    </xf>
    <xf numFmtId="2" fontId="31" fillId="3" borderId="68" xfId="3" applyNumberFormat="1" applyFont="1" applyFill="1" applyBorder="1" applyAlignment="1">
      <alignment horizontal="center" vertical="center"/>
    </xf>
    <xf numFmtId="2" fontId="31" fillId="3" borderId="69" xfId="3" applyNumberFormat="1" applyFont="1" applyFill="1" applyBorder="1" applyAlignment="1">
      <alignment horizontal="center" vertical="center"/>
    </xf>
    <xf numFmtId="2" fontId="34" fillId="0" borderId="70" xfId="0" applyNumberFormat="1" applyFont="1" applyBorder="1" applyAlignment="1">
      <alignment horizontal="center" vertical="center"/>
    </xf>
    <xf numFmtId="2" fontId="34" fillId="0" borderId="71" xfId="0" applyNumberFormat="1" applyFont="1" applyBorder="1" applyAlignment="1">
      <alignment horizontal="center" vertical="center"/>
    </xf>
    <xf numFmtId="2" fontId="31" fillId="3" borderId="72" xfId="3" applyNumberFormat="1" applyFont="1" applyFill="1" applyBorder="1" applyAlignment="1">
      <alignment horizontal="center" vertical="center"/>
    </xf>
    <xf numFmtId="2" fontId="31" fillId="3" borderId="73" xfId="3" applyNumberFormat="1" applyFont="1" applyFill="1" applyBorder="1" applyAlignment="1">
      <alignment horizontal="center" vertical="center"/>
    </xf>
    <xf numFmtId="2" fontId="34" fillId="0" borderId="74" xfId="0" applyNumberFormat="1" applyFont="1" applyBorder="1" applyAlignment="1">
      <alignment horizontal="center" vertical="center"/>
    </xf>
    <xf numFmtId="2" fontId="34" fillId="4" borderId="75" xfId="3" applyNumberFormat="1" applyFont="1" applyFill="1" applyBorder="1" applyAlignment="1">
      <alignment horizontal="center" vertical="center"/>
    </xf>
    <xf numFmtId="0" fontId="29" fillId="0" borderId="70" xfId="0" applyFont="1" applyBorder="1" applyAlignment="1">
      <alignment vertical="center"/>
    </xf>
    <xf numFmtId="2" fontId="37" fillId="4" borderId="46" xfId="3" applyNumberFormat="1" applyFont="1" applyFill="1" applyBorder="1" applyAlignment="1">
      <alignment horizontal="center" vertical="center"/>
    </xf>
    <xf numFmtId="2" fontId="37" fillId="4" borderId="79" xfId="3" applyNumberFormat="1" applyFont="1" applyFill="1" applyBorder="1" applyAlignment="1">
      <alignment horizontal="center" vertical="center"/>
    </xf>
    <xf numFmtId="2" fontId="37" fillId="4" borderId="80" xfId="3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50" xfId="0" applyNumberFormat="1" applyFont="1" applyFill="1" applyBorder="1" applyAlignment="1">
      <alignment vertical="center"/>
    </xf>
    <xf numFmtId="0" fontId="29" fillId="0" borderId="51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10" fontId="29" fillId="0" borderId="0" xfId="0" applyNumberFormat="1" applyFont="1" applyBorder="1" applyAlignment="1">
      <alignment vertical="center"/>
    </xf>
    <xf numFmtId="2" fontId="29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52" xfId="0" applyNumberFormat="1" applyBorder="1" applyAlignment="1">
      <alignment vertical="center"/>
    </xf>
    <xf numFmtId="9" fontId="39" fillId="0" borderId="48" xfId="3" applyFont="1" applyFill="1" applyBorder="1" applyAlignment="1">
      <alignment horizontal="center" vertical="center" wrapText="1"/>
    </xf>
    <xf numFmtId="9" fontId="39" fillId="0" borderId="49" xfId="3" applyFont="1" applyFill="1" applyBorder="1" applyAlignment="1">
      <alignment horizontal="center" vertical="center" wrapText="1"/>
    </xf>
    <xf numFmtId="9" fontId="39" fillId="0" borderId="62" xfId="3" applyFont="1" applyFill="1" applyBorder="1" applyAlignment="1">
      <alignment horizontal="center" vertical="center" wrapText="1"/>
    </xf>
    <xf numFmtId="10" fontId="31" fillId="0" borderId="39" xfId="0" applyNumberFormat="1" applyFont="1" applyFill="1" applyBorder="1" applyAlignment="1">
      <alignment horizontal="center" vertical="center" wrapText="1"/>
    </xf>
    <xf numFmtId="10" fontId="31" fillId="0" borderId="75" xfId="0" applyNumberFormat="1" applyFont="1" applyFill="1" applyBorder="1" applyAlignment="1">
      <alignment horizontal="center" vertical="center" wrapText="1"/>
    </xf>
    <xf numFmtId="10" fontId="31" fillId="0" borderId="82" xfId="0" applyNumberFormat="1" applyFont="1" applyFill="1" applyBorder="1" applyAlignment="1">
      <alignment horizontal="center" vertical="center" wrapText="1"/>
    </xf>
    <xf numFmtId="2" fontId="35" fillId="7" borderId="38" xfId="3" applyNumberFormat="1" applyFont="1" applyFill="1" applyBorder="1" applyAlignment="1">
      <alignment horizontal="center" vertical="center"/>
    </xf>
    <xf numFmtId="2" fontId="35" fillId="7" borderId="40" xfId="3" applyNumberFormat="1" applyFont="1" applyFill="1" applyBorder="1" applyAlignment="1">
      <alignment horizontal="center" vertical="center"/>
    </xf>
    <xf numFmtId="2" fontId="35" fillId="7" borderId="45" xfId="0" applyNumberFormat="1" applyFont="1" applyFill="1" applyBorder="1" applyAlignment="1">
      <alignment horizontal="center" vertical="center"/>
    </xf>
    <xf numFmtId="14" fontId="0" fillId="0" borderId="0" xfId="0" applyNumberFormat="1"/>
    <xf numFmtId="2" fontId="31" fillId="0" borderId="6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0" fontId="40" fillId="0" borderId="11" xfId="3" applyNumberFormat="1" applyFont="1" applyFill="1" applyBorder="1" applyAlignment="1">
      <alignment horizontal="center" vertical="center"/>
    </xf>
    <xf numFmtId="1" fontId="41" fillId="0" borderId="63" xfId="0" applyNumberFormat="1" applyFont="1" applyFill="1" applyBorder="1" applyAlignment="1">
      <alignment horizontal="center" vertical="center"/>
    </xf>
    <xf numFmtId="2" fontId="41" fillId="7" borderId="46" xfId="3" applyNumberFormat="1" applyFont="1" applyFill="1" applyBorder="1" applyAlignment="1">
      <alignment horizontal="center" vertical="center"/>
    </xf>
    <xf numFmtId="2" fontId="40" fillId="4" borderId="64" xfId="3" applyNumberFormat="1" applyFont="1" applyFill="1" applyBorder="1" applyAlignment="1">
      <alignment horizontal="center" vertical="center"/>
    </xf>
    <xf numFmtId="10" fontId="41" fillId="0" borderId="11" xfId="3" applyNumberFormat="1" applyFont="1" applyFill="1" applyBorder="1" applyAlignment="1">
      <alignment horizontal="center" vertical="center"/>
    </xf>
    <xf numFmtId="0" fontId="0" fillId="0" borderId="83" xfId="0" applyFill="1" applyBorder="1" applyAlignment="1">
      <alignment vertical="center"/>
    </xf>
    <xf numFmtId="0" fontId="8" fillId="0" borderId="84" xfId="0" applyFont="1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0" fontId="10" fillId="0" borderId="86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center" vertical="center"/>
    </xf>
    <xf numFmtId="0" fontId="11" fillId="0" borderId="86" xfId="1" applyFont="1" applyFill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11" fillId="0" borderId="87" xfId="1" applyFont="1" applyFill="1" applyBorder="1" applyAlignment="1">
      <alignment vertical="center" wrapText="1"/>
    </xf>
    <xf numFmtId="0" fontId="44" fillId="0" borderId="0" xfId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11" fillId="0" borderId="86" xfId="1" applyFont="1" applyFill="1" applyBorder="1" applyAlignment="1">
      <alignment vertical="center"/>
    </xf>
    <xf numFmtId="0" fontId="9" fillId="0" borderId="87" xfId="1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wrapText="1"/>
    </xf>
    <xf numFmtId="0" fontId="44" fillId="0" borderId="0" xfId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0" fillId="0" borderId="0" xfId="1" applyFont="1" applyFill="1" applyBorder="1" applyAlignment="1">
      <alignment horizontal="center"/>
    </xf>
    <xf numFmtId="0" fontId="49" fillId="0" borderId="0" xfId="0" applyFont="1" applyFill="1" applyBorder="1" applyAlignment="1">
      <alignment vertical="center"/>
    </xf>
    <xf numFmtId="0" fontId="50" fillId="0" borderId="0" xfId="1" applyFont="1" applyFill="1" applyBorder="1" applyAlignment="1">
      <alignment vertical="center"/>
    </xf>
    <xf numFmtId="0" fontId="51" fillId="0" borderId="0" xfId="1" applyFont="1" applyFill="1" applyBorder="1" applyAlignment="1">
      <alignment horizontal="center" vertical="center"/>
    </xf>
    <xf numFmtId="0" fontId="9" fillId="0" borderId="86" xfId="1" applyFont="1" applyFill="1" applyBorder="1" applyAlignment="1">
      <alignment vertical="center"/>
    </xf>
    <xf numFmtId="0" fontId="52" fillId="0" borderId="0" xfId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right" vertical="center"/>
    </xf>
    <xf numFmtId="0" fontId="53" fillId="0" borderId="0" xfId="0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8" fillId="0" borderId="80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8" fillId="0" borderId="46" xfId="1" applyFont="1" applyFill="1" applyBorder="1" applyAlignment="1">
      <alignment horizontal="center" vertical="center" wrapText="1"/>
    </xf>
    <xf numFmtId="0" fontId="28" fillId="0" borderId="79" xfId="1" applyFont="1" applyFill="1" applyBorder="1" applyAlignment="1">
      <alignment horizontal="center" vertical="center" wrapText="1"/>
    </xf>
    <xf numFmtId="0" fontId="28" fillId="0" borderId="64" xfId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4" fontId="2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horizontal="center" vertical="center" wrapText="1"/>
    </xf>
    <xf numFmtId="14" fontId="2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5" xfId="0" applyFont="1" applyBorder="1" applyAlignment="1" applyProtection="1">
      <alignment vertical="center" wrapText="1"/>
      <protection locked="0"/>
    </xf>
    <xf numFmtId="0" fontId="29" fillId="0" borderId="9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95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1" fillId="0" borderId="93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 wrapText="1"/>
    </xf>
    <xf numFmtId="0" fontId="28" fillId="6" borderId="100" xfId="1" applyFont="1" applyFill="1" applyBorder="1" applyAlignment="1">
      <alignment horizontal="center" vertical="center" wrapText="1"/>
    </xf>
    <xf numFmtId="0" fontId="28" fillId="6" borderId="101" xfId="1" applyFont="1" applyFill="1" applyBorder="1" applyAlignment="1">
      <alignment horizontal="center" vertical="center" wrapText="1"/>
    </xf>
    <xf numFmtId="0" fontId="28" fillId="6" borderId="102" xfId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8" fillId="0" borderId="92" xfId="0" applyFont="1" applyFill="1" applyBorder="1" applyAlignment="1" applyProtection="1">
      <alignment vertical="center"/>
      <protection locked="0"/>
    </xf>
    <xf numFmtId="0" fontId="31" fillId="0" borderId="24" xfId="0" applyFont="1" applyFill="1" applyBorder="1" applyAlignment="1" applyProtection="1">
      <alignment vertical="center" wrapText="1"/>
      <protection locked="0"/>
    </xf>
    <xf numFmtId="2" fontId="31" fillId="0" borderId="92" xfId="0" applyNumberFormat="1" applyFont="1" applyFill="1" applyBorder="1" applyAlignment="1">
      <alignment horizontal="center" vertical="center"/>
    </xf>
    <xf numFmtId="2" fontId="31" fillId="0" borderId="24" xfId="0" applyNumberFormat="1" applyFont="1" applyFill="1" applyBorder="1" applyAlignment="1">
      <alignment horizontal="center" vertical="center"/>
    </xf>
    <xf numFmtId="2" fontId="31" fillId="0" borderId="91" xfId="0" applyNumberFormat="1" applyFont="1" applyFill="1" applyBorder="1" applyAlignment="1">
      <alignment horizontal="center" vertical="center"/>
    </xf>
    <xf numFmtId="2" fontId="31" fillId="0" borderId="93" xfId="0" applyNumberFormat="1" applyFont="1" applyFill="1" applyBorder="1" applyAlignment="1">
      <alignment horizontal="center" vertical="center"/>
    </xf>
    <xf numFmtId="2" fontId="31" fillId="0" borderId="103" xfId="0" applyNumberFormat="1" applyFont="1" applyBorder="1" applyAlignment="1">
      <alignment horizontal="center" vertical="center"/>
    </xf>
    <xf numFmtId="2" fontId="31" fillId="0" borderId="104" xfId="0" applyNumberFormat="1" applyFont="1" applyBorder="1" applyAlignment="1">
      <alignment horizontal="center" vertical="center"/>
    </xf>
    <xf numFmtId="2" fontId="30" fillId="5" borderId="24" xfId="0" applyNumberFormat="1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horizontal="center" vertical="center"/>
    </xf>
    <xf numFmtId="0" fontId="28" fillId="0" borderId="94" xfId="0" applyFont="1" applyFill="1" applyBorder="1" applyAlignment="1" applyProtection="1">
      <alignment vertical="center"/>
      <protection locked="0"/>
    </xf>
    <xf numFmtId="0" fontId="31" fillId="0" borderId="25" xfId="0" applyFont="1" applyFill="1" applyBorder="1" applyAlignment="1" applyProtection="1">
      <alignment vertical="center" wrapText="1"/>
      <protection locked="0"/>
    </xf>
    <xf numFmtId="2" fontId="31" fillId="0" borderId="94" xfId="0" applyNumberFormat="1" applyFont="1" applyFill="1" applyBorder="1" applyAlignment="1">
      <alignment horizontal="center" vertical="center"/>
    </xf>
    <xf numFmtId="2" fontId="31" fillId="0" borderId="25" xfId="0" applyNumberFormat="1" applyFont="1" applyFill="1" applyBorder="1" applyAlignment="1">
      <alignment horizontal="center" vertical="center"/>
    </xf>
    <xf numFmtId="2" fontId="31" fillId="0" borderId="95" xfId="0" applyNumberFormat="1" applyFont="1" applyFill="1" applyBorder="1" applyAlignment="1">
      <alignment horizontal="center" vertical="center"/>
    </xf>
    <xf numFmtId="2" fontId="31" fillId="0" borderId="96" xfId="0" applyNumberFormat="1" applyFont="1" applyFill="1" applyBorder="1" applyAlignment="1">
      <alignment horizontal="center" vertical="center"/>
    </xf>
    <xf numFmtId="2" fontId="31" fillId="0" borderId="105" xfId="0" applyNumberFormat="1" applyFont="1" applyBorder="1" applyAlignment="1">
      <alignment horizontal="center" vertical="center"/>
    </xf>
    <xf numFmtId="2" fontId="31" fillId="0" borderId="106" xfId="0" applyNumberFormat="1" applyFont="1" applyBorder="1" applyAlignment="1">
      <alignment horizontal="center" vertical="center"/>
    </xf>
    <xf numFmtId="2" fontId="31" fillId="0" borderId="107" xfId="0" applyNumberFormat="1" applyFont="1" applyBorder="1" applyAlignment="1">
      <alignment horizontal="center" vertical="center"/>
    </xf>
    <xf numFmtId="2" fontId="30" fillId="5" borderId="25" xfId="0" applyNumberFormat="1" applyFont="1" applyFill="1" applyBorder="1" applyAlignment="1">
      <alignment horizontal="center" vertical="center"/>
    </xf>
    <xf numFmtId="0" fontId="31" fillId="4" borderId="96" xfId="0" applyFont="1" applyFill="1" applyBorder="1" applyAlignment="1">
      <alignment horizontal="center" vertical="center"/>
    </xf>
    <xf numFmtId="0" fontId="28" fillId="0" borderId="94" xfId="0" applyFont="1" applyFill="1" applyBorder="1" applyAlignment="1" applyProtection="1">
      <alignment vertical="center" wrapText="1"/>
      <protection locked="0"/>
    </xf>
    <xf numFmtId="0" fontId="31" fillId="0" borderId="105" xfId="0" applyFont="1" applyBorder="1" applyAlignment="1">
      <alignment horizontal="center" vertical="center"/>
    </xf>
    <xf numFmtId="0" fontId="31" fillId="0" borderId="106" xfId="0" applyFont="1" applyBorder="1" applyAlignment="1">
      <alignment horizontal="center" vertical="center"/>
    </xf>
    <xf numFmtId="0" fontId="31" fillId="0" borderId="10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vertical="center"/>
    </xf>
    <xf numFmtId="0" fontId="28" fillId="4" borderId="93" xfId="1" applyFont="1" applyFill="1" applyBorder="1" applyAlignment="1">
      <alignment horizontal="center" vertical="center" wrapText="1"/>
    </xf>
    <xf numFmtId="2" fontId="31" fillId="0" borderId="113" xfId="0" applyNumberFormat="1" applyFont="1" applyFill="1" applyBorder="1" applyAlignment="1">
      <alignment horizontal="center" vertical="center"/>
    </xf>
    <xf numFmtId="2" fontId="31" fillId="0" borderId="108" xfId="0" applyNumberFormat="1" applyFont="1" applyFill="1" applyBorder="1" applyAlignment="1">
      <alignment horizontal="center" vertical="center"/>
    </xf>
    <xf numFmtId="2" fontId="31" fillId="0" borderId="114" xfId="0" applyNumberFormat="1" applyFont="1" applyFill="1" applyBorder="1" applyAlignment="1">
      <alignment horizontal="center" vertical="center"/>
    </xf>
    <xf numFmtId="2" fontId="31" fillId="0" borderId="115" xfId="0" applyNumberFormat="1" applyFont="1" applyFill="1" applyBorder="1" applyAlignment="1">
      <alignment horizontal="center" vertical="center"/>
    </xf>
    <xf numFmtId="0" fontId="31" fillId="0" borderId="108" xfId="0" applyFont="1" applyBorder="1" applyAlignment="1">
      <alignment vertical="center"/>
    </xf>
    <xf numFmtId="0" fontId="31" fillId="4" borderId="115" xfId="0" applyFont="1" applyFill="1" applyBorder="1" applyAlignment="1">
      <alignment horizontal="center" vertical="center"/>
    </xf>
    <xf numFmtId="2" fontId="31" fillId="0" borderId="25" xfId="0" applyNumberFormat="1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0" borderId="109" xfId="0" applyFont="1" applyFill="1" applyBorder="1" applyAlignment="1">
      <alignment horizontal="center" vertical="center"/>
    </xf>
    <xf numFmtId="0" fontId="31" fillId="0" borderId="110" xfId="0" applyFont="1" applyFill="1" applyBorder="1" applyAlignment="1">
      <alignment horizontal="center" vertical="center"/>
    </xf>
    <xf numFmtId="0" fontId="31" fillId="0" borderId="111" xfId="0" applyFont="1" applyFill="1" applyBorder="1" applyAlignment="1">
      <alignment horizontal="center" vertical="center"/>
    </xf>
    <xf numFmtId="0" fontId="31" fillId="0" borderId="112" xfId="0" applyFont="1" applyFill="1" applyBorder="1" applyAlignment="1">
      <alignment horizontal="center" vertical="center"/>
    </xf>
    <xf numFmtId="2" fontId="31" fillId="0" borderId="11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16" xfId="0" applyFont="1" applyFill="1" applyBorder="1" applyAlignment="1">
      <alignment horizontal="center" vertical="center" wrapText="1"/>
    </xf>
    <xf numFmtId="0" fontId="31" fillId="0" borderId="117" xfId="0" applyFont="1" applyFill="1" applyBorder="1" applyAlignment="1">
      <alignment horizontal="center" vertical="center" wrapText="1"/>
    </xf>
    <xf numFmtId="0" fontId="30" fillId="0" borderId="116" xfId="0" applyFont="1" applyFill="1" applyBorder="1" applyAlignment="1">
      <alignment horizontal="center" vertical="center" wrapText="1"/>
    </xf>
    <xf numFmtId="0" fontId="30" fillId="0" borderId="118" xfId="0" applyFont="1" applyFill="1" applyBorder="1" applyAlignment="1">
      <alignment horizontal="center" vertical="center" wrapText="1"/>
    </xf>
    <xf numFmtId="166" fontId="31" fillId="0" borderId="45" xfId="0" applyNumberFormat="1" applyFont="1" applyBorder="1" applyAlignment="1">
      <alignment horizontal="center" vertical="center"/>
    </xf>
    <xf numFmtId="166" fontId="31" fillId="0" borderId="119" xfId="0" applyNumberFormat="1" applyFont="1" applyBorder="1" applyAlignment="1">
      <alignment horizontal="center" vertical="center"/>
    </xf>
    <xf numFmtId="166" fontId="31" fillId="0" borderId="12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2" fontId="34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1" fillId="0" borderId="0" xfId="0" applyFont="1" applyBorder="1" applyAlignment="1">
      <alignment horizontal="center" wrapText="1"/>
    </xf>
    <xf numFmtId="14" fontId="31" fillId="0" borderId="0" xfId="0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 applyAlignment="1">
      <alignment horizontal="center"/>
    </xf>
    <xf numFmtId="0" fontId="31" fillId="0" borderId="0" xfId="0" applyFont="1" applyBorder="1" applyAlignment="1" applyProtection="1">
      <alignment horizontal="center" wrapText="1"/>
      <protection locked="0"/>
    </xf>
    <xf numFmtId="0" fontId="31" fillId="4" borderId="16" xfId="0" applyFont="1" applyFill="1" applyBorder="1" applyAlignment="1">
      <alignment horizontal="left" vertical="center"/>
    </xf>
    <xf numFmtId="0" fontId="31" fillId="4" borderId="121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vertical="center"/>
    </xf>
    <xf numFmtId="0" fontId="31" fillId="0" borderId="17" xfId="0" applyFont="1" applyBorder="1" applyAlignment="1">
      <alignment vertical="center"/>
    </xf>
    <xf numFmtId="164" fontId="31" fillId="0" borderId="14" xfId="0" applyNumberFormat="1" applyFont="1" applyFill="1" applyBorder="1" applyAlignment="1" applyProtection="1">
      <alignment horizontal="center" wrapText="1"/>
      <protection locked="0"/>
    </xf>
    <xf numFmtId="10" fontId="31" fillId="0" borderId="18" xfId="0" applyNumberFormat="1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165" fontId="31" fillId="0" borderId="18" xfId="3" applyNumberFormat="1" applyFont="1" applyBorder="1" applyAlignment="1">
      <alignment vertical="center"/>
    </xf>
    <xf numFmtId="0" fontId="31" fillId="0" borderId="16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31" fillId="0" borderId="14" xfId="0" applyFont="1" applyBorder="1" applyAlignment="1" applyProtection="1">
      <alignment vertical="center"/>
      <protection locked="0"/>
    </xf>
    <xf numFmtId="0" fontId="31" fillId="0" borderId="122" xfId="0" applyFont="1" applyBorder="1" applyAlignment="1">
      <alignment vertical="center"/>
    </xf>
    <xf numFmtId="0" fontId="31" fillId="0" borderId="14" xfId="0" applyFont="1" applyBorder="1" applyProtection="1">
      <protection locked="0"/>
    </xf>
    <xf numFmtId="0" fontId="31" fillId="0" borderId="0" xfId="0" applyFont="1" applyBorder="1"/>
    <xf numFmtId="0" fontId="31" fillId="0" borderId="0" xfId="0" applyFont="1" applyBorder="1" applyProtection="1">
      <protection locked="0"/>
    </xf>
    <xf numFmtId="0" fontId="54" fillId="0" borderId="16" xfId="0" applyFont="1" applyBorder="1" applyAlignment="1" applyProtection="1">
      <alignment vertical="center"/>
      <protection locked="0"/>
    </xf>
    <xf numFmtId="165" fontId="31" fillId="0" borderId="19" xfId="3" applyNumberFormat="1" applyFont="1" applyBorder="1" applyAlignment="1">
      <alignment vertical="center"/>
    </xf>
    <xf numFmtId="0" fontId="34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31" fillId="6" borderId="0" xfId="0" applyFont="1" applyFill="1" applyBorder="1" applyAlignment="1">
      <alignment horizontal="center" vertical="center"/>
    </xf>
    <xf numFmtId="0" fontId="33" fillId="0" borderId="0" xfId="0" applyFont="1" applyBorder="1" applyAlignment="1" applyProtection="1">
      <alignment horizontal="right" vertical="center"/>
      <protection locked="0"/>
    </xf>
    <xf numFmtId="0" fontId="58" fillId="0" borderId="0" xfId="0" applyFont="1" applyBorder="1" applyAlignment="1" applyProtection="1">
      <alignment horizontal="right" vertical="center"/>
      <protection locked="0"/>
    </xf>
    <xf numFmtId="0" fontId="55" fillId="0" borderId="0" xfId="0" applyFont="1" applyBorder="1" applyAlignment="1" applyProtection="1">
      <alignment horizontal="right" vertical="center"/>
      <protection locked="0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vertical="center"/>
    </xf>
    <xf numFmtId="0" fontId="31" fillId="0" borderId="56" xfId="0" applyFont="1" applyBorder="1" applyAlignment="1">
      <alignment vertical="center"/>
    </xf>
    <xf numFmtId="2" fontId="35" fillId="0" borderId="53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2" fontId="35" fillId="0" borderId="58" xfId="0" applyNumberFormat="1" applyFont="1" applyBorder="1" applyAlignment="1">
      <alignment horizontal="center" vertical="center"/>
    </xf>
    <xf numFmtId="2" fontId="35" fillId="0" borderId="123" xfId="0" applyNumberFormat="1" applyFont="1" applyBorder="1" applyAlignment="1">
      <alignment horizontal="center" vertical="center"/>
    </xf>
    <xf numFmtId="2" fontId="37" fillId="0" borderId="55" xfId="0" applyNumberFormat="1" applyFont="1" applyBorder="1" applyAlignment="1">
      <alignment horizontal="center" vertical="center"/>
    </xf>
    <xf numFmtId="165" fontId="31" fillId="0" borderId="0" xfId="3" applyNumberFormat="1" applyFont="1" applyBorder="1" applyAlignment="1">
      <alignment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1" fillId="0" borderId="61" xfId="0" applyFont="1" applyBorder="1" applyAlignment="1">
      <alignment horizontal="center" vertical="center" wrapText="1"/>
    </xf>
    <xf numFmtId="10" fontId="31" fillId="0" borderId="24" xfId="3" applyNumberFormat="1" applyFont="1" applyFill="1" applyBorder="1" applyAlignment="1">
      <alignment horizontal="center" vertical="center" wrapText="1"/>
    </xf>
    <xf numFmtId="10" fontId="31" fillId="0" borderId="25" xfId="3" applyNumberFormat="1" applyFont="1" applyFill="1" applyBorder="1" applyAlignment="1">
      <alignment horizontal="center" vertical="center" wrapText="1"/>
    </xf>
    <xf numFmtId="9" fontId="31" fillId="8" borderId="49" xfId="3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9" fontId="31" fillId="8" borderId="29" xfId="3" applyFont="1" applyFill="1" applyBorder="1" applyAlignment="1">
      <alignment horizontal="center" vertical="center"/>
    </xf>
    <xf numFmtId="10" fontId="41" fillId="0" borderId="10" xfId="3" applyNumberFormat="1" applyFont="1" applyFill="1" applyBorder="1" applyAlignment="1">
      <alignment horizontal="center" vertical="center"/>
    </xf>
    <xf numFmtId="2" fontId="33" fillId="0" borderId="124" xfId="0" applyNumberFormat="1" applyFont="1" applyBorder="1" applyAlignment="1">
      <alignment horizontal="center" vertical="center"/>
    </xf>
    <xf numFmtId="0" fontId="28" fillId="0" borderId="42" xfId="1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right" vertical="center" wrapText="1"/>
    </xf>
    <xf numFmtId="2" fontId="35" fillId="7" borderId="24" xfId="3" applyNumberFormat="1" applyFont="1" applyFill="1" applyBorder="1" applyAlignment="1">
      <alignment horizontal="center" vertical="center"/>
    </xf>
    <xf numFmtId="2" fontId="35" fillId="7" borderId="25" xfId="3" applyNumberFormat="1" applyFont="1" applyFill="1" applyBorder="1" applyAlignment="1">
      <alignment horizontal="center" vertical="center"/>
    </xf>
    <xf numFmtId="2" fontId="35" fillId="7" borderId="0" xfId="0" applyNumberFormat="1" applyFont="1" applyFill="1" applyBorder="1" applyAlignment="1">
      <alignment horizontal="center" vertical="center"/>
    </xf>
    <xf numFmtId="2" fontId="41" fillId="7" borderId="10" xfId="3" applyNumberFormat="1" applyFont="1" applyFill="1" applyBorder="1" applyAlignment="1">
      <alignment horizontal="center" vertical="center"/>
    </xf>
    <xf numFmtId="2" fontId="34" fillId="0" borderId="75" xfId="3" applyNumberFormat="1" applyFont="1" applyFill="1" applyBorder="1" applyAlignment="1">
      <alignment horizontal="center" vertical="center"/>
    </xf>
    <xf numFmtId="0" fontId="28" fillId="0" borderId="47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28" fillId="0" borderId="34" xfId="1" applyFont="1" applyFill="1" applyBorder="1" applyAlignment="1">
      <alignment horizontal="center" vertical="center" wrapText="1"/>
    </xf>
    <xf numFmtId="0" fontId="28" fillId="0" borderId="37" xfId="1" applyFont="1" applyFill="1" applyBorder="1" applyAlignment="1">
      <alignment horizontal="center" vertical="center" wrapText="1"/>
    </xf>
    <xf numFmtId="0" fontId="28" fillId="0" borderId="67" xfId="1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center" vertical="center" wrapText="1"/>
    </xf>
    <xf numFmtId="0" fontId="31" fillId="0" borderId="126" xfId="0" applyFont="1" applyBorder="1" applyAlignment="1">
      <alignment horizontal="center" vertical="center" wrapText="1"/>
    </xf>
    <xf numFmtId="2" fontId="31" fillId="3" borderId="127" xfId="3" applyNumberFormat="1" applyFont="1" applyFill="1" applyBorder="1" applyAlignment="1">
      <alignment horizontal="center" vertical="center"/>
    </xf>
    <xf numFmtId="2" fontId="31" fillId="3" borderId="128" xfId="3" applyNumberFormat="1" applyFont="1" applyFill="1" applyBorder="1" applyAlignment="1">
      <alignment horizontal="center" vertical="center"/>
    </xf>
    <xf numFmtId="2" fontId="34" fillId="0" borderId="129" xfId="0" applyNumberFormat="1" applyFont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1" fontId="31" fillId="0" borderId="0" xfId="0" applyNumberFormat="1" applyFont="1" applyFill="1" applyBorder="1" applyAlignment="1">
      <alignment horizontal="center" vertical="center"/>
    </xf>
    <xf numFmtId="2" fontId="60" fillId="0" borderId="0" xfId="3" applyNumberFormat="1" applyFont="1" applyFill="1" applyBorder="1" applyAlignment="1">
      <alignment horizontal="right" vertical="center"/>
    </xf>
    <xf numFmtId="2" fontId="61" fillId="9" borderId="0" xfId="3" applyNumberFormat="1" applyFont="1" applyFill="1" applyBorder="1" applyAlignment="1">
      <alignment horizontal="right" vertical="center"/>
    </xf>
    <xf numFmtId="2" fontId="62" fillId="0" borderId="120" xfId="3" applyNumberFormat="1" applyFont="1" applyFill="1" applyBorder="1" applyAlignment="1">
      <alignment horizontal="center" vertical="center"/>
    </xf>
    <xf numFmtId="2" fontId="62" fillId="0" borderId="0" xfId="3" applyNumberFormat="1" applyFont="1" applyFill="1" applyBorder="1" applyAlignment="1">
      <alignment horizontal="center" vertical="center"/>
    </xf>
    <xf numFmtId="9" fontId="30" fillId="8" borderId="49" xfId="3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6" fillId="0" borderId="108" xfId="0" applyFont="1" applyFill="1" applyBorder="1" applyAlignment="1">
      <alignment vertical="center" wrapText="1"/>
    </xf>
    <xf numFmtId="0" fontId="31" fillId="0" borderId="108" xfId="0" applyFont="1" applyFill="1" applyBorder="1" applyAlignment="1">
      <alignment vertical="center" wrapText="1"/>
    </xf>
    <xf numFmtId="2" fontId="31" fillId="0" borderId="68" xfId="3" applyNumberFormat="1" applyFont="1" applyFill="1" applyBorder="1" applyAlignment="1">
      <alignment horizontal="center" vertical="center"/>
    </xf>
    <xf numFmtId="2" fontId="31" fillId="0" borderId="39" xfId="3" applyNumberFormat="1" applyFont="1" applyFill="1" applyBorder="1" applyAlignment="1">
      <alignment horizontal="center" vertical="center"/>
    </xf>
    <xf numFmtId="2" fontId="60" fillId="0" borderId="120" xfId="3" applyNumberFormat="1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vertical="center"/>
    </xf>
    <xf numFmtId="2" fontId="31" fillId="0" borderId="69" xfId="3" applyNumberFormat="1" applyFont="1" applyFill="1" applyBorder="1" applyAlignment="1">
      <alignment horizontal="center" vertical="center"/>
    </xf>
    <xf numFmtId="2" fontId="31" fillId="0" borderId="75" xfId="3" applyNumberFormat="1" applyFont="1" applyFill="1" applyBorder="1" applyAlignment="1">
      <alignment horizontal="center" vertical="center"/>
    </xf>
    <xf numFmtId="0" fontId="30" fillId="10" borderId="132" xfId="0" applyFont="1" applyFill="1" applyBorder="1" applyAlignment="1">
      <alignment horizontal="right" vertical="center" wrapText="1"/>
    </xf>
    <xf numFmtId="2" fontId="30" fillId="0" borderId="133" xfId="3" applyNumberFormat="1" applyFont="1" applyFill="1" applyBorder="1" applyAlignment="1">
      <alignment horizontal="center" vertical="center"/>
    </xf>
    <xf numFmtId="2" fontId="30" fillId="0" borderId="82" xfId="3" applyNumberFormat="1" applyFont="1" applyFill="1" applyBorder="1" applyAlignment="1">
      <alignment horizontal="center" vertical="center"/>
    </xf>
    <xf numFmtId="0" fontId="31" fillId="0" borderId="108" xfId="0" applyFont="1" applyFill="1" applyBorder="1" applyAlignment="1">
      <alignment vertical="center"/>
    </xf>
    <xf numFmtId="0" fontId="28" fillId="0" borderId="108" xfId="0" applyFont="1" applyFill="1" applyBorder="1" applyAlignment="1">
      <alignment vertical="center"/>
    </xf>
    <xf numFmtId="2" fontId="31" fillId="0" borderId="134" xfId="3" applyNumberFormat="1" applyFont="1" applyFill="1" applyBorder="1" applyAlignment="1">
      <alignment horizontal="center" vertical="center"/>
    </xf>
    <xf numFmtId="2" fontId="31" fillId="0" borderId="135" xfId="3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vertical="center"/>
    </xf>
    <xf numFmtId="2" fontId="30" fillId="0" borderId="78" xfId="3" applyNumberFormat="1" applyFont="1" applyFill="1" applyBorder="1" applyAlignment="1">
      <alignment horizontal="center" vertical="center"/>
    </xf>
    <xf numFmtId="2" fontId="30" fillId="0" borderId="77" xfId="3" applyNumberFormat="1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2" fontId="37" fillId="4" borderId="64" xfId="3" applyNumberFormat="1" applyFont="1" applyFill="1" applyBorder="1" applyAlignment="1">
      <alignment horizontal="center" vertical="center"/>
    </xf>
    <xf numFmtId="0" fontId="31" fillId="0" borderId="13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31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2" fontId="60" fillId="0" borderId="0" xfId="3" applyNumberFormat="1" applyFont="1" applyFill="1" applyBorder="1" applyAlignment="1">
      <alignment horizontal="center" vertical="center" wrapText="1"/>
    </xf>
    <xf numFmtId="0" fontId="28" fillId="0" borderId="136" xfId="1" applyFont="1" applyFill="1" applyBorder="1" applyAlignment="1">
      <alignment horizontal="center" vertical="center" wrapText="1"/>
    </xf>
    <xf numFmtId="0" fontId="28" fillId="0" borderId="74" xfId="1" applyFont="1" applyFill="1" applyBorder="1" applyAlignment="1">
      <alignment horizontal="center" vertical="center" wrapText="1"/>
    </xf>
    <xf numFmtId="0" fontId="36" fillId="0" borderId="129" xfId="0" applyFont="1" applyBorder="1" applyAlignment="1">
      <alignment horizontal="center" vertical="center" wrapText="1"/>
    </xf>
    <xf numFmtId="0" fontId="31" fillId="10" borderId="132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 wrapText="1"/>
    </xf>
    <xf numFmtId="0" fontId="29" fillId="0" borderId="137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vertical="center"/>
    </xf>
    <xf numFmtId="10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wrapText="1"/>
    </xf>
    <xf numFmtId="0" fontId="56" fillId="0" borderId="0" xfId="0" applyFont="1" applyFill="1" applyBorder="1" applyAlignment="1">
      <alignment vertical="center" wrapText="1"/>
    </xf>
    <xf numFmtId="3" fontId="56" fillId="0" borderId="0" xfId="0" applyNumberFormat="1" applyFont="1" applyFill="1" applyBorder="1" applyAlignment="1">
      <alignment vertical="center"/>
    </xf>
    <xf numFmtId="10" fontId="56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 wrapText="1"/>
    </xf>
    <xf numFmtId="3" fontId="64" fillId="0" borderId="0" xfId="0" applyNumberFormat="1" applyFont="1" applyFill="1" applyBorder="1" applyAlignment="1">
      <alignment vertical="center"/>
    </xf>
    <xf numFmtId="10" fontId="64" fillId="0" borderId="0" xfId="0" applyNumberFormat="1" applyFont="1" applyFill="1" applyBorder="1" applyAlignment="1">
      <alignment vertical="center"/>
    </xf>
    <xf numFmtId="0" fontId="44" fillId="0" borderId="0" xfId="1" applyFont="1" applyFill="1" applyBorder="1" applyAlignment="1">
      <alignment horizontal="left" vertical="center"/>
    </xf>
    <xf numFmtId="2" fontId="35" fillId="0" borderId="59" xfId="0" applyNumberFormat="1" applyFont="1" applyBorder="1" applyAlignment="1">
      <alignment horizontal="center" vertical="center"/>
    </xf>
    <xf numFmtId="2" fontId="35" fillId="0" borderId="54" xfId="0" applyNumberFormat="1" applyFont="1" applyBorder="1" applyAlignment="1">
      <alignment horizontal="center" vertical="center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66" fillId="0" borderId="94" xfId="0" applyFont="1" applyFill="1" applyBorder="1" applyAlignment="1" applyProtection="1">
      <alignment vertical="center" wrapText="1"/>
      <protection locked="0"/>
    </xf>
    <xf numFmtId="0" fontId="66" fillId="0" borderId="25" xfId="0" applyFont="1" applyFill="1" applyBorder="1" applyAlignment="1" applyProtection="1">
      <alignment vertical="center" wrapText="1"/>
      <protection locked="0"/>
    </xf>
    <xf numFmtId="0" fontId="60" fillId="0" borderId="25" xfId="0" applyFont="1" applyBorder="1" applyAlignment="1" applyProtection="1">
      <alignment horizontal="right" vertical="center" wrapText="1"/>
      <protection locked="0"/>
    </xf>
    <xf numFmtId="0" fontId="29" fillId="0" borderId="0" xfId="0" applyFont="1" applyBorder="1" applyAlignment="1">
      <alignment horizontal="center" vertical="center" wrapText="1"/>
    </xf>
    <xf numFmtId="0" fontId="66" fillId="0" borderId="94" xfId="0" applyFont="1" applyFill="1" applyBorder="1" applyAlignment="1" applyProtection="1">
      <alignment vertical="center"/>
      <protection locked="0"/>
    </xf>
    <xf numFmtId="2" fontId="31" fillId="0" borderId="56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8" fillId="0" borderId="70" xfId="1" applyFont="1" applyFill="1" applyBorder="1" applyAlignment="1">
      <alignment horizontal="center" vertical="center" wrapText="1"/>
    </xf>
    <xf numFmtId="9" fontId="31" fillId="8" borderId="94" xfId="3" applyFont="1" applyFill="1" applyBorder="1" applyAlignment="1">
      <alignment horizontal="center" vertical="center"/>
    </xf>
    <xf numFmtId="9" fontId="31" fillId="8" borderId="25" xfId="3" applyFont="1" applyFill="1" applyBorder="1" applyAlignment="1">
      <alignment horizontal="center" vertical="center"/>
    </xf>
    <xf numFmtId="0" fontId="67" fillId="0" borderId="1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1" fontId="31" fillId="0" borderId="25" xfId="0" applyNumberFormat="1" applyFont="1" applyFill="1" applyBorder="1" applyAlignment="1">
      <alignment horizontal="center" vertical="center"/>
    </xf>
    <xf numFmtId="1" fontId="31" fillId="0" borderId="24" xfId="0" applyNumberFormat="1" applyFont="1" applyFill="1" applyBorder="1" applyAlignment="1">
      <alignment horizontal="center" vertical="center" wrapText="1"/>
    </xf>
    <xf numFmtId="1" fontId="31" fillId="0" borderId="61" xfId="0" applyNumberFormat="1" applyFont="1" applyFill="1" applyBorder="1" applyAlignment="1">
      <alignment horizontal="center" vertical="center"/>
    </xf>
    <xf numFmtId="3" fontId="41" fillId="0" borderId="10" xfId="0" applyNumberFormat="1" applyFont="1" applyFill="1" applyBorder="1" applyAlignment="1">
      <alignment horizontal="center" vertical="center"/>
    </xf>
    <xf numFmtId="9" fontId="31" fillId="8" borderId="95" xfId="3" applyFont="1" applyFill="1" applyBorder="1" applyAlignment="1">
      <alignment horizontal="center" vertical="center"/>
    </xf>
    <xf numFmtId="1" fontId="31" fillId="1" borderId="25" xfId="0" applyNumberFormat="1" applyFont="1" applyFill="1" applyBorder="1" applyAlignment="1">
      <alignment horizontal="center" vertical="center"/>
    </xf>
    <xf numFmtId="1" fontId="31" fillId="1" borderId="36" xfId="3" applyNumberFormat="1" applyFont="1" applyFill="1" applyBorder="1" applyAlignment="1">
      <alignment horizontal="center" vertical="center"/>
    </xf>
    <xf numFmtId="10" fontId="31" fillId="1" borderId="75" xfId="0" applyNumberFormat="1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vertical="center" wrapText="1"/>
    </xf>
    <xf numFmtId="0" fontId="68" fillId="0" borderId="94" xfId="0" applyFont="1" applyFill="1" applyBorder="1" applyAlignment="1" applyProtection="1">
      <alignment vertical="center"/>
      <protection locked="0"/>
    </xf>
    <xf numFmtId="0" fontId="68" fillId="0" borderId="25" xfId="0" applyFont="1" applyFill="1" applyBorder="1" applyAlignment="1" applyProtection="1">
      <alignment vertical="center" wrapText="1"/>
      <protection locked="0"/>
    </xf>
    <xf numFmtId="2" fontId="35" fillId="12" borderId="40" xfId="3" applyNumberFormat="1" applyFont="1" applyFill="1" applyBorder="1" applyAlignment="1">
      <alignment horizontal="center" vertical="center"/>
    </xf>
    <xf numFmtId="2" fontId="35" fillId="12" borderId="25" xfId="3" applyNumberFormat="1" applyFont="1" applyFill="1" applyBorder="1" applyAlignment="1">
      <alignment horizontal="center" vertical="center"/>
    </xf>
    <xf numFmtId="2" fontId="35" fillId="0" borderId="25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31" fillId="13" borderId="66" xfId="0" applyFont="1" applyFill="1" applyBorder="1" applyAlignment="1">
      <alignment vertical="center"/>
    </xf>
    <xf numFmtId="0" fontId="31" fillId="13" borderId="66" xfId="0" applyFont="1" applyFill="1" applyBorder="1" applyAlignment="1">
      <alignment horizontal="center" vertical="center"/>
    </xf>
    <xf numFmtId="0" fontId="28" fillId="13" borderId="75" xfId="0" applyFont="1" applyFill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22" fillId="0" borderId="0" xfId="2" applyFont="1" applyFill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AC24A2"/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 de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</a:t>
            </a: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articipación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80971892893935116"/>
          <c:h val="0.56492882704197844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Datos!$B$491:$B$517</c:f>
              <c:numCache>
                <c:formatCode>[$-C0A]d\-mmm;@</c:formatCode>
                <c:ptCount val="2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</c:numCache>
            </c:numRef>
          </c:cat>
          <c:val>
            <c:numRef>
              <c:f>Datos!$D$491:$D$517</c:f>
              <c:numCache>
                <c:formatCode>0.00%</c:formatCode>
                <c:ptCount val="27"/>
                <c:pt idx="0">
                  <c:v>0.1594090202177294</c:v>
                </c:pt>
                <c:pt idx="1">
                  <c:v>2.0217729393468119E-2</c:v>
                </c:pt>
                <c:pt idx="2">
                  <c:v>6.9984447900466561E-3</c:v>
                </c:pt>
                <c:pt idx="3">
                  <c:v>6.2208398133748056E-3</c:v>
                </c:pt>
                <c:pt idx="4">
                  <c:v>2.3328149300155523E-3</c:v>
                </c:pt>
                <c:pt idx="5">
                  <c:v>1.5552099533437014E-3</c:v>
                </c:pt>
                <c:pt idx="6">
                  <c:v>7.776049766718507E-4</c:v>
                </c:pt>
                <c:pt idx="7">
                  <c:v>1.5552099533437014E-3</c:v>
                </c:pt>
                <c:pt idx="8">
                  <c:v>1.5552099533437014E-3</c:v>
                </c:pt>
                <c:pt idx="9">
                  <c:v>7.1539657853810265E-2</c:v>
                </c:pt>
                <c:pt idx="10">
                  <c:v>8.553654743390357E-3</c:v>
                </c:pt>
                <c:pt idx="11">
                  <c:v>3.8880248833592537E-3</c:v>
                </c:pt>
                <c:pt idx="12">
                  <c:v>2.3328149300155523E-3</c:v>
                </c:pt>
                <c:pt idx="13">
                  <c:v>7.776049766718507E-4</c:v>
                </c:pt>
                <c:pt idx="14">
                  <c:v>2.3328149300155523E-3</c:v>
                </c:pt>
                <c:pt idx="15">
                  <c:v>1.5552099533437014E-3</c:v>
                </c:pt>
                <c:pt idx="16">
                  <c:v>1.5552099533437014E-3</c:v>
                </c:pt>
                <c:pt idx="17">
                  <c:v>4.6656298600311046E-3</c:v>
                </c:pt>
                <c:pt idx="18">
                  <c:v>1.5552099533437014E-3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3.1881804043545882E-2</c:v>
                </c:pt>
                <c:pt idx="23">
                  <c:v>1.3996889580093312E-2</c:v>
                </c:pt>
                <c:pt idx="24">
                  <c:v>2.3328149300155523E-3</c:v>
                </c:pt>
                <c:pt idx="25">
                  <c:v>2.3328149300155523E-3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Datos!$B$491:$B$517</c:f>
              <c:numCache>
                <c:formatCode>[$-C0A]d\-mmm;@</c:formatCode>
                <c:ptCount val="2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</c:numCache>
            </c:numRef>
          </c:cat>
          <c:val>
            <c:numRef>
              <c:f>Datos!$F$491:$F$517</c:f>
              <c:numCache>
                <c:formatCode>0.00%</c:formatCode>
                <c:ptCount val="27"/>
                <c:pt idx="0">
                  <c:v>0.1594090202177294</c:v>
                </c:pt>
                <c:pt idx="1">
                  <c:v>0.17962674961119751</c:v>
                </c:pt>
                <c:pt idx="2">
                  <c:v>0.18662519440124417</c:v>
                </c:pt>
                <c:pt idx="3">
                  <c:v>0.19284603421461896</c:v>
                </c:pt>
                <c:pt idx="4">
                  <c:v>0.19517884914463451</c:v>
                </c:pt>
                <c:pt idx="5">
                  <c:v>0.19673405909797823</c:v>
                </c:pt>
                <c:pt idx="6">
                  <c:v>0.19751166407465007</c:v>
                </c:pt>
                <c:pt idx="7">
                  <c:v>0.19906687402799378</c:v>
                </c:pt>
                <c:pt idx="8">
                  <c:v>0.20062208398133749</c:v>
                </c:pt>
                <c:pt idx="9">
                  <c:v>0.27216174183514774</c:v>
                </c:pt>
                <c:pt idx="10">
                  <c:v>0.28071539657853811</c:v>
                </c:pt>
                <c:pt idx="11">
                  <c:v>0.28460342146189738</c:v>
                </c:pt>
                <c:pt idx="12">
                  <c:v>0.2869362363919129</c:v>
                </c:pt>
                <c:pt idx="13">
                  <c:v>0.28771384136858474</c:v>
                </c:pt>
                <c:pt idx="14">
                  <c:v>0.29004665629860032</c:v>
                </c:pt>
                <c:pt idx="15">
                  <c:v>0.29160186625194401</c:v>
                </c:pt>
                <c:pt idx="16">
                  <c:v>0.29315707620528769</c:v>
                </c:pt>
                <c:pt idx="17">
                  <c:v>0.2978227060653188</c:v>
                </c:pt>
                <c:pt idx="18">
                  <c:v>0.29937791601866254</c:v>
                </c:pt>
                <c:pt idx="19">
                  <c:v>0.29937791601866254</c:v>
                </c:pt>
                <c:pt idx="20">
                  <c:v>0.29937791601866254</c:v>
                </c:pt>
                <c:pt idx="21">
                  <c:v>0.29937791601866254</c:v>
                </c:pt>
                <c:pt idx="22">
                  <c:v>0.33125972006220838</c:v>
                </c:pt>
                <c:pt idx="23">
                  <c:v>0.3452566096423017</c:v>
                </c:pt>
                <c:pt idx="24">
                  <c:v>0.34758942457231728</c:v>
                </c:pt>
                <c:pt idx="25">
                  <c:v>0.34992223950233281</c:v>
                </c:pt>
                <c:pt idx="26">
                  <c:v>0.34992223950233281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906233144155687"/>
          <c:y val="6.6550010814756047E-2"/>
          <c:w val="0.63105576528321783"/>
          <c:h val="0.13777322635438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7201962512936484"/>
          <c:y val="0.23373339887237915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Datos!$G$490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Datos!$G$491:$G$493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Datos!$H$491:$H$493</c:f>
              <c:numCache>
                <c:formatCode>0.0%</c:formatCode>
                <c:ptCount val="3"/>
                <c:pt idx="0">
                  <c:v>0.93058568329718006</c:v>
                </c:pt>
                <c:pt idx="1">
                  <c:v>5.4229934924078092E-2</c:v>
                </c:pt>
                <c:pt idx="2">
                  <c:v>1.5184381778741865E-2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01595819438592"/>
          <c:y val="0.28566436098659886"/>
          <c:w val="0.10181183214722254"/>
          <c:h val="0.52534373329101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7698628816364956"/>
          <c:y val="0.21039651381037527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Datos!$G$494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F-4C50-8338-2435CEBFD1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F-4C50-8338-2435CEBFD1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F-4C50-8338-2435CEBFD13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Datos!$G$495:$G$497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Datos!$H$495:$H$497</c:f>
              <c:numCache>
                <c:formatCode>0.0%</c:formatCode>
                <c:ptCount val="3"/>
                <c:pt idx="0">
                  <c:v>0.48806941431670281</c:v>
                </c:pt>
                <c:pt idx="1">
                  <c:v>0.45553145336225598</c:v>
                </c:pt>
                <c:pt idx="2">
                  <c:v>5.6399132321041212E-2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F-4C50-8338-2435CEBF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Perfil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9823260865897827"/>
          <c:y val="0.2137671761618033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Datos!$G$499</c:f>
              <c:strCache>
                <c:ptCount val="1"/>
                <c:pt idx="0">
                  <c:v>Perfil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B-4804-AB8B-A0032E2311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B-4804-AB8B-A0032E2311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B-4804-AB8B-A0032E2311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D-4F88-98D5-BC3ACE5CFAD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Datos!$G$500:$G$503</c:f>
              <c:strCache>
                <c:ptCount val="4"/>
                <c:pt idx="0">
                  <c:v>Director/a de tese</c:v>
                </c:pt>
                <c:pt idx="1">
                  <c:v>Titor/a de tese</c:v>
                </c:pt>
                <c:pt idx="2">
                  <c:v>Director/a e titor/a de tese</c:v>
                </c:pt>
                <c:pt idx="3">
                  <c:v>Non contesta</c:v>
                </c:pt>
              </c:strCache>
            </c:strRef>
          </c:cat>
          <c:val>
            <c:numRef>
              <c:f>Datos!$H$500:$H$503</c:f>
              <c:numCache>
                <c:formatCode>0.0%</c:formatCode>
                <c:ptCount val="4"/>
                <c:pt idx="0">
                  <c:v>0.5878524945770065</c:v>
                </c:pt>
                <c:pt idx="1">
                  <c:v>0.1019522776572668</c:v>
                </c:pt>
                <c:pt idx="2">
                  <c:v>0.31019522776572667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B-4804-AB8B-A0032E23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57083126243348"/>
          <c:y val="0.22392403890690135"/>
          <c:w val="0.20940998495975208"/>
          <c:h val="0.66250671607225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1080998457094087"/>
          <c:h val="0.54894738314652247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Resumo!$E$20:$E$62</c:f>
              <c:strCache>
                <c:ptCount val="43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Ciencias Sociais e Envellecemento</c:v>
                </c:pt>
                <c:pt idx="10">
                  <c:v>Comunicación</c:v>
                </c:pt>
                <c:pt idx="11">
                  <c:v>Creación e investigación en arte contemporánea</c:v>
                </c:pt>
                <c:pt idx="12">
                  <c:v>Creatividade e innovación social e sustentable</c:v>
                </c:pt>
                <c:pt idx="13">
                  <c:v>Ecosistemas terrestres, uso sustentable e implicacións ambientais</c:v>
                </c:pt>
                <c:pt idx="14">
                  <c:v>Educación, deporte e saúde</c:v>
                </c:pt>
                <c:pt idx="15">
                  <c:v>Eficiencia Enerxética e sustentabilidade en enxeñaría e arquitectura</c:v>
                </c:pt>
                <c:pt idx="16">
                  <c:v>Endocrinoloxía</c:v>
                </c:pt>
                <c:pt idx="17">
                  <c:v>Enxeñaría Química</c:v>
                </c:pt>
                <c:pt idx="18">
                  <c:v>Equidade e innovación en educación</c:v>
                </c:pt>
                <c:pt idx="19">
                  <c:v>Estatística e investigación operativa</c:v>
                </c:pt>
                <c:pt idx="20">
                  <c:v>Estudos ingleses avanzados:lingüística, literatura e cultura</c:v>
                </c:pt>
                <c:pt idx="21">
                  <c:v>Estudos lingüísticos</c:v>
                </c:pt>
                <c:pt idx="22">
                  <c:v>Estudos literarios</c:v>
                </c:pt>
                <c:pt idx="23">
                  <c:v>Física Aplicada</c:v>
                </c:pt>
                <c:pt idx="24">
                  <c:v>Investigación en tecnoloxías e procesos avanzados na industria</c:v>
                </c:pt>
                <c:pt idx="25">
                  <c:v>Láser, Fotónica e Visión</c:v>
                </c:pt>
                <c:pt idx="26">
                  <c:v>Matemáticas e Aplicacións</c:v>
                </c:pt>
                <c:pt idx="27">
                  <c:v>Metodoloxía e aplicacións en ciencias da vida</c:v>
                </c:pt>
                <c:pt idx="28">
                  <c:v>Métodos matemáticos e simulación numérica en enxeñaría e ciencias aplicadas</c:v>
                </c:pt>
                <c:pt idx="29">
                  <c:v>Nanociencia e Biomedicina</c:v>
                </c:pt>
                <c:pt idx="30">
                  <c:v>Nanomedicina</c:v>
                </c:pt>
                <c:pt idx="31">
                  <c:v>Neurociencia e Psicología Clínica</c:v>
                </c:pt>
                <c:pt idx="32">
                  <c:v>Ordenación xurídica do mercado</c:v>
                </c:pt>
                <c:pt idx="33">
                  <c:v>Protección do patrimonio cultural</c:v>
                </c:pt>
                <c:pt idx="34">
                  <c:v>Química teórica e modelización computacional</c:v>
                </c:pt>
                <c:pt idx="35">
                  <c:v>Sistemas software intelixentes e adaptables</c:v>
                </c:pt>
                <c:pt idx="36">
                  <c:v>Tecnoloxía aeroespacial: enxeñarías electromagnética, electrónica, informática e mecánica</c:v>
                </c:pt>
                <c:pt idx="37">
                  <c:v>Tecnoloxías da Información e as Comunicacións</c:v>
                </c:pt>
                <c:pt idx="38">
                  <c:v>Tradución e paratradución</c:v>
                </c:pt>
                <c:pt idx="39">
                  <c:v>Turismo</c:v>
                </c:pt>
                <c:pt idx="40">
                  <c:v>Xeotecnoloxías aplicadas á construción, enerxía e industria</c:v>
                </c:pt>
                <c:pt idx="41">
                  <c:v>Xestión e resolución de conflitos. Menores, Familia e Xusticia terapéutica</c:v>
                </c:pt>
                <c:pt idx="42">
                  <c:v>TOTAL Eido - Universidade de Vigo</c:v>
                </c:pt>
              </c:strCache>
            </c:strRef>
          </c:cat>
          <c:val>
            <c:numRef>
              <c:f>Resumo!$O$20:$O$62</c:f>
              <c:numCache>
                <c:formatCode>0.00</c:formatCode>
                <c:ptCount val="43"/>
                <c:pt idx="0">
                  <c:v>4.0762582446189439</c:v>
                </c:pt>
                <c:pt idx="1">
                  <c:v>3.6720772283272285</c:v>
                </c:pt>
                <c:pt idx="2">
                  <c:v>4.0978333881842657</c:v>
                </c:pt>
                <c:pt idx="3">
                  <c:v>4.1222983524506818</c:v>
                </c:pt>
                <c:pt idx="4">
                  <c:v>5</c:v>
                </c:pt>
                <c:pt idx="6">
                  <c:v>4.40790343742687</c:v>
                </c:pt>
                <c:pt idx="7">
                  <c:v>4.3819444444444438</c:v>
                </c:pt>
                <c:pt idx="8">
                  <c:v>3.4521712341156783</c:v>
                </c:pt>
                <c:pt idx="10">
                  <c:v>4.2336102250575935</c:v>
                </c:pt>
                <c:pt idx="11">
                  <c:v>3.8035163139329806</c:v>
                </c:pt>
                <c:pt idx="12">
                  <c:v>3.7089638755112184</c:v>
                </c:pt>
                <c:pt idx="13">
                  <c:v>4.2741045991045992</c:v>
                </c:pt>
                <c:pt idx="14">
                  <c:v>4.3146367521367521</c:v>
                </c:pt>
                <c:pt idx="15">
                  <c:v>4.5805555555555557</c:v>
                </c:pt>
                <c:pt idx="16">
                  <c:v>4.0555555555555554</c:v>
                </c:pt>
                <c:pt idx="17">
                  <c:v>3.3611111111111112</c:v>
                </c:pt>
                <c:pt idx="18">
                  <c:v>4.5230379188712524</c:v>
                </c:pt>
                <c:pt idx="19">
                  <c:v>4.3402777777777777</c:v>
                </c:pt>
                <c:pt idx="20">
                  <c:v>4.3118937389770728</c:v>
                </c:pt>
                <c:pt idx="21">
                  <c:v>3.9743876493876495</c:v>
                </c:pt>
                <c:pt idx="22">
                  <c:v>4.3314814814814815</c:v>
                </c:pt>
                <c:pt idx="23">
                  <c:v>4.151851851851851</c:v>
                </c:pt>
                <c:pt idx="24">
                  <c:v>4.541666666666667</c:v>
                </c:pt>
                <c:pt idx="25">
                  <c:v>4.0254629629629628</c:v>
                </c:pt>
                <c:pt idx="27">
                  <c:v>4.0973519327523915</c:v>
                </c:pt>
                <c:pt idx="28">
                  <c:v>4.0472222222222216</c:v>
                </c:pt>
                <c:pt idx="31">
                  <c:v>3.875</c:v>
                </c:pt>
                <c:pt idx="32">
                  <c:v>3.9225936100936103</c:v>
                </c:pt>
                <c:pt idx="33">
                  <c:v>4.2269069664902998</c:v>
                </c:pt>
                <c:pt idx="35">
                  <c:v>4.0350664767331432</c:v>
                </c:pt>
                <c:pt idx="36">
                  <c:v>4.4375661375661384</c:v>
                </c:pt>
                <c:pt idx="37">
                  <c:v>4.1134628851540613</c:v>
                </c:pt>
                <c:pt idx="38">
                  <c:v>4.234956294708617</c:v>
                </c:pt>
                <c:pt idx="39">
                  <c:v>4.5662698412698415</c:v>
                </c:pt>
                <c:pt idx="40">
                  <c:v>4.3810325476992151</c:v>
                </c:pt>
                <c:pt idx="41">
                  <c:v>4.4303774928774926</c:v>
                </c:pt>
                <c:pt idx="42">
                  <c:v>4.0646934672635604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1392"/>
        <c:axId val="344462568"/>
        <c:extLst/>
      </c:barChart>
      <c:lineChart>
        <c:grouping val="standard"/>
        <c:varyColors val="0"/>
        <c:ser>
          <c:idx val="3"/>
          <c:order val="1"/>
          <c:tx>
            <c:v>% Participación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Resumo!$E$20:$E$61</c:f>
              <c:strCache>
                <c:ptCount val="42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Ciencias Sociais e Envellecemento</c:v>
                </c:pt>
                <c:pt idx="10">
                  <c:v>Comunicación</c:v>
                </c:pt>
                <c:pt idx="11">
                  <c:v>Creación e investigación en arte contemporánea</c:v>
                </c:pt>
                <c:pt idx="12">
                  <c:v>Creatividade e innovación social e sustentable</c:v>
                </c:pt>
                <c:pt idx="13">
                  <c:v>Ecosistemas terrestres, uso sustentable e implicacións ambientais</c:v>
                </c:pt>
                <c:pt idx="14">
                  <c:v>Educación, deporte e saúde</c:v>
                </c:pt>
                <c:pt idx="15">
                  <c:v>Eficiencia Enerxética e sustentabilidade en enxeñaría e arquitectura</c:v>
                </c:pt>
                <c:pt idx="16">
                  <c:v>Endocrinoloxía</c:v>
                </c:pt>
                <c:pt idx="17">
                  <c:v>Enxeñaría Química</c:v>
                </c:pt>
                <c:pt idx="18">
                  <c:v>Equidade e innovación en educación</c:v>
                </c:pt>
                <c:pt idx="19">
                  <c:v>Estatística e investigación operativa</c:v>
                </c:pt>
                <c:pt idx="20">
                  <c:v>Estudos ingleses avanzados:lingüística, literatura e cultura</c:v>
                </c:pt>
                <c:pt idx="21">
                  <c:v>Estudos lingüísticos</c:v>
                </c:pt>
                <c:pt idx="22">
                  <c:v>Estudos literarios</c:v>
                </c:pt>
                <c:pt idx="23">
                  <c:v>Física Aplicada</c:v>
                </c:pt>
                <c:pt idx="24">
                  <c:v>Investigación en tecnoloxías e procesos avanzados na industria</c:v>
                </c:pt>
                <c:pt idx="25">
                  <c:v>Láser, Fotónica e Visión</c:v>
                </c:pt>
                <c:pt idx="26">
                  <c:v>Matemáticas e Aplicacións</c:v>
                </c:pt>
                <c:pt idx="27">
                  <c:v>Metodoloxía e aplicacións en ciencias da vida</c:v>
                </c:pt>
                <c:pt idx="28">
                  <c:v>Métodos matemáticos e simulación numérica en enxeñaría e ciencias aplicadas</c:v>
                </c:pt>
                <c:pt idx="29">
                  <c:v>Nanociencia e Biomedicina</c:v>
                </c:pt>
                <c:pt idx="30">
                  <c:v>Nanomedicina</c:v>
                </c:pt>
                <c:pt idx="31">
                  <c:v>Neurociencia e Psicología Clínica</c:v>
                </c:pt>
                <c:pt idx="32">
                  <c:v>Ordenación xurídica do mercado</c:v>
                </c:pt>
                <c:pt idx="33">
                  <c:v>Protección do patrimonio cultural</c:v>
                </c:pt>
                <c:pt idx="34">
                  <c:v>Química teórica e modelización computacional</c:v>
                </c:pt>
                <c:pt idx="35">
                  <c:v>Sistemas software intelixentes e adaptables</c:v>
                </c:pt>
                <c:pt idx="36">
                  <c:v>Tecnoloxía aeroespacial: enxeñarías electromagnética, electrónica, informática e mecánica</c:v>
                </c:pt>
                <c:pt idx="37">
                  <c:v>Tecnoloxías da Información e as Comunicacións</c:v>
                </c:pt>
                <c:pt idx="38">
                  <c:v>Tradución e paratradución</c:v>
                </c:pt>
                <c:pt idx="39">
                  <c:v>Turismo</c:v>
                </c:pt>
                <c:pt idx="40">
                  <c:v>Xeotecnoloxías aplicadas á construción, enerxía e industria</c:v>
                </c:pt>
                <c:pt idx="41">
                  <c:v>Xestión e resolución de conflitos. Menores, Familia e Xusticia terapéutica</c:v>
                </c:pt>
              </c:strCache>
            </c:strRef>
          </c:cat>
          <c:val>
            <c:numRef>
              <c:f>Resumo!$K$20:$K$62</c:f>
              <c:numCache>
                <c:formatCode>0.00%</c:formatCode>
                <c:ptCount val="43"/>
                <c:pt idx="0">
                  <c:v>0.41333333333333333</c:v>
                </c:pt>
                <c:pt idx="1">
                  <c:v>0.29090909090909089</c:v>
                </c:pt>
                <c:pt idx="2">
                  <c:v>0.33846153846153848</c:v>
                </c:pt>
                <c:pt idx="3">
                  <c:v>0.43902439024390244</c:v>
                </c:pt>
                <c:pt idx="4">
                  <c:v>8.3333333333333329E-2</c:v>
                </c:pt>
                <c:pt idx="5">
                  <c:v>0</c:v>
                </c:pt>
                <c:pt idx="6">
                  <c:v>0.5</c:v>
                </c:pt>
                <c:pt idx="7">
                  <c:v>0.26666666666666666</c:v>
                </c:pt>
                <c:pt idx="8">
                  <c:v>0.31481481481481483</c:v>
                </c:pt>
                <c:pt idx="9">
                  <c:v>0</c:v>
                </c:pt>
                <c:pt idx="10">
                  <c:v>0.52380952380952384</c:v>
                </c:pt>
                <c:pt idx="11">
                  <c:v>0.25</c:v>
                </c:pt>
                <c:pt idx="12">
                  <c:v>0.33333333333333331</c:v>
                </c:pt>
                <c:pt idx="13">
                  <c:v>0.41666666666666669</c:v>
                </c:pt>
                <c:pt idx="14">
                  <c:v>0.48148148148148145</c:v>
                </c:pt>
                <c:pt idx="15">
                  <c:v>0.35714285714285715</c:v>
                </c:pt>
                <c:pt idx="16">
                  <c:v>0.33333333333333331</c:v>
                </c:pt>
                <c:pt idx="17">
                  <c:v>0.2</c:v>
                </c:pt>
                <c:pt idx="18">
                  <c:v>0.33333333333333331</c:v>
                </c:pt>
                <c:pt idx="19">
                  <c:v>0.5</c:v>
                </c:pt>
                <c:pt idx="20">
                  <c:v>0.375</c:v>
                </c:pt>
                <c:pt idx="21">
                  <c:v>0.48148148148148145</c:v>
                </c:pt>
                <c:pt idx="22">
                  <c:v>0.33333333333333331</c:v>
                </c:pt>
                <c:pt idx="23">
                  <c:v>0.1875</c:v>
                </c:pt>
                <c:pt idx="24">
                  <c:v>6.0606060606060608E-2</c:v>
                </c:pt>
                <c:pt idx="25">
                  <c:v>0.25</c:v>
                </c:pt>
                <c:pt idx="26">
                  <c:v>0</c:v>
                </c:pt>
                <c:pt idx="27">
                  <c:v>0.45454545454545453</c:v>
                </c:pt>
                <c:pt idx="28">
                  <c:v>0.5714285714285714</c:v>
                </c:pt>
                <c:pt idx="29">
                  <c:v>0</c:v>
                </c:pt>
                <c:pt idx="31">
                  <c:v>0.19047619047619047</c:v>
                </c:pt>
                <c:pt idx="32">
                  <c:v>0.63636363636363635</c:v>
                </c:pt>
                <c:pt idx="33">
                  <c:v>0.29032258064516131</c:v>
                </c:pt>
                <c:pt idx="34">
                  <c:v>0</c:v>
                </c:pt>
                <c:pt idx="35">
                  <c:v>0.38235294117647056</c:v>
                </c:pt>
                <c:pt idx="36">
                  <c:v>0.28000000000000003</c:v>
                </c:pt>
                <c:pt idx="37">
                  <c:v>0.30508474576271188</c:v>
                </c:pt>
                <c:pt idx="38">
                  <c:v>0.8</c:v>
                </c:pt>
                <c:pt idx="39">
                  <c:v>0.36842105263157893</c:v>
                </c:pt>
                <c:pt idx="40">
                  <c:v>0.6470588235294118</c:v>
                </c:pt>
                <c:pt idx="41">
                  <c:v>0.41935483870967744</c:v>
                </c:pt>
                <c:pt idx="42">
                  <c:v>0.35847589424572318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19759"/>
        <c:axId val="1418044303"/>
      </c:lineChart>
      <c:catAx>
        <c:axId val="344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568"/>
        <c:crosses val="autoZero"/>
        <c:auto val="1"/>
        <c:lblAlgn val="ctr"/>
        <c:lblOffset val="100"/>
        <c:noMultiLvlLbl val="0"/>
      </c:catAx>
      <c:valAx>
        <c:axId val="34446256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5.4317942097495669E-3"/>
              <c:y val="0.18568809469459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1392"/>
        <c:crosses val="autoZero"/>
        <c:crossBetween val="between"/>
        <c:majorUnit val="1"/>
        <c:minorUnit val="0.5"/>
      </c:valAx>
      <c:valAx>
        <c:axId val="1418044303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418019759"/>
        <c:crosses val="max"/>
        <c:crossBetween val="between"/>
        <c:majorUnit val="0.25"/>
      </c:valAx>
      <c:catAx>
        <c:axId val="1418019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044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41842787745451"/>
          <c:y val="1.6001847974368332E-2"/>
          <c:w val="0.11280450393596858"/>
          <c:h val="8.789275381269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Resumo!$F$17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Resumo!$F$19:$H$19</c:f>
              <c:strCache>
                <c:ptCount val="3"/>
                <c:pt idx="0">
                  <c:v>2018
(cursos 2012/13 a 2017/18)</c:v>
                </c:pt>
                <c:pt idx="1">
                  <c:v>2020 (cursos 2018/19 a 2019/20)</c:v>
                </c:pt>
                <c:pt idx="2">
                  <c:v>2022 (cursos 2020/21 a 2021/22)</c:v>
                </c:pt>
              </c:strCache>
            </c:strRef>
          </c:cat>
          <c:val>
            <c:numRef>
              <c:f>(Resumo!$F$62:$H$62,Resumo!$K$62)</c:f>
              <c:numCache>
                <c:formatCode>0.00%</c:formatCode>
                <c:ptCount val="4"/>
                <c:pt idx="0">
                  <c:v>0.52729999999999999</c:v>
                </c:pt>
                <c:pt idx="1">
                  <c:v>0.52593486127864897</c:v>
                </c:pt>
                <c:pt idx="2">
                  <c:v>0.41860000000000003</c:v>
                </c:pt>
                <c:pt idx="3">
                  <c:v>0.35847589424572318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F-4819-90C1-70AAA0BA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80858312377962"/>
          <c:y val="0.88992352631614002"/>
          <c:w val="0.30732327497868128"/>
          <c:h val="0.11007647368385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Resumo!$Z$17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Resumo!$L$19:$O$19</c:f>
              <c:strCache>
                <c:ptCount val="4"/>
                <c:pt idx="0">
                  <c:v>2018
(cursos 2012/13 a 2017/18)</c:v>
                </c:pt>
                <c:pt idx="1">
                  <c:v>2020
(cursos 2018/19 a 2019/20)</c:v>
                </c:pt>
                <c:pt idx="2">
                  <c:v>2022
(cursos 2020/21 a 2021/22)</c:v>
                </c:pt>
                <c:pt idx="3">
                  <c:v>2024
(cursos 2022/23 a 2023/24)</c:v>
                </c:pt>
              </c:strCache>
            </c:strRef>
          </c:cat>
          <c:val>
            <c:numRef>
              <c:f>Resumo!$L$62:$O$62</c:f>
              <c:numCache>
                <c:formatCode>0.00</c:formatCode>
                <c:ptCount val="4"/>
                <c:pt idx="0">
                  <c:v>3.6541301357375273</c:v>
                </c:pt>
                <c:pt idx="1">
                  <c:v>3.878031117829722</c:v>
                </c:pt>
                <c:pt idx="2">
                  <c:v>4.0774070523852854</c:v>
                </c:pt>
                <c:pt idx="3">
                  <c:v>4.0646934672635604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2-4FA0-A5A6-F9FE6ECB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Resumo!$K$65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Resumo!$L$19:$O$19</c:f>
              <c:strCache>
                <c:ptCount val="4"/>
                <c:pt idx="0">
                  <c:v>2018
(cursos 2012/13 a 2017/18)</c:v>
                </c:pt>
                <c:pt idx="1">
                  <c:v>2020
(cursos 2018/19 a 2019/20)</c:v>
                </c:pt>
                <c:pt idx="2">
                  <c:v>2022
(cursos 2020/21 a 2021/22)</c:v>
                </c:pt>
                <c:pt idx="3">
                  <c:v>2024
(cursos 2022/23 a 2023/24)</c:v>
                </c:pt>
              </c:strCache>
            </c:strRef>
          </c:cat>
          <c:val>
            <c:numRef>
              <c:f>Resumo!$L$65:$O$65</c:f>
              <c:numCache>
                <c:formatCode>0.00</c:formatCode>
                <c:ptCount val="4"/>
                <c:pt idx="1">
                  <c:v>3.65</c:v>
                </c:pt>
                <c:pt idx="2">
                  <c:v>3.75</c:v>
                </c:pt>
                <c:pt idx="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2-4FA0-A5A6-F9FE6ECB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Resumo!$Z$17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AC24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[1]Datos!$CS$46:$CT$46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Datos!$CV$53:$CW$53</c:f>
              <c:numCache>
                <c:formatCode>0.00</c:formatCode>
                <c:ptCount val="2"/>
                <c:pt idx="0">
                  <c:v>4.1139953380398859</c:v>
                </c:pt>
                <c:pt idx="1">
                  <c:v>4.1943269213893375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2-4DA4-BFC8-67F3333E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20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 sz="2000"/>
            </a:pPr>
            <a:r>
              <a:rPr lang="gl-ES" sz="20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1342592168019943"/>
          <c:y val="2.0373360216210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3"/>
          <c:order val="0"/>
          <c:tx>
            <c:strRef>
              <c:f>Resumo!$F$78</c:f>
              <c:strCache>
                <c:ptCount val="1"/>
                <c:pt idx="0">
                  <c:v>2018
(cursos 2012/13 a 2017/18)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Resumo!$E$79:$E$99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Resumo!$F$79:$F$99</c:f>
              <c:numCache>
                <c:formatCode>0.00</c:formatCode>
                <c:ptCount val="21"/>
                <c:pt idx="0">
                  <c:v>4.0199999999999996</c:v>
                </c:pt>
                <c:pt idx="1">
                  <c:v>3.72</c:v>
                </c:pt>
                <c:pt idx="2">
                  <c:v>3.05</c:v>
                </c:pt>
                <c:pt idx="3">
                  <c:v>3.99</c:v>
                </c:pt>
                <c:pt idx="4">
                  <c:v>4.05</c:v>
                </c:pt>
                <c:pt idx="5">
                  <c:v>2.86</c:v>
                </c:pt>
                <c:pt idx="6">
                  <c:v>3.64</c:v>
                </c:pt>
                <c:pt idx="7">
                  <c:v>3.42</c:v>
                </c:pt>
                <c:pt idx="8">
                  <c:v>3.84</c:v>
                </c:pt>
                <c:pt idx="9">
                  <c:v>3.63</c:v>
                </c:pt>
                <c:pt idx="10">
                  <c:v>3.83</c:v>
                </c:pt>
                <c:pt idx="11">
                  <c:v>0</c:v>
                </c:pt>
                <c:pt idx="12">
                  <c:v>3.83</c:v>
                </c:pt>
                <c:pt idx="13">
                  <c:v>4.05</c:v>
                </c:pt>
                <c:pt idx="14">
                  <c:v>3.22</c:v>
                </c:pt>
                <c:pt idx="15">
                  <c:v>3.41</c:v>
                </c:pt>
                <c:pt idx="16">
                  <c:v>3.52</c:v>
                </c:pt>
                <c:pt idx="17">
                  <c:v>4.18</c:v>
                </c:pt>
                <c:pt idx="18">
                  <c:v>4.18</c:v>
                </c:pt>
                <c:pt idx="19">
                  <c:v>3.89</c:v>
                </c:pt>
                <c:pt idx="2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3D-4905-80C0-38CFBB4F7DB9}"/>
            </c:ext>
          </c:extLst>
        </c:ser>
        <c:ser>
          <c:idx val="6"/>
          <c:order val="1"/>
          <c:tx>
            <c:strRef>
              <c:f>Resumo!$G$78</c:f>
              <c:strCache>
                <c:ptCount val="1"/>
                <c:pt idx="0">
                  <c:v>2020
(cursos 2018/19 a 2019/20)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Resumo!$E$79:$E$99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Resumo!$G$79:$G$99</c:f>
              <c:numCache>
                <c:formatCode>0.00</c:formatCode>
                <c:ptCount val="21"/>
                <c:pt idx="0">
                  <c:v>4.26</c:v>
                </c:pt>
                <c:pt idx="1">
                  <c:v>3.87</c:v>
                </c:pt>
                <c:pt idx="2">
                  <c:v>3.31</c:v>
                </c:pt>
                <c:pt idx="3">
                  <c:v>4.1500000000000004</c:v>
                </c:pt>
                <c:pt idx="4">
                  <c:v>4.13</c:v>
                </c:pt>
                <c:pt idx="5">
                  <c:v>2.93</c:v>
                </c:pt>
                <c:pt idx="6">
                  <c:v>3.8</c:v>
                </c:pt>
                <c:pt idx="7">
                  <c:v>3.65</c:v>
                </c:pt>
                <c:pt idx="8">
                  <c:v>4.03</c:v>
                </c:pt>
                <c:pt idx="9">
                  <c:v>3.84</c:v>
                </c:pt>
                <c:pt idx="10">
                  <c:v>4.07</c:v>
                </c:pt>
                <c:pt idx="11">
                  <c:v>0</c:v>
                </c:pt>
                <c:pt idx="12">
                  <c:v>4.07</c:v>
                </c:pt>
                <c:pt idx="13">
                  <c:v>4.2300000000000004</c:v>
                </c:pt>
                <c:pt idx="14">
                  <c:v>3.56</c:v>
                </c:pt>
                <c:pt idx="15">
                  <c:v>3.81</c:v>
                </c:pt>
                <c:pt idx="16">
                  <c:v>3.81</c:v>
                </c:pt>
                <c:pt idx="17">
                  <c:v>4.22</c:v>
                </c:pt>
                <c:pt idx="18">
                  <c:v>4.22</c:v>
                </c:pt>
                <c:pt idx="19">
                  <c:v>4.0999999999999996</c:v>
                </c:pt>
                <c:pt idx="2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D-4905-80C0-38CFBB4F7DB9}"/>
            </c:ext>
          </c:extLst>
        </c:ser>
        <c:ser>
          <c:idx val="0"/>
          <c:order val="2"/>
          <c:tx>
            <c:strRef>
              <c:f>Resumo!$H$78</c:f>
              <c:strCache>
                <c:ptCount val="1"/>
                <c:pt idx="0">
                  <c:v>2022
(cursos 2020/21 a 2021/22)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Resumo!$E$79:$E$99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Resumo!$H$79:$H$99</c:f>
              <c:numCache>
                <c:formatCode>0.00</c:formatCode>
                <c:ptCount val="21"/>
                <c:pt idx="0">
                  <c:v>4.37</c:v>
                </c:pt>
                <c:pt idx="1">
                  <c:v>4.24</c:v>
                </c:pt>
                <c:pt idx="2">
                  <c:v>3.87</c:v>
                </c:pt>
                <c:pt idx="3">
                  <c:v>4.38</c:v>
                </c:pt>
                <c:pt idx="4">
                  <c:v>4.24</c:v>
                </c:pt>
                <c:pt idx="5">
                  <c:v>3.22</c:v>
                </c:pt>
                <c:pt idx="6">
                  <c:v>4.05</c:v>
                </c:pt>
                <c:pt idx="7">
                  <c:v>3.91</c:v>
                </c:pt>
                <c:pt idx="8">
                  <c:v>4.1399999999999997</c:v>
                </c:pt>
                <c:pt idx="9">
                  <c:v>4.0199999999999996</c:v>
                </c:pt>
                <c:pt idx="10">
                  <c:v>4.2300000000000004</c:v>
                </c:pt>
                <c:pt idx="11">
                  <c:v>3.45</c:v>
                </c:pt>
                <c:pt idx="12">
                  <c:v>3.84</c:v>
                </c:pt>
                <c:pt idx="13">
                  <c:v>4.33</c:v>
                </c:pt>
                <c:pt idx="14">
                  <c:v>3.99</c:v>
                </c:pt>
                <c:pt idx="15">
                  <c:v>4.08</c:v>
                </c:pt>
                <c:pt idx="16">
                  <c:v>4.1399999999999997</c:v>
                </c:pt>
                <c:pt idx="17">
                  <c:v>4.41</c:v>
                </c:pt>
                <c:pt idx="18">
                  <c:v>4.41</c:v>
                </c:pt>
                <c:pt idx="19">
                  <c:v>4.25</c:v>
                </c:pt>
                <c:pt idx="2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2-4B02-B535-57C04D5C78F7}"/>
            </c:ext>
          </c:extLst>
        </c:ser>
        <c:ser>
          <c:idx val="4"/>
          <c:order val="3"/>
          <c:tx>
            <c:strRef>
              <c:f>Resumo!$I$78</c:f>
              <c:strCache>
                <c:ptCount val="1"/>
                <c:pt idx="0">
                  <c:v>2024
(cursos 2022/23 a 2023/24)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Resumo!$E$79:$E$99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Resumo!$I$79:$I$99</c:f>
              <c:numCache>
                <c:formatCode>0.00</c:formatCode>
                <c:ptCount val="21"/>
                <c:pt idx="0">
                  <c:v>4.4076576576576576</c:v>
                </c:pt>
                <c:pt idx="1">
                  <c:v>4.21830985915493</c:v>
                </c:pt>
                <c:pt idx="2">
                  <c:v>3.9145077720207255</c:v>
                </c:pt>
                <c:pt idx="3">
                  <c:v>4.3895216400911163</c:v>
                </c:pt>
                <c:pt idx="4">
                  <c:v>4.1772727272727277</c:v>
                </c:pt>
                <c:pt idx="5">
                  <c:v>3.2806539509536785</c:v>
                </c:pt>
                <c:pt idx="6">
                  <c:v>4.0646539345251389</c:v>
                </c:pt>
                <c:pt idx="7">
                  <c:v>3.8995215311004783</c:v>
                </c:pt>
                <c:pt idx="8">
                  <c:v>4.0853080568720381</c:v>
                </c:pt>
                <c:pt idx="9">
                  <c:v>3.9924147939862582</c:v>
                </c:pt>
                <c:pt idx="10">
                  <c:v>4.2172839506172837</c:v>
                </c:pt>
                <c:pt idx="11">
                  <c:v>3.4095477386934672</c:v>
                </c:pt>
                <c:pt idx="12">
                  <c:v>3.8134158446553754</c:v>
                </c:pt>
                <c:pt idx="13">
                  <c:v>4.3212435233160624</c:v>
                </c:pt>
                <c:pt idx="14">
                  <c:v>3.9855769230769229</c:v>
                </c:pt>
                <c:pt idx="15">
                  <c:v>4.0677966101694913</c:v>
                </c:pt>
                <c:pt idx="16">
                  <c:v>4.1248723521874924</c:v>
                </c:pt>
                <c:pt idx="17">
                  <c:v>4.373239436619718</c:v>
                </c:pt>
                <c:pt idx="18">
                  <c:v>4.373239436619718</c:v>
                </c:pt>
                <c:pt idx="19">
                  <c:v>4.1837209302325578</c:v>
                </c:pt>
                <c:pt idx="20">
                  <c:v>4.1837209302325578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D-4905-80C0-38CFBB4F7DB9}"/>
            </c:ext>
          </c:extLst>
        </c:ser>
        <c:ser>
          <c:idx val="5"/>
          <c:order val="4"/>
          <c:tx>
            <c:strRef>
              <c:f>Resumo!$J$78</c:f>
              <c:strCache>
                <c:ptCount val="1"/>
                <c:pt idx="0">
                  <c:v>Obxectivo de Calidade 2024</c:v>
                </c:pt>
              </c:strCache>
            </c:strRef>
          </c:tx>
          <c:spPr>
            <a:ln w="381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Resumo!$E$79:$E$99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Resumo!$J$79:$J$99</c:f>
              <c:numCache>
                <c:formatCode>0.00</c:formatCode>
                <c:ptCount val="21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3D-4905-80C0-38CFBB4F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  <c:extLst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73940100188882"/>
          <c:y val="6.9450909622484791E-2"/>
          <c:w val="0.54710887595832103"/>
          <c:h val="3.0746472441151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_xlchart.v1.2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lang="es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ANÁLISE DA PARTICIPACIÓN</a:t>
            </a:r>
          </a:p>
        </cx:rich>
      </cx:tx>
    </cx:title>
    <cx:plotArea>
      <cx:plotAreaRegion>
        <cx:series layoutId="waterfall" uniqueId="{56760005-CCC0-463D-8D45-C6DD585CB7A8}">
          <cx:tx>
            <cx:txData>
              <cx:f>_xlchart.v1.0</cx:f>
              <cx:v>ANÁLISE DA PARTICIPACIÓN (gaps nos rexistros da poboación)</cx:v>
            </cx:txData>
          </cx:tx>
          <cx:spPr>
            <a:ln>
              <a:solidFill>
                <a:srgbClr val="0070C0"/>
              </a:solidFill>
            </a:ln>
          </cx:spPr>
          <cx:dataId val="0"/>
          <cx:layoutPr>
            <cx:subtotals/>
          </cx:layoutPr>
        </cx:series>
      </cx:plotAreaRegion>
      <cx:axis id="0">
        <cx:catScaling gapWidth="1.5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es-ES" sz="11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gl-ES" sz="11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ax="1"/>
        <cx:majorGridlines/>
        <cx:tickLabels/>
        <cx:numFmt formatCode="0%" sourceLinked="0"/>
        <cx:txPr>
          <a:bodyPr spcFirstLastPara="1" vertOverflow="ellipsis" wrap="square" lIns="0" tIns="0" rIns="0" bIns="0" anchor="ctr" anchorCtr="1"/>
          <a:lstStyle/>
          <a:p>
            <a:pPr>
              <a:defRPr lang="es-ES" sz="11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gl-ES" sz="11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solidFill>
        <a:srgbClr val="00B0F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Desagregados!A1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hyperlink" Target="#Portada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image" Target="../media/image5.png"/><Relationship Id="rId10" Type="http://schemas.microsoft.com/office/2014/relationships/chartEx" Target="../charts/chartEx1.xml"/><Relationship Id="rId4" Type="http://schemas.openxmlformats.org/officeDocument/2006/relationships/hyperlink" Target="#Desagregados!A1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6</xdr:row>
      <xdr:rowOff>11905</xdr:rowOff>
    </xdr:from>
    <xdr:to>
      <xdr:col>8</xdr:col>
      <xdr:colOff>275166</xdr:colOff>
      <xdr:row>31</xdr:row>
      <xdr:rowOff>127000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23568</xdr:colOff>
      <xdr:row>32</xdr:row>
      <xdr:rowOff>117968</xdr:rowOff>
    </xdr:from>
    <xdr:to>
      <xdr:col>7</xdr:col>
      <xdr:colOff>104510</xdr:colOff>
      <xdr:row>49</xdr:row>
      <xdr:rowOff>124353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8</xdr:col>
      <xdr:colOff>522552</xdr:colOff>
      <xdr:row>10</xdr:row>
      <xdr:rowOff>109803</xdr:rowOff>
    </xdr:from>
    <xdr:to>
      <xdr:col>15</xdr:col>
      <xdr:colOff>665426</xdr:colOff>
      <xdr:row>25</xdr:row>
      <xdr:rowOff>133615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396875</xdr:colOff>
      <xdr:row>32</xdr:row>
      <xdr:rowOff>116417</xdr:rowOff>
    </xdr:from>
    <xdr:to>
      <xdr:col>15</xdr:col>
      <xdr:colOff>508000</xdr:colOff>
      <xdr:row>49</xdr:row>
      <xdr:rowOff>116417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990602</xdr:colOff>
      <xdr:row>3</xdr:row>
      <xdr:rowOff>38101</xdr:rowOff>
    </xdr:from>
    <xdr:to>
      <xdr:col>61</xdr:col>
      <xdr:colOff>666749</xdr:colOff>
      <xdr:row>15</xdr:row>
      <xdr:rowOff>95251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257879</xdr:colOff>
      <xdr:row>3</xdr:row>
      <xdr:rowOff>77994</xdr:rowOff>
    </xdr:from>
    <xdr:to>
      <xdr:col>18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20</xdr:col>
      <xdr:colOff>203112</xdr:colOff>
      <xdr:row>3</xdr:row>
      <xdr:rowOff>99123</xdr:rowOff>
    </xdr:from>
    <xdr:to>
      <xdr:col>20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2</xdr:col>
      <xdr:colOff>254000</xdr:colOff>
      <xdr:row>4</xdr:row>
      <xdr:rowOff>825500</xdr:rowOff>
    </xdr:from>
    <xdr:to>
      <xdr:col>8</xdr:col>
      <xdr:colOff>716643</xdr:colOff>
      <xdr:row>14</xdr:row>
      <xdr:rowOff>917120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635000</xdr:colOff>
      <xdr:row>5</xdr:row>
      <xdr:rowOff>0</xdr:rowOff>
    </xdr:from>
    <xdr:to>
      <xdr:col>20</xdr:col>
      <xdr:colOff>415017</xdr:colOff>
      <xdr:row>14</xdr:row>
      <xdr:rowOff>905213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5</xdr:row>
      <xdr:rowOff>0</xdr:rowOff>
    </xdr:from>
    <xdr:to>
      <xdr:col>26</xdr:col>
      <xdr:colOff>1059655</xdr:colOff>
      <xdr:row>14</xdr:row>
      <xdr:rowOff>984250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666751</xdr:colOff>
      <xdr:row>73</xdr:row>
      <xdr:rowOff>-2</xdr:rowOff>
    </xdr:from>
    <xdr:to>
      <xdr:col>40</xdr:col>
      <xdr:colOff>619125</xdr:colOff>
      <xdr:row>132</xdr:row>
      <xdr:rowOff>95249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702468</xdr:colOff>
      <xdr:row>24</xdr:row>
      <xdr:rowOff>378617</xdr:rowOff>
    </xdr:from>
    <xdr:to>
      <xdr:col>49</xdr:col>
      <xdr:colOff>59531</xdr:colOff>
      <xdr:row>41</xdr:row>
      <xdr:rowOff>178592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gl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1</xdr:row>
      <xdr:rowOff>97586</xdr:rowOff>
    </xdr:from>
    <xdr:to>
      <xdr:col>3</xdr:col>
      <xdr:colOff>19001</xdr:colOff>
      <xdr:row>2</xdr:row>
      <xdr:rowOff>6508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964" y="97586"/>
          <a:ext cx="288000" cy="2899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.rectorado.uvigo.es\comun\Calidad\Programas_Calidade\Medicion_Satisfaccion\Doutoramento\Estudantado\2021%20curso%202020_21\Resultados\Informe%20Resultados_1&#186;%20ano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 de Entrada"/>
      <sheetName val="Resumo"/>
      <sheetName val="Datos"/>
    </sheetNames>
    <sheetDataSet>
      <sheetData sheetId="0" refreshError="1"/>
      <sheetData sheetId="1" refreshError="1"/>
      <sheetData sheetId="2" refreshError="1"/>
      <sheetData sheetId="3">
        <row r="46">
          <cell r="CS46" t="str">
            <v xml:space="preserve">Mulleres </v>
          </cell>
          <cell r="CT46" t="str">
            <v>Homes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view="pageBreakPreview" topLeftCell="A13" zoomScale="90" zoomScaleNormal="85" zoomScaleSheetLayoutView="90" workbookViewId="0">
      <selection activeCell="F20" sqref="F20"/>
    </sheetView>
  </sheetViews>
  <sheetFormatPr baseColWidth="10" defaultColWidth="11.42578125" defaultRowHeight="24.95" customHeight="1" x14ac:dyDescent="0.25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61"/>
      <c r="C2" s="162"/>
      <c r="D2" s="162"/>
      <c r="E2" s="162"/>
      <c r="F2" s="162"/>
      <c r="G2" s="162"/>
      <c r="H2" s="162"/>
      <c r="I2" s="162"/>
      <c r="J2" s="163"/>
      <c r="K2" s="11"/>
    </row>
    <row r="3" spans="1:35" ht="15" customHeight="1" x14ac:dyDescent="0.25">
      <c r="A3" s="3"/>
      <c r="B3" s="164"/>
      <c r="C3" s="12"/>
      <c r="D3" s="12"/>
      <c r="E3" s="12"/>
      <c r="F3" s="12"/>
      <c r="G3" s="16"/>
      <c r="H3" s="16"/>
      <c r="I3" s="46" t="s">
        <v>2</v>
      </c>
      <c r="J3" s="165"/>
      <c r="K3" s="14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64"/>
      <c r="C4" s="16"/>
      <c r="D4" s="12"/>
      <c r="E4" s="12"/>
      <c r="F4" s="12"/>
      <c r="G4" s="16"/>
      <c r="H4" s="16"/>
      <c r="I4" s="13"/>
      <c r="J4" s="166"/>
      <c r="K4" s="1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64"/>
      <c r="C5" s="12"/>
      <c r="D5" s="12"/>
      <c r="E5" s="12"/>
      <c r="F5" s="12"/>
      <c r="G5" s="12"/>
      <c r="H5" s="12"/>
      <c r="I5" s="12"/>
      <c r="J5" s="166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 x14ac:dyDescent="0.25">
      <c r="A6" s="3"/>
      <c r="B6" s="164"/>
      <c r="C6" s="12"/>
      <c r="D6" s="28"/>
      <c r="E6" s="12"/>
      <c r="F6" s="28"/>
      <c r="G6" s="12"/>
      <c r="H6" s="12"/>
      <c r="I6" s="12"/>
      <c r="J6" s="166"/>
      <c r="K6" s="1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 x14ac:dyDescent="0.25">
      <c r="A7" s="6"/>
      <c r="B7" s="167"/>
      <c r="C7" s="15"/>
      <c r="D7" s="16"/>
      <c r="E7" s="15"/>
      <c r="F7" s="168" t="s">
        <v>140</v>
      </c>
      <c r="G7" s="15"/>
      <c r="H7" s="12"/>
      <c r="I7" s="12"/>
      <c r="J7" s="166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 x14ac:dyDescent="0.25">
      <c r="A8" s="6"/>
      <c r="B8" s="169"/>
      <c r="C8" s="28"/>
      <c r="D8" s="28"/>
      <c r="E8" s="28"/>
      <c r="F8" s="170"/>
      <c r="G8" s="28"/>
      <c r="H8" s="28"/>
      <c r="I8" s="28"/>
      <c r="J8" s="171"/>
      <c r="K8" s="1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 x14ac:dyDescent="0.25">
      <c r="A9" s="6"/>
      <c r="B9" s="167"/>
      <c r="C9" s="28"/>
      <c r="D9" s="28"/>
      <c r="E9" s="28"/>
      <c r="F9" s="168" t="s">
        <v>141</v>
      </c>
      <c r="G9" s="172"/>
      <c r="H9" s="28"/>
      <c r="I9" s="28"/>
      <c r="J9" s="166"/>
      <c r="K9" s="1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 x14ac:dyDescent="0.25">
      <c r="A10" s="6"/>
      <c r="B10" s="167"/>
      <c r="C10" s="28"/>
      <c r="D10" s="28"/>
      <c r="E10" s="28"/>
      <c r="F10" s="28"/>
      <c r="G10" s="28"/>
      <c r="H10" s="28"/>
      <c r="I10" s="28"/>
      <c r="J10" s="166"/>
      <c r="K10" s="1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 x14ac:dyDescent="0.25">
      <c r="A11" s="6"/>
      <c r="B11" s="167"/>
      <c r="C11" s="15"/>
      <c r="D11" s="15"/>
      <c r="E11" s="15"/>
      <c r="F11" s="173" t="s">
        <v>279</v>
      </c>
      <c r="G11" s="15"/>
      <c r="H11" s="12"/>
      <c r="I11" s="12"/>
      <c r="J11" s="166"/>
      <c r="K11" s="1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 x14ac:dyDescent="0.25">
      <c r="A12" s="6"/>
      <c r="B12" s="167"/>
      <c r="C12" s="174"/>
      <c r="D12" s="175"/>
      <c r="E12" s="15"/>
      <c r="F12" s="176" t="s">
        <v>280</v>
      </c>
      <c r="G12" s="15"/>
      <c r="H12" s="12"/>
      <c r="I12" s="12"/>
      <c r="J12" s="166"/>
      <c r="K12" s="1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 x14ac:dyDescent="0.25">
      <c r="A13" s="6"/>
      <c r="B13" s="167"/>
      <c r="C13" s="175"/>
      <c r="D13" s="175"/>
      <c r="E13" s="15"/>
      <c r="F13" s="28"/>
      <c r="G13" s="15"/>
      <c r="H13" s="12"/>
      <c r="I13" s="12"/>
      <c r="J13" s="166"/>
      <c r="K13" s="1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 x14ac:dyDescent="0.25">
      <c r="A14" s="6"/>
      <c r="B14" s="167"/>
      <c r="C14" s="174"/>
      <c r="D14" s="175"/>
      <c r="E14" s="41"/>
      <c r="F14" s="41"/>
      <c r="G14" s="41"/>
      <c r="H14" s="41"/>
      <c r="I14" s="41"/>
      <c r="J14" s="166"/>
      <c r="K14" s="1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 x14ac:dyDescent="0.25">
      <c r="A15" s="6"/>
      <c r="B15" s="177"/>
      <c r="J15" s="178"/>
      <c r="K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 x14ac:dyDescent="0.25">
      <c r="A16" s="6"/>
      <c r="B16" s="177"/>
      <c r="C16" s="179"/>
      <c r="D16" s="179"/>
      <c r="E16" s="179"/>
      <c r="F16" s="180" t="s">
        <v>278</v>
      </c>
      <c r="G16" s="179"/>
      <c r="H16" s="179"/>
      <c r="I16" s="179"/>
      <c r="J16" s="178"/>
      <c r="K16" s="1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 x14ac:dyDescent="0.25">
      <c r="A17" s="6"/>
      <c r="B17" s="177"/>
      <c r="C17" s="179"/>
      <c r="D17" s="179"/>
      <c r="E17" s="179"/>
      <c r="F17" s="179"/>
      <c r="G17" s="179"/>
      <c r="H17" s="179"/>
      <c r="I17" s="179"/>
      <c r="J17" s="178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 x14ac:dyDescent="0.45">
      <c r="A18" s="6"/>
      <c r="B18" s="177"/>
      <c r="D18" s="181"/>
      <c r="E18" s="181"/>
      <c r="F18" s="182" t="s">
        <v>142</v>
      </c>
      <c r="G18" s="181"/>
      <c r="H18" s="181"/>
      <c r="I18" s="181"/>
      <c r="J18" s="178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 x14ac:dyDescent="0.45">
      <c r="A19" s="6"/>
      <c r="B19" s="177"/>
      <c r="C19" s="183"/>
      <c r="D19" s="184"/>
      <c r="E19" s="184"/>
      <c r="F19" s="184" t="s">
        <v>144</v>
      </c>
      <c r="G19" s="184"/>
      <c r="H19" s="184"/>
      <c r="I19" s="184"/>
      <c r="J19" s="178"/>
      <c r="K19" s="14"/>
      <c r="L19" s="3"/>
      <c r="M19" s="3"/>
      <c r="N19" s="3"/>
      <c r="O19" s="5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 x14ac:dyDescent="0.45">
      <c r="A20" s="6"/>
      <c r="B20" s="177"/>
      <c r="C20" s="185"/>
      <c r="D20" s="186"/>
      <c r="E20" s="186"/>
      <c r="F20" s="184" t="s">
        <v>145</v>
      </c>
      <c r="G20" s="186"/>
      <c r="H20" s="186"/>
      <c r="I20" s="186"/>
      <c r="J20" s="178"/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 x14ac:dyDescent="0.25">
      <c r="A21" s="6"/>
      <c r="B21" s="177"/>
      <c r="C21" s="174"/>
      <c r="D21" s="175"/>
      <c r="E21" s="41"/>
      <c r="G21" s="41"/>
      <c r="H21" s="41"/>
      <c r="I21" s="41"/>
      <c r="J21" s="178"/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 x14ac:dyDescent="0.25">
      <c r="A22" s="3"/>
      <c r="B22" s="188"/>
      <c r="C22" s="174"/>
      <c r="D22" s="175"/>
      <c r="E22" s="41"/>
      <c r="G22" s="41"/>
      <c r="H22" s="41"/>
      <c r="I22" s="41"/>
      <c r="J22" s="178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 x14ac:dyDescent="0.25">
      <c r="A23" s="3"/>
      <c r="B23" s="188"/>
      <c r="C23" s="28"/>
      <c r="D23" s="28"/>
      <c r="E23" s="28"/>
      <c r="F23" s="187" t="s">
        <v>146</v>
      </c>
      <c r="G23" s="28"/>
      <c r="H23" s="28"/>
      <c r="I23" s="28"/>
      <c r="J23" s="178"/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 x14ac:dyDescent="0.25">
      <c r="A24" s="3"/>
      <c r="B24" s="188"/>
      <c r="C24" s="17"/>
      <c r="D24" s="175"/>
      <c r="E24" s="41"/>
      <c r="F24" s="189" t="s">
        <v>281</v>
      </c>
      <c r="G24" s="41"/>
      <c r="H24" s="41"/>
      <c r="I24" s="41"/>
      <c r="J24" s="178"/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 x14ac:dyDescent="0.25">
      <c r="A25" s="3"/>
      <c r="B25" s="188"/>
      <c r="C25" s="467"/>
      <c r="D25" s="467"/>
      <c r="E25" s="467"/>
      <c r="F25" s="467"/>
      <c r="G25" s="41"/>
      <c r="H25" s="41"/>
      <c r="I25" s="41"/>
      <c r="J25" s="178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 x14ac:dyDescent="0.25">
      <c r="A26" s="3"/>
      <c r="B26" s="188"/>
      <c r="C26" s="174"/>
      <c r="D26" s="175"/>
      <c r="E26" s="41"/>
      <c r="F26" s="41"/>
      <c r="G26" s="41"/>
      <c r="H26" s="41"/>
      <c r="I26" s="41"/>
      <c r="J26" s="178"/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 x14ac:dyDescent="0.25">
      <c r="A27" s="3"/>
      <c r="B27" s="188"/>
      <c r="C27" s="19"/>
      <c r="D27" s="175"/>
      <c r="E27" s="41"/>
      <c r="F27" s="41"/>
      <c r="G27" s="41"/>
      <c r="H27" s="41"/>
      <c r="I27" s="41"/>
      <c r="J27" s="178"/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 x14ac:dyDescent="0.25">
      <c r="A28" s="3"/>
      <c r="B28" s="188"/>
      <c r="C28" s="467"/>
      <c r="D28" s="467"/>
      <c r="E28" s="467"/>
      <c r="F28" s="467"/>
      <c r="G28" s="41"/>
      <c r="H28" s="41"/>
      <c r="I28" s="41"/>
      <c r="J28" s="178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 x14ac:dyDescent="0.25">
      <c r="A29" s="3"/>
      <c r="B29" s="188"/>
      <c r="C29" s="174"/>
      <c r="D29" s="175"/>
      <c r="E29" s="41"/>
      <c r="F29" s="28"/>
      <c r="H29" s="41"/>
      <c r="I29" s="190" t="s">
        <v>143</v>
      </c>
      <c r="J29" s="178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 x14ac:dyDescent="0.25">
      <c r="A30" s="3"/>
      <c r="B30" s="188"/>
      <c r="C30" s="28"/>
      <c r="D30" s="28"/>
      <c r="E30" s="41"/>
      <c r="F30" s="41"/>
      <c r="H30" s="41"/>
      <c r="I30" s="191" t="s">
        <v>282</v>
      </c>
      <c r="J30" s="178"/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 x14ac:dyDescent="0.25">
      <c r="A31" s="3"/>
      <c r="B31" s="188"/>
      <c r="C31" s="19"/>
      <c r="D31" s="17"/>
      <c r="E31" s="41"/>
      <c r="F31" s="41"/>
      <c r="G31" s="41"/>
      <c r="H31" s="41"/>
      <c r="I31" s="41"/>
      <c r="J31" s="178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188"/>
      <c r="C32" s="19"/>
      <c r="D32" s="12"/>
      <c r="E32" s="41"/>
      <c r="F32" s="41"/>
      <c r="G32" s="41"/>
      <c r="H32" s="41"/>
      <c r="I32" s="41"/>
      <c r="J32" s="178"/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 x14ac:dyDescent="0.25">
      <c r="A33" s="3"/>
      <c r="B33" s="188"/>
      <c r="C33" s="19"/>
      <c r="D33" s="12"/>
      <c r="E33" s="41"/>
      <c r="F33" s="41"/>
      <c r="G33" s="41"/>
      <c r="H33" s="41"/>
      <c r="I33" s="41"/>
      <c r="J33" s="178"/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 x14ac:dyDescent="0.25">
      <c r="A34" s="3"/>
      <c r="B34" s="188"/>
      <c r="C34" s="19"/>
      <c r="D34" s="10"/>
      <c r="E34" s="41"/>
      <c r="F34" s="41"/>
      <c r="G34" s="41"/>
      <c r="H34" s="41"/>
      <c r="I34" s="41"/>
      <c r="J34" s="178"/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188"/>
      <c r="C35" s="19"/>
      <c r="D35" s="10"/>
      <c r="E35" s="41"/>
      <c r="F35" s="41"/>
      <c r="G35" s="41"/>
      <c r="H35" s="41"/>
      <c r="I35" s="41"/>
      <c r="J35" s="178"/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188"/>
      <c r="C36" s="19"/>
      <c r="D36" s="10"/>
      <c r="E36" s="41"/>
      <c r="F36" s="41"/>
      <c r="G36" s="41"/>
      <c r="H36" s="41"/>
      <c r="I36" s="41"/>
      <c r="J36" s="178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188"/>
      <c r="C37" s="19"/>
      <c r="D37" s="10"/>
      <c r="E37" s="41"/>
      <c r="F37" s="41"/>
      <c r="G37" s="41"/>
      <c r="H37" s="41"/>
      <c r="I37" s="41"/>
      <c r="J37" s="178"/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188"/>
      <c r="C38" s="19"/>
      <c r="D38" s="19"/>
      <c r="E38" s="10"/>
      <c r="F38" s="10"/>
      <c r="G38" s="10"/>
      <c r="H38" s="10"/>
      <c r="I38" s="42" t="s">
        <v>283</v>
      </c>
      <c r="J38" s="178"/>
      <c r="K38" s="18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188"/>
      <c r="C39" s="12"/>
      <c r="D39" s="10"/>
      <c r="E39" s="10"/>
      <c r="F39" s="10"/>
      <c r="G39" s="10"/>
      <c r="H39" s="10"/>
      <c r="I39" s="28"/>
      <c r="J39" s="178"/>
      <c r="K39" s="18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 x14ac:dyDescent="0.3">
      <c r="A40" s="3"/>
      <c r="B40" s="192"/>
      <c r="C40" s="193"/>
      <c r="D40" s="193"/>
      <c r="E40" s="193"/>
      <c r="F40" s="193"/>
      <c r="G40" s="193"/>
      <c r="H40" s="193"/>
      <c r="I40" s="193"/>
      <c r="J40" s="194"/>
      <c r="K40" s="18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topLeftCell="A28" zoomScale="90" zoomScaleNormal="70" zoomScaleSheetLayoutView="90" workbookViewId="0">
      <selection activeCell="S11" sqref="S11"/>
    </sheetView>
  </sheetViews>
  <sheetFormatPr baseColWidth="10" defaultRowHeight="15" x14ac:dyDescent="0.25"/>
  <cols>
    <col min="1" max="1" width="3.140625" customWidth="1"/>
    <col min="2" max="2" width="12.140625" style="20" customWidth="1"/>
    <col min="3" max="3" width="31.42578125" customWidth="1"/>
    <col min="4" max="4" width="10.7109375" style="21" customWidth="1"/>
    <col min="5" max="8" width="10.7109375" customWidth="1"/>
  </cols>
  <sheetData>
    <row r="1" spans="1:16" ht="9" customHeight="1" x14ac:dyDescent="0.25"/>
    <row r="2" spans="1:16" ht="42" customHeight="1" x14ac:dyDescent="0.25">
      <c r="B2" s="431" t="s">
        <v>117</v>
      </c>
      <c r="C2" s="52"/>
      <c r="D2" s="53"/>
      <c r="E2" s="51"/>
      <c r="F2" s="52"/>
      <c r="G2" s="52"/>
      <c r="H2" s="52"/>
      <c r="I2" s="52"/>
      <c r="J2" s="52"/>
    </row>
    <row r="3" spans="1:16" ht="6.75" customHeight="1" x14ac:dyDescent="0.25">
      <c r="A3" s="24"/>
      <c r="B3" s="40"/>
      <c r="C3" s="24"/>
      <c r="D3" s="27"/>
      <c r="E3" s="28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" customHeight="1" x14ac:dyDescent="0.25">
      <c r="A4" s="35"/>
      <c r="B4" s="33"/>
      <c r="C4" s="24"/>
      <c r="D4" s="3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32"/>
    </row>
    <row r="5" spans="1:16" ht="15" customHeight="1" x14ac:dyDescent="0.25">
      <c r="A5" s="35"/>
      <c r="B5" s="33"/>
      <c r="C5" s="24"/>
      <c r="D5" s="31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2"/>
    </row>
    <row r="6" spans="1:16" ht="15" customHeight="1" x14ac:dyDescent="0.25">
      <c r="A6" s="35"/>
      <c r="B6" s="36"/>
      <c r="C6" s="36"/>
      <c r="D6" s="31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2"/>
    </row>
    <row r="7" spans="1:16" ht="15" customHeight="1" x14ac:dyDescent="0.25">
      <c r="A7" s="35"/>
      <c r="B7" s="36"/>
      <c r="C7" s="36"/>
      <c r="D7" s="31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32"/>
    </row>
    <row r="8" spans="1:16" ht="15" customHeight="1" x14ac:dyDescent="0.25">
      <c r="A8" s="35"/>
      <c r="B8" s="36"/>
      <c r="C8" s="36"/>
      <c r="D8" s="3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32"/>
    </row>
    <row r="9" spans="1:16" ht="15" customHeight="1" x14ac:dyDescent="0.25">
      <c r="A9" s="35"/>
      <c r="B9" s="36"/>
      <c r="C9" s="36"/>
      <c r="D9" s="31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32"/>
    </row>
    <row r="10" spans="1:16" ht="15" customHeight="1" x14ac:dyDescent="0.25">
      <c r="A10" s="35"/>
      <c r="B10" s="36"/>
      <c r="C10" s="36"/>
      <c r="D10" s="3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2"/>
    </row>
    <row r="11" spans="1:16" ht="15" customHeight="1" x14ac:dyDescent="0.25">
      <c r="A11" s="35"/>
      <c r="B11" s="36"/>
      <c r="C11" s="36"/>
      <c r="D11" s="31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32"/>
    </row>
    <row r="12" spans="1:16" ht="15" customHeight="1" x14ac:dyDescent="0.25">
      <c r="A12" s="35"/>
      <c r="B12" s="36"/>
      <c r="C12" s="36"/>
      <c r="D12" s="3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32"/>
    </row>
    <row r="13" spans="1:16" ht="15" customHeight="1" x14ac:dyDescent="0.25">
      <c r="A13" s="35"/>
      <c r="B13" s="36"/>
      <c r="C13" s="36"/>
      <c r="D13" s="31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2"/>
    </row>
    <row r="14" spans="1:16" ht="15" customHeight="1" x14ac:dyDescent="0.25">
      <c r="A14" s="35"/>
      <c r="B14" s="36"/>
      <c r="C14" s="36"/>
      <c r="D14" s="3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2"/>
    </row>
    <row r="15" spans="1:16" ht="15" customHeight="1" x14ac:dyDescent="0.25">
      <c r="A15" s="35"/>
      <c r="B15" s="36"/>
      <c r="C15" s="36"/>
      <c r="D15" s="31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2"/>
    </row>
    <row r="16" spans="1:16" ht="15" customHeight="1" x14ac:dyDescent="0.25">
      <c r="A16" s="35"/>
      <c r="B16" s="36"/>
      <c r="C16" s="36"/>
      <c r="D16" s="31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2"/>
    </row>
    <row r="17" spans="1:16" ht="15" customHeight="1" x14ac:dyDescent="0.25">
      <c r="A17" s="35"/>
      <c r="B17" s="36"/>
      <c r="C17" s="36"/>
      <c r="D17" s="31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2"/>
    </row>
    <row r="18" spans="1:16" ht="15" customHeight="1" x14ac:dyDescent="0.25">
      <c r="A18" s="35"/>
      <c r="B18" s="36"/>
      <c r="C18" s="36"/>
      <c r="D18" s="31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2"/>
    </row>
    <row r="19" spans="1:16" ht="15" customHeight="1" x14ac:dyDescent="0.25">
      <c r="A19" s="35"/>
      <c r="B19" s="36"/>
      <c r="C19" s="36"/>
      <c r="D19" s="31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32"/>
    </row>
    <row r="20" spans="1:16" ht="15" customHeight="1" x14ac:dyDescent="0.25">
      <c r="A20" s="35"/>
      <c r="B20" s="36"/>
      <c r="C20" s="36"/>
      <c r="D20" s="3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2"/>
    </row>
    <row r="21" spans="1:16" ht="15" customHeight="1" x14ac:dyDescent="0.25">
      <c r="A21" s="35"/>
      <c r="B21" s="36"/>
      <c r="C21" s="36"/>
      <c r="D21" s="31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2"/>
    </row>
    <row r="22" spans="1:16" ht="15" customHeight="1" x14ac:dyDescent="0.25">
      <c r="A22" s="35"/>
      <c r="B22" s="36"/>
      <c r="C22" s="36"/>
      <c r="D22" s="3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2"/>
    </row>
    <row r="23" spans="1:16" ht="15" customHeight="1" x14ac:dyDescent="0.25">
      <c r="A23" s="35"/>
      <c r="B23" s="36"/>
      <c r="C23" s="36"/>
      <c r="D23" s="3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2"/>
    </row>
    <row r="24" spans="1:16" ht="15" customHeight="1" x14ac:dyDescent="0.25">
      <c r="A24" s="35"/>
      <c r="B24" s="36"/>
      <c r="C24" s="36"/>
      <c r="D24" s="3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2"/>
    </row>
    <row r="25" spans="1:16" ht="15" customHeight="1" x14ac:dyDescent="0.25">
      <c r="A25" s="35"/>
      <c r="B25" s="36"/>
      <c r="C25" s="36"/>
      <c r="D25" s="3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2"/>
    </row>
    <row r="26" spans="1:16" ht="15" customHeight="1" x14ac:dyDescent="0.25">
      <c r="A26" s="35"/>
      <c r="B26" s="36"/>
      <c r="C26" s="36"/>
      <c r="D26" s="3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2"/>
    </row>
    <row r="27" spans="1:16" ht="15" customHeight="1" x14ac:dyDescent="0.25">
      <c r="A27" s="35"/>
      <c r="B27" s="33"/>
      <c r="C27" s="36"/>
      <c r="D27" s="3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32"/>
    </row>
    <row r="28" spans="1:16" x14ac:dyDescent="0.25">
      <c r="A28" s="35"/>
      <c r="B28" s="33"/>
      <c r="C28" s="36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32"/>
    </row>
    <row r="29" spans="1:16" x14ac:dyDescent="0.25">
      <c r="A29" s="35"/>
      <c r="B29" s="33"/>
      <c r="C29" s="36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3"/>
      <c r="O29" s="24"/>
      <c r="P29" s="32"/>
    </row>
    <row r="30" spans="1:16" x14ac:dyDescent="0.25">
      <c r="A30" s="35"/>
      <c r="B30" s="33"/>
      <c r="C30" s="36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3"/>
      <c r="O30" s="24"/>
      <c r="P30" s="32"/>
    </row>
    <row r="31" spans="1:16" x14ac:dyDescent="0.25">
      <c r="A31" s="35"/>
      <c r="B31" s="33"/>
      <c r="C31" s="3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3"/>
      <c r="O31" s="24"/>
      <c r="P31" s="32"/>
    </row>
    <row r="32" spans="1:16" x14ac:dyDescent="0.25">
      <c r="A32" s="35"/>
      <c r="B32" s="33"/>
      <c r="C32" s="3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33"/>
      <c r="O32" s="24"/>
      <c r="P32" s="32"/>
    </row>
    <row r="33" spans="1:16" x14ac:dyDescent="0.25">
      <c r="A33" s="35"/>
      <c r="B33" s="33"/>
      <c r="C33" s="3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33"/>
      <c r="O33" s="24"/>
      <c r="P33" s="32"/>
    </row>
    <row r="34" spans="1:16" x14ac:dyDescent="0.25">
      <c r="A34" s="35"/>
      <c r="B34" s="33"/>
      <c r="C34" s="3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3"/>
      <c r="O34" s="24"/>
      <c r="P34" s="32"/>
    </row>
    <row r="35" spans="1:16" x14ac:dyDescent="0.25">
      <c r="A35" s="35"/>
      <c r="B35" s="33"/>
      <c r="C35" s="3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3"/>
      <c r="O35" s="24"/>
      <c r="P35" s="32"/>
    </row>
    <row r="36" spans="1:16" x14ac:dyDescent="0.25">
      <c r="A36" s="35"/>
      <c r="B36" s="33"/>
      <c r="C36" s="3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3"/>
      <c r="O36" s="24"/>
      <c r="P36" s="32"/>
    </row>
    <row r="37" spans="1:16" x14ac:dyDescent="0.25">
      <c r="A37" s="35"/>
      <c r="B37" s="33"/>
      <c r="C37" s="3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3"/>
      <c r="O37" s="24"/>
      <c r="P37" s="32"/>
    </row>
    <row r="38" spans="1:16" x14ac:dyDescent="0.25">
      <c r="A38" s="35"/>
      <c r="B38" s="33"/>
      <c r="C38" s="3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3"/>
      <c r="O38" s="24"/>
      <c r="P38" s="32"/>
    </row>
    <row r="39" spans="1:16" x14ac:dyDescent="0.25">
      <c r="A39" s="35"/>
      <c r="B39" s="33"/>
      <c r="C39" s="3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3"/>
      <c r="O39" s="24"/>
      <c r="P39" s="32"/>
    </row>
    <row r="40" spans="1:16" x14ac:dyDescent="0.25">
      <c r="A40" s="35"/>
      <c r="B40" s="33"/>
      <c r="C40" s="3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3"/>
      <c r="O40" s="24"/>
      <c r="P40" s="32"/>
    </row>
    <row r="41" spans="1:16" x14ac:dyDescent="0.25">
      <c r="A41" s="35"/>
      <c r="B41" s="33"/>
      <c r="C41" s="3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3"/>
      <c r="O41" s="24"/>
      <c r="P41" s="32"/>
    </row>
    <row r="42" spans="1:16" x14ac:dyDescent="0.25">
      <c r="A42" s="35"/>
      <c r="B42" s="33"/>
      <c r="C42" s="3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3"/>
      <c r="O42" s="24"/>
      <c r="P42" s="32"/>
    </row>
    <row r="43" spans="1:16" x14ac:dyDescent="0.25">
      <c r="A43" s="35"/>
      <c r="B43" s="33"/>
      <c r="C43" s="3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3"/>
      <c r="O43" s="24"/>
      <c r="P43" s="32"/>
    </row>
    <row r="44" spans="1:16" x14ac:dyDescent="0.25">
      <c r="A44" s="35"/>
      <c r="B44" s="33"/>
      <c r="C44" s="3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33"/>
      <c r="O44" s="24"/>
      <c r="P44" s="32"/>
    </row>
    <row r="45" spans="1:16" x14ac:dyDescent="0.25">
      <c r="A45" s="35"/>
      <c r="B45" s="33"/>
      <c r="C45" s="36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3"/>
      <c r="O45" s="24"/>
      <c r="P45" s="32"/>
    </row>
    <row r="46" spans="1:16" x14ac:dyDescent="0.25">
      <c r="A46" s="35"/>
      <c r="B46" s="33"/>
      <c r="C46" s="3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33"/>
      <c r="O46" s="24"/>
      <c r="P46" s="32"/>
    </row>
    <row r="47" spans="1:16" x14ac:dyDescent="0.25">
      <c r="A47" s="35"/>
      <c r="B47" s="33"/>
      <c r="C47" s="3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3"/>
      <c r="O47" s="24"/>
      <c r="P47" s="32"/>
    </row>
    <row r="48" spans="1:16" x14ac:dyDescent="0.25">
      <c r="A48" s="35"/>
      <c r="B48" s="33"/>
      <c r="C48" s="3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33"/>
      <c r="O48" s="24"/>
      <c r="P48" s="32"/>
    </row>
    <row r="49" spans="1:16" x14ac:dyDescent="0.25">
      <c r="A49" s="35"/>
      <c r="B49" s="33"/>
      <c r="C49" s="3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33"/>
      <c r="O49" s="24"/>
      <c r="P49" s="32"/>
    </row>
    <row r="50" spans="1:16" x14ac:dyDescent="0.25">
      <c r="A50" s="35"/>
      <c r="B50" s="33"/>
      <c r="C50" s="3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33"/>
      <c r="O50" s="24"/>
      <c r="P50" s="32"/>
    </row>
    <row r="51" spans="1:16" x14ac:dyDescent="0.25">
      <c r="A51" s="35"/>
      <c r="B51" s="33"/>
      <c r="C51" s="3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33"/>
      <c r="O51" s="24"/>
      <c r="P51" s="32"/>
    </row>
    <row r="52" spans="1:16" x14ac:dyDescent="0.25">
      <c r="A52" s="35"/>
      <c r="B52" s="33"/>
      <c r="C52" s="3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33"/>
      <c r="O52" s="24"/>
      <c r="P52" s="32"/>
    </row>
    <row r="53" spans="1:16" ht="15.75" thickBot="1" x14ac:dyDescent="0.3">
      <c r="A53" s="37"/>
      <c r="B53" s="38"/>
      <c r="C53" s="39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</row>
    <row r="54" spans="1:16" x14ac:dyDescent="0.25">
      <c r="C54" s="34"/>
      <c r="D54"/>
    </row>
    <row r="55" spans="1:16" x14ac:dyDescent="0.25">
      <c r="C55" s="34"/>
      <c r="D55"/>
    </row>
    <row r="56" spans="1:16" x14ac:dyDescent="0.25">
      <c r="C56" s="34"/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100"/>
  <sheetViews>
    <sheetView view="pageBreakPreview" topLeftCell="AO16" zoomScale="90" zoomScaleNormal="100" zoomScaleSheetLayoutView="90" workbookViewId="0">
      <selection activeCell="M87" sqref="M87"/>
    </sheetView>
  </sheetViews>
  <sheetFormatPr baseColWidth="10" defaultRowHeight="15" x14ac:dyDescent="0.25"/>
  <cols>
    <col min="1" max="1" width="5.85546875" style="11" customWidth="1"/>
    <col min="2" max="2" width="4.7109375" style="1" customWidth="1"/>
    <col min="3" max="3" width="20.28515625" style="1" customWidth="1"/>
    <col min="4" max="4" width="16.7109375" style="1" customWidth="1"/>
    <col min="5" max="5" width="86" style="26" customWidth="1"/>
    <col min="6" max="8" width="15.7109375" style="26" customWidth="1"/>
    <col min="9" max="9" width="15.7109375" style="25" customWidth="1"/>
    <col min="10" max="10" width="15.7109375" style="1" customWidth="1"/>
    <col min="11" max="11" width="17.7109375" style="1" customWidth="1"/>
    <col min="12" max="14" width="15.7109375" style="1" customWidth="1"/>
    <col min="15" max="15" width="17" style="1" customWidth="1"/>
    <col min="16" max="21" width="20.7109375" style="1" customWidth="1"/>
    <col min="22" max="36" width="18.28515625" style="11" customWidth="1"/>
    <col min="37" max="42" width="11.42578125" style="11"/>
    <col min="43" max="43" width="32.140625" style="11" bestFit="1" customWidth="1"/>
    <col min="44" max="16384" width="11.42578125" style="11"/>
  </cols>
  <sheetData>
    <row r="1" spans="2:23" s="16" customFormat="1" ht="5.25" customHeight="1" x14ac:dyDescent="0.25">
      <c r="B1" s="1"/>
      <c r="C1" s="1"/>
      <c r="D1" s="1"/>
      <c r="E1" s="26"/>
      <c r="F1" s="26"/>
      <c r="G1" s="26"/>
      <c r="H1" s="26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1"/>
      <c r="W1" s="11"/>
    </row>
    <row r="2" spans="2:23" s="16" customFormat="1" ht="15" customHeight="1" x14ac:dyDescent="0.25">
      <c r="B2" s="1"/>
      <c r="C2" s="1"/>
      <c r="D2" s="1"/>
      <c r="E2" s="26"/>
      <c r="F2" s="26"/>
      <c r="G2" s="26"/>
      <c r="H2" s="26"/>
      <c r="I2" s="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"/>
      <c r="W2" s="11"/>
    </row>
    <row r="3" spans="2:23" s="16" customFormat="1" ht="9" customHeight="1" x14ac:dyDescent="0.25">
      <c r="B3" s="1"/>
      <c r="C3" s="1"/>
      <c r="D3" s="1"/>
      <c r="E3" s="26"/>
      <c r="F3" s="26"/>
      <c r="G3" s="26"/>
      <c r="H3" s="26"/>
      <c r="I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</row>
    <row r="4" spans="2:23" s="16" customFormat="1" ht="42" customHeight="1" x14ac:dyDescent="0.25">
      <c r="B4" s="1"/>
      <c r="C4" s="1"/>
      <c r="D4" s="375" t="s">
        <v>284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1"/>
      <c r="T4" s="1"/>
      <c r="U4" s="1"/>
      <c r="V4" s="11"/>
      <c r="W4" s="11"/>
    </row>
    <row r="5" spans="2:23" s="16" customFormat="1" ht="66.75" customHeight="1" x14ac:dyDescent="0.25">
      <c r="B5" s="1"/>
      <c r="C5" s="1"/>
      <c r="D5" s="1"/>
      <c r="E5" s="26"/>
      <c r="F5" s="26"/>
      <c r="G5" s="26"/>
      <c r="H5" s="26"/>
      <c r="I5" s="2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1"/>
      <c r="W5" s="11"/>
    </row>
    <row r="6" spans="2:23" s="16" customFormat="1" ht="66.75" customHeight="1" x14ac:dyDescent="0.25">
      <c r="B6" s="1"/>
      <c r="C6" s="1"/>
      <c r="D6" s="1"/>
      <c r="E6" s="26"/>
      <c r="F6" s="26"/>
      <c r="G6" s="26"/>
      <c r="H6" s="26"/>
      <c r="I6" s="2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1"/>
      <c r="W6" s="11"/>
    </row>
    <row r="7" spans="2:23" s="16" customFormat="1" ht="66.75" customHeight="1" x14ac:dyDescent="0.25">
      <c r="B7" s="1"/>
      <c r="C7" s="1"/>
      <c r="D7" s="1"/>
      <c r="E7" s="26"/>
      <c r="F7" s="26"/>
      <c r="G7" s="26"/>
      <c r="H7" s="26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1"/>
      <c r="W7" s="11"/>
    </row>
    <row r="8" spans="2:23" s="16" customFormat="1" ht="51" customHeight="1" x14ac:dyDescent="0.25">
      <c r="B8" s="1"/>
      <c r="C8" s="1"/>
      <c r="D8" s="1"/>
      <c r="E8" s="26"/>
      <c r="F8" s="26"/>
      <c r="G8" s="26"/>
      <c r="H8" s="26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1"/>
      <c r="W8" s="11"/>
    </row>
    <row r="9" spans="2:23" s="16" customFormat="1" ht="39" customHeight="1" x14ac:dyDescent="0.25">
      <c r="B9" s="1"/>
      <c r="C9" s="1"/>
      <c r="D9" s="1"/>
      <c r="E9" s="26"/>
      <c r="F9" s="26"/>
      <c r="G9" s="26"/>
      <c r="H9" s="26"/>
      <c r="I9" s="2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1"/>
      <c r="W9" s="11"/>
    </row>
    <row r="10" spans="2:23" s="16" customFormat="1" ht="285" customHeight="1" x14ac:dyDescent="0.25">
      <c r="B10" s="1"/>
      <c r="C10" s="1"/>
      <c r="D10" s="1"/>
      <c r="E10" s="26"/>
      <c r="F10" s="26"/>
      <c r="G10" s="26"/>
      <c r="H10" s="26"/>
      <c r="I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1"/>
      <c r="W10" s="11"/>
    </row>
    <row r="11" spans="2:23" s="16" customFormat="1" ht="39" customHeight="1" x14ac:dyDescent="0.25"/>
    <row r="12" spans="2:23" s="16" customFormat="1" ht="27.75" customHeight="1" x14ac:dyDescent="0.25"/>
    <row r="13" spans="2:23" s="16" customFormat="1" ht="27.75" customHeight="1" x14ac:dyDescent="0.25"/>
    <row r="14" spans="2:23" s="16" customFormat="1" ht="27.75" customHeight="1" x14ac:dyDescent="0.25"/>
    <row r="15" spans="2:23" s="29" customFormat="1" ht="150" customHeight="1" x14ac:dyDescent="0.25"/>
    <row r="16" spans="2:23" s="16" customFormat="1" ht="30" customHeight="1" thickBot="1" x14ac:dyDescent="0.3"/>
    <row r="17" spans="2:48" s="16" customFormat="1" ht="30" customHeight="1" x14ac:dyDescent="0.25">
      <c r="B17" s="58"/>
      <c r="C17" s="58"/>
      <c r="D17" s="58"/>
      <c r="E17" s="60"/>
      <c r="F17" s="471" t="s">
        <v>51</v>
      </c>
      <c r="G17" s="472"/>
      <c r="H17" s="472"/>
      <c r="I17" s="472"/>
      <c r="J17" s="472"/>
      <c r="K17" s="473"/>
      <c r="L17" s="87"/>
      <c r="M17" s="347"/>
      <c r="N17" s="441"/>
      <c r="O17" s="67"/>
      <c r="P17" s="88"/>
      <c r="Q17" s="88"/>
      <c r="R17" s="88"/>
      <c r="S17" s="88"/>
      <c r="T17" s="88"/>
      <c r="U17" s="88"/>
      <c r="V17" s="89"/>
      <c r="W17" s="89"/>
      <c r="X17" s="89"/>
      <c r="Y17" s="89"/>
      <c r="Z17" s="83" t="s">
        <v>53</v>
      </c>
      <c r="AA17" s="89"/>
      <c r="AB17" s="89"/>
      <c r="AC17" s="89"/>
      <c r="AD17" s="89"/>
      <c r="AE17" s="89"/>
      <c r="AF17" s="89"/>
      <c r="AG17" s="89"/>
      <c r="AH17" s="89"/>
      <c r="AI17" s="89"/>
      <c r="AJ17" s="418"/>
    </row>
    <row r="18" spans="2:48" s="16" customFormat="1" ht="30" customHeight="1" thickBot="1" x14ac:dyDescent="0.3">
      <c r="B18" s="58"/>
      <c r="C18" s="58"/>
      <c r="D18" s="58"/>
      <c r="E18" s="60"/>
      <c r="F18" s="198"/>
      <c r="G18" s="270"/>
      <c r="H18" s="438"/>
      <c r="I18" s="350"/>
      <c r="J18" s="445" t="s">
        <v>293</v>
      </c>
      <c r="K18" s="90"/>
      <c r="L18" s="468" t="s">
        <v>54</v>
      </c>
      <c r="M18" s="469"/>
      <c r="N18" s="469"/>
      <c r="O18" s="470"/>
      <c r="P18" s="91"/>
      <c r="Q18" s="84"/>
      <c r="R18" s="84" t="s">
        <v>218</v>
      </c>
      <c r="S18" s="84"/>
      <c r="T18" s="84"/>
      <c r="U18" s="92"/>
      <c r="V18" s="93"/>
      <c r="W18" s="94"/>
      <c r="X18" s="94"/>
      <c r="Y18" s="94"/>
      <c r="Z18" s="94"/>
      <c r="AA18" s="94"/>
      <c r="AB18" s="94"/>
      <c r="AC18" s="84" t="s">
        <v>52</v>
      </c>
      <c r="AD18" s="94"/>
      <c r="AE18" s="94"/>
      <c r="AF18" s="94"/>
      <c r="AG18" s="94"/>
      <c r="AH18" s="94"/>
      <c r="AI18" s="94"/>
      <c r="AJ18" s="419"/>
    </row>
    <row r="19" spans="2:48" s="16" customFormat="1" ht="225.75" thickBot="1" x14ac:dyDescent="0.25">
      <c r="B19" s="54" t="s">
        <v>4</v>
      </c>
      <c r="C19" s="107" t="s">
        <v>148</v>
      </c>
      <c r="D19" s="107" t="s">
        <v>211</v>
      </c>
      <c r="E19" s="107" t="s">
        <v>111</v>
      </c>
      <c r="F19" s="358" t="s">
        <v>226</v>
      </c>
      <c r="G19" s="359" t="s">
        <v>227</v>
      </c>
      <c r="H19" s="359" t="s">
        <v>292</v>
      </c>
      <c r="I19" s="351" t="s">
        <v>3</v>
      </c>
      <c r="J19" s="85" t="s">
        <v>47</v>
      </c>
      <c r="K19" s="86" t="s">
        <v>295</v>
      </c>
      <c r="L19" s="358" t="s">
        <v>226</v>
      </c>
      <c r="M19" s="127" t="s">
        <v>217</v>
      </c>
      <c r="N19" s="127" t="s">
        <v>243</v>
      </c>
      <c r="O19" s="360" t="s">
        <v>296</v>
      </c>
      <c r="P19" s="361" t="s">
        <v>219</v>
      </c>
      <c r="Q19" s="362" t="s">
        <v>220</v>
      </c>
      <c r="R19" s="362" t="s">
        <v>221</v>
      </c>
      <c r="S19" s="362" t="s">
        <v>222</v>
      </c>
      <c r="T19" s="362" t="s">
        <v>223</v>
      </c>
      <c r="U19" s="363" t="s">
        <v>224</v>
      </c>
      <c r="V19" s="366" t="s">
        <v>228</v>
      </c>
      <c r="W19" s="367" t="s">
        <v>229</v>
      </c>
      <c r="X19" s="367" t="s">
        <v>230</v>
      </c>
      <c r="Y19" s="367" t="s">
        <v>231</v>
      </c>
      <c r="Z19" s="367" t="s">
        <v>232</v>
      </c>
      <c r="AA19" s="368" t="s">
        <v>233</v>
      </c>
      <c r="AB19" s="364" t="s">
        <v>234</v>
      </c>
      <c r="AC19" s="365" t="s">
        <v>235</v>
      </c>
      <c r="AD19" s="369" t="s">
        <v>236</v>
      </c>
      <c r="AE19" s="368" t="s">
        <v>237</v>
      </c>
      <c r="AF19" s="369" t="s">
        <v>238</v>
      </c>
      <c r="AG19" s="367" t="s">
        <v>239</v>
      </c>
      <c r="AH19" s="368" t="s">
        <v>240</v>
      </c>
      <c r="AI19" s="370" t="s">
        <v>241</v>
      </c>
      <c r="AJ19" s="371" t="s">
        <v>242</v>
      </c>
      <c r="AQ19" s="424" t="s">
        <v>276</v>
      </c>
      <c r="AS19" s="423" t="s">
        <v>270</v>
      </c>
      <c r="AU19" s="423" t="s">
        <v>271</v>
      </c>
    </row>
    <row r="20" spans="2:48" s="16" customFormat="1" ht="30" customHeight="1" x14ac:dyDescent="0.25">
      <c r="B20" s="339">
        <v>1</v>
      </c>
      <c r="C20" s="205" t="s">
        <v>23</v>
      </c>
      <c r="D20" s="205" t="s">
        <v>212</v>
      </c>
      <c r="E20" s="95" t="s">
        <v>82</v>
      </c>
      <c r="F20" s="144" t="s">
        <v>120</v>
      </c>
      <c r="G20" s="344">
        <v>0.51851851851851849</v>
      </c>
      <c r="H20" s="147">
        <v>0.44285714285714284</v>
      </c>
      <c r="I20" s="449">
        <v>75</v>
      </c>
      <c r="J20" s="96">
        <f>+Datos!AY6</f>
        <v>31</v>
      </c>
      <c r="K20" s="147">
        <f t="shared" ref="K20:K61" si="0">J20/I20</f>
        <v>0.41333333333333333</v>
      </c>
      <c r="L20" s="150">
        <v>4.0518805599162748</v>
      </c>
      <c r="M20" s="353">
        <v>4.1283872073345753</v>
      </c>
      <c r="N20" s="353">
        <v>4.1199638157751641</v>
      </c>
      <c r="O20" s="97">
        <f>Datos!AX6</f>
        <v>4.0762582446189439</v>
      </c>
      <c r="P20" s="98">
        <f>Datos!AR6</f>
        <v>3.9006746626686657</v>
      </c>
      <c r="Q20" s="112">
        <f>Datos!AS6</f>
        <v>4.1462736373748612</v>
      </c>
      <c r="R20" s="112">
        <f>Datos!AT6</f>
        <v>3.8876117496807154</v>
      </c>
      <c r="S20" s="112">
        <f>Datos!AU6</f>
        <v>4.3920370370370376</v>
      </c>
      <c r="T20" s="112">
        <f>Datos!AV6</f>
        <v>3.9642857142857144</v>
      </c>
      <c r="U20" s="115">
        <f>Datos!AW6</f>
        <v>4.166666666666667</v>
      </c>
      <c r="V20" s="101">
        <f>+Datos!AB6</f>
        <v>4.4333333333333336</v>
      </c>
      <c r="W20" s="99">
        <f>+Datos!AC6</f>
        <v>4.0666666666666664</v>
      </c>
      <c r="X20" s="99">
        <f>+Datos!AD6</f>
        <v>3.6086956521739131</v>
      </c>
      <c r="Y20" s="99">
        <f>+Datos!AE6</f>
        <v>4.3793103448275863</v>
      </c>
      <c r="Z20" s="99">
        <f>+Datos!AF6</f>
        <v>3.6551724137931036</v>
      </c>
      <c r="AA20" s="100">
        <f>+Datos!AG6</f>
        <v>3.2608695652173911</v>
      </c>
      <c r="AB20" s="101">
        <f>+Datos!AH6</f>
        <v>4.0344827586206895</v>
      </c>
      <c r="AC20" s="100">
        <f>+Datos!AI6</f>
        <v>4.258064516129032</v>
      </c>
      <c r="AD20" s="101">
        <f>+Datos!AJ6</f>
        <v>4.0344827586206895</v>
      </c>
      <c r="AE20" s="100">
        <f>+Datos!AK6</f>
        <v>3.7407407407407409</v>
      </c>
      <c r="AF20" s="101">
        <f>+Datos!AL6</f>
        <v>4.4400000000000004</v>
      </c>
      <c r="AG20" s="99">
        <f>+Datos!AM6</f>
        <v>4.4444444444444446</v>
      </c>
      <c r="AH20" s="100">
        <f>+Datos!AN6</f>
        <v>4.291666666666667</v>
      </c>
      <c r="AI20" s="119">
        <f>+Datos!AO6</f>
        <v>3.9642857142857144</v>
      </c>
      <c r="AJ20" s="372">
        <f>+Datos!AP6</f>
        <v>4.166666666666667</v>
      </c>
      <c r="AQ20" s="425" t="s">
        <v>272</v>
      </c>
      <c r="AR20" s="426">
        <v>461</v>
      </c>
      <c r="AS20" s="427">
        <f>AR20/$AR$24</f>
        <v>0.35847589424572318</v>
      </c>
      <c r="AU20" s="427">
        <f>AS20</f>
        <v>0.35847589424572318</v>
      </c>
    </row>
    <row r="21" spans="2:48" s="16" customFormat="1" ht="30" customHeight="1" x14ac:dyDescent="0.25">
      <c r="B21" s="340">
        <v>2</v>
      </c>
      <c r="C21" s="209" t="s">
        <v>151</v>
      </c>
      <c r="D21" s="266">
        <v>5601318</v>
      </c>
      <c r="E21" s="102" t="s">
        <v>88</v>
      </c>
      <c r="F21" s="145" t="s">
        <v>120</v>
      </c>
      <c r="G21" s="345">
        <v>0.40909090909090912</v>
      </c>
      <c r="H21" s="148">
        <v>0.34042553191489361</v>
      </c>
      <c r="I21" s="448">
        <v>55</v>
      </c>
      <c r="J21" s="103">
        <f>+Datos!AY7</f>
        <v>16</v>
      </c>
      <c r="K21" s="148">
        <f t="shared" si="0"/>
        <v>0.29090909090909089</v>
      </c>
      <c r="L21" s="151">
        <v>3.8630952380952386</v>
      </c>
      <c r="M21" s="354">
        <v>3.6668083900226756</v>
      </c>
      <c r="N21" s="354">
        <v>3.8811836311836312</v>
      </c>
      <c r="O21" s="122">
        <f>Datos!AX7</f>
        <v>3.6720772283272285</v>
      </c>
      <c r="P21" s="113">
        <f>Datos!AR7</f>
        <v>3.682638888888889</v>
      </c>
      <c r="Q21" s="114">
        <f>Datos!AS7</f>
        <v>3.125</v>
      </c>
      <c r="R21" s="114">
        <f>Datos!AT7</f>
        <v>3.59375</v>
      </c>
      <c r="S21" s="114">
        <f>Datos!AU7</f>
        <v>3.5477411477411476</v>
      </c>
      <c r="T21" s="114">
        <f>Datos!AV7</f>
        <v>4.333333333333333</v>
      </c>
      <c r="U21" s="116">
        <f>Datos!AW7</f>
        <v>3.75</v>
      </c>
      <c r="V21" s="106">
        <f>+Datos!AB7</f>
        <v>4.0625</v>
      </c>
      <c r="W21" s="104">
        <f>+Datos!AC7</f>
        <v>3.8666666666666667</v>
      </c>
      <c r="X21" s="104">
        <f>+Datos!AD7</f>
        <v>3.6</v>
      </c>
      <c r="Y21" s="104">
        <f>+Datos!AE7</f>
        <v>4.1333333333333337</v>
      </c>
      <c r="Z21" s="104">
        <f>+Datos!AF7</f>
        <v>3.6</v>
      </c>
      <c r="AA21" s="105">
        <f>+Datos!AG7</f>
        <v>2.8333333333333335</v>
      </c>
      <c r="AB21" s="106">
        <f>+Datos!AH7</f>
        <v>3.125</v>
      </c>
      <c r="AC21" s="105">
        <f>+Datos!AI7</f>
        <v>3.125</v>
      </c>
      <c r="AD21" s="106">
        <f>+Datos!AJ7</f>
        <v>4</v>
      </c>
      <c r="AE21" s="105">
        <f>+Datos!AK7</f>
        <v>3.1875</v>
      </c>
      <c r="AF21" s="106">
        <f>+Datos!AL7</f>
        <v>3.5384615384615383</v>
      </c>
      <c r="AG21" s="104">
        <f>+Datos!AM7</f>
        <v>3.5333333333333332</v>
      </c>
      <c r="AH21" s="105">
        <f>+Datos!AN7</f>
        <v>3.5714285714285716</v>
      </c>
      <c r="AI21" s="120">
        <f>+Datos!AO7</f>
        <v>4.333333333333333</v>
      </c>
      <c r="AJ21" s="373">
        <f>+Datos!AP7</f>
        <v>3.75</v>
      </c>
      <c r="AQ21" s="422" t="s">
        <v>273</v>
      </c>
      <c r="AR21" s="420">
        <v>544</v>
      </c>
      <c r="AS21" s="421">
        <f t="shared" ref="AS21:AS24" si="1">AR21/$AR$24</f>
        <v>0.42301710730948677</v>
      </c>
      <c r="AU21" s="421">
        <f>AS21-AS20</f>
        <v>6.4541213063763592E-2</v>
      </c>
    </row>
    <row r="22" spans="2:48" s="16" customFormat="1" ht="30" customHeight="1" x14ac:dyDescent="0.25">
      <c r="B22" s="340">
        <v>3</v>
      </c>
      <c r="C22" s="209" t="s">
        <v>33</v>
      </c>
      <c r="D22" s="266">
        <v>5600867</v>
      </c>
      <c r="E22" s="102" t="s">
        <v>71</v>
      </c>
      <c r="F22" s="145" t="s">
        <v>120</v>
      </c>
      <c r="G22" s="345">
        <v>0.53333333333333333</v>
      </c>
      <c r="H22" s="148">
        <v>0.41509433962264153</v>
      </c>
      <c r="I22" s="448">
        <v>65</v>
      </c>
      <c r="J22" s="103">
        <f>+Datos!AY8</f>
        <v>22</v>
      </c>
      <c r="K22" s="148">
        <f t="shared" si="0"/>
        <v>0.33846153846153848</v>
      </c>
      <c r="L22" s="151">
        <v>3.9414682539682544</v>
      </c>
      <c r="M22" s="354">
        <v>4.2997448979591839</v>
      </c>
      <c r="N22" s="354">
        <v>4.0307504873294349</v>
      </c>
      <c r="O22" s="122">
        <f>Datos!AX8</f>
        <v>4.0978333881842657</v>
      </c>
      <c r="P22" s="113">
        <f>Datos!AR8</f>
        <v>3.9389319257740305</v>
      </c>
      <c r="Q22" s="114">
        <f>Datos!AS8</f>
        <v>4.1789473684210527</v>
      </c>
      <c r="R22" s="114">
        <f>Datos!AT8</f>
        <v>4.0999999999999996</v>
      </c>
      <c r="S22" s="114">
        <f>Datos!AU8</f>
        <v>3.7645755803650545</v>
      </c>
      <c r="T22" s="114">
        <f>Datos!AV8</f>
        <v>4.4545454545454541</v>
      </c>
      <c r="U22" s="116">
        <f>Datos!AW8</f>
        <v>4.1500000000000004</v>
      </c>
      <c r="V22" s="106">
        <f>+Datos!AB8</f>
        <v>4.1904761904761907</v>
      </c>
      <c r="W22" s="104">
        <f>+Datos!AC8</f>
        <v>3.9545454545454546</v>
      </c>
      <c r="X22" s="104">
        <f>+Datos!AD8</f>
        <v>3.8421052631578947</v>
      </c>
      <c r="Y22" s="104">
        <f>+Datos!AE8</f>
        <v>4.1818181818181817</v>
      </c>
      <c r="Z22" s="104">
        <f>+Datos!AF8</f>
        <v>4.4090909090909092</v>
      </c>
      <c r="AA22" s="105">
        <f>+Datos!AG8</f>
        <v>3.0555555555555554</v>
      </c>
      <c r="AB22" s="106">
        <f>+Datos!AH8</f>
        <v>4.2</v>
      </c>
      <c r="AC22" s="105">
        <f>+Datos!AI8</f>
        <v>4.1578947368421053</v>
      </c>
      <c r="AD22" s="106">
        <f>+Datos!AJ8</f>
        <v>4.55</v>
      </c>
      <c r="AE22" s="105">
        <f>+Datos!AK8</f>
        <v>3.65</v>
      </c>
      <c r="AF22" s="106">
        <f>+Datos!AL8</f>
        <v>3.8947368421052633</v>
      </c>
      <c r="AG22" s="104">
        <f>+Datos!AM8</f>
        <v>3.4545454545454546</v>
      </c>
      <c r="AH22" s="105">
        <f>+Datos!AN8</f>
        <v>3.9444444444444446</v>
      </c>
      <c r="AI22" s="120">
        <f>+Datos!AO8</f>
        <v>4.4545454545454541</v>
      </c>
      <c r="AJ22" s="373">
        <f>+Datos!AP8</f>
        <v>4.1500000000000004</v>
      </c>
      <c r="AQ22" s="428" t="s">
        <v>274</v>
      </c>
      <c r="AR22" s="429">
        <v>977</v>
      </c>
      <c r="AS22" s="430">
        <f t="shared" si="1"/>
        <v>0.75972006220839816</v>
      </c>
      <c r="AU22" s="430">
        <f>AS22-AS21</f>
        <v>0.33670295489891139</v>
      </c>
    </row>
    <row r="23" spans="2:48" s="16" customFormat="1" ht="30" customHeight="1" x14ac:dyDescent="0.25">
      <c r="B23" s="340">
        <v>4</v>
      </c>
      <c r="C23" s="209" t="s">
        <v>21</v>
      </c>
      <c r="D23" s="266">
        <v>5600896</v>
      </c>
      <c r="E23" s="102" t="s">
        <v>66</v>
      </c>
      <c r="F23" s="145" t="s">
        <v>120</v>
      </c>
      <c r="G23" s="345">
        <v>0.4</v>
      </c>
      <c r="H23" s="148">
        <v>0.43902439024390244</v>
      </c>
      <c r="I23" s="448">
        <v>82</v>
      </c>
      <c r="J23" s="103">
        <f>+Datos!AY9</f>
        <v>36</v>
      </c>
      <c r="K23" s="148">
        <f t="shared" si="0"/>
        <v>0.43902439024390244</v>
      </c>
      <c r="L23" s="151">
        <v>3.8658967836493172</v>
      </c>
      <c r="M23" s="354">
        <v>3.5425491834160567</v>
      </c>
      <c r="N23" s="354">
        <v>4.072255189757124</v>
      </c>
      <c r="O23" s="122">
        <f>Datos!AX9</f>
        <v>4.1222983524506818</v>
      </c>
      <c r="P23" s="113">
        <f>Datos!AR9</f>
        <v>4.0756321635353894</v>
      </c>
      <c r="Q23" s="114">
        <f>Datos!AS9</f>
        <v>3.9</v>
      </c>
      <c r="R23" s="114">
        <f>Datos!AT9</f>
        <v>3.9423076923076921</v>
      </c>
      <c r="S23" s="114">
        <f>Datos!AU9</f>
        <v>3.9448825169255279</v>
      </c>
      <c r="T23" s="114">
        <f>Datos!AV9</f>
        <v>4.67741935483871</v>
      </c>
      <c r="U23" s="116">
        <f>Datos!AW9</f>
        <v>4.193548387096774</v>
      </c>
      <c r="V23" s="106">
        <f>+Datos!AB9</f>
        <v>4.258064516129032</v>
      </c>
      <c r="W23" s="104">
        <f>+Datos!AC9</f>
        <v>4.4000000000000004</v>
      </c>
      <c r="X23" s="104">
        <f>+Datos!AD9</f>
        <v>4.1071428571428568</v>
      </c>
      <c r="Y23" s="104">
        <f>+Datos!AE9</f>
        <v>4.258064516129032</v>
      </c>
      <c r="Z23" s="104">
        <f>+Datos!AF9</f>
        <v>4.161290322580645</v>
      </c>
      <c r="AA23" s="105">
        <f>+Datos!AG9</f>
        <v>3.2692307692307692</v>
      </c>
      <c r="AB23" s="106">
        <f>+Datos!AH9</f>
        <v>3.7333333333333334</v>
      </c>
      <c r="AC23" s="105">
        <f>+Datos!AI9</f>
        <v>4.0666666666666664</v>
      </c>
      <c r="AD23" s="106">
        <f>+Datos!AJ9</f>
        <v>4.3461538461538458</v>
      </c>
      <c r="AE23" s="105">
        <f>+Datos!AK9</f>
        <v>3.5384615384615383</v>
      </c>
      <c r="AF23" s="106">
        <f>+Datos!AL9</f>
        <v>4.5185185185185182</v>
      </c>
      <c r="AG23" s="104">
        <f>+Datos!AM9</f>
        <v>3.5161290322580645</v>
      </c>
      <c r="AH23" s="105">
        <f>+Datos!AN9</f>
        <v>3.8</v>
      </c>
      <c r="AI23" s="120">
        <f>+Datos!AO9</f>
        <v>4.67741935483871</v>
      </c>
      <c r="AJ23" s="373">
        <f>+Datos!AP9</f>
        <v>4.193548387096774</v>
      </c>
      <c r="AQ23" s="422" t="s">
        <v>275</v>
      </c>
      <c r="AR23" s="420">
        <v>999</v>
      </c>
      <c r="AS23" s="421">
        <f t="shared" si="1"/>
        <v>0.7768273716951789</v>
      </c>
      <c r="AU23" s="421">
        <f>AS23-AS22</f>
        <v>1.7107309486780742E-2</v>
      </c>
      <c r="AV23" s="421"/>
    </row>
    <row r="24" spans="2:48" s="16" customFormat="1" ht="30" customHeight="1" x14ac:dyDescent="0.25">
      <c r="B24" s="340">
        <v>5</v>
      </c>
      <c r="C24" s="209" t="s">
        <v>24</v>
      </c>
      <c r="D24" s="266">
        <v>5600828</v>
      </c>
      <c r="E24" s="102" t="s">
        <v>91</v>
      </c>
      <c r="F24" s="145" t="s">
        <v>120</v>
      </c>
      <c r="G24" s="345">
        <v>0.66666666666666663</v>
      </c>
      <c r="H24" s="148">
        <v>7.6923076923076927E-2</v>
      </c>
      <c r="I24" s="448">
        <v>12</v>
      </c>
      <c r="J24" s="103">
        <f>+Datos!AY10</f>
        <v>1</v>
      </c>
      <c r="K24" s="148">
        <f t="shared" si="0"/>
        <v>8.3333333333333329E-2</v>
      </c>
      <c r="L24" s="151">
        <v>4.2299603174603178</v>
      </c>
      <c r="M24" s="354">
        <v>4.4806547619047619</v>
      </c>
      <c r="N24" s="354">
        <v>3.875</v>
      </c>
      <c r="O24" s="122">
        <f>Datos!AX10</f>
        <v>5</v>
      </c>
      <c r="P24" s="113">
        <f>Datos!AR10</f>
        <v>5</v>
      </c>
      <c r="Q24" s="114">
        <f>Datos!AS10</f>
        <v>5</v>
      </c>
      <c r="R24" s="114">
        <f>Datos!AT10</f>
        <v>5</v>
      </c>
      <c r="S24" s="114"/>
      <c r="T24" s="114"/>
      <c r="U24" s="116"/>
      <c r="V24" s="106">
        <f>+Datos!AB10</f>
        <v>5</v>
      </c>
      <c r="W24" s="104">
        <f>+Datos!AC10</f>
        <v>5</v>
      </c>
      <c r="X24" s="104">
        <f>+Datos!AD10</f>
        <v>5</v>
      </c>
      <c r="Y24" s="104">
        <f>+Datos!AE10</f>
        <v>5</v>
      </c>
      <c r="Z24" s="104">
        <f>+Datos!AF10</f>
        <v>5</v>
      </c>
      <c r="AA24" s="105">
        <f>+Datos!AG10</f>
        <v>5</v>
      </c>
      <c r="AB24" s="106">
        <f>+Datos!AH10</f>
        <v>5</v>
      </c>
      <c r="AC24" s="105">
        <f>+Datos!AI10</f>
        <v>5</v>
      </c>
      <c r="AD24" s="106">
        <f>+Datos!AJ10</f>
        <v>5</v>
      </c>
      <c r="AE24" s="105">
        <f>+Datos!AK10</f>
        <v>5</v>
      </c>
      <c r="AF24" s="106"/>
      <c r="AG24" s="104"/>
      <c r="AH24" s="105"/>
      <c r="AI24" s="120"/>
      <c r="AJ24" s="373"/>
      <c r="AQ24" s="422" t="s">
        <v>269</v>
      </c>
      <c r="AR24" s="420">
        <v>1286</v>
      </c>
      <c r="AS24" s="421">
        <f t="shared" si="1"/>
        <v>1</v>
      </c>
      <c r="AU24" s="421">
        <f>AS24-AS23</f>
        <v>0.2231726283048211</v>
      </c>
    </row>
    <row r="25" spans="2:48" s="16" customFormat="1" ht="30" customHeight="1" x14ac:dyDescent="0.25">
      <c r="B25" s="340">
        <v>6</v>
      </c>
      <c r="C25" s="209" t="s">
        <v>41</v>
      </c>
      <c r="D25" s="266">
        <v>5600702</v>
      </c>
      <c r="E25" s="102" t="s">
        <v>57</v>
      </c>
      <c r="F25" s="145" t="s">
        <v>120</v>
      </c>
      <c r="G25" s="345">
        <v>0.66666666666666663</v>
      </c>
      <c r="H25" s="148">
        <v>0</v>
      </c>
      <c r="I25" s="448">
        <v>24</v>
      </c>
      <c r="J25" s="103">
        <f>+Datos!AY11</f>
        <v>0</v>
      </c>
      <c r="K25" s="148">
        <f t="shared" si="0"/>
        <v>0</v>
      </c>
      <c r="L25" s="151">
        <v>3.7429267161410018</v>
      </c>
      <c r="M25" s="354">
        <v>3.6834336298622019</v>
      </c>
      <c r="N25" s="354">
        <v>4.0464506172839512</v>
      </c>
      <c r="O25" s="357"/>
      <c r="P25" s="113"/>
      <c r="Q25" s="114"/>
      <c r="R25" s="114"/>
      <c r="S25" s="114"/>
      <c r="T25" s="114"/>
      <c r="U25" s="116"/>
      <c r="V25" s="106"/>
      <c r="W25" s="104"/>
      <c r="X25" s="104"/>
      <c r="Y25" s="104"/>
      <c r="Z25" s="104"/>
      <c r="AA25" s="105"/>
      <c r="AB25" s="106"/>
      <c r="AC25" s="105"/>
      <c r="AD25" s="106"/>
      <c r="AE25" s="105"/>
      <c r="AF25" s="106"/>
      <c r="AG25" s="104"/>
      <c r="AH25" s="105"/>
      <c r="AI25" s="120"/>
      <c r="AJ25" s="373"/>
    </row>
    <row r="26" spans="2:48" s="16" customFormat="1" ht="30" customHeight="1" x14ac:dyDescent="0.25">
      <c r="B26" s="340">
        <v>7</v>
      </c>
      <c r="C26" s="209" t="s">
        <v>25</v>
      </c>
      <c r="D26" s="266">
        <v>5600831</v>
      </c>
      <c r="E26" s="102" t="s">
        <v>70</v>
      </c>
      <c r="F26" s="145" t="s">
        <v>120</v>
      </c>
      <c r="G26" s="345">
        <v>0.8571428571428571</v>
      </c>
      <c r="H26" s="148">
        <v>0.55555555555555558</v>
      </c>
      <c r="I26" s="448">
        <v>50</v>
      </c>
      <c r="J26" s="103">
        <f>+Datos!AY12</f>
        <v>25</v>
      </c>
      <c r="K26" s="148">
        <f t="shared" si="0"/>
        <v>0.5</v>
      </c>
      <c r="L26" s="151">
        <v>4.0502747252747247</v>
      </c>
      <c r="M26" s="354">
        <v>4.0016091853408033</v>
      </c>
      <c r="N26" s="354">
        <v>4.5252525765100353</v>
      </c>
      <c r="O26" s="122">
        <f>Datos!AX12</f>
        <v>4.40790343742687</v>
      </c>
      <c r="P26" s="113">
        <f>Datos!AR12</f>
        <v>4.3990199511605494</v>
      </c>
      <c r="Q26" s="114">
        <f>Datos!AS12</f>
        <v>4.3695652173913047</v>
      </c>
      <c r="R26" s="114">
        <f>Datos!AT12</f>
        <v>4.3567193675889326</v>
      </c>
      <c r="S26" s="114">
        <f>Datos!AU12</f>
        <v>4.5304494217537696</v>
      </c>
      <c r="T26" s="114">
        <f>Datos!AV12</f>
        <v>4.333333333333333</v>
      </c>
      <c r="U26" s="116">
        <f>Datos!AW12</f>
        <v>4.458333333333333</v>
      </c>
      <c r="V26" s="106">
        <f>+Datos!AB12</f>
        <v>4.791666666666667</v>
      </c>
      <c r="W26" s="104">
        <f>+Datos!AC12</f>
        <v>4.5909090909090908</v>
      </c>
      <c r="X26" s="104">
        <f>+Datos!AD12</f>
        <v>4.3157894736842106</v>
      </c>
      <c r="Y26" s="104">
        <f>+Datos!AE12</f>
        <v>4.6086956521739131</v>
      </c>
      <c r="Z26" s="104">
        <f>+Datos!AF12</f>
        <v>4.4400000000000004</v>
      </c>
      <c r="AA26" s="105">
        <f>+Datos!AG12</f>
        <v>3.6470588235294117</v>
      </c>
      <c r="AB26" s="106">
        <f>+Datos!AH12</f>
        <v>4.4782608695652177</v>
      </c>
      <c r="AC26" s="105">
        <f>+Datos!AI12</f>
        <v>4.2608695652173916</v>
      </c>
      <c r="AD26" s="106">
        <f>+Datos!AJ12</f>
        <v>4.4090909090909092</v>
      </c>
      <c r="AE26" s="105">
        <f>+Datos!AK12</f>
        <v>4.3043478260869561</v>
      </c>
      <c r="AF26" s="106">
        <f>+Datos!AL12</f>
        <v>4.5454545454545459</v>
      </c>
      <c r="AG26" s="104">
        <f>+Datos!AM12</f>
        <v>4.4347826086956523</v>
      </c>
      <c r="AH26" s="105">
        <f>+Datos!AN12</f>
        <v>4.6111111111111107</v>
      </c>
      <c r="AI26" s="120">
        <f>+Datos!AO12</f>
        <v>4.333333333333333</v>
      </c>
      <c r="AJ26" s="373">
        <f>+Datos!AP12</f>
        <v>4.458333333333333</v>
      </c>
    </row>
    <row r="27" spans="2:48" s="16" customFormat="1" ht="30" customHeight="1" x14ac:dyDescent="0.25">
      <c r="B27" s="340">
        <v>8</v>
      </c>
      <c r="C27" s="209" t="s">
        <v>37</v>
      </c>
      <c r="D27" s="266">
        <v>5601225</v>
      </c>
      <c r="E27" s="102" t="s">
        <v>87</v>
      </c>
      <c r="F27" s="145" t="s">
        <v>120</v>
      </c>
      <c r="G27" s="345">
        <v>1</v>
      </c>
      <c r="H27" s="148">
        <v>0.23529411764705882</v>
      </c>
      <c r="I27" s="448">
        <v>15</v>
      </c>
      <c r="J27" s="103">
        <f>+Datos!AY13</f>
        <v>4</v>
      </c>
      <c r="K27" s="148">
        <f t="shared" si="0"/>
        <v>0.26666666666666666</v>
      </c>
      <c r="L27" s="151">
        <v>3.7793650793650797</v>
      </c>
      <c r="M27" s="354">
        <v>3.74390589569161</v>
      </c>
      <c r="N27" s="354">
        <v>4.2955678580678578</v>
      </c>
      <c r="O27" s="122">
        <f>Datos!AX13</f>
        <v>4.3819444444444438</v>
      </c>
      <c r="P27" s="113">
        <f>Datos!AR13</f>
        <v>4.208333333333333</v>
      </c>
      <c r="Q27" s="114">
        <f>Datos!AS13</f>
        <v>4</v>
      </c>
      <c r="R27" s="114">
        <f>Datos!AT13</f>
        <v>4.5</v>
      </c>
      <c r="S27" s="114">
        <f>Datos!AU13</f>
        <v>4.5</v>
      </c>
      <c r="T27" s="114">
        <f>Datos!AV13</f>
        <v>4.75</v>
      </c>
      <c r="U27" s="116">
        <f>Datos!AW13</f>
        <v>4.333333333333333</v>
      </c>
      <c r="V27" s="106">
        <f>+Datos!AB13</f>
        <v>4.5</v>
      </c>
      <c r="W27" s="104">
        <f>+Datos!AC13</f>
        <v>4.25</v>
      </c>
      <c r="X27" s="104">
        <f>+Datos!AD13</f>
        <v>3.75</v>
      </c>
      <c r="Y27" s="104">
        <f>+Datos!AE13</f>
        <v>4.75</v>
      </c>
      <c r="Z27" s="104">
        <f>+Datos!AF13</f>
        <v>4</v>
      </c>
      <c r="AA27" s="105">
        <f>+Datos!AG13</f>
        <v>4</v>
      </c>
      <c r="AB27" s="106">
        <f>+Datos!AH13</f>
        <v>4</v>
      </c>
      <c r="AC27" s="105">
        <f>+Datos!AI13</f>
        <v>4</v>
      </c>
      <c r="AD27" s="106">
        <f>+Datos!AJ13</f>
        <v>4.333333333333333</v>
      </c>
      <c r="AE27" s="105">
        <f>+Datos!AK13</f>
        <v>4.666666666666667</v>
      </c>
      <c r="AF27" s="106">
        <f>+Datos!AL13</f>
        <v>4.25</v>
      </c>
      <c r="AG27" s="104">
        <f>+Datos!AM13</f>
        <v>4.5</v>
      </c>
      <c r="AH27" s="105">
        <f>+Datos!AN13</f>
        <v>4.75</v>
      </c>
      <c r="AI27" s="120">
        <f>+Datos!AO13</f>
        <v>4.75</v>
      </c>
      <c r="AJ27" s="373">
        <f>+Datos!AP13</f>
        <v>4.333333333333333</v>
      </c>
    </row>
    <row r="28" spans="2:48" s="16" customFormat="1" ht="30" customHeight="1" x14ac:dyDescent="0.25">
      <c r="B28" s="340">
        <v>9</v>
      </c>
      <c r="C28" s="209" t="s">
        <v>149</v>
      </c>
      <c r="D28" s="209" t="s">
        <v>213</v>
      </c>
      <c r="E28" s="102" t="s">
        <v>63</v>
      </c>
      <c r="F28" s="145" t="s">
        <v>120</v>
      </c>
      <c r="G28" s="345">
        <v>0.40350877192982454</v>
      </c>
      <c r="H28" s="148">
        <v>0.28099173553719009</v>
      </c>
      <c r="I28" s="448">
        <f>30+78</f>
        <v>108</v>
      </c>
      <c r="J28" s="103">
        <f>+Datos!AY14</f>
        <v>34</v>
      </c>
      <c r="K28" s="148">
        <f t="shared" si="0"/>
        <v>0.31481481481481483</v>
      </c>
      <c r="L28" s="151">
        <v>3.4231348847431473</v>
      </c>
      <c r="M28" s="354">
        <v>3.685875901764748</v>
      </c>
      <c r="N28" s="354">
        <v>3.7448615744864444</v>
      </c>
      <c r="O28" s="122">
        <f>Datos!AX14</f>
        <v>3.4521712341156783</v>
      </c>
      <c r="P28" s="113">
        <f>Datos!AR14</f>
        <v>3.4747859418558344</v>
      </c>
      <c r="Q28" s="114">
        <f>Datos!AS14</f>
        <v>3.1892857142857141</v>
      </c>
      <c r="R28" s="114">
        <f>Datos!AT14</f>
        <v>3.4516129032258065</v>
      </c>
      <c r="S28" s="114">
        <f>Datos!AU14</f>
        <v>3.328525641025641</v>
      </c>
      <c r="T28" s="114">
        <f>Datos!AV14</f>
        <v>3.935483870967742</v>
      </c>
      <c r="U28" s="116">
        <f>Datos!AW14</f>
        <v>3.3333333333333335</v>
      </c>
      <c r="V28" s="106">
        <f>+Datos!AB14</f>
        <v>3.53125</v>
      </c>
      <c r="W28" s="104">
        <f>+Datos!AC14</f>
        <v>3.5</v>
      </c>
      <c r="X28" s="104">
        <f>+Datos!AD14</f>
        <v>3.2962962962962963</v>
      </c>
      <c r="Y28" s="104">
        <f>+Datos!AE14</f>
        <v>3.78125</v>
      </c>
      <c r="Z28" s="104">
        <f>+Datos!AF14</f>
        <v>4.0625</v>
      </c>
      <c r="AA28" s="105">
        <f>+Datos!AG14</f>
        <v>2.6774193548387095</v>
      </c>
      <c r="AB28" s="106">
        <f>+Datos!AH14</f>
        <v>3.1785714285714284</v>
      </c>
      <c r="AC28" s="105">
        <f>+Datos!AI14</f>
        <v>3.2</v>
      </c>
      <c r="AD28" s="106">
        <f>+Datos!AJ14</f>
        <v>3.903225806451613</v>
      </c>
      <c r="AE28" s="105">
        <f>+Datos!AK14</f>
        <v>3</v>
      </c>
      <c r="AF28" s="106">
        <f>+Datos!AL14</f>
        <v>3.8076923076923075</v>
      </c>
      <c r="AG28" s="104">
        <f>+Datos!AM14</f>
        <v>3.0625</v>
      </c>
      <c r="AH28" s="105">
        <f>+Datos!AN14</f>
        <v>3.1153846153846154</v>
      </c>
      <c r="AI28" s="120">
        <f>+Datos!AO14</f>
        <v>3.935483870967742</v>
      </c>
      <c r="AJ28" s="373">
        <f>+Datos!AP14</f>
        <v>3.3333333333333335</v>
      </c>
    </row>
    <row r="29" spans="2:48" s="16" customFormat="1" ht="30" customHeight="1" x14ac:dyDescent="0.25">
      <c r="B29" s="340">
        <v>10</v>
      </c>
      <c r="C29" s="463" t="s">
        <v>286</v>
      </c>
      <c r="D29" s="464">
        <v>5601468</v>
      </c>
      <c r="E29" s="465" t="s">
        <v>288</v>
      </c>
      <c r="F29" s="443"/>
      <c r="G29" s="444"/>
      <c r="H29" s="452"/>
      <c r="I29" s="448">
        <v>2</v>
      </c>
      <c r="J29" s="103">
        <f>+Datos!AY15</f>
        <v>0</v>
      </c>
      <c r="K29" s="148">
        <f t="shared" si="0"/>
        <v>0</v>
      </c>
      <c r="L29" s="459"/>
      <c r="M29" s="460"/>
      <c r="N29" s="460"/>
      <c r="O29" s="357"/>
      <c r="P29" s="113"/>
      <c r="Q29" s="114"/>
      <c r="R29" s="114"/>
      <c r="S29" s="114"/>
      <c r="T29" s="114"/>
      <c r="U29" s="116"/>
      <c r="V29" s="106"/>
      <c r="W29" s="104"/>
      <c r="X29" s="104"/>
      <c r="Y29" s="104"/>
      <c r="Z29" s="104"/>
      <c r="AA29" s="105"/>
      <c r="AB29" s="106"/>
      <c r="AC29" s="105"/>
      <c r="AD29" s="106"/>
      <c r="AE29" s="105"/>
      <c r="AF29" s="106"/>
      <c r="AG29" s="104"/>
      <c r="AH29" s="105"/>
      <c r="AI29" s="120"/>
      <c r="AJ29" s="373"/>
    </row>
    <row r="30" spans="2:48" s="16" customFormat="1" ht="30" customHeight="1" x14ac:dyDescent="0.25">
      <c r="B30" s="340">
        <v>11</v>
      </c>
      <c r="C30" s="209" t="s">
        <v>31</v>
      </c>
      <c r="D30" s="266">
        <v>5600707</v>
      </c>
      <c r="E30" s="102" t="s">
        <v>60</v>
      </c>
      <c r="F30" s="145" t="s">
        <v>120</v>
      </c>
      <c r="G30" s="345">
        <v>0.7</v>
      </c>
      <c r="H30" s="148">
        <v>0.6875</v>
      </c>
      <c r="I30" s="448">
        <v>42</v>
      </c>
      <c r="J30" s="103">
        <f>+Datos!AY16</f>
        <v>22</v>
      </c>
      <c r="K30" s="148">
        <f t="shared" si="0"/>
        <v>0.52380952380952384</v>
      </c>
      <c r="L30" s="151">
        <v>3.6915794387930614</v>
      </c>
      <c r="M30" s="354">
        <v>3.9343510656010654</v>
      </c>
      <c r="N30" s="354">
        <v>4.0564005585774163</v>
      </c>
      <c r="O30" s="122">
        <f>Datos!AX16</f>
        <v>4.2336102250575935</v>
      </c>
      <c r="P30" s="113">
        <f>Datos!AR16</f>
        <v>4.2592845750740489</v>
      </c>
      <c r="Q30" s="114">
        <f>Datos!AS16</f>
        <v>4.4000000000000004</v>
      </c>
      <c r="R30" s="114">
        <f>Datos!AT16</f>
        <v>3.8194444444444446</v>
      </c>
      <c r="S30" s="114">
        <f>Datos!AU16</f>
        <v>4.416666666666667</v>
      </c>
      <c r="T30" s="114">
        <f>Datos!AV16</f>
        <v>4.1904761904761907</v>
      </c>
      <c r="U30" s="116">
        <f>Datos!AW16</f>
        <v>4.3157894736842106</v>
      </c>
      <c r="V30" s="106">
        <f>+Datos!AB16</f>
        <v>4.75</v>
      </c>
      <c r="W30" s="104">
        <f>+Datos!AC16</f>
        <v>4.7894736842105265</v>
      </c>
      <c r="X30" s="104">
        <f>+Datos!AD16</f>
        <v>4.25</v>
      </c>
      <c r="Y30" s="104">
        <f>+Datos!AE16</f>
        <v>4.4090909090909092</v>
      </c>
      <c r="Z30" s="104">
        <f>+Datos!AF16</f>
        <v>4</v>
      </c>
      <c r="AA30" s="105">
        <f>+Datos!AG16</f>
        <v>3.3571428571428572</v>
      </c>
      <c r="AB30" s="106">
        <f>+Datos!AH16</f>
        <v>4.3499999999999996</v>
      </c>
      <c r="AC30" s="105">
        <f>+Datos!AI16</f>
        <v>4.45</v>
      </c>
      <c r="AD30" s="106">
        <f>+Datos!AJ16</f>
        <v>4.25</v>
      </c>
      <c r="AE30" s="105">
        <f>+Datos!AK16</f>
        <v>3.3888888888888888</v>
      </c>
      <c r="AF30" s="106">
        <f>+Datos!AL16</f>
        <v>4.7222222222222223</v>
      </c>
      <c r="AG30" s="104">
        <f>+Datos!AM16</f>
        <v>4.2777777777777777</v>
      </c>
      <c r="AH30" s="105">
        <f>+Datos!AN16</f>
        <v>4.25</v>
      </c>
      <c r="AI30" s="120">
        <f>+Datos!AO16</f>
        <v>4.1904761904761907</v>
      </c>
      <c r="AJ30" s="373">
        <f>+Datos!AP16</f>
        <v>4.3157894736842106</v>
      </c>
    </row>
    <row r="31" spans="2:48" s="16" customFormat="1" ht="30" customHeight="1" x14ac:dyDescent="0.25">
      <c r="B31" s="340">
        <v>12</v>
      </c>
      <c r="C31" s="209" t="s">
        <v>38</v>
      </c>
      <c r="D31" s="266">
        <v>5600889</v>
      </c>
      <c r="E31" s="102" t="s">
        <v>73</v>
      </c>
      <c r="F31" s="145" t="s">
        <v>120</v>
      </c>
      <c r="G31" s="345">
        <v>0.48275862068965519</v>
      </c>
      <c r="H31" s="148">
        <v>0.24324324324324326</v>
      </c>
      <c r="I31" s="448">
        <v>36</v>
      </c>
      <c r="J31" s="103">
        <f>+Datos!AY17</f>
        <v>9</v>
      </c>
      <c r="K31" s="148">
        <f t="shared" si="0"/>
        <v>0.25</v>
      </c>
      <c r="L31" s="151">
        <v>3.3603719693005409</v>
      </c>
      <c r="M31" s="354">
        <v>3.5469680782180788</v>
      </c>
      <c r="N31" s="354">
        <v>4.1652583527583529</v>
      </c>
      <c r="O31" s="122">
        <f>Datos!AX17</f>
        <v>3.8035163139329806</v>
      </c>
      <c r="P31" s="113">
        <f>Datos!AR17</f>
        <v>4.0803571428571432</v>
      </c>
      <c r="Q31" s="114">
        <f>Datos!AS17</f>
        <v>4.1875</v>
      </c>
      <c r="R31" s="114">
        <f>Datos!AT17</f>
        <v>3.020833333333333</v>
      </c>
      <c r="S31" s="114">
        <f>Datos!AU17</f>
        <v>3.4212962962962963</v>
      </c>
      <c r="T31" s="114">
        <f>Datos!AV17</f>
        <v>4.333333333333333</v>
      </c>
      <c r="U31" s="116">
        <f>Datos!AW17</f>
        <v>3.7777777777777777</v>
      </c>
      <c r="V31" s="106">
        <f>+Datos!AB17</f>
        <v>4.4444444444444446</v>
      </c>
      <c r="W31" s="104">
        <f>+Datos!AC17</f>
        <v>4.625</v>
      </c>
      <c r="X31" s="104">
        <f>+Datos!AD17</f>
        <v>4</v>
      </c>
      <c r="Y31" s="104">
        <f>+Datos!AE17</f>
        <v>4.333333333333333</v>
      </c>
      <c r="Z31" s="104">
        <f>+Datos!AF17</f>
        <v>4.2222222222222223</v>
      </c>
      <c r="AA31" s="105">
        <f>+Datos!AG17</f>
        <v>2.8571428571428572</v>
      </c>
      <c r="AB31" s="106">
        <f>+Datos!AH17</f>
        <v>4.125</v>
      </c>
      <c r="AC31" s="105">
        <f>+Datos!AI17</f>
        <v>4.25</v>
      </c>
      <c r="AD31" s="106">
        <f>+Datos!AJ17</f>
        <v>3.6666666666666665</v>
      </c>
      <c r="AE31" s="105">
        <f>+Datos!AK17</f>
        <v>2.375</v>
      </c>
      <c r="AF31" s="106">
        <f>+Datos!AL17</f>
        <v>3.8888888888888888</v>
      </c>
      <c r="AG31" s="104">
        <f>+Datos!AM17</f>
        <v>2.875</v>
      </c>
      <c r="AH31" s="105">
        <f>+Datos!AN17</f>
        <v>3.5</v>
      </c>
      <c r="AI31" s="120">
        <f>+Datos!AO17</f>
        <v>4.333333333333333</v>
      </c>
      <c r="AJ31" s="373">
        <f>+Datos!AP17</f>
        <v>3.7777777777777777</v>
      </c>
    </row>
    <row r="32" spans="2:48" s="16" customFormat="1" ht="30" customHeight="1" x14ac:dyDescent="0.25">
      <c r="B32" s="340">
        <v>13</v>
      </c>
      <c r="C32" s="209" t="s">
        <v>131</v>
      </c>
      <c r="D32" s="266">
        <v>5601317</v>
      </c>
      <c r="E32" s="102" t="s">
        <v>84</v>
      </c>
      <c r="F32" s="145" t="s">
        <v>120</v>
      </c>
      <c r="G32" s="345">
        <v>0.31818181818181818</v>
      </c>
      <c r="H32" s="148">
        <v>0.41666666666666669</v>
      </c>
      <c r="I32" s="448">
        <v>60</v>
      </c>
      <c r="J32" s="103">
        <f>+Datos!AY18</f>
        <v>20</v>
      </c>
      <c r="K32" s="148">
        <f t="shared" si="0"/>
        <v>0.33333333333333331</v>
      </c>
      <c r="L32" s="151">
        <v>3.3571074263038549</v>
      </c>
      <c r="M32" s="354">
        <v>3.6408730158730158</v>
      </c>
      <c r="N32" s="354">
        <v>3.6679196971186134</v>
      </c>
      <c r="O32" s="122">
        <f>Datos!AX18</f>
        <v>3.7089638755112184</v>
      </c>
      <c r="P32" s="113">
        <f>Datos!AR18</f>
        <v>3.6085368650384133</v>
      </c>
      <c r="Q32" s="114">
        <f>Datos!AS18</f>
        <v>3.5789473684210527</v>
      </c>
      <c r="R32" s="114">
        <f>Datos!AT18</f>
        <v>3.46875</v>
      </c>
      <c r="S32" s="114">
        <f>Datos!AU18</f>
        <v>3.8720588235294122</v>
      </c>
      <c r="T32" s="114">
        <f>Datos!AV18</f>
        <v>4.0588235294117645</v>
      </c>
      <c r="U32" s="116">
        <f>Datos!AW18</f>
        <v>3.6666666666666665</v>
      </c>
      <c r="V32" s="106">
        <f>+Datos!AB18</f>
        <v>3.65</v>
      </c>
      <c r="W32" s="104">
        <f>+Datos!AC18</f>
        <v>3.9</v>
      </c>
      <c r="X32" s="104">
        <f>+Datos!AD18</f>
        <v>3.0588235294117645</v>
      </c>
      <c r="Y32" s="104">
        <f>+Datos!AE18</f>
        <v>4.0555555555555554</v>
      </c>
      <c r="Z32" s="104">
        <f>+Datos!AF18</f>
        <v>3.736842105263158</v>
      </c>
      <c r="AA32" s="105">
        <f>+Datos!AG18</f>
        <v>3.25</v>
      </c>
      <c r="AB32" s="106">
        <f>+Datos!AH18</f>
        <v>3.736842105263158</v>
      </c>
      <c r="AC32" s="105">
        <f>+Datos!AI18</f>
        <v>3.4210526315789473</v>
      </c>
      <c r="AD32" s="106">
        <f>+Datos!AJ18</f>
        <v>4</v>
      </c>
      <c r="AE32" s="105">
        <f>+Datos!AK18</f>
        <v>2.9375</v>
      </c>
      <c r="AF32" s="106">
        <f>+Datos!AL18</f>
        <v>3.875</v>
      </c>
      <c r="AG32" s="104">
        <f>+Datos!AM18</f>
        <v>3.9411764705882355</v>
      </c>
      <c r="AH32" s="105">
        <f>+Datos!AN18</f>
        <v>3.8</v>
      </c>
      <c r="AI32" s="120">
        <f>+Datos!AO18</f>
        <v>4.0588235294117645</v>
      </c>
      <c r="AJ32" s="373">
        <f>+Datos!AP18</f>
        <v>3.6666666666666665</v>
      </c>
    </row>
    <row r="33" spans="2:37" s="16" customFormat="1" ht="30" customHeight="1" x14ac:dyDescent="0.25">
      <c r="B33" s="340">
        <v>14</v>
      </c>
      <c r="C33" s="209" t="s">
        <v>132</v>
      </c>
      <c r="D33" s="266">
        <v>5600864</v>
      </c>
      <c r="E33" s="102" t="s">
        <v>74</v>
      </c>
      <c r="F33" s="145" t="s">
        <v>120</v>
      </c>
      <c r="G33" s="345">
        <v>0.34615384615384615</v>
      </c>
      <c r="H33" s="148">
        <v>0.46875</v>
      </c>
      <c r="I33" s="448">
        <v>36</v>
      </c>
      <c r="J33" s="103">
        <f>+Datos!AY19</f>
        <v>15</v>
      </c>
      <c r="K33" s="148">
        <f t="shared" si="0"/>
        <v>0.41666666666666669</v>
      </c>
      <c r="L33" s="151">
        <v>3.6049093355290833</v>
      </c>
      <c r="M33" s="354">
        <v>4.2631164965986388</v>
      </c>
      <c r="N33" s="354">
        <v>4.0903549382716049</v>
      </c>
      <c r="O33" s="122">
        <f>Datos!AX19</f>
        <v>4.2741045991045992</v>
      </c>
      <c r="P33" s="113">
        <f>Datos!AR19</f>
        <v>4.1687423687423681</v>
      </c>
      <c r="Q33" s="114">
        <f>Datos!AS19</f>
        <v>4.1510989010989015</v>
      </c>
      <c r="R33" s="114">
        <f>Datos!AT19</f>
        <v>4.0219780219780219</v>
      </c>
      <c r="S33" s="114">
        <f>Datos!AU19</f>
        <v>4.4017094017094012</v>
      </c>
      <c r="T33" s="114">
        <f>Datos!AV19</f>
        <v>4.615384615384615</v>
      </c>
      <c r="U33" s="116">
        <f>Datos!AW19</f>
        <v>4.2857142857142856</v>
      </c>
      <c r="V33" s="106">
        <f>+Datos!AB19</f>
        <v>4.4000000000000004</v>
      </c>
      <c r="W33" s="104">
        <f>+Datos!AC19</f>
        <v>4.3076923076923075</v>
      </c>
      <c r="X33" s="104">
        <f>+Datos!AD19</f>
        <v>4.083333333333333</v>
      </c>
      <c r="Y33" s="104">
        <f>+Datos!AE19</f>
        <v>4.4000000000000004</v>
      </c>
      <c r="Z33" s="104">
        <f>+Datos!AF19</f>
        <v>4.5714285714285712</v>
      </c>
      <c r="AA33" s="105">
        <f>+Datos!AG19</f>
        <v>3.25</v>
      </c>
      <c r="AB33" s="106">
        <f>+Datos!AH19</f>
        <v>4.0714285714285712</v>
      </c>
      <c r="AC33" s="105">
        <f>+Datos!AI19</f>
        <v>4.2307692307692308</v>
      </c>
      <c r="AD33" s="106">
        <f>+Datos!AJ19</f>
        <v>4.4285714285714288</v>
      </c>
      <c r="AE33" s="105">
        <f>+Datos!AK19</f>
        <v>3.6153846153846154</v>
      </c>
      <c r="AF33" s="106">
        <f>+Datos!AL19</f>
        <v>4.5</v>
      </c>
      <c r="AG33" s="104">
        <f>+Datos!AM19</f>
        <v>4.5384615384615383</v>
      </c>
      <c r="AH33" s="105">
        <f>+Datos!AN19</f>
        <v>4.166666666666667</v>
      </c>
      <c r="AI33" s="120">
        <f>+Datos!AO19</f>
        <v>4.615384615384615</v>
      </c>
      <c r="AJ33" s="373">
        <f>+Datos!AP19</f>
        <v>4.2857142857142856</v>
      </c>
    </row>
    <row r="34" spans="2:37" s="16" customFormat="1" ht="30" customHeight="1" x14ac:dyDescent="0.25">
      <c r="B34" s="340">
        <v>15</v>
      </c>
      <c r="C34" s="209" t="s">
        <v>28</v>
      </c>
      <c r="D34" s="266">
        <v>5600840</v>
      </c>
      <c r="E34" s="102" t="s">
        <v>76</v>
      </c>
      <c r="F34" s="145" t="s">
        <v>120</v>
      </c>
      <c r="G34" s="345">
        <v>0.40909090909090912</v>
      </c>
      <c r="H34" s="148">
        <v>0.44827586206896552</v>
      </c>
      <c r="I34" s="448">
        <v>27</v>
      </c>
      <c r="J34" s="103">
        <f>+Datos!AY20</f>
        <v>13</v>
      </c>
      <c r="K34" s="148">
        <f t="shared" si="0"/>
        <v>0.48148148148148145</v>
      </c>
      <c r="L34" s="151">
        <v>3.875</v>
      </c>
      <c r="M34" s="354">
        <v>4.1627574640967504</v>
      </c>
      <c r="N34" s="354">
        <v>4.237107182940516</v>
      </c>
      <c r="O34" s="122">
        <f>Datos!AX20</f>
        <v>4.3146367521367521</v>
      </c>
      <c r="P34" s="113">
        <f>Datos!AR20</f>
        <v>4.2724358974358969</v>
      </c>
      <c r="Q34" s="114">
        <f>Datos!AS20</f>
        <v>4.083333333333333</v>
      </c>
      <c r="R34" s="114">
        <f>Datos!AT20</f>
        <v>4.081818181818182</v>
      </c>
      <c r="S34" s="114">
        <f>Datos!AU20</f>
        <v>4.251515151515151</v>
      </c>
      <c r="T34" s="114">
        <f>Datos!AV20</f>
        <v>4.583333333333333</v>
      </c>
      <c r="U34" s="116">
        <f>Datos!AW20</f>
        <v>4.615384615384615</v>
      </c>
      <c r="V34" s="106">
        <f>+Datos!AB20</f>
        <v>4.5384615384615383</v>
      </c>
      <c r="W34" s="104">
        <f>+Datos!AC20</f>
        <v>4.3076923076923075</v>
      </c>
      <c r="X34" s="104">
        <f>+Datos!AD20</f>
        <v>4.0769230769230766</v>
      </c>
      <c r="Y34" s="104">
        <f>+Datos!AE20</f>
        <v>4.833333333333333</v>
      </c>
      <c r="Z34" s="104">
        <f>+Datos!AF20</f>
        <v>4.4615384615384617</v>
      </c>
      <c r="AA34" s="105">
        <f>+Datos!AG20</f>
        <v>3.4166666666666665</v>
      </c>
      <c r="AB34" s="106">
        <f>+Datos!AH20</f>
        <v>3.9166666666666665</v>
      </c>
      <c r="AC34" s="105">
        <f>+Datos!AI20</f>
        <v>4.25</v>
      </c>
      <c r="AD34" s="106">
        <f>+Datos!AJ20</f>
        <v>4.3636363636363633</v>
      </c>
      <c r="AE34" s="105">
        <f>+Datos!AK20</f>
        <v>3.8</v>
      </c>
      <c r="AF34" s="106">
        <f>+Datos!AL20</f>
        <v>4.4545454545454541</v>
      </c>
      <c r="AG34" s="104">
        <f>+Datos!AM20</f>
        <v>4.2</v>
      </c>
      <c r="AH34" s="105">
        <f>+Datos!AN20</f>
        <v>4.0999999999999996</v>
      </c>
      <c r="AI34" s="120">
        <f>+Datos!AO20</f>
        <v>4.583333333333333</v>
      </c>
      <c r="AJ34" s="373">
        <f>+Datos!AP20</f>
        <v>4.615384615384615</v>
      </c>
    </row>
    <row r="35" spans="2:37" s="16" customFormat="1" ht="30" customHeight="1" x14ac:dyDescent="0.25">
      <c r="B35" s="340">
        <v>16</v>
      </c>
      <c r="C35" s="209" t="s">
        <v>29</v>
      </c>
      <c r="D35" s="266">
        <v>5600956</v>
      </c>
      <c r="E35" s="102" t="s">
        <v>80</v>
      </c>
      <c r="F35" s="145" t="s">
        <v>120</v>
      </c>
      <c r="G35" s="345">
        <v>0.5</v>
      </c>
      <c r="H35" s="148">
        <v>0.23809523809523808</v>
      </c>
      <c r="I35" s="448">
        <v>14</v>
      </c>
      <c r="J35" s="103">
        <f>+Datos!AY21</f>
        <v>5</v>
      </c>
      <c r="K35" s="148">
        <f t="shared" si="0"/>
        <v>0.35714285714285715</v>
      </c>
      <c r="L35" s="151">
        <v>3.7717261904761905</v>
      </c>
      <c r="M35" s="354">
        <v>4.1514739229024942</v>
      </c>
      <c r="N35" s="354">
        <v>3.7055555555555553</v>
      </c>
      <c r="O35" s="122">
        <f>Datos!AX21</f>
        <v>4.5805555555555557</v>
      </c>
      <c r="P35" s="113">
        <f>Datos!AR21</f>
        <v>4.6000000000000005</v>
      </c>
      <c r="Q35" s="114">
        <f>Datos!AS21</f>
        <v>4.2</v>
      </c>
      <c r="R35" s="114">
        <f>Datos!AT21</f>
        <v>4.5</v>
      </c>
      <c r="S35" s="114">
        <f>Datos!AU21</f>
        <v>4.583333333333333</v>
      </c>
      <c r="T35" s="114">
        <f>Datos!AV21</f>
        <v>4.8</v>
      </c>
      <c r="U35" s="116">
        <f>Datos!AW21</f>
        <v>4.8</v>
      </c>
      <c r="V35" s="106">
        <f>+Datos!AB21</f>
        <v>5</v>
      </c>
      <c r="W35" s="104">
        <f>+Datos!AC21</f>
        <v>4.5999999999999996</v>
      </c>
      <c r="X35" s="104">
        <f>+Datos!AD21</f>
        <v>4.4000000000000004</v>
      </c>
      <c r="Y35" s="104">
        <f>+Datos!AE21</f>
        <v>4.8</v>
      </c>
      <c r="Z35" s="104">
        <f>+Datos!AF21</f>
        <v>4.8</v>
      </c>
      <c r="AA35" s="105">
        <f>+Datos!AG21</f>
        <v>4</v>
      </c>
      <c r="AB35" s="106">
        <f>+Datos!AH21</f>
        <v>4.2</v>
      </c>
      <c r="AC35" s="105">
        <f>+Datos!AI21</f>
        <v>4.2</v>
      </c>
      <c r="AD35" s="106">
        <f>+Datos!AJ21</f>
        <v>4.8</v>
      </c>
      <c r="AE35" s="105">
        <f>+Datos!AK21</f>
        <v>4.2</v>
      </c>
      <c r="AF35" s="106">
        <f>+Datos!AL21</f>
        <v>4.4000000000000004</v>
      </c>
      <c r="AG35" s="104">
        <f>+Datos!AM21</f>
        <v>4.5999999999999996</v>
      </c>
      <c r="AH35" s="105">
        <f>+Datos!AN21</f>
        <v>4.75</v>
      </c>
      <c r="AI35" s="120">
        <f>+Datos!AO21</f>
        <v>4.8</v>
      </c>
      <c r="AJ35" s="373">
        <f>+Datos!AP21</f>
        <v>4.8</v>
      </c>
    </row>
    <row r="36" spans="2:37" s="16" customFormat="1" ht="30" customHeight="1" x14ac:dyDescent="0.25">
      <c r="B36" s="340">
        <v>17</v>
      </c>
      <c r="C36" s="209" t="s">
        <v>30</v>
      </c>
      <c r="D36" s="266">
        <v>5600536</v>
      </c>
      <c r="E36" s="102" t="s">
        <v>90</v>
      </c>
      <c r="F36" s="145" t="s">
        <v>120</v>
      </c>
      <c r="G36" s="345">
        <v>0.33333333333333331</v>
      </c>
      <c r="H36" s="148">
        <v>0.25</v>
      </c>
      <c r="I36" s="448">
        <v>6</v>
      </c>
      <c r="J36" s="103">
        <f>+Datos!AY22</f>
        <v>2</v>
      </c>
      <c r="K36" s="148">
        <f t="shared" si="0"/>
        <v>0.33333333333333331</v>
      </c>
      <c r="L36" s="151">
        <v>3.4126984126984126</v>
      </c>
      <c r="M36" s="354">
        <v>4.1309523809523805</v>
      </c>
      <c r="N36" s="354">
        <v>3.8796296296296293</v>
      </c>
      <c r="O36" s="122">
        <f>Datos!AX22</f>
        <v>4.0555555555555554</v>
      </c>
      <c r="P36" s="113">
        <f>Datos!AR22</f>
        <v>4.333333333333333</v>
      </c>
      <c r="Q36" s="114">
        <f>Datos!AS22</f>
        <v>4</v>
      </c>
      <c r="R36" s="114">
        <f>Datos!AT22</f>
        <v>3</v>
      </c>
      <c r="S36" s="114">
        <f>Datos!AU22</f>
        <v>4.5</v>
      </c>
      <c r="T36" s="114">
        <f>Datos!AV22</f>
        <v>4</v>
      </c>
      <c r="U36" s="116">
        <f>Datos!AW22</f>
        <v>4.5</v>
      </c>
      <c r="V36" s="106">
        <f>+Datos!AB22</f>
        <v>4.5</v>
      </c>
      <c r="W36" s="104">
        <f>+Datos!AC22</f>
        <v>5</v>
      </c>
      <c r="X36" s="104">
        <f>+Datos!AD22</f>
        <v>4.5</v>
      </c>
      <c r="Y36" s="104">
        <f>+Datos!AE22</f>
        <v>4.5</v>
      </c>
      <c r="Z36" s="104">
        <f>+Datos!AF22</f>
        <v>4</v>
      </c>
      <c r="AA36" s="105">
        <f>+Datos!AG22</f>
        <v>3.5</v>
      </c>
      <c r="AB36" s="106">
        <f>+Datos!AH22</f>
        <v>3.5</v>
      </c>
      <c r="AC36" s="105">
        <f>+Datos!AI22</f>
        <v>4.5</v>
      </c>
      <c r="AD36" s="106">
        <f>+Datos!AJ22</f>
        <v>3.5</v>
      </c>
      <c r="AE36" s="105">
        <f>+Datos!AK22</f>
        <v>2.5</v>
      </c>
      <c r="AF36" s="106">
        <f>+Datos!AL22</f>
        <v>4.5</v>
      </c>
      <c r="AG36" s="104">
        <f>+Datos!AM22</f>
        <v>4</v>
      </c>
      <c r="AH36" s="105">
        <f>+Datos!AN22</f>
        <v>5</v>
      </c>
      <c r="AI36" s="120">
        <f>+Datos!AO22</f>
        <v>4</v>
      </c>
      <c r="AJ36" s="373">
        <f>+Datos!AP22</f>
        <v>4.5</v>
      </c>
    </row>
    <row r="37" spans="2:37" s="16" customFormat="1" ht="30" customHeight="1" x14ac:dyDescent="0.25">
      <c r="B37" s="340">
        <v>18</v>
      </c>
      <c r="C37" s="209" t="s">
        <v>32</v>
      </c>
      <c r="D37" s="266">
        <v>5600876</v>
      </c>
      <c r="E37" s="102" t="s">
        <v>56</v>
      </c>
      <c r="F37" s="145" t="s">
        <v>120</v>
      </c>
      <c r="G37" s="345">
        <v>0.89473684210526316</v>
      </c>
      <c r="H37" s="148">
        <v>0.21052631578947367</v>
      </c>
      <c r="I37" s="448">
        <v>20</v>
      </c>
      <c r="J37" s="103">
        <f>+Datos!AY23</f>
        <v>4</v>
      </c>
      <c r="K37" s="148">
        <f t="shared" si="0"/>
        <v>0.2</v>
      </c>
      <c r="L37" s="151">
        <v>3.5429894179894177</v>
      </c>
      <c r="M37" s="354">
        <v>3.9994206773618539</v>
      </c>
      <c r="N37" s="354">
        <v>4.2764850889850887</v>
      </c>
      <c r="O37" s="122">
        <f>Datos!AX23</f>
        <v>3.3611111111111112</v>
      </c>
      <c r="P37" s="113">
        <f>Datos!AR23</f>
        <v>3.3333333333333335</v>
      </c>
      <c r="Q37" s="114">
        <f>Datos!AS23</f>
        <v>2.875</v>
      </c>
      <c r="R37" s="114">
        <f>Datos!AT23</f>
        <v>3.125</v>
      </c>
      <c r="S37" s="114">
        <f>Datos!AU23</f>
        <v>3.3333333333333335</v>
      </c>
      <c r="T37" s="114">
        <f>Datos!AV23</f>
        <v>4.5</v>
      </c>
      <c r="U37" s="116">
        <f>Datos!AW23</f>
        <v>3</v>
      </c>
      <c r="V37" s="106">
        <f>+Datos!AB23</f>
        <v>4</v>
      </c>
      <c r="W37" s="104">
        <f>+Datos!AC23</f>
        <v>2.75</v>
      </c>
      <c r="X37" s="104">
        <f>+Datos!AD23</f>
        <v>2.75</v>
      </c>
      <c r="Y37" s="104">
        <f>+Datos!AE23</f>
        <v>4</v>
      </c>
      <c r="Z37" s="104">
        <f>+Datos!AF23</f>
        <v>4</v>
      </c>
      <c r="AA37" s="105">
        <f>+Datos!AG23</f>
        <v>2.5</v>
      </c>
      <c r="AB37" s="106">
        <f>+Datos!AH23</f>
        <v>3</v>
      </c>
      <c r="AC37" s="105">
        <f>+Datos!AI23</f>
        <v>2.75</v>
      </c>
      <c r="AD37" s="106">
        <f>+Datos!AJ23</f>
        <v>3.5</v>
      </c>
      <c r="AE37" s="105">
        <f>+Datos!AK23</f>
        <v>2.75</v>
      </c>
      <c r="AF37" s="106">
        <f>+Datos!AL23</f>
        <v>4</v>
      </c>
      <c r="AG37" s="104">
        <f>+Datos!AM23</f>
        <v>3</v>
      </c>
      <c r="AH37" s="105">
        <f>+Datos!AN23</f>
        <v>3</v>
      </c>
      <c r="AI37" s="120">
        <f>+Datos!AO23</f>
        <v>4.5</v>
      </c>
      <c r="AJ37" s="373">
        <f>+Datos!AP23</f>
        <v>3</v>
      </c>
    </row>
    <row r="38" spans="2:37" s="16" customFormat="1" ht="30" customHeight="1" x14ac:dyDescent="0.25">
      <c r="B38" s="340">
        <v>19</v>
      </c>
      <c r="C38" s="209" t="s">
        <v>27</v>
      </c>
      <c r="D38" s="266">
        <v>5600884</v>
      </c>
      <c r="E38" s="102" t="s">
        <v>89</v>
      </c>
      <c r="F38" s="145" t="s">
        <v>120</v>
      </c>
      <c r="G38" s="345">
        <v>0.53333333333333333</v>
      </c>
      <c r="H38" s="148">
        <v>0.42857142857142855</v>
      </c>
      <c r="I38" s="448">
        <v>27</v>
      </c>
      <c r="J38" s="103">
        <f>+Datos!AY24</f>
        <v>9</v>
      </c>
      <c r="K38" s="148">
        <f t="shared" si="0"/>
        <v>0.33333333333333331</v>
      </c>
      <c r="L38" s="151">
        <v>3.7847222222222219</v>
      </c>
      <c r="M38" s="354">
        <v>4.1900226757369614</v>
      </c>
      <c r="N38" s="354">
        <v>4.3714876944043617</v>
      </c>
      <c r="O38" s="122">
        <f>Datos!AX24</f>
        <v>4.5230379188712524</v>
      </c>
      <c r="P38" s="113">
        <f>Datos!AR24</f>
        <v>4.4090608465608465</v>
      </c>
      <c r="Q38" s="114">
        <f>Datos!AS24</f>
        <v>4.4732142857142856</v>
      </c>
      <c r="R38" s="114">
        <f>Datos!AT24</f>
        <v>4.3035714285714288</v>
      </c>
      <c r="S38" s="114">
        <f>Datos!AU24</f>
        <v>4.9523809523809526</v>
      </c>
      <c r="T38" s="114">
        <f>Datos!AV24</f>
        <v>4.375</v>
      </c>
      <c r="U38" s="116">
        <f>Datos!AW24</f>
        <v>4.625</v>
      </c>
      <c r="V38" s="106">
        <f>+Datos!AB24</f>
        <v>4.625</v>
      </c>
      <c r="W38" s="104">
        <f>+Datos!AC24</f>
        <v>4.625</v>
      </c>
      <c r="X38" s="104">
        <f>+Datos!AD24</f>
        <v>4.125</v>
      </c>
      <c r="Y38" s="104">
        <f>+Datos!AE24</f>
        <v>4.7777777777777777</v>
      </c>
      <c r="Z38" s="104">
        <f>+Datos!AF24</f>
        <v>4.4444444444444446</v>
      </c>
      <c r="AA38" s="105">
        <f>+Datos!AG24</f>
        <v>3.8571428571428572</v>
      </c>
      <c r="AB38" s="106">
        <f>+Datos!AH24</f>
        <v>4.5714285714285712</v>
      </c>
      <c r="AC38" s="105">
        <f>+Datos!AI24</f>
        <v>4.375</v>
      </c>
      <c r="AD38" s="106">
        <f>+Datos!AJ24</f>
        <v>4.75</v>
      </c>
      <c r="AE38" s="105">
        <f>+Datos!AK24</f>
        <v>3.8571428571428572</v>
      </c>
      <c r="AF38" s="106">
        <f>+Datos!AL24</f>
        <v>5</v>
      </c>
      <c r="AG38" s="104">
        <f>+Datos!AM24</f>
        <v>4.8571428571428568</v>
      </c>
      <c r="AH38" s="105">
        <f>+Datos!AN24</f>
        <v>5</v>
      </c>
      <c r="AI38" s="120">
        <f>+Datos!AO24</f>
        <v>4.375</v>
      </c>
      <c r="AJ38" s="373">
        <f>+Datos!AP24</f>
        <v>4.625</v>
      </c>
    </row>
    <row r="39" spans="2:37" s="16" customFormat="1" ht="30" customHeight="1" x14ac:dyDescent="0.25">
      <c r="B39" s="340">
        <v>20</v>
      </c>
      <c r="C39" s="209" t="s">
        <v>45</v>
      </c>
      <c r="D39" s="266">
        <v>5600813</v>
      </c>
      <c r="E39" s="102" t="s">
        <v>58</v>
      </c>
      <c r="F39" s="145" t="s">
        <v>120</v>
      </c>
      <c r="G39" s="345">
        <v>0.75</v>
      </c>
      <c r="H39" s="148">
        <v>0.5</v>
      </c>
      <c r="I39" s="448">
        <v>8</v>
      </c>
      <c r="J39" s="103">
        <f>+Datos!AY25</f>
        <v>4</v>
      </c>
      <c r="K39" s="148">
        <f t="shared" si="0"/>
        <v>0.5</v>
      </c>
      <c r="L39" s="151">
        <v>3.8690476190476186</v>
      </c>
      <c r="M39" s="354">
        <v>4.0565476190476186</v>
      </c>
      <c r="N39" s="354">
        <v>4.0625</v>
      </c>
      <c r="O39" s="122">
        <f>Datos!AX25</f>
        <v>4.3402777777777777</v>
      </c>
      <c r="P39" s="113">
        <f>Datos!AR25</f>
        <v>4.541666666666667</v>
      </c>
      <c r="Q39" s="114">
        <f>Datos!AS25</f>
        <v>4.208333333333333</v>
      </c>
      <c r="R39" s="114">
        <f>Datos!AT25</f>
        <v>4.125</v>
      </c>
      <c r="S39" s="114">
        <f>Datos!AU25</f>
        <v>3.6666666666666665</v>
      </c>
      <c r="T39" s="114">
        <f>Datos!AV25</f>
        <v>4.5</v>
      </c>
      <c r="U39" s="116">
        <f>Datos!AW25</f>
        <v>5</v>
      </c>
      <c r="V39" s="106">
        <f>+Datos!AB25</f>
        <v>5</v>
      </c>
      <c r="W39" s="104">
        <f>+Datos!AC25</f>
        <v>5</v>
      </c>
      <c r="X39" s="104">
        <f>+Datos!AD25</f>
        <v>4.25</v>
      </c>
      <c r="Y39" s="104">
        <f>+Datos!AE25</f>
        <v>4.75</v>
      </c>
      <c r="Z39" s="104">
        <f>+Datos!AF25</f>
        <v>4.5</v>
      </c>
      <c r="AA39" s="105">
        <f>+Datos!AG25</f>
        <v>3.75</v>
      </c>
      <c r="AB39" s="106">
        <f>+Datos!AH25</f>
        <v>3.6666666666666665</v>
      </c>
      <c r="AC39" s="105">
        <f>+Datos!AI25</f>
        <v>4.75</v>
      </c>
      <c r="AD39" s="106">
        <f>+Datos!AJ25</f>
        <v>4.5</v>
      </c>
      <c r="AE39" s="105">
        <f>+Datos!AK25</f>
        <v>3.75</v>
      </c>
      <c r="AF39" s="106">
        <f>+Datos!AL25</f>
        <v>4.25</v>
      </c>
      <c r="AG39" s="104">
        <f>+Datos!AM25</f>
        <v>3.75</v>
      </c>
      <c r="AH39" s="105">
        <f>+Datos!AN25</f>
        <v>3</v>
      </c>
      <c r="AI39" s="120">
        <f>+Datos!AO25</f>
        <v>4.5</v>
      </c>
      <c r="AJ39" s="373">
        <f>+Datos!AP25</f>
        <v>5</v>
      </c>
    </row>
    <row r="40" spans="2:37" s="16" customFormat="1" ht="30" customHeight="1" x14ac:dyDescent="0.25">
      <c r="B40" s="340">
        <v>21</v>
      </c>
      <c r="C40" s="209" t="s">
        <v>18</v>
      </c>
      <c r="D40" s="266">
        <v>5600811</v>
      </c>
      <c r="E40" s="102" t="s">
        <v>69</v>
      </c>
      <c r="F40" s="145" t="s">
        <v>120</v>
      </c>
      <c r="G40" s="345">
        <v>0.4375</v>
      </c>
      <c r="H40" s="148">
        <v>0.375</v>
      </c>
      <c r="I40" s="448">
        <v>24</v>
      </c>
      <c r="J40" s="103">
        <f>+Datos!AY26</f>
        <v>9</v>
      </c>
      <c r="K40" s="148">
        <f t="shared" si="0"/>
        <v>0.375</v>
      </c>
      <c r="L40" s="151">
        <v>3.8711970899470902</v>
      </c>
      <c r="M40" s="354">
        <v>3.8772675736961451</v>
      </c>
      <c r="N40" s="354">
        <v>3.9166666666666665</v>
      </c>
      <c r="O40" s="122">
        <f>Datos!AX26</f>
        <v>4.3118937389770728</v>
      </c>
      <c r="P40" s="113">
        <f>Datos!AR26</f>
        <v>4.3981481481481479</v>
      </c>
      <c r="Q40" s="114">
        <f>Datos!AS26</f>
        <v>4.2857142857142856</v>
      </c>
      <c r="R40" s="114">
        <f>Datos!AT26</f>
        <v>3.7291666666666665</v>
      </c>
      <c r="S40" s="114">
        <f>Datos!AU26</f>
        <v>4.458333333333333</v>
      </c>
      <c r="T40" s="114">
        <f>Datos!AV26</f>
        <v>4.4444444444444446</v>
      </c>
      <c r="U40" s="116">
        <f>Datos!AW26</f>
        <v>4.5555555555555554</v>
      </c>
      <c r="V40" s="106">
        <f>+Datos!AB26</f>
        <v>5</v>
      </c>
      <c r="W40" s="104">
        <f>+Datos!AC26</f>
        <v>4.4444444444444446</v>
      </c>
      <c r="X40" s="104">
        <f>+Datos!AD26</f>
        <v>4.5</v>
      </c>
      <c r="Y40" s="104">
        <f>+Datos!AE26</f>
        <v>4.7777777777777777</v>
      </c>
      <c r="Z40" s="104">
        <f>+Datos!AF26</f>
        <v>4.5555555555555554</v>
      </c>
      <c r="AA40" s="105">
        <f>+Datos!AG26</f>
        <v>3.1111111111111112</v>
      </c>
      <c r="AB40" s="106">
        <f>+Datos!AH26</f>
        <v>4</v>
      </c>
      <c r="AC40" s="105">
        <f>+Datos!AI26</f>
        <v>4.5714285714285712</v>
      </c>
      <c r="AD40" s="106">
        <f>+Datos!AJ26</f>
        <v>4.333333333333333</v>
      </c>
      <c r="AE40" s="105">
        <f>+Datos!AK26</f>
        <v>3.125</v>
      </c>
      <c r="AF40" s="106">
        <f>+Datos!AL26</f>
        <v>4.375</v>
      </c>
      <c r="AG40" s="104">
        <f>+Datos!AM26</f>
        <v>4.5</v>
      </c>
      <c r="AH40" s="105">
        <f>+Datos!AN26</f>
        <v>4.5</v>
      </c>
      <c r="AI40" s="120">
        <f>+Datos!AO26</f>
        <v>4.4444444444444446</v>
      </c>
      <c r="AJ40" s="373">
        <f>+Datos!AP26</f>
        <v>4.5555555555555554</v>
      </c>
    </row>
    <row r="41" spans="2:37" s="16" customFormat="1" ht="30" customHeight="1" x14ac:dyDescent="0.25">
      <c r="B41" s="340">
        <v>22</v>
      </c>
      <c r="C41" s="209" t="s">
        <v>22</v>
      </c>
      <c r="D41" s="266">
        <v>5600874</v>
      </c>
      <c r="E41" s="102" t="s">
        <v>81</v>
      </c>
      <c r="F41" s="145" t="s">
        <v>120</v>
      </c>
      <c r="G41" s="345">
        <v>0.55000000000000004</v>
      </c>
      <c r="H41" s="148">
        <v>0.61904761904761907</v>
      </c>
      <c r="I41" s="448">
        <v>27</v>
      </c>
      <c r="J41" s="103">
        <f>+Datos!AY27</f>
        <v>13</v>
      </c>
      <c r="K41" s="148">
        <f t="shared" si="0"/>
        <v>0.48148148148148145</v>
      </c>
      <c r="L41" s="151">
        <v>3.5485804539375967</v>
      </c>
      <c r="M41" s="354">
        <v>3.9252480158730161</v>
      </c>
      <c r="N41" s="354">
        <v>3.6898148148148153</v>
      </c>
      <c r="O41" s="122">
        <f>Datos!AX27</f>
        <v>3.9743876493876495</v>
      </c>
      <c r="P41" s="113">
        <f>Datos!AR27</f>
        <v>3.8389665889665889</v>
      </c>
      <c r="Q41" s="114">
        <f>Datos!AS27</f>
        <v>4.3333333333333339</v>
      </c>
      <c r="R41" s="114">
        <f>Datos!AT27</f>
        <v>3.2833333333333332</v>
      </c>
      <c r="S41" s="114">
        <f>Datos!AU27</f>
        <v>4.3906926406926408</v>
      </c>
      <c r="T41" s="114">
        <f>Datos!AV27</f>
        <v>3.9166666666666665</v>
      </c>
      <c r="U41" s="116">
        <f>Datos!AW27</f>
        <v>4.083333333333333</v>
      </c>
      <c r="V41" s="106">
        <f>+Datos!AB27</f>
        <v>4.615384615384615</v>
      </c>
      <c r="W41" s="104">
        <f>+Datos!AC27</f>
        <v>4</v>
      </c>
      <c r="X41" s="104">
        <f>+Datos!AD27</f>
        <v>3.6363636363636362</v>
      </c>
      <c r="Y41" s="104">
        <f>+Datos!AE27</f>
        <v>4.666666666666667</v>
      </c>
      <c r="Z41" s="104">
        <f>+Datos!AF27</f>
        <v>3.6153846153846154</v>
      </c>
      <c r="AA41" s="105">
        <f>+Datos!AG27</f>
        <v>2.5</v>
      </c>
      <c r="AB41" s="106">
        <f>+Datos!AH27</f>
        <v>4.166666666666667</v>
      </c>
      <c r="AC41" s="105">
        <f>+Datos!AI27</f>
        <v>4.5</v>
      </c>
      <c r="AD41" s="106">
        <f>+Datos!AJ27</f>
        <v>3.9</v>
      </c>
      <c r="AE41" s="105">
        <f>+Datos!AK27</f>
        <v>2.6666666666666665</v>
      </c>
      <c r="AF41" s="106">
        <f>+Datos!AL27</f>
        <v>4.25</v>
      </c>
      <c r="AG41" s="104">
        <f>+Datos!AM27</f>
        <v>4.6363636363636367</v>
      </c>
      <c r="AH41" s="105">
        <f>+Datos!AN27</f>
        <v>4.2857142857142856</v>
      </c>
      <c r="AI41" s="120">
        <f>+Datos!AO27</f>
        <v>3.9166666666666665</v>
      </c>
      <c r="AJ41" s="373">
        <f>+Datos!AP27</f>
        <v>4.083333333333333</v>
      </c>
    </row>
    <row r="42" spans="2:37" s="16" customFormat="1" ht="30" customHeight="1" x14ac:dyDescent="0.25">
      <c r="B42" s="340">
        <v>23</v>
      </c>
      <c r="C42" s="209" t="s">
        <v>17</v>
      </c>
      <c r="D42" s="266">
        <v>5600870</v>
      </c>
      <c r="E42" s="102" t="s">
        <v>79</v>
      </c>
      <c r="F42" s="145" t="s">
        <v>120</v>
      </c>
      <c r="G42" s="345">
        <v>0.58333333333333337</v>
      </c>
      <c r="H42" s="148">
        <v>0.4</v>
      </c>
      <c r="I42" s="448">
        <v>18</v>
      </c>
      <c r="J42" s="103">
        <f>+Datos!AY28</f>
        <v>6</v>
      </c>
      <c r="K42" s="148">
        <f t="shared" si="0"/>
        <v>0.33333333333333331</v>
      </c>
      <c r="L42" s="151">
        <v>3.9939649470899474</v>
      </c>
      <c r="M42" s="354">
        <v>4.2281746031746028</v>
      </c>
      <c r="N42" s="354">
        <v>4.090608465608466</v>
      </c>
      <c r="O42" s="122">
        <f>Datos!AX28</f>
        <v>4.3314814814814815</v>
      </c>
      <c r="P42" s="113">
        <f>Datos!AR28</f>
        <v>4.0555555555555554</v>
      </c>
      <c r="Q42" s="114">
        <f>Datos!AS28</f>
        <v>4.4166666666666661</v>
      </c>
      <c r="R42" s="114">
        <f>Datos!AT28</f>
        <v>4.0999999999999996</v>
      </c>
      <c r="S42" s="114">
        <f>Datos!AU28</f>
        <v>4.75</v>
      </c>
      <c r="T42" s="114">
        <f>Datos!AV28</f>
        <v>4.5</v>
      </c>
      <c r="U42" s="116">
        <f>Datos!AW28</f>
        <v>4.166666666666667</v>
      </c>
      <c r="V42" s="106">
        <f>+Datos!AB28</f>
        <v>4.5</v>
      </c>
      <c r="W42" s="104">
        <f>+Datos!AC28</f>
        <v>3.6666666666666665</v>
      </c>
      <c r="X42" s="104">
        <f>+Datos!AD28</f>
        <v>3.8333333333333335</v>
      </c>
      <c r="Y42" s="104">
        <f>+Datos!AE28</f>
        <v>4.5</v>
      </c>
      <c r="Z42" s="104">
        <f>+Datos!AF28</f>
        <v>4.333333333333333</v>
      </c>
      <c r="AA42" s="105">
        <f>+Datos!AG28</f>
        <v>3.5</v>
      </c>
      <c r="AB42" s="106">
        <f>+Datos!AH28</f>
        <v>4.5</v>
      </c>
      <c r="AC42" s="105">
        <f>+Datos!AI28</f>
        <v>4.333333333333333</v>
      </c>
      <c r="AD42" s="106">
        <f>+Datos!AJ28</f>
        <v>4.5999999999999996</v>
      </c>
      <c r="AE42" s="105">
        <f>+Datos!AK28</f>
        <v>3.6</v>
      </c>
      <c r="AF42" s="106">
        <f>+Datos!AL28</f>
        <v>4.75</v>
      </c>
      <c r="AG42" s="104">
        <f>+Datos!AM28</f>
        <v>4.833333333333333</v>
      </c>
      <c r="AH42" s="105">
        <f>+Datos!AN28</f>
        <v>4.666666666666667</v>
      </c>
      <c r="AI42" s="120">
        <f>+Datos!AO28</f>
        <v>4.5</v>
      </c>
      <c r="AJ42" s="373">
        <f>+Datos!AP28</f>
        <v>4.166666666666667</v>
      </c>
    </row>
    <row r="43" spans="2:37" s="16" customFormat="1" ht="30" customHeight="1" x14ac:dyDescent="0.25">
      <c r="B43" s="340">
        <v>24</v>
      </c>
      <c r="C43" s="209" t="s">
        <v>20</v>
      </c>
      <c r="D43" s="266">
        <v>5600883</v>
      </c>
      <c r="E43" s="102" t="s">
        <v>61</v>
      </c>
      <c r="F43" s="145" t="s">
        <v>120</v>
      </c>
      <c r="G43" s="345">
        <v>0.2</v>
      </c>
      <c r="H43" s="148">
        <v>0.19354838709677419</v>
      </c>
      <c r="I43" s="448">
        <v>32</v>
      </c>
      <c r="J43" s="103">
        <f>+Datos!AY29</f>
        <v>6</v>
      </c>
      <c r="K43" s="148">
        <f t="shared" si="0"/>
        <v>0.1875</v>
      </c>
      <c r="L43" s="151">
        <v>3.5472635207929328</v>
      </c>
      <c r="M43" s="354">
        <v>3.8725198412698414</v>
      </c>
      <c r="N43" s="354">
        <v>4.3944444444444448</v>
      </c>
      <c r="O43" s="122">
        <f>Datos!AX29</f>
        <v>4.151851851851851</v>
      </c>
      <c r="P43" s="113">
        <f>Datos!AR29</f>
        <v>3.8611111111111112</v>
      </c>
      <c r="Q43" s="114">
        <f>Datos!AS29</f>
        <v>4.25</v>
      </c>
      <c r="R43" s="114">
        <f>Datos!AT29</f>
        <v>3.9000000000000004</v>
      </c>
      <c r="S43" s="114">
        <f>Datos!AU29</f>
        <v>4.166666666666667</v>
      </c>
      <c r="T43" s="114">
        <f>Datos!AV29</f>
        <v>4.4000000000000004</v>
      </c>
      <c r="U43" s="116">
        <f>Datos!AW29</f>
        <v>4.333333333333333</v>
      </c>
      <c r="V43" s="106">
        <f>+Datos!AB29</f>
        <v>4</v>
      </c>
      <c r="W43" s="104">
        <f>+Datos!AC29</f>
        <v>4</v>
      </c>
      <c r="X43" s="104">
        <f>+Datos!AD29</f>
        <v>4.166666666666667</v>
      </c>
      <c r="Y43" s="104">
        <f>+Datos!AE29</f>
        <v>4</v>
      </c>
      <c r="Z43" s="104">
        <f>+Datos!AF29</f>
        <v>4.333333333333333</v>
      </c>
      <c r="AA43" s="105">
        <f>+Datos!AG29</f>
        <v>2.6666666666666665</v>
      </c>
      <c r="AB43" s="106">
        <f>+Datos!AH29</f>
        <v>4.166666666666667</v>
      </c>
      <c r="AC43" s="105">
        <f>+Datos!AI29</f>
        <v>4.333333333333333</v>
      </c>
      <c r="AD43" s="106">
        <f>+Datos!AJ29</f>
        <v>4.2</v>
      </c>
      <c r="AE43" s="105">
        <f>+Datos!AK29</f>
        <v>3.6</v>
      </c>
      <c r="AF43" s="106">
        <f>+Datos!AL29</f>
        <v>4</v>
      </c>
      <c r="AG43" s="104">
        <f>+Datos!AM29</f>
        <v>4.166666666666667</v>
      </c>
      <c r="AH43" s="105">
        <f>+Datos!AN29</f>
        <v>4.333333333333333</v>
      </c>
      <c r="AI43" s="120">
        <f>+Datos!AO29</f>
        <v>4.4000000000000004</v>
      </c>
      <c r="AJ43" s="373">
        <f>+Datos!AP29</f>
        <v>4.333333333333333</v>
      </c>
    </row>
    <row r="44" spans="2:37" s="16" customFormat="1" ht="30" customHeight="1" x14ac:dyDescent="0.25">
      <c r="B44" s="340">
        <v>25</v>
      </c>
      <c r="C44" s="209" t="s">
        <v>39</v>
      </c>
      <c r="D44" s="266">
        <v>5600933</v>
      </c>
      <c r="E44" s="102" t="s">
        <v>83</v>
      </c>
      <c r="F44" s="145" t="s">
        <v>120</v>
      </c>
      <c r="G44" s="345">
        <v>0.5</v>
      </c>
      <c r="H44" s="148">
        <v>7.1428571428571425E-2</v>
      </c>
      <c r="I44" s="448">
        <v>33</v>
      </c>
      <c r="J44" s="103">
        <f>+Datos!AY30</f>
        <v>2</v>
      </c>
      <c r="K44" s="148">
        <f t="shared" si="0"/>
        <v>6.0606060606060608E-2</v>
      </c>
      <c r="L44" s="151">
        <v>4.0680390211640214</v>
      </c>
      <c r="M44" s="354">
        <v>4.2343133718133714</v>
      </c>
      <c r="N44" s="354">
        <v>3.9272376543209879</v>
      </c>
      <c r="O44" s="122">
        <f>Datos!AX30</f>
        <v>4.541666666666667</v>
      </c>
      <c r="P44" s="113">
        <f>Datos!AR30</f>
        <v>4.083333333333333</v>
      </c>
      <c r="Q44" s="114">
        <f>Datos!AS30</f>
        <v>4.75</v>
      </c>
      <c r="R44" s="114">
        <f>Datos!AT30</f>
        <v>3.75</v>
      </c>
      <c r="S44" s="114">
        <f>Datos!AU30</f>
        <v>4.666666666666667</v>
      </c>
      <c r="T44" s="114">
        <f>Datos!AV30</f>
        <v>5</v>
      </c>
      <c r="U44" s="116">
        <f>Datos!AW30</f>
        <v>5</v>
      </c>
      <c r="V44" s="106">
        <f>+Datos!AB30</f>
        <v>5</v>
      </c>
      <c r="W44" s="104">
        <f>+Datos!AC30</f>
        <v>5</v>
      </c>
      <c r="X44" s="104">
        <f>+Datos!AD30</f>
        <v>2.5</v>
      </c>
      <c r="Y44" s="104">
        <f>+Datos!AE30</f>
        <v>5</v>
      </c>
      <c r="Z44" s="104">
        <f>+Datos!AF30</f>
        <v>4.5</v>
      </c>
      <c r="AA44" s="105">
        <f>+Datos!AG30</f>
        <v>2.5</v>
      </c>
      <c r="AB44" s="106">
        <f>+Datos!AH30</f>
        <v>4.5</v>
      </c>
      <c r="AC44" s="105">
        <f>+Datos!AI30</f>
        <v>5</v>
      </c>
      <c r="AD44" s="106">
        <f>+Datos!AJ30</f>
        <v>5</v>
      </c>
      <c r="AE44" s="105">
        <f>+Datos!AK30</f>
        <v>2.5</v>
      </c>
      <c r="AF44" s="106">
        <f>+Datos!AL30</f>
        <v>4</v>
      </c>
      <c r="AG44" s="104">
        <f>+Datos!AM30</f>
        <v>5</v>
      </c>
      <c r="AH44" s="105">
        <f>+Datos!AN30</f>
        <v>5</v>
      </c>
      <c r="AI44" s="120">
        <f>+Datos!AO30</f>
        <v>5</v>
      </c>
      <c r="AJ44" s="373">
        <f>+Datos!AP30</f>
        <v>5</v>
      </c>
    </row>
    <row r="45" spans="2:37" s="30" customFormat="1" ht="30" customHeight="1" x14ac:dyDescent="0.25">
      <c r="B45" s="340">
        <v>26</v>
      </c>
      <c r="C45" s="209" t="s">
        <v>133</v>
      </c>
      <c r="D45" s="266">
        <v>5600812</v>
      </c>
      <c r="E45" s="102" t="s">
        <v>65</v>
      </c>
      <c r="F45" s="145" t="s">
        <v>120</v>
      </c>
      <c r="G45" s="345">
        <v>0.7</v>
      </c>
      <c r="H45" s="148">
        <v>0.44444444444444442</v>
      </c>
      <c r="I45" s="448">
        <v>16</v>
      </c>
      <c r="J45" s="103">
        <f>+Datos!AY31</f>
        <v>4</v>
      </c>
      <c r="K45" s="148">
        <f t="shared" si="0"/>
        <v>0.25</v>
      </c>
      <c r="L45" s="151">
        <v>4.6044642857142861</v>
      </c>
      <c r="M45" s="354">
        <v>4.4635770975056692</v>
      </c>
      <c r="N45" s="354">
        <v>4.2777777777777777</v>
      </c>
      <c r="O45" s="122">
        <f>Datos!AX31</f>
        <v>4.0254629629629628</v>
      </c>
      <c r="P45" s="113">
        <f>Datos!AR31</f>
        <v>4.125</v>
      </c>
      <c r="Q45" s="114">
        <f>Datos!AS31</f>
        <v>4.125</v>
      </c>
      <c r="R45" s="114">
        <f>Datos!AT31</f>
        <v>2.958333333333333</v>
      </c>
      <c r="S45" s="114">
        <f>Datos!AU31</f>
        <v>4.3611111111111107</v>
      </c>
      <c r="T45" s="114">
        <f>Datos!AV31</f>
        <v>4.25</v>
      </c>
      <c r="U45" s="116">
        <f>Datos!AW31</f>
        <v>4.333333333333333</v>
      </c>
      <c r="V45" s="106">
        <f>+Datos!AB31</f>
        <v>4.75</v>
      </c>
      <c r="W45" s="104">
        <f>+Datos!AC31</f>
        <v>4.75</v>
      </c>
      <c r="X45" s="104">
        <f>+Datos!AD31</f>
        <v>4</v>
      </c>
      <c r="Y45" s="104">
        <f>+Datos!AE31</f>
        <v>4.75</v>
      </c>
      <c r="Z45" s="104">
        <f>+Datos!AF31</f>
        <v>3.75</v>
      </c>
      <c r="AA45" s="105">
        <f>+Datos!AG31</f>
        <v>2.75</v>
      </c>
      <c r="AB45" s="106">
        <f>+Datos!AH31</f>
        <v>3.5</v>
      </c>
      <c r="AC45" s="105">
        <f>+Datos!AI31</f>
        <v>4.75</v>
      </c>
      <c r="AD45" s="106">
        <f>+Datos!AJ31</f>
        <v>3.6666666666666665</v>
      </c>
      <c r="AE45" s="105">
        <f>+Datos!AK31</f>
        <v>2.25</v>
      </c>
      <c r="AF45" s="106">
        <f>+Datos!AL31</f>
        <v>4.5</v>
      </c>
      <c r="AG45" s="104">
        <f>+Datos!AM31</f>
        <v>4.25</v>
      </c>
      <c r="AH45" s="105">
        <f>+Datos!AN31</f>
        <v>4.333333333333333</v>
      </c>
      <c r="AI45" s="120">
        <f>+Datos!AO31</f>
        <v>4.25</v>
      </c>
      <c r="AJ45" s="373">
        <f>+Datos!AP31</f>
        <v>4.333333333333333</v>
      </c>
      <c r="AK45" s="16"/>
    </row>
    <row r="46" spans="2:37" s="30" customFormat="1" ht="30" customHeight="1" x14ac:dyDescent="0.25">
      <c r="B46" s="340">
        <v>27</v>
      </c>
      <c r="C46" s="463" t="s">
        <v>285</v>
      </c>
      <c r="D46" s="464">
        <v>5601471</v>
      </c>
      <c r="E46" s="465" t="s">
        <v>287</v>
      </c>
      <c r="F46" s="443"/>
      <c r="G46" s="444"/>
      <c r="H46" s="452"/>
      <c r="I46" s="448">
        <v>6</v>
      </c>
      <c r="J46" s="103">
        <f>+Datos!AY32</f>
        <v>0</v>
      </c>
      <c r="K46" s="148">
        <f t="shared" si="0"/>
        <v>0</v>
      </c>
      <c r="L46" s="459"/>
      <c r="M46" s="460"/>
      <c r="N46" s="460"/>
      <c r="O46" s="357"/>
      <c r="P46" s="113"/>
      <c r="Q46" s="114"/>
      <c r="R46" s="114"/>
      <c r="S46" s="114"/>
      <c r="T46" s="114"/>
      <c r="U46" s="116"/>
      <c r="V46" s="106"/>
      <c r="W46" s="104"/>
      <c r="X46" s="104"/>
      <c r="Y46" s="104"/>
      <c r="Z46" s="104"/>
      <c r="AA46" s="105"/>
      <c r="AB46" s="106"/>
      <c r="AC46" s="105"/>
      <c r="AD46" s="106"/>
      <c r="AE46" s="105"/>
      <c r="AF46" s="106"/>
      <c r="AG46" s="104"/>
      <c r="AH46" s="105"/>
      <c r="AI46" s="120"/>
      <c r="AJ46" s="373"/>
      <c r="AK46" s="16"/>
    </row>
    <row r="47" spans="2:37" s="30" customFormat="1" ht="30" customHeight="1" x14ac:dyDescent="0.25">
      <c r="B47" s="340">
        <v>28</v>
      </c>
      <c r="C47" s="209" t="s">
        <v>43</v>
      </c>
      <c r="D47" s="266">
        <v>5600861</v>
      </c>
      <c r="E47" s="102" t="s">
        <v>277</v>
      </c>
      <c r="F47" s="145" t="s">
        <v>120</v>
      </c>
      <c r="G47" s="345">
        <v>0.5</v>
      </c>
      <c r="H47" s="148">
        <v>0.48076923076923078</v>
      </c>
      <c r="I47" s="448">
        <v>55</v>
      </c>
      <c r="J47" s="103">
        <f>+Datos!AY33</f>
        <v>25</v>
      </c>
      <c r="K47" s="148">
        <f t="shared" si="0"/>
        <v>0.45454545454545453</v>
      </c>
      <c r="L47" s="151">
        <v>3.9791384609399318</v>
      </c>
      <c r="M47" s="354">
        <v>4.1812810540883021</v>
      </c>
      <c r="N47" s="354">
        <v>4.4717356870091649</v>
      </c>
      <c r="O47" s="122">
        <f>Datos!AX33</f>
        <v>4.0973519327523915</v>
      </c>
      <c r="P47" s="113">
        <f>Datos!AR33</f>
        <v>4.0665446224256305</v>
      </c>
      <c r="Q47" s="114">
        <f>Datos!AS33</f>
        <v>3.9130434782608701</v>
      </c>
      <c r="R47" s="114">
        <f>Datos!AT33</f>
        <v>3.8339920948616601</v>
      </c>
      <c r="S47" s="114">
        <f>Datos!AU33</f>
        <v>4.1256038647342992</v>
      </c>
      <c r="T47" s="114">
        <f>Datos!AV33</f>
        <v>4.4782608695652177</v>
      </c>
      <c r="U47" s="116">
        <f>Datos!AW33</f>
        <v>4.166666666666667</v>
      </c>
      <c r="V47" s="106">
        <f>+Datos!AB33</f>
        <v>4.68</v>
      </c>
      <c r="W47" s="104">
        <f>+Datos!AC33</f>
        <v>4.0434782608695654</v>
      </c>
      <c r="X47" s="104">
        <f>+Datos!AD33</f>
        <v>3.6</v>
      </c>
      <c r="Y47" s="104">
        <f>+Datos!AE33</f>
        <v>4.5199999999999996</v>
      </c>
      <c r="Z47" s="104">
        <f>+Datos!AF33</f>
        <v>4.24</v>
      </c>
      <c r="AA47" s="105">
        <f>+Datos!AG33</f>
        <v>3.3157894736842106</v>
      </c>
      <c r="AB47" s="106">
        <f>+Datos!AH33</f>
        <v>3.7391304347826089</v>
      </c>
      <c r="AC47" s="105">
        <f>+Datos!AI33</f>
        <v>4.0869565217391308</v>
      </c>
      <c r="AD47" s="106">
        <f>+Datos!AJ33</f>
        <v>4.3636363636363633</v>
      </c>
      <c r="AE47" s="105">
        <f>+Datos!AK33</f>
        <v>3.3043478260869565</v>
      </c>
      <c r="AF47" s="106">
        <f>+Datos!AL33</f>
        <v>4.2857142857142856</v>
      </c>
      <c r="AG47" s="104">
        <f>+Datos!AM33</f>
        <v>4.0434782608695654</v>
      </c>
      <c r="AH47" s="105">
        <f>+Datos!AN33</f>
        <v>4.0476190476190474</v>
      </c>
      <c r="AI47" s="120">
        <f>+Datos!AO33</f>
        <v>4.4782608695652177</v>
      </c>
      <c r="AJ47" s="373">
        <f>+Datos!AP33</f>
        <v>4.166666666666667</v>
      </c>
      <c r="AK47" s="16"/>
    </row>
    <row r="48" spans="2:37" s="30" customFormat="1" ht="30" customHeight="1" x14ac:dyDescent="0.25">
      <c r="B48" s="340">
        <v>29</v>
      </c>
      <c r="C48" s="209" t="s">
        <v>44</v>
      </c>
      <c r="D48" s="266">
        <v>5600847</v>
      </c>
      <c r="E48" s="102" t="s">
        <v>75</v>
      </c>
      <c r="F48" s="145" t="s">
        <v>120</v>
      </c>
      <c r="G48" s="345">
        <v>0.41666666666666669</v>
      </c>
      <c r="H48" s="148">
        <v>0.44444444444444442</v>
      </c>
      <c r="I48" s="448">
        <v>14</v>
      </c>
      <c r="J48" s="103">
        <f>+Datos!AY34</f>
        <v>8</v>
      </c>
      <c r="K48" s="148">
        <f t="shared" si="0"/>
        <v>0.5714285714285714</v>
      </c>
      <c r="L48" s="151">
        <v>4.1537698412698409</v>
      </c>
      <c r="M48" s="354">
        <v>3.7130952380952373</v>
      </c>
      <c r="N48" s="354">
        <v>4.4268518518518514</v>
      </c>
      <c r="O48" s="122">
        <f>Datos!AX34</f>
        <v>4.0472222222222216</v>
      </c>
      <c r="P48" s="113">
        <f>Datos!AR34</f>
        <v>4.2753968253968262</v>
      </c>
      <c r="Q48" s="114">
        <f>Datos!AS34</f>
        <v>3.7142857142857144</v>
      </c>
      <c r="R48" s="114">
        <f>Datos!AT34</f>
        <v>3.833333333333333</v>
      </c>
      <c r="S48" s="114">
        <f>Datos!AU34</f>
        <v>3.6888888888888887</v>
      </c>
      <c r="T48" s="114">
        <f>Datos!AV34</f>
        <v>4.5714285714285712</v>
      </c>
      <c r="U48" s="116">
        <f>Datos!AW34</f>
        <v>4.2</v>
      </c>
      <c r="V48" s="106">
        <f>+Datos!AB34</f>
        <v>4.5714285714285712</v>
      </c>
      <c r="W48" s="104">
        <f>+Datos!AC34</f>
        <v>4.2</v>
      </c>
      <c r="X48" s="104">
        <f>+Datos!AD34</f>
        <v>4.5714285714285712</v>
      </c>
      <c r="Y48" s="104">
        <f>+Datos!AE34</f>
        <v>4.5714285714285712</v>
      </c>
      <c r="Z48" s="104">
        <f>+Datos!AF34</f>
        <v>4.5714285714285712</v>
      </c>
      <c r="AA48" s="105">
        <f>+Datos!AG34</f>
        <v>3.1666666666666665</v>
      </c>
      <c r="AB48" s="106">
        <f>+Datos!AH34</f>
        <v>3.7142857142857144</v>
      </c>
      <c r="AC48" s="105">
        <f>+Datos!AI34</f>
        <v>3.7142857142857144</v>
      </c>
      <c r="AD48" s="106">
        <f>+Datos!AJ34</f>
        <v>4</v>
      </c>
      <c r="AE48" s="105">
        <f>+Datos!AK34</f>
        <v>3.6666666666666665</v>
      </c>
      <c r="AF48" s="106">
        <f>+Datos!AL34</f>
        <v>4.5</v>
      </c>
      <c r="AG48" s="104">
        <f>+Datos!AM34</f>
        <v>3.1666666666666665</v>
      </c>
      <c r="AH48" s="105">
        <f>+Datos!AN34</f>
        <v>3.4</v>
      </c>
      <c r="AI48" s="120">
        <f>+Datos!AO34</f>
        <v>4.5714285714285712</v>
      </c>
      <c r="AJ48" s="373">
        <f>+Datos!AP34</f>
        <v>4.2</v>
      </c>
      <c r="AK48" s="16"/>
    </row>
    <row r="49" spans="2:37" s="30" customFormat="1" ht="30" customHeight="1" x14ac:dyDescent="0.25">
      <c r="B49" s="340">
        <v>30</v>
      </c>
      <c r="C49" s="463" t="s">
        <v>290</v>
      </c>
      <c r="D49" s="464">
        <v>5601521</v>
      </c>
      <c r="E49" s="465" t="s">
        <v>291</v>
      </c>
      <c r="F49" s="443"/>
      <c r="G49" s="444"/>
      <c r="H49" s="452"/>
      <c r="I49" s="448">
        <v>5</v>
      </c>
      <c r="J49" s="103">
        <f>+Datos!AY35</f>
        <v>0</v>
      </c>
      <c r="K49" s="148">
        <f t="shared" si="0"/>
        <v>0</v>
      </c>
      <c r="L49" s="459"/>
      <c r="M49" s="460"/>
      <c r="N49" s="460"/>
      <c r="O49" s="357"/>
      <c r="P49" s="113"/>
      <c r="Q49" s="114"/>
      <c r="R49" s="114"/>
      <c r="S49" s="114"/>
      <c r="T49" s="114"/>
      <c r="U49" s="116"/>
      <c r="V49" s="106"/>
      <c r="W49" s="104"/>
      <c r="X49" s="104"/>
      <c r="Y49" s="104"/>
      <c r="Z49" s="104"/>
      <c r="AA49" s="105"/>
      <c r="AB49" s="106"/>
      <c r="AC49" s="105"/>
      <c r="AD49" s="106"/>
      <c r="AE49" s="105"/>
      <c r="AF49" s="106"/>
      <c r="AG49" s="104"/>
      <c r="AH49" s="105"/>
      <c r="AI49" s="120"/>
      <c r="AJ49" s="373"/>
    </row>
    <row r="50" spans="2:37" s="30" customFormat="1" ht="30" customHeight="1" x14ac:dyDescent="0.25">
      <c r="B50" s="340">
        <v>31</v>
      </c>
      <c r="C50" s="209" t="s">
        <v>50</v>
      </c>
      <c r="D50" s="266">
        <v>5600178</v>
      </c>
      <c r="E50" s="456" t="s">
        <v>78</v>
      </c>
      <c r="F50" s="145" t="s">
        <v>120</v>
      </c>
      <c r="G50" s="345">
        <v>1</v>
      </c>
      <c r="H50" s="148">
        <v>0</v>
      </c>
      <c r="I50" s="453"/>
      <c r="J50" s="454"/>
      <c r="K50" s="455"/>
      <c r="L50" s="151">
        <v>3.6259920634920633</v>
      </c>
      <c r="M50" s="354">
        <v>3.5952380952380949</v>
      </c>
      <c r="N50" s="461"/>
      <c r="O50" s="460"/>
      <c r="P50" s="113"/>
      <c r="Q50" s="114"/>
      <c r="R50" s="114"/>
      <c r="S50" s="114"/>
      <c r="T50" s="114"/>
      <c r="U50" s="116"/>
      <c r="V50" s="106"/>
      <c r="W50" s="104"/>
      <c r="X50" s="104"/>
      <c r="Y50" s="104"/>
      <c r="Z50" s="104"/>
      <c r="AA50" s="105"/>
      <c r="AB50" s="106"/>
      <c r="AC50" s="105"/>
      <c r="AD50" s="106"/>
      <c r="AE50" s="105"/>
      <c r="AF50" s="106"/>
      <c r="AG50" s="104"/>
      <c r="AH50" s="105"/>
      <c r="AI50" s="120"/>
      <c r="AJ50" s="373"/>
    </row>
    <row r="51" spans="2:37" ht="30" customHeight="1" x14ac:dyDescent="0.25">
      <c r="B51" s="340">
        <v>32</v>
      </c>
      <c r="C51" s="209" t="s">
        <v>36</v>
      </c>
      <c r="D51" s="266">
        <v>5600810</v>
      </c>
      <c r="E51" s="102" t="s">
        <v>86</v>
      </c>
      <c r="F51" s="145" t="s">
        <v>120</v>
      </c>
      <c r="G51" s="345">
        <v>0.125</v>
      </c>
      <c r="H51" s="148">
        <v>0.26666666666666666</v>
      </c>
      <c r="I51" s="448">
        <v>21</v>
      </c>
      <c r="J51" s="103">
        <f>+Datos!AY37</f>
        <v>4</v>
      </c>
      <c r="K51" s="148">
        <f t="shared" si="0"/>
        <v>0.19047619047619047</v>
      </c>
      <c r="L51" s="151">
        <v>3.7678571428571423</v>
      </c>
      <c r="M51" s="354">
        <v>3.6666666666666665</v>
      </c>
      <c r="N51" s="354">
        <v>4.1763888888888889</v>
      </c>
      <c r="O51" s="122">
        <f>Datos!AX37</f>
        <v>3.875</v>
      </c>
      <c r="P51" s="113">
        <f>Datos!AR37</f>
        <v>3.5833333333333335</v>
      </c>
      <c r="Q51" s="114">
        <f>Datos!AS37</f>
        <v>3.75</v>
      </c>
      <c r="R51" s="114">
        <f>Datos!AT37</f>
        <v>4</v>
      </c>
      <c r="S51" s="114">
        <f>Datos!AU37</f>
        <v>3.4166666666666665</v>
      </c>
      <c r="T51" s="114">
        <f>Datos!AV37</f>
        <v>4.5</v>
      </c>
      <c r="U51" s="116">
        <f>Datos!AW37</f>
        <v>4</v>
      </c>
      <c r="V51" s="106">
        <f>+Datos!AB37</f>
        <v>4</v>
      </c>
      <c r="W51" s="104">
        <f>+Datos!AC37</f>
        <v>3.25</v>
      </c>
      <c r="X51" s="104">
        <f>+Datos!AD37</f>
        <v>3.25</v>
      </c>
      <c r="Y51" s="104">
        <f>+Datos!AE37</f>
        <v>4</v>
      </c>
      <c r="Z51" s="104">
        <f>+Datos!AF37</f>
        <v>3.75</v>
      </c>
      <c r="AA51" s="105">
        <f>+Datos!AG37</f>
        <v>3.25</v>
      </c>
      <c r="AB51" s="106">
        <f>+Datos!AH37</f>
        <v>3.5</v>
      </c>
      <c r="AC51" s="105">
        <f>+Datos!AI37</f>
        <v>4</v>
      </c>
      <c r="AD51" s="106">
        <f>+Datos!AJ37</f>
        <v>4</v>
      </c>
      <c r="AE51" s="105">
        <f>+Datos!AK37</f>
        <v>4</v>
      </c>
      <c r="AF51" s="106">
        <f>+Datos!AL37</f>
        <v>3.25</v>
      </c>
      <c r="AG51" s="104">
        <f>+Datos!AM37</f>
        <v>3</v>
      </c>
      <c r="AH51" s="105">
        <f>+Datos!AN37</f>
        <v>4</v>
      </c>
      <c r="AI51" s="120">
        <f>+Datos!AO37</f>
        <v>4.5</v>
      </c>
      <c r="AJ51" s="373">
        <f>+Datos!AP37</f>
        <v>4</v>
      </c>
      <c r="AK51" s="30"/>
    </row>
    <row r="52" spans="2:37" ht="30" customHeight="1" x14ac:dyDescent="0.25">
      <c r="B52" s="340">
        <v>33</v>
      </c>
      <c r="C52" s="209" t="s">
        <v>42</v>
      </c>
      <c r="D52" s="266">
        <v>5600983</v>
      </c>
      <c r="E52" s="102" t="s">
        <v>64</v>
      </c>
      <c r="F52" s="145" t="s">
        <v>120</v>
      </c>
      <c r="G52" s="345">
        <v>0.38461538461538464</v>
      </c>
      <c r="H52" s="148">
        <v>0.46666666666666667</v>
      </c>
      <c r="I52" s="448">
        <v>22</v>
      </c>
      <c r="J52" s="103">
        <f>+Datos!AY38</f>
        <v>14</v>
      </c>
      <c r="K52" s="148">
        <f t="shared" si="0"/>
        <v>0.63636363636363635</v>
      </c>
      <c r="L52" s="152">
        <v>4.143886272457701</v>
      </c>
      <c r="M52" s="355">
        <v>4.0904761904761902</v>
      </c>
      <c r="N52" s="355">
        <v>3.8551767676767672</v>
      </c>
      <c r="O52" s="122">
        <f>Datos!AX38</f>
        <v>3.9225936100936103</v>
      </c>
      <c r="P52" s="113">
        <f>Datos!AR38</f>
        <v>3.9119352869352864</v>
      </c>
      <c r="Q52" s="114">
        <f>Datos!AS38</f>
        <v>3.6675824175824179</v>
      </c>
      <c r="R52" s="114">
        <f>Datos!AT38</f>
        <v>3.6538461538461537</v>
      </c>
      <c r="S52" s="114">
        <f>Datos!AU38</f>
        <v>4.0274725274725283</v>
      </c>
      <c r="T52" s="114">
        <f>Datos!AV38</f>
        <v>4.4285714285714288</v>
      </c>
      <c r="U52" s="116">
        <f>Datos!AW38</f>
        <v>3.8461538461538463</v>
      </c>
      <c r="V52" s="106">
        <f>+Datos!AB38</f>
        <v>4.1428571428571432</v>
      </c>
      <c r="W52" s="104">
        <f>+Datos!AC38</f>
        <v>4.3076923076923075</v>
      </c>
      <c r="X52" s="104">
        <f>+Datos!AD38</f>
        <v>3.4166666666666665</v>
      </c>
      <c r="Y52" s="104">
        <f>+Datos!AE38</f>
        <v>4.1428571428571432</v>
      </c>
      <c r="Z52" s="104">
        <f>+Datos!AF38</f>
        <v>4.1538461538461542</v>
      </c>
      <c r="AA52" s="105">
        <f>+Datos!AG38</f>
        <v>3.3076923076923075</v>
      </c>
      <c r="AB52" s="106">
        <f>+Datos!AH38</f>
        <v>3.6923076923076925</v>
      </c>
      <c r="AC52" s="105">
        <f>+Datos!AI38</f>
        <v>3.6428571428571428</v>
      </c>
      <c r="AD52" s="106">
        <f>+Datos!AJ38</f>
        <v>4.0769230769230766</v>
      </c>
      <c r="AE52" s="105">
        <f>+Datos!AK38</f>
        <v>3.2307692307692308</v>
      </c>
      <c r="AF52" s="106">
        <f>+Datos!AL38</f>
        <v>4.1538461538461542</v>
      </c>
      <c r="AG52" s="104">
        <f>+Datos!AM38</f>
        <v>4.2142857142857144</v>
      </c>
      <c r="AH52" s="105">
        <f>+Datos!AN38</f>
        <v>3.7142857142857144</v>
      </c>
      <c r="AI52" s="120">
        <f>+Datos!AO38</f>
        <v>4.4285714285714288</v>
      </c>
      <c r="AJ52" s="373">
        <f>+Datos!AP38</f>
        <v>3.8461538461538463</v>
      </c>
      <c r="AK52" s="30"/>
    </row>
    <row r="53" spans="2:37" ht="30" customHeight="1" x14ac:dyDescent="0.25">
      <c r="B53" s="340">
        <v>34</v>
      </c>
      <c r="C53" s="209" t="s">
        <v>150</v>
      </c>
      <c r="D53" s="209" t="s">
        <v>214</v>
      </c>
      <c r="E53" s="102" t="s">
        <v>67</v>
      </c>
      <c r="F53" s="145" t="s">
        <v>120</v>
      </c>
      <c r="G53" s="345">
        <v>1</v>
      </c>
      <c r="H53" s="148">
        <v>0.3</v>
      </c>
      <c r="I53" s="448">
        <f>8+9+14</f>
        <v>31</v>
      </c>
      <c r="J53" s="103">
        <f>+Datos!AY39</f>
        <v>9</v>
      </c>
      <c r="K53" s="148">
        <f t="shared" si="0"/>
        <v>0.29032258064516131</v>
      </c>
      <c r="L53" s="151">
        <v>3.9435902886795744</v>
      </c>
      <c r="M53" s="354">
        <v>4.1309720041862903</v>
      </c>
      <c r="N53" s="354">
        <v>4.4926582812612228</v>
      </c>
      <c r="O53" s="122">
        <f>Datos!AX39</f>
        <v>4.2269069664902998</v>
      </c>
      <c r="P53" s="113">
        <f>Datos!AR39</f>
        <v>4.2523148148148149</v>
      </c>
      <c r="Q53" s="114">
        <f>Datos!AS39</f>
        <v>4.2410714285714288</v>
      </c>
      <c r="R53" s="114">
        <f>Datos!AT39</f>
        <v>3.8125</v>
      </c>
      <c r="S53" s="114">
        <f>Datos!AU39</f>
        <v>4.3472222222222223</v>
      </c>
      <c r="T53" s="114">
        <f>Datos!AV39</f>
        <v>4.375</v>
      </c>
      <c r="U53" s="116">
        <f>Datos!AW39</f>
        <v>4.333333333333333</v>
      </c>
      <c r="V53" s="106">
        <f>+Datos!AB39</f>
        <v>4.8888888888888893</v>
      </c>
      <c r="W53" s="104">
        <f>+Datos!AC39</f>
        <v>4.375</v>
      </c>
      <c r="X53" s="104">
        <f>+Datos!AD39</f>
        <v>4.125</v>
      </c>
      <c r="Y53" s="104">
        <f>+Datos!AE39</f>
        <v>4.5</v>
      </c>
      <c r="Z53" s="104">
        <f>+Datos!AF39</f>
        <v>4.375</v>
      </c>
      <c r="AA53" s="105">
        <f>+Datos!AG39</f>
        <v>3.25</v>
      </c>
      <c r="AB53" s="106">
        <f>+Datos!AH39</f>
        <v>3.8571428571428572</v>
      </c>
      <c r="AC53" s="105">
        <f>+Datos!AI39</f>
        <v>4.625</v>
      </c>
      <c r="AD53" s="106">
        <f>+Datos!AJ39</f>
        <v>4.25</v>
      </c>
      <c r="AE53" s="105">
        <f>+Datos!AK39</f>
        <v>3.375</v>
      </c>
      <c r="AF53" s="106">
        <f>+Datos!AL39</f>
        <v>4.375</v>
      </c>
      <c r="AG53" s="104">
        <f>+Datos!AM39</f>
        <v>4.5555555555555554</v>
      </c>
      <c r="AH53" s="105">
        <f>+Datos!AN39</f>
        <v>4.1111111111111107</v>
      </c>
      <c r="AI53" s="120">
        <f>+Datos!AO39</f>
        <v>4.375</v>
      </c>
      <c r="AJ53" s="373">
        <f>+Datos!AP39</f>
        <v>4.333333333333333</v>
      </c>
      <c r="AK53" s="30"/>
    </row>
    <row r="54" spans="2:37" ht="30" customHeight="1" x14ac:dyDescent="0.25">
      <c r="B54" s="340">
        <v>35</v>
      </c>
      <c r="C54" s="209" t="s">
        <v>49</v>
      </c>
      <c r="D54" s="266" t="s">
        <v>215</v>
      </c>
      <c r="E54" s="102" t="s">
        <v>85</v>
      </c>
      <c r="F54" s="145" t="s">
        <v>120</v>
      </c>
      <c r="G54" s="345">
        <v>0.5</v>
      </c>
      <c r="H54" s="148">
        <v>0</v>
      </c>
      <c r="I54" s="448">
        <v>8</v>
      </c>
      <c r="J54" s="103">
        <f>+Datos!AY40</f>
        <v>0</v>
      </c>
      <c r="K54" s="148">
        <f t="shared" si="0"/>
        <v>0</v>
      </c>
      <c r="L54" s="151">
        <v>3.7589285714285712</v>
      </c>
      <c r="M54" s="354">
        <v>4.2936507936507935</v>
      </c>
      <c r="N54" s="354">
        <v>4.416666666666667</v>
      </c>
      <c r="O54" s="357"/>
      <c r="P54" s="113"/>
      <c r="Q54" s="114"/>
      <c r="R54" s="114"/>
      <c r="S54" s="114"/>
      <c r="T54" s="114"/>
      <c r="U54" s="116"/>
      <c r="V54" s="106"/>
      <c r="W54" s="104"/>
      <c r="X54" s="104"/>
      <c r="Y54" s="104"/>
      <c r="Z54" s="104"/>
      <c r="AA54" s="105"/>
      <c r="AB54" s="106"/>
      <c r="AC54" s="105"/>
      <c r="AD54" s="106"/>
      <c r="AE54" s="105"/>
      <c r="AF54" s="106"/>
      <c r="AG54" s="104"/>
      <c r="AH54" s="105"/>
      <c r="AI54" s="120"/>
      <c r="AJ54" s="373"/>
      <c r="AK54" s="30"/>
    </row>
    <row r="55" spans="2:37" ht="30" customHeight="1" x14ac:dyDescent="0.25">
      <c r="B55" s="340">
        <v>36</v>
      </c>
      <c r="C55" s="209" t="s">
        <v>35</v>
      </c>
      <c r="D55" s="266">
        <v>5600875</v>
      </c>
      <c r="E55" s="102" t="s">
        <v>72</v>
      </c>
      <c r="F55" s="145" t="s">
        <v>120</v>
      </c>
      <c r="G55" s="345">
        <v>0.51851851851851849</v>
      </c>
      <c r="H55" s="148">
        <v>0.48148148148148145</v>
      </c>
      <c r="I55" s="448">
        <v>34</v>
      </c>
      <c r="J55" s="103">
        <f>+Datos!AY41</f>
        <v>13</v>
      </c>
      <c r="K55" s="148">
        <f t="shared" si="0"/>
        <v>0.38235294117647056</v>
      </c>
      <c r="L55" s="151">
        <v>3.7286255411255405</v>
      </c>
      <c r="M55" s="354">
        <v>3.8592817896389326</v>
      </c>
      <c r="N55" s="354">
        <v>4.0056397306397304</v>
      </c>
      <c r="O55" s="122">
        <f>Datos!AX41</f>
        <v>4.0350664767331432</v>
      </c>
      <c r="P55" s="113">
        <f>Datos!AR41</f>
        <v>3.8457264957264958</v>
      </c>
      <c r="Q55" s="114">
        <f>Datos!AS41</f>
        <v>3.8429487179487181</v>
      </c>
      <c r="R55" s="114">
        <f>Datos!AT41</f>
        <v>3.708333333333333</v>
      </c>
      <c r="S55" s="114">
        <f>Datos!AU41</f>
        <v>4.3518518518518512</v>
      </c>
      <c r="T55" s="114">
        <f>Datos!AV41</f>
        <v>4.3076923076923075</v>
      </c>
      <c r="U55" s="116">
        <f>Datos!AW41</f>
        <v>4.1538461538461542</v>
      </c>
      <c r="V55" s="106">
        <f>+Datos!AB41</f>
        <v>4.2307692307692308</v>
      </c>
      <c r="W55" s="104">
        <f>+Datos!AC41</f>
        <v>3.9166666666666665</v>
      </c>
      <c r="X55" s="104">
        <f>+Datos!AD41</f>
        <v>3.8</v>
      </c>
      <c r="Y55" s="104">
        <f>+Datos!AE41</f>
        <v>4.0769230769230766</v>
      </c>
      <c r="Z55" s="104">
        <f>+Datos!AF41</f>
        <v>4.25</v>
      </c>
      <c r="AA55" s="105">
        <f>+Datos!AG41</f>
        <v>2.8</v>
      </c>
      <c r="AB55" s="106">
        <f>+Datos!AH41</f>
        <v>3.7692307692307692</v>
      </c>
      <c r="AC55" s="105">
        <f>+Datos!AI41</f>
        <v>3.9166666666666665</v>
      </c>
      <c r="AD55" s="106">
        <f>+Datos!AJ41</f>
        <v>4.25</v>
      </c>
      <c r="AE55" s="105">
        <f>+Datos!AK41</f>
        <v>3.1666666666666665</v>
      </c>
      <c r="AF55" s="106">
        <f>+Datos!AL41</f>
        <v>4.5555555555555554</v>
      </c>
      <c r="AG55" s="104">
        <f>+Datos!AM41</f>
        <v>4.166666666666667</v>
      </c>
      <c r="AH55" s="105">
        <f>+Datos!AN41</f>
        <v>4.333333333333333</v>
      </c>
      <c r="AI55" s="120">
        <f>+Datos!AO41</f>
        <v>4.3076923076923075</v>
      </c>
      <c r="AJ55" s="373">
        <f>+Datos!AP41</f>
        <v>4.1538461538461542</v>
      </c>
    </row>
    <row r="56" spans="2:37" ht="30" customHeight="1" x14ac:dyDescent="0.25">
      <c r="B56" s="340">
        <v>37</v>
      </c>
      <c r="C56" s="209" t="s">
        <v>40</v>
      </c>
      <c r="D56" s="266">
        <v>5600869</v>
      </c>
      <c r="E56" s="102" t="s">
        <v>77</v>
      </c>
      <c r="F56" s="145" t="s">
        <v>120</v>
      </c>
      <c r="G56" s="345">
        <v>0.5</v>
      </c>
      <c r="H56" s="148">
        <v>0.35</v>
      </c>
      <c r="I56" s="448">
        <v>25</v>
      </c>
      <c r="J56" s="103">
        <f>+Datos!AY42</f>
        <v>7</v>
      </c>
      <c r="K56" s="148">
        <f t="shared" si="0"/>
        <v>0.28000000000000003</v>
      </c>
      <c r="L56" s="152">
        <v>3.762202380952381</v>
      </c>
      <c r="M56" s="355">
        <v>4.3609126984126982</v>
      </c>
      <c r="N56" s="355">
        <v>4.7896825396825395</v>
      </c>
      <c r="O56" s="122">
        <f>Datos!AX42</f>
        <v>4.4375661375661384</v>
      </c>
      <c r="P56" s="113">
        <f>Datos!AR42</f>
        <v>4.1373015873015868</v>
      </c>
      <c r="Q56" s="114">
        <f>Datos!AS42</f>
        <v>4.3333333333333339</v>
      </c>
      <c r="R56" s="114">
        <f>Datos!AT42</f>
        <v>4.25</v>
      </c>
      <c r="S56" s="114">
        <f>Datos!AU42</f>
        <v>4.6380952380952376</v>
      </c>
      <c r="T56" s="114">
        <f>Datos!AV42</f>
        <v>4.5999999999999996</v>
      </c>
      <c r="U56" s="116">
        <f>Datos!AW42</f>
        <v>4.666666666666667</v>
      </c>
      <c r="V56" s="106">
        <f>+Datos!AB42</f>
        <v>4.8571428571428568</v>
      </c>
      <c r="W56" s="104">
        <f>+Datos!AC42</f>
        <v>4.166666666666667</v>
      </c>
      <c r="X56" s="104">
        <f>+Datos!AD42</f>
        <v>3.8</v>
      </c>
      <c r="Y56" s="104">
        <f>+Datos!AE42</f>
        <v>4.5</v>
      </c>
      <c r="Z56" s="104">
        <f>+Datos!AF42</f>
        <v>4</v>
      </c>
      <c r="AA56" s="105">
        <f>+Datos!AG42</f>
        <v>3.5</v>
      </c>
      <c r="AB56" s="106">
        <f>+Datos!AH42</f>
        <v>4.5</v>
      </c>
      <c r="AC56" s="105">
        <f>+Datos!AI42</f>
        <v>4.166666666666667</v>
      </c>
      <c r="AD56" s="106">
        <f>+Datos!AJ42</f>
        <v>4.5</v>
      </c>
      <c r="AE56" s="105">
        <f>+Datos!AK42</f>
        <v>4</v>
      </c>
      <c r="AF56" s="106">
        <f>+Datos!AL42</f>
        <v>4.5999999999999996</v>
      </c>
      <c r="AG56" s="104">
        <f>+Datos!AM42</f>
        <v>4.7142857142857144</v>
      </c>
      <c r="AH56" s="105">
        <f>+Datos!AN42</f>
        <v>4.5999999999999996</v>
      </c>
      <c r="AI56" s="120">
        <f>+Datos!AO42</f>
        <v>4.5999999999999996</v>
      </c>
      <c r="AJ56" s="373">
        <f>+Datos!AP42</f>
        <v>4.666666666666667</v>
      </c>
    </row>
    <row r="57" spans="2:37" ht="30" customHeight="1" x14ac:dyDescent="0.25">
      <c r="B57" s="340">
        <v>38</v>
      </c>
      <c r="C57" s="209" t="s">
        <v>19</v>
      </c>
      <c r="D57" s="266">
        <v>5600839</v>
      </c>
      <c r="E57" s="102" t="s">
        <v>59</v>
      </c>
      <c r="F57" s="145" t="s">
        <v>120</v>
      </c>
      <c r="G57" s="345">
        <v>0.68181818181818177</v>
      </c>
      <c r="H57" s="148">
        <v>0.34615384615384615</v>
      </c>
      <c r="I57" s="448">
        <v>59</v>
      </c>
      <c r="J57" s="103">
        <f>+Datos!AY43</f>
        <v>18</v>
      </c>
      <c r="K57" s="148">
        <f t="shared" si="0"/>
        <v>0.30508474576271188</v>
      </c>
      <c r="L57" s="152">
        <v>3.6417214434131728</v>
      </c>
      <c r="M57" s="355">
        <v>3.8849532693026121</v>
      </c>
      <c r="N57" s="355">
        <v>3.9780064621060789</v>
      </c>
      <c r="O57" s="122">
        <f>Datos!AX43</f>
        <v>4.1134628851540613</v>
      </c>
      <c r="P57" s="113">
        <f>Datos!AR43</f>
        <v>4.1681139122315587</v>
      </c>
      <c r="Q57" s="114">
        <f>Datos!AS43</f>
        <v>3.7058823529411762</v>
      </c>
      <c r="R57" s="114">
        <f>Datos!AT43</f>
        <v>3.8986928104575167</v>
      </c>
      <c r="S57" s="114">
        <f>Datos!AU43</f>
        <v>3.9080882352941178</v>
      </c>
      <c r="T57" s="114">
        <f>Datos!AV43</f>
        <v>4.5555555555555554</v>
      </c>
      <c r="U57" s="116">
        <f>Datos!AW43</f>
        <v>4.4444444444444446</v>
      </c>
      <c r="V57" s="106">
        <f>+Datos!AB43</f>
        <v>4.5882352941176467</v>
      </c>
      <c r="W57" s="104">
        <f>+Datos!AC43</f>
        <v>4.2352941176470589</v>
      </c>
      <c r="X57" s="104">
        <f>+Datos!AD43</f>
        <v>4.0714285714285712</v>
      </c>
      <c r="Y57" s="104">
        <f>+Datos!AE43</f>
        <v>4.4705882352941178</v>
      </c>
      <c r="Z57" s="104">
        <f>+Datos!AF43</f>
        <v>4.1764705882352944</v>
      </c>
      <c r="AA57" s="105">
        <f>+Datos!AG43</f>
        <v>3.4666666666666668</v>
      </c>
      <c r="AB57" s="106">
        <f>+Datos!AH43</f>
        <v>3.0588235294117645</v>
      </c>
      <c r="AC57" s="105">
        <f>+Datos!AI43</f>
        <v>4.3529411764705879</v>
      </c>
      <c r="AD57" s="106">
        <f>+Datos!AJ43</f>
        <v>4.4444444444444446</v>
      </c>
      <c r="AE57" s="105">
        <f>+Datos!AK43</f>
        <v>3.3529411764705883</v>
      </c>
      <c r="AF57" s="106">
        <f>+Datos!AL43</f>
        <v>4.625</v>
      </c>
      <c r="AG57" s="104">
        <f>+Datos!AM43</f>
        <v>3.4117647058823528</v>
      </c>
      <c r="AH57" s="105">
        <f>+Datos!AN43</f>
        <v>3.6875</v>
      </c>
      <c r="AI57" s="120">
        <f>+Datos!AO43</f>
        <v>4.5555555555555554</v>
      </c>
      <c r="AJ57" s="373">
        <f>+Datos!AP43</f>
        <v>4.4444444444444446</v>
      </c>
    </row>
    <row r="58" spans="2:37" ht="30" customHeight="1" x14ac:dyDescent="0.25">
      <c r="B58" s="340">
        <v>39</v>
      </c>
      <c r="C58" s="209" t="s">
        <v>26</v>
      </c>
      <c r="D58" s="266">
        <v>5600881</v>
      </c>
      <c r="E58" s="102" t="s">
        <v>62</v>
      </c>
      <c r="F58" s="145" t="s">
        <v>120</v>
      </c>
      <c r="G58" s="345">
        <v>1</v>
      </c>
      <c r="H58" s="148">
        <v>0.90909090909090906</v>
      </c>
      <c r="I58" s="448">
        <v>25</v>
      </c>
      <c r="J58" s="103">
        <f>+Datos!AY44</f>
        <v>20</v>
      </c>
      <c r="K58" s="148">
        <f t="shared" si="0"/>
        <v>0.8</v>
      </c>
      <c r="L58" s="151">
        <v>3.6446539571539573</v>
      </c>
      <c r="M58" s="354">
        <v>3.9644625478396485</v>
      </c>
      <c r="N58" s="354">
        <v>4.1995370370370368</v>
      </c>
      <c r="O58" s="122">
        <f>Datos!AX44</f>
        <v>4.234956294708617</v>
      </c>
      <c r="P58" s="113">
        <f>Datos!AR44</f>
        <v>4.477485380116959</v>
      </c>
      <c r="Q58" s="114">
        <f>Datos!AS44</f>
        <v>4.2516339869281046</v>
      </c>
      <c r="R58" s="114">
        <f>Datos!AT44</f>
        <v>3.2107843137254903</v>
      </c>
      <c r="S58" s="114">
        <f>Datos!AU44</f>
        <v>4.4404223227752642</v>
      </c>
      <c r="T58" s="114">
        <f>Datos!AV44</f>
        <v>4.5294117647058822</v>
      </c>
      <c r="U58" s="116">
        <f>Datos!AW44</f>
        <v>4.5</v>
      </c>
      <c r="V58" s="106">
        <f>+Datos!AB44</f>
        <v>4.7368421052631575</v>
      </c>
      <c r="W58" s="104">
        <f>+Datos!AC44</f>
        <v>4.8421052631578947</v>
      </c>
      <c r="X58" s="104">
        <f>+Datos!AD44</f>
        <v>4.4000000000000004</v>
      </c>
      <c r="Y58" s="104">
        <f>+Datos!AE44</f>
        <v>4.6842105263157894</v>
      </c>
      <c r="Z58" s="104">
        <f>+Datos!AF44</f>
        <v>4.3684210526315788</v>
      </c>
      <c r="AA58" s="105">
        <f>+Datos!AG44</f>
        <v>3.8333333333333335</v>
      </c>
      <c r="AB58" s="106">
        <f>+Datos!AH44</f>
        <v>4.0588235294117645</v>
      </c>
      <c r="AC58" s="105">
        <f>+Datos!AI44</f>
        <v>4.4444444444444446</v>
      </c>
      <c r="AD58" s="106">
        <f>+Datos!AJ44</f>
        <v>3.5882352941176472</v>
      </c>
      <c r="AE58" s="105">
        <f>+Datos!AK44</f>
        <v>2.8333333333333335</v>
      </c>
      <c r="AF58" s="106">
        <f>+Datos!AL44</f>
        <v>4.5294117647058822</v>
      </c>
      <c r="AG58" s="104">
        <f>+Datos!AM44</f>
        <v>4.1764705882352944</v>
      </c>
      <c r="AH58" s="105">
        <f>+Datos!AN44</f>
        <v>4.615384615384615</v>
      </c>
      <c r="AI58" s="120">
        <f>+Datos!AO44</f>
        <v>4.5294117647058822</v>
      </c>
      <c r="AJ58" s="373">
        <f>+Datos!AP44</f>
        <v>4.5</v>
      </c>
    </row>
    <row r="59" spans="2:37" ht="37.5" customHeight="1" x14ac:dyDescent="0.25">
      <c r="B59" s="340">
        <v>40</v>
      </c>
      <c r="C59" s="446" t="s">
        <v>152</v>
      </c>
      <c r="D59" s="447" t="s">
        <v>216</v>
      </c>
      <c r="E59" s="402" t="s">
        <v>153</v>
      </c>
      <c r="F59" s="346"/>
      <c r="G59" s="348"/>
      <c r="H59" s="148">
        <v>0.58333333333333337</v>
      </c>
      <c r="I59" s="448">
        <v>19</v>
      </c>
      <c r="J59" s="103">
        <f>+Datos!AY45</f>
        <v>7</v>
      </c>
      <c r="K59" s="148">
        <f t="shared" si="0"/>
        <v>0.36842105263157893</v>
      </c>
      <c r="L59" s="459"/>
      <c r="M59" s="460"/>
      <c r="N59" s="354">
        <v>4.2199074074074074</v>
      </c>
      <c r="O59" s="122">
        <f>Datos!AX45</f>
        <v>4.5662698412698415</v>
      </c>
      <c r="P59" s="113">
        <f>Datos!AR45</f>
        <v>4.5285714285714285</v>
      </c>
      <c r="Q59" s="114">
        <f>Datos!AS45</f>
        <v>4.6428571428571423</v>
      </c>
      <c r="R59" s="114">
        <f>Datos!AT45</f>
        <v>4.4166666666666661</v>
      </c>
      <c r="S59" s="114">
        <f>Datos!AU45</f>
        <v>4.3809523809523805</v>
      </c>
      <c r="T59" s="114">
        <f>Datos!AV45</f>
        <v>4.7142857142857144</v>
      </c>
      <c r="U59" s="116">
        <f>Datos!AW45</f>
        <v>4.7142857142857144</v>
      </c>
      <c r="V59" s="106">
        <f>+Datos!AB45</f>
        <v>4.7142857142857144</v>
      </c>
      <c r="W59" s="104">
        <f>+Datos!AC45</f>
        <v>4.7142857142857144</v>
      </c>
      <c r="X59" s="104">
        <f>+Datos!AD45</f>
        <v>4.5999999999999996</v>
      </c>
      <c r="Y59" s="104">
        <f>+Datos!AE45</f>
        <v>4.8571428571428568</v>
      </c>
      <c r="Z59" s="104">
        <f>+Datos!AF45</f>
        <v>4.2857142857142856</v>
      </c>
      <c r="AA59" s="105">
        <f>+Datos!AG45</f>
        <v>4</v>
      </c>
      <c r="AB59" s="106">
        <f>+Datos!AH45</f>
        <v>4.7142857142857144</v>
      </c>
      <c r="AC59" s="105">
        <f>+Datos!AI45</f>
        <v>4.5714285714285712</v>
      </c>
      <c r="AD59" s="106">
        <f>+Datos!AJ45</f>
        <v>4.833333333333333</v>
      </c>
      <c r="AE59" s="105">
        <f>+Datos!AK45</f>
        <v>4</v>
      </c>
      <c r="AF59" s="106">
        <f>+Datos!AL45</f>
        <v>4.7142857142857144</v>
      </c>
      <c r="AG59" s="104">
        <f>+Datos!AM45</f>
        <v>4.1428571428571432</v>
      </c>
      <c r="AH59" s="105">
        <f>+Datos!AN45</f>
        <v>4.2857142857142856</v>
      </c>
      <c r="AI59" s="120">
        <f>+Datos!AO45</f>
        <v>4.7142857142857144</v>
      </c>
      <c r="AJ59" s="373">
        <f>+Datos!AP45</f>
        <v>4.7142857142857144</v>
      </c>
    </row>
    <row r="60" spans="2:37" ht="30" customHeight="1" x14ac:dyDescent="0.25">
      <c r="B60" s="340">
        <v>41</v>
      </c>
      <c r="C60" s="209" t="s">
        <v>46</v>
      </c>
      <c r="D60" s="266">
        <v>5600984</v>
      </c>
      <c r="E60" s="102" t="s">
        <v>68</v>
      </c>
      <c r="F60" s="145" t="s">
        <v>120</v>
      </c>
      <c r="G60" s="345">
        <v>0.88888888888888884</v>
      </c>
      <c r="H60" s="148">
        <v>0.6875</v>
      </c>
      <c r="I60" s="448">
        <v>17</v>
      </c>
      <c r="J60" s="103">
        <f>+Datos!AY46</f>
        <v>11</v>
      </c>
      <c r="K60" s="148">
        <f t="shared" si="0"/>
        <v>0.6470588235294118</v>
      </c>
      <c r="L60" s="354">
        <v>4.0639880952380949</v>
      </c>
      <c r="M60" s="354">
        <v>4.4060374149659873</v>
      </c>
      <c r="N60" s="354">
        <v>4.2199074074074074</v>
      </c>
      <c r="O60" s="122">
        <f>Datos!AX46</f>
        <v>4.3810325476992151</v>
      </c>
      <c r="P60" s="113">
        <f>Datos!AR46</f>
        <v>4.5575757575757576</v>
      </c>
      <c r="Q60" s="114">
        <f>Datos!AS46</f>
        <v>4.3636363636363633</v>
      </c>
      <c r="R60" s="114">
        <f>Datos!AT46</f>
        <v>3.9272727272727277</v>
      </c>
      <c r="S60" s="114">
        <f>Datos!AU46</f>
        <v>4.2558922558922561</v>
      </c>
      <c r="T60" s="114">
        <f>Datos!AV46</f>
        <v>4.5454545454545459</v>
      </c>
      <c r="U60" s="116">
        <f>Datos!AW46</f>
        <v>4.6363636363636367</v>
      </c>
      <c r="V60" s="106">
        <f>+Datos!AB46</f>
        <v>4.6363636363636367</v>
      </c>
      <c r="W60" s="104">
        <f>+Datos!AC46</f>
        <v>4.4545454545454541</v>
      </c>
      <c r="X60" s="104">
        <f>+Datos!AD46</f>
        <v>4.7272727272727275</v>
      </c>
      <c r="Y60" s="104">
        <f>+Datos!AE46</f>
        <v>4.7272727272727275</v>
      </c>
      <c r="Z60" s="104">
        <f>+Datos!AF46</f>
        <v>4.3</v>
      </c>
      <c r="AA60" s="105">
        <f>+Datos!AG46</f>
        <v>4.5</v>
      </c>
      <c r="AB60" s="106">
        <f>+Datos!AH46</f>
        <v>4.1818181818181817</v>
      </c>
      <c r="AC60" s="105">
        <f>+Datos!AI46</f>
        <v>4.5454545454545459</v>
      </c>
      <c r="AD60" s="106">
        <f>+Datos!AJ46</f>
        <v>4.4000000000000004</v>
      </c>
      <c r="AE60" s="105">
        <f>+Datos!AK46</f>
        <v>3.4545454545454546</v>
      </c>
      <c r="AF60" s="106">
        <f>+Datos!AL46</f>
        <v>4.5454545454545459</v>
      </c>
      <c r="AG60" s="104">
        <f>+Datos!AM46</f>
        <v>3.7777777777777777</v>
      </c>
      <c r="AH60" s="105">
        <f>+Datos!AN46</f>
        <v>4.4444444444444446</v>
      </c>
      <c r="AI60" s="120">
        <f>+Datos!AO46</f>
        <v>4.5454545454545459</v>
      </c>
      <c r="AJ60" s="373">
        <f>+Datos!AP46</f>
        <v>4.6363636363636367</v>
      </c>
    </row>
    <row r="61" spans="2:37" ht="30" customHeight="1" thickBot="1" x14ac:dyDescent="0.3">
      <c r="B61" s="340">
        <v>42</v>
      </c>
      <c r="C61" s="343" t="s">
        <v>34</v>
      </c>
      <c r="D61" s="341">
        <v>5600871</v>
      </c>
      <c r="E61" s="108" t="s">
        <v>55</v>
      </c>
      <c r="F61" s="146" t="s">
        <v>120</v>
      </c>
      <c r="G61" s="345">
        <v>0.5</v>
      </c>
      <c r="H61" s="149">
        <v>0.40625</v>
      </c>
      <c r="I61" s="450">
        <v>31</v>
      </c>
      <c r="J61" s="103">
        <f>+Datos!AY47</f>
        <v>13</v>
      </c>
      <c r="K61" s="148">
        <f t="shared" si="0"/>
        <v>0.41935483870967744</v>
      </c>
      <c r="L61" s="152">
        <v>4.2814153439153433</v>
      </c>
      <c r="M61" s="355">
        <v>4.5790816326530619</v>
      </c>
      <c r="N61" s="355">
        <v>4.0555555555555562</v>
      </c>
      <c r="O61" s="122">
        <f>Datos!AX47</f>
        <v>4.4303774928774926</v>
      </c>
      <c r="P61" s="113">
        <f>Datos!AR47</f>
        <v>4.5117521367521372</v>
      </c>
      <c r="Q61" s="114">
        <f>Datos!AS47</f>
        <v>4.1909090909090914</v>
      </c>
      <c r="R61" s="114">
        <f>Datos!AT47</f>
        <v>4</v>
      </c>
      <c r="S61" s="114">
        <f>Datos!AU47</f>
        <v>4.6296037296037298</v>
      </c>
      <c r="T61" s="114">
        <f>Datos!AV47</f>
        <v>4.666666666666667</v>
      </c>
      <c r="U61" s="116">
        <f>Datos!AW47</f>
        <v>4.583333333333333</v>
      </c>
      <c r="V61" s="106">
        <f>+Datos!AB47</f>
        <v>4.583333333333333</v>
      </c>
      <c r="W61" s="104">
        <f>+Datos!AC47</f>
        <v>4.5</v>
      </c>
      <c r="X61" s="104">
        <f>+Datos!AD47</f>
        <v>4.4615384615384617</v>
      </c>
      <c r="Y61" s="104">
        <f>+Datos!AE47</f>
        <v>4.5</v>
      </c>
      <c r="Z61" s="104">
        <f>+Datos!AF47</f>
        <v>4.6923076923076925</v>
      </c>
      <c r="AA61" s="105">
        <f>+Datos!AG47</f>
        <v>4.333333333333333</v>
      </c>
      <c r="AB61" s="106">
        <f>+Datos!AH47</f>
        <v>4.1818181818181817</v>
      </c>
      <c r="AC61" s="105">
        <f>+Datos!AI47</f>
        <v>4.2</v>
      </c>
      <c r="AD61" s="106">
        <f>+Datos!AJ47</f>
        <v>4.4000000000000004</v>
      </c>
      <c r="AE61" s="105">
        <f>+Datos!AK47</f>
        <v>3.6</v>
      </c>
      <c r="AF61" s="106">
        <f>+Datos!AL47</f>
        <v>4.7272727272727275</v>
      </c>
      <c r="AG61" s="104">
        <f>+Datos!AM47</f>
        <v>4.4615384615384617</v>
      </c>
      <c r="AH61" s="105">
        <f>+Datos!AN47</f>
        <v>4.7</v>
      </c>
      <c r="AI61" s="120">
        <f>+Datos!AO47</f>
        <v>4.666666666666667</v>
      </c>
      <c r="AJ61" s="373">
        <f>+Datos!AP47</f>
        <v>4.583333333333333</v>
      </c>
    </row>
    <row r="62" spans="2:37" ht="39.950000000000003" customHeight="1" thickBot="1" x14ac:dyDescent="0.3">
      <c r="B62" s="123"/>
      <c r="C62" s="342"/>
      <c r="D62" s="342"/>
      <c r="E62" s="352" t="s">
        <v>121</v>
      </c>
      <c r="F62" s="160">
        <v>0.52729999999999999</v>
      </c>
      <c r="G62" s="349">
        <v>0.52593486127864897</v>
      </c>
      <c r="H62" s="156">
        <v>0.41860000000000003</v>
      </c>
      <c r="I62" s="451">
        <f>+SUM(I20:I61)</f>
        <v>1286</v>
      </c>
      <c r="J62" s="157">
        <f>+SUM(J20:J61)</f>
        <v>461</v>
      </c>
      <c r="K62" s="156">
        <f>J62/I62</f>
        <v>0.35847589424572318</v>
      </c>
      <c r="L62" s="158">
        <v>3.6541301357375273</v>
      </c>
      <c r="M62" s="356">
        <v>3.878031117829722</v>
      </c>
      <c r="N62" s="356">
        <v>4.0774070523852854</v>
      </c>
      <c r="O62" s="159">
        <f>+Datos!I486</f>
        <v>4.0646934672635604</v>
      </c>
      <c r="P62" s="124">
        <f>+Datos!I485</f>
        <v>4.0646539345251389</v>
      </c>
      <c r="Q62" s="125">
        <f>+Datos!O485</f>
        <v>3.9924147939862582</v>
      </c>
      <c r="R62" s="125">
        <f>+Datos!Q485</f>
        <v>3.8134158446553754</v>
      </c>
      <c r="S62" s="125">
        <f>+Datos!S485</f>
        <v>4.1248723521874924</v>
      </c>
      <c r="T62" s="125">
        <f>+Datos!V485</f>
        <v>4.373239436619718</v>
      </c>
      <c r="U62" s="126">
        <f>+Datos!W485</f>
        <v>4.1837209302325578</v>
      </c>
      <c r="V62" s="117">
        <f>+Datos!I484</f>
        <v>4.4076576576576576</v>
      </c>
      <c r="W62" s="109">
        <f>+Datos!J484</f>
        <v>4.21830985915493</v>
      </c>
      <c r="X62" s="109">
        <f>+Datos!K484</f>
        <v>3.9145077720207255</v>
      </c>
      <c r="Y62" s="109">
        <f>+Datos!L484</f>
        <v>4.3895216400911163</v>
      </c>
      <c r="Z62" s="109">
        <f>+Datos!M484</f>
        <v>4.1772727272727277</v>
      </c>
      <c r="AA62" s="118">
        <f>+Datos!N484</f>
        <v>3.2806539509536785</v>
      </c>
      <c r="AB62" s="117">
        <f>+Datos!O484</f>
        <v>3.8995215311004783</v>
      </c>
      <c r="AC62" s="118">
        <f>+Datos!P484</f>
        <v>4.0853080568720381</v>
      </c>
      <c r="AD62" s="117">
        <f>+Datos!Q484</f>
        <v>4.2172839506172837</v>
      </c>
      <c r="AE62" s="118">
        <f>+Datos!R484</f>
        <v>3.4095477386934672</v>
      </c>
      <c r="AF62" s="117">
        <f>+Datos!S484</f>
        <v>4.3212435233160624</v>
      </c>
      <c r="AG62" s="109">
        <f>+Datos!T484</f>
        <v>3.9855769230769229</v>
      </c>
      <c r="AH62" s="118">
        <f>+Datos!U484</f>
        <v>4.0677966101694913</v>
      </c>
      <c r="AI62" s="121">
        <f>+Datos!V484</f>
        <v>4.373239436619718</v>
      </c>
      <c r="AJ62" s="374">
        <f>+Datos!W484</f>
        <v>4.1837209302325578</v>
      </c>
    </row>
    <row r="64" spans="2:37" ht="20.100000000000001" customHeight="1" x14ac:dyDescent="0.25">
      <c r="D64" s="462"/>
      <c r="E64" s="240" t="s">
        <v>299</v>
      </c>
    </row>
    <row r="65" spans="3:15" ht="20.100000000000001" customHeight="1" x14ac:dyDescent="0.25">
      <c r="E65" s="466" t="s">
        <v>294</v>
      </c>
      <c r="I65" s="376"/>
      <c r="K65" s="377" t="s">
        <v>244</v>
      </c>
      <c r="L65" s="378"/>
      <c r="M65" s="379">
        <v>3.65</v>
      </c>
      <c r="N65" s="380">
        <v>3.75</v>
      </c>
      <c r="O65" s="380">
        <v>3.9</v>
      </c>
    </row>
    <row r="67" spans="3:15" ht="30" customHeight="1" x14ac:dyDescent="0.25">
      <c r="F67" s="240" t="s">
        <v>245</v>
      </c>
    </row>
    <row r="68" spans="3:15" ht="16.5" customHeight="1" x14ac:dyDescent="0.25">
      <c r="F68" s="240"/>
    </row>
    <row r="69" spans="3:15" ht="30" customHeight="1" x14ac:dyDescent="0.25">
      <c r="F69" s="381"/>
      <c r="G69" s="240" t="s">
        <v>246</v>
      </c>
      <c r="H69" s="240"/>
    </row>
    <row r="70" spans="3:15" ht="15" customHeight="1" x14ac:dyDescent="0.25">
      <c r="F70" s="240"/>
    </row>
    <row r="71" spans="3:15" ht="30" customHeight="1" x14ac:dyDescent="0.25">
      <c r="F71" s="240" t="s">
        <v>247</v>
      </c>
    </row>
    <row r="72" spans="3:15" ht="14.25" customHeight="1" x14ac:dyDescent="0.25"/>
    <row r="73" spans="3:15" ht="30" customHeight="1" x14ac:dyDescent="0.25">
      <c r="F73" s="240" t="s">
        <v>300</v>
      </c>
    </row>
    <row r="74" spans="3:15" ht="30" customHeight="1" x14ac:dyDescent="0.25">
      <c r="F74" s="240"/>
    </row>
    <row r="77" spans="3:15" ht="47.1" customHeight="1" thickBot="1" x14ac:dyDescent="0.3">
      <c r="C77" s="11"/>
      <c r="D77" s="11"/>
      <c r="F77" s="411" t="s">
        <v>268</v>
      </c>
      <c r="G77" s="382"/>
      <c r="H77" s="382"/>
      <c r="I77" s="382"/>
      <c r="J77" s="382"/>
    </row>
    <row r="78" spans="3:15" ht="72.75" thickBot="1" x14ac:dyDescent="0.3">
      <c r="C78" s="413" t="s">
        <v>248</v>
      </c>
      <c r="D78" s="414" t="s">
        <v>249</v>
      </c>
      <c r="E78" s="414" t="s">
        <v>250</v>
      </c>
      <c r="F78" s="414" t="s">
        <v>226</v>
      </c>
      <c r="G78" s="414" t="s">
        <v>217</v>
      </c>
      <c r="H78" s="442" t="s">
        <v>243</v>
      </c>
      <c r="I78" s="415" t="s">
        <v>296</v>
      </c>
      <c r="J78" s="412" t="s">
        <v>297</v>
      </c>
    </row>
    <row r="79" spans="3:15" ht="30" customHeight="1" x14ac:dyDescent="0.25">
      <c r="C79" s="406">
        <v>1</v>
      </c>
      <c r="D79" s="383"/>
      <c r="E79" s="384" t="s">
        <v>251</v>
      </c>
      <c r="F79" s="385">
        <v>4.0199999999999996</v>
      </c>
      <c r="G79" s="385">
        <v>4.26</v>
      </c>
      <c r="H79" s="385">
        <v>4.37</v>
      </c>
      <c r="I79" s="386">
        <f>V62</f>
        <v>4.4076576576576576</v>
      </c>
      <c r="J79" s="387">
        <v>3.9</v>
      </c>
    </row>
    <row r="80" spans="3:15" ht="30" customHeight="1" x14ac:dyDescent="0.25">
      <c r="C80" s="406">
        <v>2</v>
      </c>
      <c r="D80" s="383"/>
      <c r="E80" s="384" t="s">
        <v>252</v>
      </c>
      <c r="F80" s="396">
        <v>3.72</v>
      </c>
      <c r="G80" s="396">
        <v>3.87</v>
      </c>
      <c r="H80" s="396">
        <v>4.24</v>
      </c>
      <c r="I80" s="397">
        <f>W62</f>
        <v>4.21830985915493</v>
      </c>
      <c r="J80" s="387">
        <v>3.9</v>
      </c>
    </row>
    <row r="81" spans="3:10" ht="30" customHeight="1" x14ac:dyDescent="0.25">
      <c r="C81" s="406">
        <v>3</v>
      </c>
      <c r="D81" s="383"/>
      <c r="E81" s="384" t="s">
        <v>253</v>
      </c>
      <c r="F81" s="396">
        <v>3.05</v>
      </c>
      <c r="G81" s="396">
        <v>3.31</v>
      </c>
      <c r="H81" s="396">
        <v>3.87</v>
      </c>
      <c r="I81" s="397">
        <f>X62</f>
        <v>3.9145077720207255</v>
      </c>
      <c r="J81" s="387">
        <v>3.9</v>
      </c>
    </row>
    <row r="82" spans="3:10" ht="30" customHeight="1" x14ac:dyDescent="0.25">
      <c r="C82" s="406">
        <v>4</v>
      </c>
      <c r="D82" s="383"/>
      <c r="E82" s="384" t="s">
        <v>254</v>
      </c>
      <c r="F82" s="396">
        <v>3.99</v>
      </c>
      <c r="G82" s="396">
        <v>4.1500000000000004</v>
      </c>
      <c r="H82" s="396">
        <v>4.38</v>
      </c>
      <c r="I82" s="397">
        <f>Y62</f>
        <v>4.3895216400911163</v>
      </c>
      <c r="J82" s="387">
        <v>3.9</v>
      </c>
    </row>
    <row r="83" spans="3:10" ht="30" customHeight="1" x14ac:dyDescent="0.25">
      <c r="C83" s="406">
        <v>5</v>
      </c>
      <c r="D83" s="383"/>
      <c r="E83" s="384" t="s">
        <v>255</v>
      </c>
      <c r="F83" s="396">
        <v>4.05</v>
      </c>
      <c r="G83" s="396">
        <v>4.13</v>
      </c>
      <c r="H83" s="396">
        <v>4.24</v>
      </c>
      <c r="I83" s="397">
        <f>Z62</f>
        <v>4.1772727272727277</v>
      </c>
      <c r="J83" s="387">
        <v>3.9</v>
      </c>
    </row>
    <row r="84" spans="3:10" ht="30" customHeight="1" x14ac:dyDescent="0.25">
      <c r="C84" s="407">
        <v>6</v>
      </c>
      <c r="D84" s="388"/>
      <c r="E84" s="102" t="s">
        <v>256</v>
      </c>
      <c r="F84" s="389">
        <v>2.86</v>
      </c>
      <c r="G84" s="389">
        <v>2.93</v>
      </c>
      <c r="H84" s="389">
        <v>3.22</v>
      </c>
      <c r="I84" s="390">
        <f>AA62</f>
        <v>3.2806539509536785</v>
      </c>
      <c r="J84" s="387">
        <v>3.9</v>
      </c>
    </row>
    <row r="85" spans="3:10" ht="30" customHeight="1" thickBot="1" x14ac:dyDescent="0.3">
      <c r="C85" s="408"/>
      <c r="D85" s="416">
        <v>1</v>
      </c>
      <c r="E85" s="391" t="s">
        <v>168</v>
      </c>
      <c r="F85" s="392">
        <v>3.64</v>
      </c>
      <c r="G85" s="392">
        <v>3.8</v>
      </c>
      <c r="H85" s="392">
        <v>4.05</v>
      </c>
      <c r="I85" s="393">
        <f>P62</f>
        <v>4.0646539345251389</v>
      </c>
      <c r="J85" s="387">
        <v>3.9</v>
      </c>
    </row>
    <row r="86" spans="3:10" ht="30" customHeight="1" x14ac:dyDescent="0.25">
      <c r="C86" s="406">
        <v>7</v>
      </c>
      <c r="D86" s="394"/>
      <c r="E86" s="395" t="s">
        <v>257</v>
      </c>
      <c r="F86" s="396">
        <v>3.42</v>
      </c>
      <c r="G86" s="396">
        <v>3.65</v>
      </c>
      <c r="H86" s="396">
        <v>3.91</v>
      </c>
      <c r="I86" s="397">
        <f>AB62</f>
        <v>3.8995215311004783</v>
      </c>
      <c r="J86" s="387">
        <v>3.9</v>
      </c>
    </row>
    <row r="87" spans="3:10" ht="30" customHeight="1" x14ac:dyDescent="0.25">
      <c r="C87" s="407">
        <v>8</v>
      </c>
      <c r="D87" s="398"/>
      <c r="E87" s="102" t="s">
        <v>258</v>
      </c>
      <c r="F87" s="389">
        <v>3.84</v>
      </c>
      <c r="G87" s="389">
        <v>4.03</v>
      </c>
      <c r="H87" s="389">
        <v>4.1399999999999997</v>
      </c>
      <c r="I87" s="390">
        <f>AC62</f>
        <v>4.0853080568720381</v>
      </c>
      <c r="J87" s="387">
        <v>3.9</v>
      </c>
    </row>
    <row r="88" spans="3:10" ht="30" customHeight="1" thickBot="1" x14ac:dyDescent="0.3">
      <c r="C88" s="409"/>
      <c r="D88" s="416">
        <v>2</v>
      </c>
      <c r="E88" s="391" t="s">
        <v>169</v>
      </c>
      <c r="F88" s="399">
        <v>3.63</v>
      </c>
      <c r="G88" s="399">
        <v>3.84</v>
      </c>
      <c r="H88" s="399">
        <v>4.0199999999999996</v>
      </c>
      <c r="I88" s="400">
        <f>Q62</f>
        <v>3.9924147939862582</v>
      </c>
      <c r="J88" s="387">
        <v>3.9</v>
      </c>
    </row>
    <row r="89" spans="3:10" ht="30" customHeight="1" x14ac:dyDescent="0.25">
      <c r="C89" s="410">
        <v>9</v>
      </c>
      <c r="D89" s="401"/>
      <c r="E89" s="95" t="s">
        <v>259</v>
      </c>
      <c r="F89" s="385">
        <v>3.83</v>
      </c>
      <c r="G89" s="385">
        <v>4.07</v>
      </c>
      <c r="H89" s="385">
        <v>4.2300000000000004</v>
      </c>
      <c r="I89" s="386">
        <f>AD62</f>
        <v>4.2172839506172837</v>
      </c>
      <c r="J89" s="387">
        <v>3.9</v>
      </c>
    </row>
    <row r="90" spans="3:10" ht="30" customHeight="1" x14ac:dyDescent="0.25">
      <c r="C90" s="407">
        <v>10</v>
      </c>
      <c r="D90" s="388"/>
      <c r="E90" s="402" t="s">
        <v>260</v>
      </c>
      <c r="F90" s="389" t="s">
        <v>265</v>
      </c>
      <c r="G90" s="389" t="s">
        <v>265</v>
      </c>
      <c r="H90" s="389">
        <v>3.45</v>
      </c>
      <c r="I90" s="390">
        <f>AE62</f>
        <v>3.4095477386934672</v>
      </c>
      <c r="J90" s="387">
        <v>3.9</v>
      </c>
    </row>
    <row r="91" spans="3:10" ht="30" customHeight="1" thickBot="1" x14ac:dyDescent="0.3">
      <c r="C91" s="408"/>
      <c r="D91" s="416">
        <v>3</v>
      </c>
      <c r="E91" s="391" t="s">
        <v>170</v>
      </c>
      <c r="F91" s="392">
        <v>3.83</v>
      </c>
      <c r="G91" s="392">
        <v>4.07</v>
      </c>
      <c r="H91" s="392">
        <v>3.84</v>
      </c>
      <c r="I91" s="393">
        <f>R62</f>
        <v>3.8134158446553754</v>
      </c>
      <c r="J91" s="387">
        <v>3.9</v>
      </c>
    </row>
    <row r="92" spans="3:10" ht="45" x14ac:dyDescent="0.25">
      <c r="C92" s="406">
        <v>11</v>
      </c>
      <c r="D92" s="394"/>
      <c r="E92" s="384" t="s">
        <v>261</v>
      </c>
      <c r="F92" s="396">
        <v>4.05</v>
      </c>
      <c r="G92" s="396">
        <v>4.2300000000000004</v>
      </c>
      <c r="H92" s="396">
        <v>4.33</v>
      </c>
      <c r="I92" s="397">
        <f>AF62</f>
        <v>4.3212435233160624</v>
      </c>
      <c r="J92" s="387">
        <v>3.9</v>
      </c>
    </row>
    <row r="93" spans="3:10" ht="30" customHeight="1" x14ac:dyDescent="0.25">
      <c r="C93" s="406">
        <v>12</v>
      </c>
      <c r="D93" s="394"/>
      <c r="E93" s="384" t="s">
        <v>262</v>
      </c>
      <c r="F93" s="396">
        <v>3.22</v>
      </c>
      <c r="G93" s="396">
        <v>3.56</v>
      </c>
      <c r="H93" s="396">
        <v>3.99</v>
      </c>
      <c r="I93" s="397">
        <f>AG62</f>
        <v>3.9855769230769229</v>
      </c>
      <c r="J93" s="387">
        <v>3.9</v>
      </c>
    </row>
    <row r="94" spans="3:10" ht="30" customHeight="1" x14ac:dyDescent="0.25">
      <c r="C94" s="407">
        <v>13</v>
      </c>
      <c r="D94" s="388"/>
      <c r="E94" s="102" t="s">
        <v>263</v>
      </c>
      <c r="F94" s="389">
        <v>3.41</v>
      </c>
      <c r="G94" s="389">
        <v>3.81</v>
      </c>
      <c r="H94" s="389">
        <v>4.08</v>
      </c>
      <c r="I94" s="390">
        <f>AH62</f>
        <v>4.0677966101694913</v>
      </c>
      <c r="J94" s="387">
        <v>3.9</v>
      </c>
    </row>
    <row r="95" spans="3:10" ht="30" customHeight="1" thickBot="1" x14ac:dyDescent="0.3">
      <c r="C95" s="409"/>
      <c r="D95" s="416">
        <v>4</v>
      </c>
      <c r="E95" s="391" t="s">
        <v>171</v>
      </c>
      <c r="F95" s="399">
        <v>3.52</v>
      </c>
      <c r="G95" s="399">
        <v>3.81</v>
      </c>
      <c r="H95" s="399">
        <v>4.1399999999999997</v>
      </c>
      <c r="I95" s="400">
        <f>S62</f>
        <v>4.1248723521874924</v>
      </c>
      <c r="J95" s="387">
        <v>3.9</v>
      </c>
    </row>
    <row r="96" spans="3:10" ht="30" customHeight="1" x14ac:dyDescent="0.25">
      <c r="C96" s="410">
        <v>14</v>
      </c>
      <c r="D96" s="401"/>
      <c r="E96" s="95" t="s">
        <v>264</v>
      </c>
      <c r="F96" s="385">
        <v>4.18</v>
      </c>
      <c r="G96" s="385">
        <v>4.22</v>
      </c>
      <c r="H96" s="385">
        <v>4.41</v>
      </c>
      <c r="I96" s="386">
        <f>AI62</f>
        <v>4.373239436619718</v>
      </c>
      <c r="J96" s="387">
        <v>3.9</v>
      </c>
    </row>
    <row r="97" spans="2:10" ht="30" customHeight="1" thickBot="1" x14ac:dyDescent="0.3">
      <c r="C97" s="406"/>
      <c r="D97" s="416">
        <v>5</v>
      </c>
      <c r="E97" s="391" t="s">
        <v>172</v>
      </c>
      <c r="F97" s="392">
        <v>4.18</v>
      </c>
      <c r="G97" s="392">
        <v>4.22</v>
      </c>
      <c r="H97" s="392">
        <v>4.41</v>
      </c>
      <c r="I97" s="393">
        <f>T62</f>
        <v>4.373239436619718</v>
      </c>
      <c r="J97" s="387">
        <v>3.9</v>
      </c>
    </row>
    <row r="98" spans="2:10" ht="30" customHeight="1" x14ac:dyDescent="0.25">
      <c r="C98" s="407">
        <v>15</v>
      </c>
      <c r="D98" s="388"/>
      <c r="E98" s="402" t="s">
        <v>266</v>
      </c>
      <c r="F98" s="389">
        <v>3.89</v>
      </c>
      <c r="G98" s="389">
        <v>4.0999999999999996</v>
      </c>
      <c r="H98" s="389">
        <v>4.25</v>
      </c>
      <c r="I98" s="390">
        <f>AJ62</f>
        <v>4.1837209302325578</v>
      </c>
      <c r="J98" s="387">
        <v>3.9</v>
      </c>
    </row>
    <row r="99" spans="2:10" ht="30" customHeight="1" thickBot="1" x14ac:dyDescent="0.3">
      <c r="C99" s="408"/>
      <c r="D99" s="416" t="s">
        <v>265</v>
      </c>
      <c r="E99" s="391" t="s">
        <v>298</v>
      </c>
      <c r="F99" s="392">
        <v>3.89</v>
      </c>
      <c r="G99" s="392">
        <v>4.0999999999999996</v>
      </c>
      <c r="H99" s="392">
        <v>4.25</v>
      </c>
      <c r="I99" s="393">
        <f>U62</f>
        <v>4.1837209302325578</v>
      </c>
      <c r="J99" s="387">
        <v>3.9</v>
      </c>
    </row>
    <row r="100" spans="2:10" ht="49.5" customHeight="1" thickBot="1" x14ac:dyDescent="0.3">
      <c r="B100" s="403"/>
      <c r="C100" s="404"/>
      <c r="D100" s="404"/>
      <c r="E100" s="417" t="s">
        <v>267</v>
      </c>
      <c r="F100" s="125">
        <v>3.65</v>
      </c>
      <c r="G100" s="126">
        <v>3.88</v>
      </c>
      <c r="H100" s="126">
        <v>4.08</v>
      </c>
      <c r="I100" s="405">
        <f>O62</f>
        <v>4.0646934672635604</v>
      </c>
      <c r="J100" s="387">
        <v>3.9</v>
      </c>
    </row>
  </sheetData>
  <autoFilter ref="O20:O62"/>
  <sortState ref="P8:S9684">
    <sortCondition ref="Q8:Q9684"/>
  </sortState>
  <mergeCells count="2">
    <mergeCell ref="L18:O18"/>
    <mergeCell ref="F17:K17"/>
  </mergeCells>
  <conditionalFormatting sqref="L60:N60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1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0:F61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2:G62">
    <cfRule type="colorScale" priority="122">
      <colorScale>
        <cfvo type="min"/>
        <cfvo type="max"/>
        <color rgb="FFFCFCFF"/>
        <color rgb="FF63BE7B"/>
      </colorScale>
    </cfRule>
    <cfRule type="colorScale" priority="1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0:G61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:G61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:G59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:G5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:G59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5:L65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5:L65">
    <cfRule type="colorScale" priority="1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65:L6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8:I100 I79:I9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:H100 F79:H9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:H10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8:I100 F79:I9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7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7:H9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7:H9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7:I97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9:I96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I100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:G28 F62 G30:G45 G47:G48 G50:G62 K20:K6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9:M29 N3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9:M29 N30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H2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H2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H29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H2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H2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H29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G28 F30:G45 F47:G48 F50:G58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K62">
    <cfRule type="colorScale" priority="303">
      <colorScale>
        <cfvo type="min"/>
        <cfvo type="max"/>
        <color rgb="FFFCFCFF"/>
        <color rgb="FF63BE7B"/>
      </colorScale>
    </cfRule>
    <cfRule type="colorScale" priority="30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0:G28 G30:G45 G47:G48 G50:G62 K20:K62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AJ21 O62:AJ62 O22:O49 O51:O61 P22:AJ61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:H28 H30:H45 H47:H48 H50:H6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:H28 H30:H45 H47:H48 H50:H62">
    <cfRule type="colorScale" priority="54">
      <colorScale>
        <cfvo type="min"/>
        <cfvo type="max"/>
        <color rgb="FFFCFCFF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0:H28 H30:H45 H47:H48 H50:H6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6:H4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6:H4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6:H4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H4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H4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H4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:H4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:H4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:H4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3:N55 L20:N28 L30:M45 N31:N45 N47 L50:N51 L58:N58 L47:M48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2:AJ62 L20:AJ21 L30:M45 N31:N45 N47 L50:N58 L47:M48 L22:N28 O22:O49 O51:O61 P22:AJ61 L60:N6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AJ21 L30:M45 N31:N45 N47 L47:M48 L62:AJ62 L50:N58 L22:N28 N59 O22:O49 O51:O61 P22:AJ61 L60:N61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6:M4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6:M4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9:M4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9:M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9:M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9:M5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O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W8246"/>
  <sheetViews>
    <sheetView zoomScale="80" zoomScaleNormal="80" workbookViewId="0">
      <pane xSplit="1" ySplit="5" topLeftCell="CC6" activePane="bottomRight" state="frozen"/>
      <selection activeCell="T22" sqref="T22"/>
      <selection pane="topRight" activeCell="T22" sqref="T22"/>
      <selection pane="bottomLeft" activeCell="T22" sqref="T22"/>
      <selection pane="bottomRight" activeCell="DB46" sqref="DB46"/>
    </sheetView>
  </sheetViews>
  <sheetFormatPr baseColWidth="10" defaultRowHeight="15" x14ac:dyDescent="0.25"/>
  <cols>
    <col min="1" max="1" width="3.85546875" style="28" customWidth="1"/>
    <col min="2" max="2" width="16.5703125" style="27" customWidth="1"/>
    <col min="3" max="3" width="18" style="28" customWidth="1"/>
    <col min="4" max="4" width="13.7109375" style="28" customWidth="1"/>
    <col min="5" max="5" width="16" style="28" customWidth="1"/>
    <col min="6" max="7" width="31.140625" style="28" customWidth="1"/>
    <col min="8" max="8" width="76.7109375" style="28" customWidth="1"/>
    <col min="9" max="10" width="20.7109375" style="47" customWidth="1"/>
    <col min="11" max="23" width="20.7109375" style="27" customWidth="1"/>
    <col min="24" max="25" width="15.7109375" style="28" customWidth="1"/>
    <col min="26" max="27" width="55.7109375" style="28" customWidth="1"/>
    <col min="28" max="42" width="20.7109375" style="27" customWidth="1"/>
    <col min="43" max="43" width="14.85546875" style="27" customWidth="1"/>
    <col min="44" max="49" width="20.7109375" style="27" customWidth="1"/>
    <col min="50" max="50" width="13.28515625" style="27" customWidth="1"/>
    <col min="51" max="51" width="14.85546875" style="27" customWidth="1"/>
    <col min="52" max="52" width="13.28515625" style="28" customWidth="1"/>
    <col min="53" max="53" width="10.7109375" style="28" customWidth="1"/>
    <col min="54" max="68" width="10.7109375" style="27" customWidth="1"/>
    <col min="69" max="69" width="13.28515625" style="27" customWidth="1"/>
    <col min="70" max="70" width="13.28515625" style="28" customWidth="1"/>
    <col min="71" max="86" width="13.28515625" style="27" customWidth="1"/>
    <col min="87" max="87" width="16" style="27" customWidth="1"/>
    <col min="88" max="99" width="11.42578125" style="28"/>
    <col min="100" max="100" width="18" style="28" customWidth="1"/>
    <col min="101" max="16384" width="11.42578125" style="28"/>
  </cols>
  <sheetData>
    <row r="1" spans="2:101" s="1" customFormat="1" x14ac:dyDescent="0.25">
      <c r="B1" s="20"/>
      <c r="C1"/>
      <c r="D1"/>
      <c r="E1"/>
      <c r="F1"/>
      <c r="G1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8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135"/>
    </row>
    <row r="2" spans="2:101" s="1" customFormat="1" ht="30" customHeight="1" thickBot="1" x14ac:dyDescent="0.3">
      <c r="C2"/>
      <c r="D2" s="24"/>
      <c r="E2" s="24"/>
      <c r="F2" s="24"/>
      <c r="G2" s="24"/>
      <c r="I2" s="22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AB2" s="200" t="s">
        <v>164</v>
      </c>
      <c r="AC2" s="201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BB2" s="271" t="s">
        <v>179</v>
      </c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8"/>
      <c r="BS2" s="271" t="s">
        <v>179</v>
      </c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135"/>
    </row>
    <row r="3" spans="2:101" s="1" customFormat="1" ht="43.5" customHeight="1" thickBot="1" x14ac:dyDescent="0.3">
      <c r="B3" s="431" t="s">
        <v>48</v>
      </c>
      <c r="C3" s="59"/>
      <c r="D3" s="59"/>
      <c r="E3" s="59"/>
      <c r="F3" s="59"/>
      <c r="G3" s="59"/>
      <c r="H3" s="226" t="s">
        <v>166</v>
      </c>
      <c r="I3" s="475" t="s">
        <v>168</v>
      </c>
      <c r="J3" s="476"/>
      <c r="K3" s="476"/>
      <c r="L3" s="476"/>
      <c r="M3" s="476"/>
      <c r="N3" s="476"/>
      <c r="O3" s="475" t="s">
        <v>169</v>
      </c>
      <c r="P3" s="477"/>
      <c r="Q3" s="475" t="s">
        <v>170</v>
      </c>
      <c r="R3" s="477"/>
      <c r="S3" s="484" t="s">
        <v>171</v>
      </c>
      <c r="T3" s="485"/>
      <c r="U3" s="486"/>
      <c r="V3" s="71" t="s">
        <v>172</v>
      </c>
      <c r="W3" s="199"/>
      <c r="X3" s="59"/>
      <c r="Y3" s="59"/>
      <c r="Z3" s="59"/>
      <c r="AA3" s="59"/>
      <c r="AB3" s="478" t="s">
        <v>168</v>
      </c>
      <c r="AC3" s="479"/>
      <c r="AD3" s="479"/>
      <c r="AE3" s="479"/>
      <c r="AF3" s="479"/>
      <c r="AG3" s="479"/>
      <c r="AH3" s="478" t="s">
        <v>169</v>
      </c>
      <c r="AI3" s="480"/>
      <c r="AJ3" s="478" t="s">
        <v>170</v>
      </c>
      <c r="AK3" s="480"/>
      <c r="AL3" s="481" t="s">
        <v>171</v>
      </c>
      <c r="AM3" s="482"/>
      <c r="AN3" s="483"/>
      <c r="AO3" s="231" t="s">
        <v>172</v>
      </c>
      <c r="AP3" s="232"/>
      <c r="AQ3" s="155"/>
      <c r="AR3" s="240"/>
      <c r="AS3" s="240"/>
      <c r="AT3" s="240"/>
      <c r="AU3" s="240"/>
      <c r="AV3" s="240"/>
      <c r="AW3" s="240"/>
      <c r="AX3" s="225"/>
      <c r="AY3" s="155"/>
      <c r="BB3" s="240" t="s">
        <v>180</v>
      </c>
      <c r="BC3" s="132"/>
      <c r="BD3" s="132"/>
      <c r="BE3" s="132"/>
      <c r="BF3" s="132"/>
      <c r="BG3" s="132"/>
      <c r="BH3" s="474"/>
      <c r="BI3" s="474"/>
      <c r="BJ3" s="474"/>
      <c r="BK3" s="474"/>
      <c r="BL3" s="64"/>
      <c r="BM3" s="64"/>
      <c r="BN3" s="64"/>
      <c r="BO3" s="65"/>
      <c r="BP3" s="63"/>
      <c r="BQ3" s="27"/>
      <c r="BR3" s="28"/>
      <c r="BS3" s="240" t="s">
        <v>180</v>
      </c>
      <c r="BT3" s="132"/>
      <c r="BU3" s="132"/>
      <c r="BV3" s="132"/>
      <c r="BW3" s="132"/>
      <c r="BX3" s="132"/>
      <c r="BY3" s="474"/>
      <c r="BZ3" s="474"/>
      <c r="CA3" s="474"/>
      <c r="CB3" s="474"/>
      <c r="CC3" s="64"/>
      <c r="CD3" s="64"/>
      <c r="CE3" s="64"/>
      <c r="CF3" s="65"/>
      <c r="CG3" s="63"/>
      <c r="CH3" s="135"/>
      <c r="CJ3" s="240" t="s">
        <v>183</v>
      </c>
      <c r="CK3" s="286"/>
      <c r="CL3" s="286"/>
      <c r="CM3" s="286"/>
      <c r="CN3" s="286"/>
      <c r="CO3" s="286"/>
      <c r="CP3" s="286"/>
      <c r="CQ3" s="286"/>
      <c r="CR3" s="286"/>
      <c r="CS3" s="286"/>
    </row>
    <row r="4" spans="2:101" s="26" customFormat="1" ht="163.5" customHeight="1" thickBot="1" x14ac:dyDescent="0.3">
      <c r="B4" s="60"/>
      <c r="C4" s="61"/>
      <c r="D4" s="61"/>
      <c r="E4" s="61"/>
      <c r="F4" s="61"/>
      <c r="G4" s="61"/>
      <c r="H4" s="227" t="s">
        <v>167</v>
      </c>
      <c r="I4" s="198" t="s">
        <v>154</v>
      </c>
      <c r="J4" s="65" t="s">
        <v>155</v>
      </c>
      <c r="K4" s="65" t="s">
        <v>156</v>
      </c>
      <c r="L4" s="65" t="s">
        <v>157</v>
      </c>
      <c r="M4" s="65" t="s">
        <v>158</v>
      </c>
      <c r="N4" s="65" t="s">
        <v>104</v>
      </c>
      <c r="O4" s="198" t="s">
        <v>159</v>
      </c>
      <c r="P4" s="136" t="s">
        <v>105</v>
      </c>
      <c r="Q4" s="198" t="s">
        <v>106</v>
      </c>
      <c r="R4" s="136" t="s">
        <v>160</v>
      </c>
      <c r="S4" s="65" t="s">
        <v>107</v>
      </c>
      <c r="T4" s="65" t="s">
        <v>161</v>
      </c>
      <c r="U4" s="65" t="s">
        <v>162</v>
      </c>
      <c r="V4" s="137" t="s">
        <v>108</v>
      </c>
      <c r="W4" s="137" t="s">
        <v>163</v>
      </c>
      <c r="X4" s="60"/>
      <c r="Y4" s="60"/>
      <c r="Z4" s="60"/>
      <c r="AA4" s="60"/>
      <c r="AB4" s="234" t="s">
        <v>154</v>
      </c>
      <c r="AC4" s="233" t="s">
        <v>155</v>
      </c>
      <c r="AD4" s="233" t="s">
        <v>156</v>
      </c>
      <c r="AE4" s="233" t="s">
        <v>157</v>
      </c>
      <c r="AF4" s="233" t="s">
        <v>158</v>
      </c>
      <c r="AG4" s="233" t="s">
        <v>104</v>
      </c>
      <c r="AH4" s="234" t="s">
        <v>159</v>
      </c>
      <c r="AI4" s="235" t="s">
        <v>105</v>
      </c>
      <c r="AJ4" s="234" t="s">
        <v>106</v>
      </c>
      <c r="AK4" s="235" t="s">
        <v>160</v>
      </c>
      <c r="AL4" s="233" t="s">
        <v>107</v>
      </c>
      <c r="AM4" s="233" t="s">
        <v>161</v>
      </c>
      <c r="AN4" s="233" t="s">
        <v>162</v>
      </c>
      <c r="AO4" s="236" t="s">
        <v>108</v>
      </c>
      <c r="AP4" s="236" t="s">
        <v>163</v>
      </c>
      <c r="AQ4" s="233"/>
      <c r="AR4" s="237" t="s">
        <v>168</v>
      </c>
      <c r="AS4" s="238" t="s">
        <v>169</v>
      </c>
      <c r="AT4" s="238" t="s">
        <v>170</v>
      </c>
      <c r="AU4" s="238" t="s">
        <v>171</v>
      </c>
      <c r="AV4" s="238" t="s">
        <v>172</v>
      </c>
      <c r="AW4" s="239" t="s">
        <v>225</v>
      </c>
      <c r="AX4" s="196"/>
      <c r="AY4" s="196"/>
      <c r="AZ4" s="142"/>
      <c r="BA4" s="142"/>
      <c r="BB4" s="271" t="s">
        <v>181</v>
      </c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44"/>
      <c r="BR4" s="44"/>
      <c r="BS4" s="271" t="s">
        <v>182</v>
      </c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142"/>
      <c r="CJ4" s="487" t="s">
        <v>184</v>
      </c>
      <c r="CK4" s="488"/>
      <c r="CL4" s="489" t="s">
        <v>185</v>
      </c>
      <c r="CM4" s="489"/>
      <c r="CN4" s="490" t="s">
        <v>109</v>
      </c>
      <c r="CO4" s="491"/>
      <c r="CP4" s="479" t="s">
        <v>186</v>
      </c>
      <c r="CQ4" s="492"/>
      <c r="CR4" s="479" t="s">
        <v>187</v>
      </c>
      <c r="CS4" s="480"/>
      <c r="CT4" s="479" t="s">
        <v>188</v>
      </c>
      <c r="CU4" s="480"/>
    </row>
    <row r="5" spans="2:101" s="1" customFormat="1" ht="46.5" customHeight="1" thickBot="1" x14ac:dyDescent="0.3">
      <c r="B5" s="54" t="s">
        <v>4</v>
      </c>
      <c r="C5" s="55" t="s">
        <v>147</v>
      </c>
      <c r="D5" s="55" t="s">
        <v>110</v>
      </c>
      <c r="E5" s="55" t="s">
        <v>16</v>
      </c>
      <c r="F5" s="55" t="s">
        <v>98</v>
      </c>
      <c r="G5" s="195" t="s">
        <v>148</v>
      </c>
      <c r="H5" s="55" t="s">
        <v>111</v>
      </c>
      <c r="I5" s="54" t="s">
        <v>99</v>
      </c>
      <c r="J5" s="55" t="s">
        <v>100</v>
      </c>
      <c r="K5" s="55" t="s">
        <v>101</v>
      </c>
      <c r="L5" s="55" t="s">
        <v>102</v>
      </c>
      <c r="M5" s="55" t="s">
        <v>103</v>
      </c>
      <c r="N5" s="55" t="s">
        <v>6</v>
      </c>
      <c r="O5" s="54" t="s">
        <v>7</v>
      </c>
      <c r="P5" s="56" t="s">
        <v>8</v>
      </c>
      <c r="Q5" s="54" t="s">
        <v>9</v>
      </c>
      <c r="R5" s="56" t="s">
        <v>10</v>
      </c>
      <c r="S5" s="55" t="s">
        <v>11</v>
      </c>
      <c r="T5" s="55" t="s">
        <v>12</v>
      </c>
      <c r="U5" s="55" t="s">
        <v>13</v>
      </c>
      <c r="V5" s="70" t="s">
        <v>14</v>
      </c>
      <c r="W5" s="70" t="s">
        <v>15</v>
      </c>
      <c r="X5" s="55"/>
      <c r="Y5" s="202" t="s">
        <v>165</v>
      </c>
      <c r="Z5" s="203" t="s">
        <v>112</v>
      </c>
      <c r="AA5" s="204" t="s">
        <v>122</v>
      </c>
      <c r="AB5" s="54" t="s">
        <v>99</v>
      </c>
      <c r="AC5" s="55" t="s">
        <v>100</v>
      </c>
      <c r="AD5" s="55" t="s">
        <v>101</v>
      </c>
      <c r="AE5" s="55" t="s">
        <v>102</v>
      </c>
      <c r="AF5" s="55" t="s">
        <v>103</v>
      </c>
      <c r="AG5" s="55" t="s">
        <v>6</v>
      </c>
      <c r="AH5" s="54" t="s">
        <v>7</v>
      </c>
      <c r="AI5" s="56" t="s">
        <v>8</v>
      </c>
      <c r="AJ5" s="54" t="s">
        <v>9</v>
      </c>
      <c r="AK5" s="56" t="s">
        <v>10</v>
      </c>
      <c r="AL5" s="55" t="s">
        <v>11</v>
      </c>
      <c r="AM5" s="55" t="s">
        <v>12</v>
      </c>
      <c r="AN5" s="55" t="s">
        <v>13</v>
      </c>
      <c r="AO5" s="70" t="s">
        <v>14</v>
      </c>
      <c r="AP5" s="70" t="s">
        <v>15</v>
      </c>
      <c r="AQ5" s="55"/>
      <c r="AR5" s="228" t="s">
        <v>173</v>
      </c>
      <c r="AS5" s="229" t="s">
        <v>174</v>
      </c>
      <c r="AT5" s="229" t="s">
        <v>175</v>
      </c>
      <c r="AU5" s="229" t="s">
        <v>176</v>
      </c>
      <c r="AV5" s="229" t="s">
        <v>177</v>
      </c>
      <c r="AW5" s="230" t="s">
        <v>178</v>
      </c>
      <c r="AX5" s="110" t="s">
        <v>5</v>
      </c>
      <c r="AY5" s="57" t="s">
        <v>47</v>
      </c>
      <c r="BB5" s="54" t="s">
        <v>99</v>
      </c>
      <c r="BC5" s="55" t="s">
        <v>100</v>
      </c>
      <c r="BD5" s="55" t="s">
        <v>101</v>
      </c>
      <c r="BE5" s="55" t="s">
        <v>102</v>
      </c>
      <c r="BF5" s="55" t="s">
        <v>103</v>
      </c>
      <c r="BG5" s="55" t="s">
        <v>6</v>
      </c>
      <c r="BH5" s="54" t="s">
        <v>7</v>
      </c>
      <c r="BI5" s="56" t="s">
        <v>8</v>
      </c>
      <c r="BJ5" s="54" t="s">
        <v>9</v>
      </c>
      <c r="BK5" s="56" t="s">
        <v>10</v>
      </c>
      <c r="BL5" s="55" t="s">
        <v>11</v>
      </c>
      <c r="BM5" s="55" t="s">
        <v>12</v>
      </c>
      <c r="BN5" s="55" t="s">
        <v>13</v>
      </c>
      <c r="BO5" s="70" t="s">
        <v>14</v>
      </c>
      <c r="BP5" s="70" t="s">
        <v>15</v>
      </c>
      <c r="BQ5" s="57" t="s">
        <v>113</v>
      </c>
      <c r="BR5" s="277"/>
      <c r="BS5" s="54" t="s">
        <v>99</v>
      </c>
      <c r="BT5" s="55" t="s">
        <v>100</v>
      </c>
      <c r="BU5" s="55" t="s">
        <v>101</v>
      </c>
      <c r="BV5" s="55" t="s">
        <v>102</v>
      </c>
      <c r="BW5" s="55" t="s">
        <v>103</v>
      </c>
      <c r="BX5" s="55" t="s">
        <v>6</v>
      </c>
      <c r="BY5" s="54" t="s">
        <v>7</v>
      </c>
      <c r="BZ5" s="56" t="s">
        <v>8</v>
      </c>
      <c r="CA5" s="54" t="s">
        <v>9</v>
      </c>
      <c r="CB5" s="56" t="s">
        <v>10</v>
      </c>
      <c r="CC5" s="55" t="s">
        <v>11</v>
      </c>
      <c r="CD5" s="55" t="s">
        <v>12</v>
      </c>
      <c r="CE5" s="55" t="s">
        <v>13</v>
      </c>
      <c r="CF5" s="70" t="s">
        <v>14</v>
      </c>
      <c r="CG5" s="70" t="s">
        <v>15</v>
      </c>
      <c r="CH5" s="272" t="s">
        <v>114</v>
      </c>
      <c r="CI5" s="28"/>
      <c r="CJ5" s="287" t="s">
        <v>189</v>
      </c>
      <c r="CK5" s="288" t="s">
        <v>190</v>
      </c>
      <c r="CL5" s="287" t="s">
        <v>191</v>
      </c>
      <c r="CM5" s="288" t="s">
        <v>192</v>
      </c>
      <c r="CN5" s="287" t="s">
        <v>193</v>
      </c>
      <c r="CO5" s="288" t="s">
        <v>194</v>
      </c>
      <c r="CP5" s="287" t="s">
        <v>195</v>
      </c>
      <c r="CQ5" s="288" t="s">
        <v>196</v>
      </c>
      <c r="CR5" s="287" t="s">
        <v>197</v>
      </c>
      <c r="CS5" s="288" t="s">
        <v>198</v>
      </c>
      <c r="CT5" s="287" t="s">
        <v>199</v>
      </c>
      <c r="CU5" s="288" t="s">
        <v>200</v>
      </c>
      <c r="CV5" s="289" t="s">
        <v>201</v>
      </c>
      <c r="CW5" s="290" t="s">
        <v>202</v>
      </c>
    </row>
    <row r="6" spans="2:101" s="1" customFormat="1" ht="30" customHeight="1" x14ac:dyDescent="0.25">
      <c r="B6" s="205">
        <v>1</v>
      </c>
      <c r="C6" s="206">
        <v>45474</v>
      </c>
      <c r="D6" s="205" t="s">
        <v>129</v>
      </c>
      <c r="E6" s="207" t="s">
        <v>92</v>
      </c>
      <c r="F6" s="207" t="s">
        <v>95</v>
      </c>
      <c r="G6" s="207" t="s">
        <v>33</v>
      </c>
      <c r="H6" s="208" t="s">
        <v>71</v>
      </c>
      <c r="I6" s="217">
        <v>5</v>
      </c>
      <c r="J6" s="218">
        <v>4</v>
      </c>
      <c r="K6" s="218">
        <v>5</v>
      </c>
      <c r="L6" s="218">
        <v>5</v>
      </c>
      <c r="M6" s="218">
        <v>4</v>
      </c>
      <c r="N6" s="218">
        <v>4</v>
      </c>
      <c r="O6" s="217">
        <v>5</v>
      </c>
      <c r="P6" s="219">
        <v>4</v>
      </c>
      <c r="Q6" s="217">
        <v>5</v>
      </c>
      <c r="R6" s="219">
        <v>5</v>
      </c>
      <c r="S6" s="218">
        <v>5</v>
      </c>
      <c r="T6" s="218">
        <v>4</v>
      </c>
      <c r="U6" s="218"/>
      <c r="V6" s="220">
        <v>5</v>
      </c>
      <c r="W6" s="220">
        <v>5</v>
      </c>
      <c r="X6" s="130"/>
      <c r="Y6" s="241" t="s">
        <v>23</v>
      </c>
      <c r="Z6" s="242" t="s">
        <v>82</v>
      </c>
      <c r="AA6" s="242" t="s">
        <v>123</v>
      </c>
      <c r="AB6" s="243">
        <f>+AVERAGEIF($H$6:$H$466,$Z6,I$6:I$466)</f>
        <v>4.4333333333333336</v>
      </c>
      <c r="AC6" s="244">
        <f t="shared" ref="AC6:AP6" si="0">+AVERAGEIF($H$6:$H$466,$Z6,J$6:J$466)</f>
        <v>4.0666666666666664</v>
      </c>
      <c r="AD6" s="244">
        <f t="shared" si="0"/>
        <v>3.6086956521739131</v>
      </c>
      <c r="AE6" s="244">
        <f t="shared" si="0"/>
        <v>4.3793103448275863</v>
      </c>
      <c r="AF6" s="244">
        <f t="shared" si="0"/>
        <v>3.6551724137931036</v>
      </c>
      <c r="AG6" s="244">
        <f t="shared" si="0"/>
        <v>3.2608695652173911</v>
      </c>
      <c r="AH6" s="243">
        <f t="shared" si="0"/>
        <v>4.0344827586206895</v>
      </c>
      <c r="AI6" s="245">
        <f t="shared" si="0"/>
        <v>4.258064516129032</v>
      </c>
      <c r="AJ6" s="243">
        <f t="shared" si="0"/>
        <v>4.0344827586206895</v>
      </c>
      <c r="AK6" s="245">
        <f t="shared" si="0"/>
        <v>3.7407407407407409</v>
      </c>
      <c r="AL6" s="244">
        <f t="shared" si="0"/>
        <v>4.4400000000000004</v>
      </c>
      <c r="AM6" s="244">
        <f t="shared" si="0"/>
        <v>4.4444444444444446</v>
      </c>
      <c r="AN6" s="244">
        <f t="shared" si="0"/>
        <v>4.291666666666667</v>
      </c>
      <c r="AO6" s="246">
        <f t="shared" si="0"/>
        <v>3.9642857142857144</v>
      </c>
      <c r="AP6" s="246">
        <f t="shared" si="0"/>
        <v>4.166666666666667</v>
      </c>
      <c r="AQ6" s="244"/>
      <c r="AR6" s="247">
        <f>AVERAGE(AB6:AG6)</f>
        <v>3.9006746626686657</v>
      </c>
      <c r="AS6" s="248">
        <f>AVERAGE(AH6:AI6)</f>
        <v>4.1462736373748612</v>
      </c>
      <c r="AT6" s="248">
        <f>AVERAGE(AJ6:AK6)</f>
        <v>3.8876117496807154</v>
      </c>
      <c r="AU6" s="248">
        <f>AVERAGE(AL6:AN6)</f>
        <v>4.3920370370370376</v>
      </c>
      <c r="AV6" s="248">
        <f>AVERAGE(AO6)</f>
        <v>3.9642857142857144</v>
      </c>
      <c r="AW6" s="248">
        <f>AVERAGE(AP6)</f>
        <v>4.166666666666667</v>
      </c>
      <c r="AX6" s="249">
        <f>AVERAGE(AR6:AW6)</f>
        <v>4.0762582446189439</v>
      </c>
      <c r="AY6" s="250">
        <f>+COUNTIF($H$6:$H$466,Z6)</f>
        <v>31</v>
      </c>
      <c r="AZ6" s="72"/>
      <c r="BA6" s="72"/>
      <c r="BB6" s="273">
        <f>+AVERAGEIFS(I$6:I$466,$H$6:$H$466,$Z6,$E$6:$E$466,"Muller")</f>
        <v>4.5454545454545459</v>
      </c>
      <c r="BC6" s="274">
        <f t="shared" ref="BC6:BP6" si="1">+AVERAGEIFS(J$6:J$466,$H$6:$H$466,$Z6,$E$6:$E$466,"Muller")</f>
        <v>4.4545454545454541</v>
      </c>
      <c r="BD6" s="274">
        <f t="shared" si="1"/>
        <v>4.7142857142857144</v>
      </c>
      <c r="BE6" s="274">
        <f t="shared" si="1"/>
        <v>4.7272727272727275</v>
      </c>
      <c r="BF6" s="274">
        <f t="shared" si="1"/>
        <v>3.9090909090909092</v>
      </c>
      <c r="BG6" s="274">
        <f t="shared" si="1"/>
        <v>4.1428571428571432</v>
      </c>
      <c r="BH6" s="273">
        <f t="shared" si="1"/>
        <v>4.333333333333333</v>
      </c>
      <c r="BI6" s="275">
        <f t="shared" si="1"/>
        <v>4.416666666666667</v>
      </c>
      <c r="BJ6" s="273">
        <f t="shared" si="1"/>
        <v>4.4000000000000004</v>
      </c>
      <c r="BK6" s="275">
        <f t="shared" si="1"/>
        <v>4.4000000000000004</v>
      </c>
      <c r="BL6" s="274">
        <f t="shared" si="1"/>
        <v>4.8571428571428568</v>
      </c>
      <c r="BM6" s="274">
        <f t="shared" si="1"/>
        <v>4.666666666666667</v>
      </c>
      <c r="BN6" s="274">
        <f t="shared" si="1"/>
        <v>4.333333333333333</v>
      </c>
      <c r="BO6" s="276">
        <f t="shared" si="1"/>
        <v>4.3</v>
      </c>
      <c r="BP6" s="276">
        <f t="shared" si="1"/>
        <v>4.5</v>
      </c>
      <c r="BQ6" s="278">
        <f>+COUNTIFS($E$6:$E$466,"Muller",$H$6:$H$466,Z6)</f>
        <v>12</v>
      </c>
      <c r="BR6" s="279"/>
      <c r="BS6" s="273">
        <f>+AVERAGEIFS(I$6:I$466,$H$6:$H$466,$Z6,$E$6:$E$466,"Home")</f>
        <v>4.3684210526315788</v>
      </c>
      <c r="BT6" s="274">
        <f t="shared" ref="BT6:CG6" si="2">+AVERAGEIFS(J$6:J$466,$H$6:$H$466,$Z6,$E$6:$E$466,"Home")</f>
        <v>3.8421052631578947</v>
      </c>
      <c r="BU6" s="274">
        <f t="shared" si="2"/>
        <v>3.125</v>
      </c>
      <c r="BV6" s="274">
        <f t="shared" si="2"/>
        <v>4.166666666666667</v>
      </c>
      <c r="BW6" s="274">
        <f t="shared" si="2"/>
        <v>3.5</v>
      </c>
      <c r="BX6" s="274">
        <f t="shared" si="2"/>
        <v>2.875</v>
      </c>
      <c r="BY6" s="273">
        <f t="shared" si="2"/>
        <v>3.8235294117647061</v>
      </c>
      <c r="BZ6" s="275">
        <f t="shared" si="2"/>
        <v>4.1578947368421053</v>
      </c>
      <c r="CA6" s="273">
        <f t="shared" si="2"/>
        <v>3.8421052631578947</v>
      </c>
      <c r="CB6" s="275">
        <f t="shared" si="2"/>
        <v>3.3529411764705883</v>
      </c>
      <c r="CC6" s="274">
        <f t="shared" si="2"/>
        <v>4.2777777777777777</v>
      </c>
      <c r="CD6" s="274">
        <f t="shared" si="2"/>
        <v>4.333333333333333</v>
      </c>
      <c r="CE6" s="274">
        <f t="shared" si="2"/>
        <v>4.2777777777777777</v>
      </c>
      <c r="CF6" s="276">
        <f t="shared" si="2"/>
        <v>3.7777777777777777</v>
      </c>
      <c r="CG6" s="276">
        <f t="shared" si="2"/>
        <v>3.9444444444444446</v>
      </c>
      <c r="CH6" s="261">
        <f>+COUNTIFS($E$6:$E$466,"Home",$H$6:$H$466,Z6)</f>
        <v>19</v>
      </c>
      <c r="CI6" s="72"/>
      <c r="CJ6" s="291">
        <f>+AVERAGE(BB6:BG6)</f>
        <v>4.4155844155844157</v>
      </c>
      <c r="CK6" s="292">
        <f>+AVERAGE(BS6:BX6)</f>
        <v>3.6461988304093569</v>
      </c>
      <c r="CL6" s="291">
        <f>+AVERAGE(BH6:BI6)</f>
        <v>4.375</v>
      </c>
      <c r="CM6" s="292">
        <f>+AVERAGE(BY6:BZ6)</f>
        <v>3.9907120743034055</v>
      </c>
      <c r="CN6" s="291">
        <f>+AVERAGE(BJ6:BK6)</f>
        <v>4.4000000000000004</v>
      </c>
      <c r="CO6" s="292">
        <f>+AVERAGE(CA6:CB6)</f>
        <v>3.5975232198142413</v>
      </c>
      <c r="CP6" s="291">
        <f>+AVERAGE(BL6:BN6)</f>
        <v>4.6190476190476195</v>
      </c>
      <c r="CQ6" s="292">
        <f>+AVERAGE(CC6:CE6)</f>
        <v>4.2962962962962967</v>
      </c>
      <c r="CR6" s="291">
        <f>+AVERAGE(BO6)</f>
        <v>4.3</v>
      </c>
      <c r="CS6" s="292">
        <f>+AVERAGE(CF6)</f>
        <v>3.7777777777777777</v>
      </c>
      <c r="CT6" s="291">
        <f>+AVERAGE(BP6)</f>
        <v>4.5</v>
      </c>
      <c r="CU6" s="292">
        <f t="shared" ref="CU6" si="3">+AVERAGE(CG6)</f>
        <v>3.9444444444444446</v>
      </c>
      <c r="CV6" s="291">
        <f>+AVERAGE(CJ6,CL6,CN6,CP6,CR6, CT6)</f>
        <v>4.4349386724386726</v>
      </c>
      <c r="CW6" s="293">
        <f>+AVERAGE(CK6,CM6,CO6,CQ6,CS6,CU6)</f>
        <v>3.8754921071742543</v>
      </c>
    </row>
    <row r="7" spans="2:101" s="1" customFormat="1" ht="30" customHeight="1" x14ac:dyDescent="0.25">
      <c r="B7" s="209">
        <v>2</v>
      </c>
      <c r="C7" s="210">
        <v>45474</v>
      </c>
      <c r="D7" s="209" t="s">
        <v>129</v>
      </c>
      <c r="E7" s="211" t="s">
        <v>94</v>
      </c>
      <c r="F7" s="211" t="s">
        <v>95</v>
      </c>
      <c r="G7" s="211" t="s">
        <v>21</v>
      </c>
      <c r="H7" s="212" t="s">
        <v>66</v>
      </c>
      <c r="I7" s="221">
        <v>5</v>
      </c>
      <c r="J7" s="222">
        <v>5</v>
      </c>
      <c r="K7" s="222">
        <v>5</v>
      </c>
      <c r="L7" s="222">
        <v>5</v>
      </c>
      <c r="M7" s="222">
        <v>4</v>
      </c>
      <c r="N7" s="222">
        <v>2</v>
      </c>
      <c r="O7" s="221">
        <v>4</v>
      </c>
      <c r="P7" s="223">
        <v>5</v>
      </c>
      <c r="Q7" s="221">
        <v>4</v>
      </c>
      <c r="R7" s="223">
        <v>3</v>
      </c>
      <c r="S7" s="222">
        <v>5</v>
      </c>
      <c r="T7" s="222">
        <v>4</v>
      </c>
      <c r="U7" s="222">
        <v>3</v>
      </c>
      <c r="V7" s="224">
        <v>5</v>
      </c>
      <c r="W7" s="224">
        <v>5</v>
      </c>
      <c r="X7" s="131"/>
      <c r="Y7" s="251" t="s">
        <v>151</v>
      </c>
      <c r="Z7" s="252" t="s">
        <v>88</v>
      </c>
      <c r="AA7" s="252" t="s">
        <v>126</v>
      </c>
      <c r="AB7" s="253">
        <f t="shared" ref="AB7" si="4">+AVERAGEIF($H$6:$H$466,$Z7,I$6:I$466)</f>
        <v>4.0625</v>
      </c>
      <c r="AC7" s="254">
        <f t="shared" ref="AC7" si="5">+AVERAGEIF($H$6:$H$466,$Z7,J$6:J$466)</f>
        <v>3.8666666666666667</v>
      </c>
      <c r="AD7" s="254">
        <f t="shared" ref="AD7" si="6">+AVERAGEIF($H$6:$H$466,$Z7,K$6:K$466)</f>
        <v>3.6</v>
      </c>
      <c r="AE7" s="254">
        <f t="shared" ref="AE7" si="7">+AVERAGEIF($H$6:$H$466,$Z7,L$6:L$466)</f>
        <v>4.1333333333333337</v>
      </c>
      <c r="AF7" s="254">
        <f t="shared" ref="AF7" si="8">+AVERAGEIF($H$6:$H$466,$Z7,M$6:M$466)</f>
        <v>3.6</v>
      </c>
      <c r="AG7" s="254">
        <f t="shared" ref="AG7" si="9">+AVERAGEIF($H$6:$H$466,$Z7,N$6:N$466)</f>
        <v>2.8333333333333335</v>
      </c>
      <c r="AH7" s="253">
        <f t="shared" ref="AH7" si="10">+AVERAGEIF($H$6:$H$466,$Z7,O$6:O$466)</f>
        <v>3.125</v>
      </c>
      <c r="AI7" s="255">
        <f t="shared" ref="AI7" si="11">+AVERAGEIF($H$6:$H$466,$Z7,P$6:P$466)</f>
        <v>3.125</v>
      </c>
      <c r="AJ7" s="253">
        <f t="shared" ref="AJ7" si="12">+AVERAGEIF($H$6:$H$466,$Z7,Q$6:Q$466)</f>
        <v>4</v>
      </c>
      <c r="AK7" s="255">
        <f t="shared" ref="AK7" si="13">+AVERAGEIF($H$6:$H$466,$Z7,R$6:R$466)</f>
        <v>3.1875</v>
      </c>
      <c r="AL7" s="254">
        <f t="shared" ref="AL7" si="14">+AVERAGEIF($H$6:$H$466,$Z7,S$6:S$466)</f>
        <v>3.5384615384615383</v>
      </c>
      <c r="AM7" s="254">
        <f t="shared" ref="AM7" si="15">+AVERAGEIF($H$6:$H$466,$Z7,T$6:T$466)</f>
        <v>3.5333333333333332</v>
      </c>
      <c r="AN7" s="254">
        <f t="shared" ref="AN7" si="16">+AVERAGEIF($H$6:$H$466,$Z7,U$6:U$466)</f>
        <v>3.5714285714285716</v>
      </c>
      <c r="AO7" s="256">
        <f t="shared" ref="AO7" si="17">+AVERAGEIF($H$6:$H$466,$Z7,V$6:V$466)</f>
        <v>4.333333333333333</v>
      </c>
      <c r="AP7" s="256">
        <f t="shared" ref="AP7" si="18">+AVERAGEIF($H$6:$H$466,$Z7,W$6:W$466)</f>
        <v>3.75</v>
      </c>
      <c r="AQ7" s="254"/>
      <c r="AR7" s="257">
        <f t="shared" ref="AR7" si="19">AVERAGE(AB7:AG7)</f>
        <v>3.682638888888889</v>
      </c>
      <c r="AS7" s="258">
        <f t="shared" ref="AS7" si="20">AVERAGE(AH7:AI7)</f>
        <v>3.125</v>
      </c>
      <c r="AT7" s="258">
        <f t="shared" ref="AT7" si="21">AVERAGE(AJ7:AK7)</f>
        <v>3.59375</v>
      </c>
      <c r="AU7" s="258">
        <f t="shared" ref="AU7" si="22">AVERAGE(AL7:AN7)</f>
        <v>3.5477411477411476</v>
      </c>
      <c r="AV7" s="258">
        <f t="shared" ref="AV7" si="23">AVERAGE(AO7)</f>
        <v>4.333333333333333</v>
      </c>
      <c r="AW7" s="259">
        <f t="shared" ref="AW7" si="24">AVERAGE(AP7)</f>
        <v>3.75</v>
      </c>
      <c r="AX7" s="260">
        <f t="shared" ref="AX7" si="25">AVERAGE(AR7:AW7)</f>
        <v>3.6720772283272285</v>
      </c>
      <c r="AY7" s="261">
        <f>+COUNTIF($H$6:$H$466,Z7)</f>
        <v>16</v>
      </c>
      <c r="AZ7" s="75"/>
      <c r="BA7" s="75"/>
      <c r="BB7" s="253">
        <f>+AVERAGEIFS(I$6:I$466,$H$6:$H$466,$Z7,$E$6:$E$466,"Muller")</f>
        <v>4.2</v>
      </c>
      <c r="BC7" s="254">
        <f t="shared" ref="BC7" si="26">+AVERAGEIFS(J$6:J$466,$H$6:$H$466,$Z7,$E$6:$E$466,"Muller")</f>
        <v>4.2</v>
      </c>
      <c r="BD7" s="254">
        <f t="shared" ref="BD7" si="27">+AVERAGEIFS(K$6:K$466,$H$6:$H$466,$Z7,$E$6:$E$466,"Muller")</f>
        <v>4</v>
      </c>
      <c r="BE7" s="254">
        <f t="shared" ref="BE7" si="28">+AVERAGEIFS(L$6:L$466,$H$6:$H$466,$Z7,$E$6:$E$466,"Muller")</f>
        <v>4.2</v>
      </c>
      <c r="BF7" s="254">
        <f t="shared" ref="BF7" si="29">+AVERAGEIFS(M$6:M$466,$H$6:$H$466,$Z7,$E$6:$E$466,"Muller")</f>
        <v>3.6</v>
      </c>
      <c r="BG7" s="254">
        <f t="shared" ref="BG7" si="30">+AVERAGEIFS(N$6:N$466,$H$6:$H$466,$Z7,$E$6:$E$466,"Muller")</f>
        <v>3</v>
      </c>
      <c r="BH7" s="253">
        <f t="shared" ref="BH7" si="31">+AVERAGEIFS(O$6:O$466,$H$6:$H$466,$Z7,$E$6:$E$466,"Muller")</f>
        <v>3.2</v>
      </c>
      <c r="BI7" s="255">
        <f t="shared" ref="BI7" si="32">+AVERAGEIFS(P$6:P$466,$H$6:$H$466,$Z7,$E$6:$E$466,"Muller")</f>
        <v>3</v>
      </c>
      <c r="BJ7" s="253">
        <f t="shared" ref="BJ7" si="33">+AVERAGEIFS(Q$6:Q$466,$H$6:$H$466,$Z7,$E$6:$E$466,"Muller")</f>
        <v>3.8</v>
      </c>
      <c r="BK7" s="255">
        <f t="shared" ref="BK7" si="34">+AVERAGEIFS(R$6:R$466,$H$6:$H$466,$Z7,$E$6:$E$466,"Muller")</f>
        <v>3</v>
      </c>
      <c r="BL7" s="254">
        <f t="shared" ref="BL7" si="35">+AVERAGEIFS(S$6:S$466,$H$6:$H$466,$Z7,$E$6:$E$466,"Muller")</f>
        <v>2.75</v>
      </c>
      <c r="BM7" s="254">
        <f t="shared" ref="BM7" si="36">+AVERAGEIFS(T$6:T$466,$H$6:$H$466,$Z7,$E$6:$E$466,"Muller")</f>
        <v>3.2</v>
      </c>
      <c r="BN7" s="254">
        <f t="shared" ref="BN7" si="37">+AVERAGEIFS(U$6:U$466,$H$6:$H$466,$Z7,$E$6:$E$466,"Muller")</f>
        <v>3.8</v>
      </c>
      <c r="BO7" s="256">
        <f t="shared" ref="BO7" si="38">+AVERAGEIFS(V$6:V$466,$H$6:$H$466,$Z7,$E$6:$E$466,"Muller")</f>
        <v>4.5999999999999996</v>
      </c>
      <c r="BP7" s="256">
        <f t="shared" ref="BP7" si="39">+AVERAGEIFS(W$6:W$466,$H$6:$H$466,$Z7,$E$6:$E$466,"Muller")</f>
        <v>4.2</v>
      </c>
      <c r="BQ7" s="261">
        <f>+COUNTIFS($E$6:$E$466,"Muller",$H$6:$H$466,Z7)</f>
        <v>5</v>
      </c>
      <c r="BR7" s="279"/>
      <c r="BS7" s="253">
        <f>+AVERAGEIFS(I$6:I$466,$H$6:$H$466,$Z7,$E$6:$E$466,"Home")</f>
        <v>4.2222222222222223</v>
      </c>
      <c r="BT7" s="254">
        <f t="shared" ref="BT7" si="40">+AVERAGEIFS(J$6:J$466,$H$6:$H$466,$Z7,$E$6:$E$466,"Home")</f>
        <v>4</v>
      </c>
      <c r="BU7" s="254">
        <f t="shared" ref="BU7" si="41">+AVERAGEIFS(K$6:K$466,$H$6:$H$466,$Z7,$E$6:$E$466,"Home")</f>
        <v>3.75</v>
      </c>
      <c r="BV7" s="254">
        <f t="shared" ref="BV7" si="42">+AVERAGEIFS(L$6:L$466,$H$6:$H$466,$Z7,$E$6:$E$466,"Home")</f>
        <v>4</v>
      </c>
      <c r="BW7" s="254">
        <f t="shared" ref="BW7" si="43">+AVERAGEIFS(M$6:M$466,$H$6:$H$466,$Z7,$E$6:$E$466,"Home")</f>
        <v>3.5</v>
      </c>
      <c r="BX7" s="254">
        <f t="shared" ref="BX7" si="44">+AVERAGEIFS(N$6:N$466,$H$6:$H$466,$Z7,$E$6:$E$466,"Home")</f>
        <v>3</v>
      </c>
      <c r="BY7" s="253">
        <f t="shared" ref="BY7" si="45">+AVERAGEIFS(O$6:O$466,$H$6:$H$466,$Z7,$E$6:$E$466,"Home")</f>
        <v>3.2222222222222223</v>
      </c>
      <c r="BZ7" s="255">
        <f t="shared" ref="BZ7" si="46">+AVERAGEIFS(P$6:P$466,$H$6:$H$466,$Z7,$E$6:$E$466,"Home")</f>
        <v>3.4444444444444446</v>
      </c>
      <c r="CA7" s="253">
        <f t="shared" ref="CA7" si="47">+AVERAGEIFS(Q$6:Q$466,$H$6:$H$466,$Z7,$E$6:$E$466,"Home")</f>
        <v>4</v>
      </c>
      <c r="CB7" s="255">
        <f t="shared" ref="CB7" si="48">+AVERAGEIFS(R$6:R$466,$H$6:$H$466,$Z7,$E$6:$E$466,"Home")</f>
        <v>3.7777777777777777</v>
      </c>
      <c r="CC7" s="254">
        <f t="shared" ref="CC7" si="49">+AVERAGEIFS(S$6:S$466,$H$6:$H$466,$Z7,$E$6:$E$466,"Home")</f>
        <v>4.1428571428571432</v>
      </c>
      <c r="CD7" s="254">
        <f t="shared" ref="CD7" si="50">+AVERAGEIFS(T$6:T$466,$H$6:$H$466,$Z7,$E$6:$E$466,"Home")</f>
        <v>3.875</v>
      </c>
      <c r="CE7" s="254">
        <f t="shared" ref="CE7" si="51">+AVERAGEIFS(U$6:U$466,$H$6:$H$466,$Z7,$E$6:$E$466,"Home")</f>
        <v>3.5714285714285716</v>
      </c>
      <c r="CF7" s="256">
        <f t="shared" ref="CF7" si="52">+AVERAGEIFS(V$6:V$466,$H$6:$H$466,$Z7,$E$6:$E$466,"Home")</f>
        <v>4</v>
      </c>
      <c r="CG7" s="256">
        <f t="shared" ref="CG7" si="53">+AVERAGEIFS(W$6:W$466,$H$6:$H$466,$Z7,$E$6:$E$466,"Home")</f>
        <v>3.6666666666666665</v>
      </c>
      <c r="CH7" s="261">
        <f>+COUNTIFS($E$6:$E$466,"Home",$H$6:$H$466,Z7)</f>
        <v>9</v>
      </c>
      <c r="CI7" s="75"/>
      <c r="CJ7" s="291">
        <f t="shared" ref="CJ7" si="54">+AVERAGE(BB7:BG7)</f>
        <v>3.8666666666666671</v>
      </c>
      <c r="CK7" s="292">
        <f t="shared" ref="CK7" si="55">+AVERAGE(BS7:BX7)</f>
        <v>3.7453703703703702</v>
      </c>
      <c r="CL7" s="291">
        <f t="shared" ref="CL7" si="56">+AVERAGE(BH7:BI7)</f>
        <v>3.1</v>
      </c>
      <c r="CM7" s="292">
        <f t="shared" ref="CM7" si="57">+AVERAGE(BY7:BZ7)</f>
        <v>3.3333333333333335</v>
      </c>
      <c r="CN7" s="291">
        <f t="shared" ref="CN7" si="58">+AVERAGE(BJ7:BK7)</f>
        <v>3.4</v>
      </c>
      <c r="CO7" s="292">
        <f t="shared" ref="CO7" si="59">+AVERAGE(CA7:CB7)</f>
        <v>3.8888888888888888</v>
      </c>
      <c r="CP7" s="291">
        <f t="shared" ref="CP7" si="60">+AVERAGE(BL7:BN7)</f>
        <v>3.25</v>
      </c>
      <c r="CQ7" s="292">
        <f t="shared" ref="CQ7" si="61">+AVERAGE(CC7:CE7)</f>
        <v>3.8630952380952377</v>
      </c>
      <c r="CR7" s="291">
        <f t="shared" ref="CR7" si="62">+AVERAGE(BO7)</f>
        <v>4.5999999999999996</v>
      </c>
      <c r="CS7" s="292">
        <f t="shared" ref="CS7" si="63">+AVERAGE(CF7)</f>
        <v>4</v>
      </c>
      <c r="CT7" s="291">
        <f t="shared" ref="CT7" si="64">+AVERAGE(BP7)</f>
        <v>4.2</v>
      </c>
      <c r="CU7" s="292">
        <f t="shared" ref="CU7" si="65">+AVERAGE(CG7)</f>
        <v>3.6666666666666665</v>
      </c>
      <c r="CV7" s="291">
        <f t="shared" ref="CV7" si="66">+AVERAGE(CJ7,CL7,CN7,CP7,CR7, CT7)</f>
        <v>3.7361111111111112</v>
      </c>
      <c r="CW7" s="293">
        <f t="shared" ref="CW7" si="67">+AVERAGE(CK7,CM7,CO7,CQ7,CS7,CU7)</f>
        <v>3.7495590828924161</v>
      </c>
    </row>
    <row r="8" spans="2:101" s="1" customFormat="1" ht="30" customHeight="1" x14ac:dyDescent="0.25">
      <c r="B8" s="209">
        <v>3</v>
      </c>
      <c r="C8" s="210">
        <v>45474</v>
      </c>
      <c r="D8" s="209" t="s">
        <v>129</v>
      </c>
      <c r="E8" s="211" t="s">
        <v>93</v>
      </c>
      <c r="F8" s="211" t="s">
        <v>95</v>
      </c>
      <c r="G8" s="211" t="s">
        <v>149</v>
      </c>
      <c r="H8" s="212" t="s">
        <v>63</v>
      </c>
      <c r="I8" s="221">
        <v>5</v>
      </c>
      <c r="J8" s="222">
        <v>4</v>
      </c>
      <c r="K8" s="222">
        <v>3</v>
      </c>
      <c r="L8" s="222">
        <v>4</v>
      </c>
      <c r="M8" s="222">
        <v>4</v>
      </c>
      <c r="N8" s="222">
        <v>3</v>
      </c>
      <c r="O8" s="221">
        <v>4</v>
      </c>
      <c r="P8" s="223">
        <v>4</v>
      </c>
      <c r="Q8" s="221">
        <v>4</v>
      </c>
      <c r="R8" s="223">
        <v>3</v>
      </c>
      <c r="S8" s="222">
        <v>5</v>
      </c>
      <c r="T8" s="222">
        <v>1</v>
      </c>
      <c r="U8" s="222">
        <v>2</v>
      </c>
      <c r="V8" s="224">
        <v>5</v>
      </c>
      <c r="W8" s="224">
        <v>3</v>
      </c>
      <c r="X8" s="131"/>
      <c r="Y8" s="251" t="s">
        <v>33</v>
      </c>
      <c r="Z8" s="252" t="s">
        <v>71</v>
      </c>
      <c r="AA8" s="252" t="s">
        <v>126</v>
      </c>
      <c r="AB8" s="253">
        <f t="shared" ref="AB8:AB34" si="68">+AVERAGEIF($H$6:$H$466,$Z8,I$6:I$466)</f>
        <v>4.1904761904761907</v>
      </c>
      <c r="AC8" s="254">
        <f t="shared" ref="AC8:AC34" si="69">+AVERAGEIF($H$6:$H$466,$Z8,J$6:J$466)</f>
        <v>3.9545454545454546</v>
      </c>
      <c r="AD8" s="254">
        <f t="shared" ref="AD8:AD34" si="70">+AVERAGEIF($H$6:$H$466,$Z8,K$6:K$466)</f>
        <v>3.8421052631578947</v>
      </c>
      <c r="AE8" s="254">
        <f t="shared" ref="AE8:AE34" si="71">+AVERAGEIF($H$6:$H$466,$Z8,L$6:L$466)</f>
        <v>4.1818181818181817</v>
      </c>
      <c r="AF8" s="254">
        <f t="shared" ref="AF8:AF34" si="72">+AVERAGEIF($H$6:$H$466,$Z8,M$6:M$466)</f>
        <v>4.4090909090909092</v>
      </c>
      <c r="AG8" s="254">
        <f t="shared" ref="AG8:AG34" si="73">+AVERAGEIF($H$6:$H$466,$Z8,N$6:N$466)</f>
        <v>3.0555555555555554</v>
      </c>
      <c r="AH8" s="253">
        <f t="shared" ref="AH8:AH34" si="74">+AVERAGEIF($H$6:$H$466,$Z8,O$6:O$466)</f>
        <v>4.2</v>
      </c>
      <c r="AI8" s="255">
        <f t="shared" ref="AI8:AI34" si="75">+AVERAGEIF($H$6:$H$466,$Z8,P$6:P$466)</f>
        <v>4.1578947368421053</v>
      </c>
      <c r="AJ8" s="253">
        <f t="shared" ref="AJ8:AJ34" si="76">+AVERAGEIF($H$6:$H$466,$Z8,Q$6:Q$466)</f>
        <v>4.55</v>
      </c>
      <c r="AK8" s="255">
        <f t="shared" ref="AK8:AK34" si="77">+AVERAGEIF($H$6:$H$466,$Z8,R$6:R$466)</f>
        <v>3.65</v>
      </c>
      <c r="AL8" s="254">
        <f t="shared" ref="AL8:AL34" si="78">+AVERAGEIF($H$6:$H$466,$Z8,S$6:S$466)</f>
        <v>3.8947368421052633</v>
      </c>
      <c r="AM8" s="254">
        <f t="shared" ref="AM8:AM34" si="79">+AVERAGEIF($H$6:$H$466,$Z8,T$6:T$466)</f>
        <v>3.4545454545454546</v>
      </c>
      <c r="AN8" s="254">
        <f t="shared" ref="AN8:AN34" si="80">+AVERAGEIF($H$6:$H$466,$Z8,U$6:U$466)</f>
        <v>3.9444444444444446</v>
      </c>
      <c r="AO8" s="256">
        <f t="shared" ref="AO8:AO34" si="81">+AVERAGEIF($H$6:$H$466,$Z8,V$6:V$466)</f>
        <v>4.4545454545454541</v>
      </c>
      <c r="AP8" s="256">
        <f t="shared" ref="AP8:AP34" si="82">+AVERAGEIF($H$6:$H$466,$Z8,W$6:W$466)</f>
        <v>4.1500000000000004</v>
      </c>
      <c r="AQ8" s="254"/>
      <c r="AR8" s="257">
        <f t="shared" ref="AR8:AR34" si="83">AVERAGE(AB8:AG8)</f>
        <v>3.9389319257740305</v>
      </c>
      <c r="AS8" s="258">
        <f t="shared" ref="AS8:AS34" si="84">AVERAGE(AH8:AI8)</f>
        <v>4.1789473684210527</v>
      </c>
      <c r="AT8" s="258">
        <f t="shared" ref="AT8:AT34" si="85">AVERAGE(AJ8:AK8)</f>
        <v>4.0999999999999996</v>
      </c>
      <c r="AU8" s="258">
        <f t="shared" ref="AU8:AU34" si="86">AVERAGE(AL8:AN8)</f>
        <v>3.7645755803650545</v>
      </c>
      <c r="AV8" s="258">
        <f t="shared" ref="AV8:AV34" si="87">AVERAGE(AO8)</f>
        <v>4.4545454545454541</v>
      </c>
      <c r="AW8" s="259">
        <f t="shared" ref="AW8:AW34" si="88">AVERAGE(AP8)</f>
        <v>4.1500000000000004</v>
      </c>
      <c r="AX8" s="260">
        <f t="shared" ref="AX8:AX34" si="89">AVERAGE(AR8:AW8)</f>
        <v>4.0978333881842657</v>
      </c>
      <c r="AY8" s="261">
        <f t="shared" ref="AY8:AY47" si="90">+COUNTIF($H$6:$H$466,Z8)</f>
        <v>22</v>
      </c>
      <c r="AZ8" s="75"/>
      <c r="BA8" s="75"/>
      <c r="BB8" s="253">
        <f t="shared" ref="BB8:BB34" si="91">+AVERAGEIFS(I$6:I$466,$H$6:$H$466,$Z8,$E$6:$E$466,"Muller")</f>
        <v>4.25</v>
      </c>
      <c r="BC8" s="254">
        <f t="shared" ref="BC8:BC34" si="92">+AVERAGEIFS(J$6:J$466,$H$6:$H$466,$Z8,$E$6:$E$466,"Muller")</f>
        <v>4.083333333333333</v>
      </c>
      <c r="BD8" s="254">
        <f t="shared" ref="BD8:BD34" si="93">+AVERAGEIFS(K$6:K$466,$H$6:$H$466,$Z8,$E$6:$E$466,"Muller")</f>
        <v>4</v>
      </c>
      <c r="BE8" s="254">
        <f t="shared" ref="BE8:BE34" si="94">+AVERAGEIFS(L$6:L$466,$H$6:$H$466,$Z8,$E$6:$E$466,"Muller")</f>
        <v>4.333333333333333</v>
      </c>
      <c r="BF8" s="254">
        <f t="shared" ref="BF8:BF34" si="95">+AVERAGEIFS(M$6:M$466,$H$6:$H$466,$Z8,$E$6:$E$466,"Muller")</f>
        <v>4.5</v>
      </c>
      <c r="BG8" s="254">
        <f t="shared" ref="BG8:BG34" si="96">+AVERAGEIFS(N$6:N$466,$H$6:$H$466,$Z8,$E$6:$E$466,"Muller")</f>
        <v>3.125</v>
      </c>
      <c r="BH8" s="253">
        <f t="shared" ref="BH8:BH34" si="97">+AVERAGEIFS(O$6:O$466,$H$6:$H$466,$Z8,$E$6:$E$466,"Muller")</f>
        <v>4.083333333333333</v>
      </c>
      <c r="BI8" s="255">
        <f t="shared" ref="BI8:BI34" si="98">+AVERAGEIFS(P$6:P$466,$H$6:$H$466,$Z8,$E$6:$E$466,"Muller")</f>
        <v>4</v>
      </c>
      <c r="BJ8" s="253">
        <f t="shared" ref="BJ8:BJ34" si="99">+AVERAGEIFS(Q$6:Q$466,$H$6:$H$466,$Z8,$E$6:$E$466,"Muller")</f>
        <v>4.583333333333333</v>
      </c>
      <c r="BK8" s="255">
        <f t="shared" ref="BK8:BK34" si="100">+AVERAGEIFS(R$6:R$466,$H$6:$H$466,$Z8,$E$6:$E$466,"Muller")</f>
        <v>3.5833333333333335</v>
      </c>
      <c r="BL8" s="254">
        <f t="shared" ref="BL8:BL34" si="101">+AVERAGEIFS(S$6:S$466,$H$6:$H$466,$Z8,$E$6:$E$466,"Muller")</f>
        <v>4</v>
      </c>
      <c r="BM8" s="254">
        <f t="shared" ref="BM8:BM34" si="102">+AVERAGEIFS(T$6:T$466,$H$6:$H$466,$Z8,$E$6:$E$466,"Muller")</f>
        <v>3.5</v>
      </c>
      <c r="BN8" s="254">
        <f t="shared" ref="BN8:BN34" si="103">+AVERAGEIFS(U$6:U$466,$H$6:$H$466,$Z8,$E$6:$E$466,"Muller")</f>
        <v>3.8181818181818183</v>
      </c>
      <c r="BO8" s="256">
        <f t="shared" ref="BO8:BO34" si="104">+AVERAGEIFS(V$6:V$466,$H$6:$H$466,$Z8,$E$6:$E$466,"Muller")</f>
        <v>4.666666666666667</v>
      </c>
      <c r="BP8" s="256">
        <f t="shared" ref="BP8:BP34" si="105">+AVERAGEIFS(W$6:W$466,$H$6:$H$466,$Z8,$E$6:$E$466,"Muller")</f>
        <v>4.1818181818181817</v>
      </c>
      <c r="BQ8" s="261">
        <f t="shared" ref="BQ8:BQ36" si="106">+COUNTIFS($E$6:$E$466,"Muller",$H$6:$H$466,Z8)</f>
        <v>12</v>
      </c>
      <c r="BR8" s="279"/>
      <c r="BS8" s="253">
        <f t="shared" ref="BS8:BS34" si="107">+AVERAGEIFS(I$6:I$466,$H$6:$H$466,$Z8,$E$6:$E$466,"Home")</f>
        <v>4</v>
      </c>
      <c r="BT8" s="254">
        <f t="shared" ref="BT8:BT34" si="108">+AVERAGEIFS(J$6:J$466,$H$6:$H$466,$Z8,$E$6:$E$466,"Home")</f>
        <v>3.7777777777777777</v>
      </c>
      <c r="BU8" s="254">
        <f t="shared" ref="BU8:BU34" si="109">+AVERAGEIFS(K$6:K$466,$H$6:$H$466,$Z8,$E$6:$E$466,"Home")</f>
        <v>3.5555555555555554</v>
      </c>
      <c r="BV8" s="254">
        <f t="shared" ref="BV8:BV34" si="110">+AVERAGEIFS(L$6:L$466,$H$6:$H$466,$Z8,$E$6:$E$466,"Home")</f>
        <v>3.8888888888888888</v>
      </c>
      <c r="BW8" s="254">
        <f t="shared" ref="BW8:BW34" si="111">+AVERAGEIFS(M$6:M$466,$H$6:$H$466,$Z8,$E$6:$E$466,"Home")</f>
        <v>4.333333333333333</v>
      </c>
      <c r="BX8" s="254">
        <f t="shared" ref="BX8:BX34" si="112">+AVERAGEIFS(N$6:N$466,$H$6:$H$466,$Z8,$E$6:$E$466,"Home")</f>
        <v>2.8888888888888888</v>
      </c>
      <c r="BY8" s="253">
        <f t="shared" ref="BY8:BY34" si="113">+AVERAGEIFS(O$6:O$466,$H$6:$H$466,$Z8,$E$6:$E$466,"Home")</f>
        <v>4.2857142857142856</v>
      </c>
      <c r="BZ8" s="255">
        <f t="shared" ref="BZ8:BZ34" si="114">+AVERAGEIFS(P$6:P$466,$H$6:$H$466,$Z8,$E$6:$E$466,"Home")</f>
        <v>4.4285714285714288</v>
      </c>
      <c r="CA8" s="253">
        <f t="shared" ref="CA8:CA34" si="115">+AVERAGEIFS(Q$6:Q$466,$H$6:$H$466,$Z8,$E$6:$E$466,"Home")</f>
        <v>4.4285714285714288</v>
      </c>
      <c r="CB8" s="255">
        <f t="shared" ref="CB8:CB34" si="116">+AVERAGEIFS(R$6:R$466,$H$6:$H$466,$Z8,$E$6:$E$466,"Home")</f>
        <v>3.5714285714285716</v>
      </c>
      <c r="CC8" s="254">
        <f t="shared" ref="CC8:CC34" si="117">+AVERAGEIFS(S$6:S$466,$H$6:$H$466,$Z8,$E$6:$E$466,"Home")</f>
        <v>3.625</v>
      </c>
      <c r="CD8" s="254">
        <f t="shared" ref="CD8:CD34" si="118">+AVERAGEIFS(T$6:T$466,$H$6:$H$466,$Z8,$E$6:$E$466,"Home")</f>
        <v>3.3333333333333335</v>
      </c>
      <c r="CE8" s="254">
        <f t="shared" ref="CE8:CE34" si="119">+AVERAGEIFS(U$6:U$466,$H$6:$H$466,$Z8,$E$6:$E$466,"Home")</f>
        <v>4.1428571428571432</v>
      </c>
      <c r="CF8" s="256">
        <f t="shared" ref="CF8:CF34" si="120">+AVERAGEIFS(V$6:V$466,$H$6:$H$466,$Z8,$E$6:$E$466,"Home")</f>
        <v>4.1111111111111107</v>
      </c>
      <c r="CG8" s="256">
        <f t="shared" ref="CG8:CG34" si="121">+AVERAGEIFS(W$6:W$466,$H$6:$H$466,$Z8,$E$6:$E$466,"Home")</f>
        <v>4</v>
      </c>
      <c r="CH8" s="261">
        <f t="shared" ref="CH8:CH36" si="122">+COUNTIFS($E$6:$E$466,"Home",$H$6:$H$466,Z8)</f>
        <v>9</v>
      </c>
      <c r="CI8" s="75"/>
      <c r="CJ8" s="291">
        <f t="shared" ref="CJ8:CJ19" si="123">+AVERAGE(BB8:BG8)</f>
        <v>4.0486111111111107</v>
      </c>
      <c r="CK8" s="292">
        <f t="shared" ref="CK8:CK19" si="124">+AVERAGE(BS8:BX8)</f>
        <v>3.7407407407407405</v>
      </c>
      <c r="CL8" s="291">
        <f t="shared" ref="CL8:CL19" si="125">+AVERAGE(BH8:BI8)</f>
        <v>4.0416666666666661</v>
      </c>
      <c r="CM8" s="292">
        <f t="shared" ref="CM8:CM19" si="126">+AVERAGE(BY8:BZ8)</f>
        <v>4.3571428571428577</v>
      </c>
      <c r="CN8" s="291">
        <f t="shared" ref="CN8:CN19" si="127">+AVERAGE(BJ8:BK8)</f>
        <v>4.083333333333333</v>
      </c>
      <c r="CO8" s="292">
        <f t="shared" ref="CO8:CO19" si="128">+AVERAGE(CA8:CB8)</f>
        <v>4</v>
      </c>
      <c r="CP8" s="291">
        <f t="shared" ref="CP8:CP19" si="129">+AVERAGE(BL8:BN8)</f>
        <v>3.7727272727272729</v>
      </c>
      <c r="CQ8" s="292">
        <f t="shared" ref="CQ8:CQ19" si="130">+AVERAGE(CC8:CE8)</f>
        <v>3.700396825396826</v>
      </c>
      <c r="CR8" s="291">
        <f t="shared" ref="CR8:CR19" si="131">+AVERAGE(BO8)</f>
        <v>4.666666666666667</v>
      </c>
      <c r="CS8" s="292">
        <f t="shared" ref="CS8:CS19" si="132">+AVERAGE(CF8)</f>
        <v>4.1111111111111107</v>
      </c>
      <c r="CT8" s="291">
        <f t="shared" ref="CT8:CT19" si="133">+AVERAGE(BP8)</f>
        <v>4.1818181818181817</v>
      </c>
      <c r="CU8" s="292">
        <f t="shared" ref="CU8:CU19" si="134">+AVERAGE(CG8)</f>
        <v>4</v>
      </c>
      <c r="CV8" s="291">
        <f t="shared" ref="CV8:CV19" si="135">+AVERAGE(CJ8,CL8,CN8,CP8,CR8, CT8)</f>
        <v>4.1324705387205389</v>
      </c>
      <c r="CW8" s="293">
        <f t="shared" ref="CW8:CW19" si="136">+AVERAGE(CK8,CM8,CO8,CQ8,CS8,CU8)</f>
        <v>3.984898589065256</v>
      </c>
    </row>
    <row r="9" spans="2:101" s="1" customFormat="1" ht="30" customHeight="1" x14ac:dyDescent="0.25">
      <c r="B9" s="209">
        <v>4</v>
      </c>
      <c r="C9" s="210">
        <v>45474</v>
      </c>
      <c r="D9" s="209" t="s">
        <v>129</v>
      </c>
      <c r="E9" s="211" t="s">
        <v>93</v>
      </c>
      <c r="F9" s="211" t="s">
        <v>96</v>
      </c>
      <c r="G9" s="211" t="s">
        <v>30</v>
      </c>
      <c r="H9" s="212" t="s">
        <v>90</v>
      </c>
      <c r="I9" s="221">
        <v>4</v>
      </c>
      <c r="J9" s="222">
        <v>5</v>
      </c>
      <c r="K9" s="222">
        <v>4</v>
      </c>
      <c r="L9" s="222">
        <v>4</v>
      </c>
      <c r="M9" s="222">
        <v>3</v>
      </c>
      <c r="N9" s="222">
        <v>2</v>
      </c>
      <c r="O9" s="221">
        <v>4</v>
      </c>
      <c r="P9" s="223">
        <v>4</v>
      </c>
      <c r="Q9" s="221">
        <v>4</v>
      </c>
      <c r="R9" s="223">
        <v>3</v>
      </c>
      <c r="S9" s="222">
        <v>4</v>
      </c>
      <c r="T9" s="222">
        <v>4</v>
      </c>
      <c r="U9" s="222"/>
      <c r="V9" s="224">
        <v>3</v>
      </c>
      <c r="W9" s="224">
        <v>4</v>
      </c>
      <c r="X9" s="131"/>
      <c r="Y9" s="251" t="s">
        <v>21</v>
      </c>
      <c r="Z9" s="252" t="s">
        <v>66</v>
      </c>
      <c r="AA9" s="252" t="s">
        <v>126</v>
      </c>
      <c r="AB9" s="253">
        <f t="shared" si="68"/>
        <v>4.258064516129032</v>
      </c>
      <c r="AC9" s="254">
        <f t="shared" si="69"/>
        <v>4.4000000000000004</v>
      </c>
      <c r="AD9" s="254">
        <f t="shared" si="70"/>
        <v>4.1071428571428568</v>
      </c>
      <c r="AE9" s="254">
        <f t="shared" si="71"/>
        <v>4.258064516129032</v>
      </c>
      <c r="AF9" s="254">
        <f t="shared" si="72"/>
        <v>4.161290322580645</v>
      </c>
      <c r="AG9" s="254">
        <f t="shared" si="73"/>
        <v>3.2692307692307692</v>
      </c>
      <c r="AH9" s="253">
        <f t="shared" si="74"/>
        <v>3.7333333333333334</v>
      </c>
      <c r="AI9" s="255">
        <f t="shared" si="75"/>
        <v>4.0666666666666664</v>
      </c>
      <c r="AJ9" s="253">
        <f t="shared" si="76"/>
        <v>4.3461538461538458</v>
      </c>
      <c r="AK9" s="255">
        <f t="shared" si="77"/>
        <v>3.5384615384615383</v>
      </c>
      <c r="AL9" s="254">
        <f t="shared" si="78"/>
        <v>4.5185185185185182</v>
      </c>
      <c r="AM9" s="254">
        <f t="shared" si="79"/>
        <v>3.5161290322580645</v>
      </c>
      <c r="AN9" s="254">
        <f t="shared" si="80"/>
        <v>3.8</v>
      </c>
      <c r="AO9" s="256">
        <f t="shared" si="81"/>
        <v>4.67741935483871</v>
      </c>
      <c r="AP9" s="256">
        <f t="shared" si="82"/>
        <v>4.193548387096774</v>
      </c>
      <c r="AQ9" s="254"/>
      <c r="AR9" s="257">
        <f t="shared" si="83"/>
        <v>4.0756321635353894</v>
      </c>
      <c r="AS9" s="258">
        <f t="shared" si="84"/>
        <v>3.9</v>
      </c>
      <c r="AT9" s="258">
        <f t="shared" si="85"/>
        <v>3.9423076923076921</v>
      </c>
      <c r="AU9" s="258">
        <f t="shared" si="86"/>
        <v>3.9448825169255279</v>
      </c>
      <c r="AV9" s="258">
        <f t="shared" si="87"/>
        <v>4.67741935483871</v>
      </c>
      <c r="AW9" s="259">
        <f t="shared" si="88"/>
        <v>4.193548387096774</v>
      </c>
      <c r="AX9" s="260">
        <f t="shared" si="89"/>
        <v>4.1222983524506818</v>
      </c>
      <c r="AY9" s="261">
        <f t="shared" si="90"/>
        <v>36</v>
      </c>
      <c r="AZ9" s="75"/>
      <c r="BA9" s="75"/>
      <c r="BB9" s="253">
        <f t="shared" si="91"/>
        <v>4.1363636363636367</v>
      </c>
      <c r="BC9" s="254">
        <f t="shared" si="92"/>
        <v>4.2727272727272725</v>
      </c>
      <c r="BD9" s="254">
        <f t="shared" si="93"/>
        <v>3.95</v>
      </c>
      <c r="BE9" s="254">
        <f t="shared" si="94"/>
        <v>4.1428571428571432</v>
      </c>
      <c r="BF9" s="254">
        <f t="shared" si="95"/>
        <v>4.05</v>
      </c>
      <c r="BG9" s="254">
        <f t="shared" si="96"/>
        <v>2.9444444444444446</v>
      </c>
      <c r="BH9" s="253">
        <f t="shared" si="97"/>
        <v>3.6363636363636362</v>
      </c>
      <c r="BI9" s="255">
        <f t="shared" si="98"/>
        <v>3.9090909090909092</v>
      </c>
      <c r="BJ9" s="253">
        <f t="shared" si="99"/>
        <v>4.1111111111111107</v>
      </c>
      <c r="BK9" s="255">
        <f t="shared" si="100"/>
        <v>3.3888888888888888</v>
      </c>
      <c r="BL9" s="254">
        <f t="shared" si="101"/>
        <v>4.4210526315789478</v>
      </c>
      <c r="BM9" s="254">
        <f t="shared" si="102"/>
        <v>3.6363636363636362</v>
      </c>
      <c r="BN9" s="254">
        <f t="shared" si="103"/>
        <v>3.5882352941176472</v>
      </c>
      <c r="BO9" s="256">
        <f t="shared" si="104"/>
        <v>4.5909090909090908</v>
      </c>
      <c r="BP9" s="256">
        <f t="shared" si="105"/>
        <v>4.0454545454545459</v>
      </c>
      <c r="BQ9" s="261">
        <f t="shared" si="106"/>
        <v>24</v>
      </c>
      <c r="BR9" s="279"/>
      <c r="BS9" s="253">
        <f t="shared" si="107"/>
        <v>4.875</v>
      </c>
      <c r="BT9" s="254">
        <f t="shared" si="108"/>
        <v>4.75</v>
      </c>
      <c r="BU9" s="254">
        <f t="shared" si="109"/>
        <v>4.5</v>
      </c>
      <c r="BV9" s="254">
        <f t="shared" si="110"/>
        <v>4.666666666666667</v>
      </c>
      <c r="BW9" s="254">
        <f t="shared" si="111"/>
        <v>4.4000000000000004</v>
      </c>
      <c r="BX9" s="254">
        <f t="shared" si="112"/>
        <v>4</v>
      </c>
      <c r="BY9" s="253">
        <f t="shared" si="113"/>
        <v>4</v>
      </c>
      <c r="BZ9" s="255">
        <f t="shared" si="114"/>
        <v>4.5</v>
      </c>
      <c r="CA9" s="253">
        <f t="shared" si="115"/>
        <v>4.875</v>
      </c>
      <c r="CB9" s="255">
        <f t="shared" si="116"/>
        <v>3.875</v>
      </c>
      <c r="CC9" s="254">
        <f t="shared" si="117"/>
        <v>4.75</v>
      </c>
      <c r="CD9" s="254">
        <f t="shared" si="118"/>
        <v>3.5</v>
      </c>
      <c r="CE9" s="254">
        <f t="shared" si="119"/>
        <v>4.25</v>
      </c>
      <c r="CF9" s="256">
        <f t="shared" si="120"/>
        <v>4.875</v>
      </c>
      <c r="CG9" s="256">
        <f t="shared" si="121"/>
        <v>4.75</v>
      </c>
      <c r="CH9" s="261">
        <f t="shared" si="122"/>
        <v>10</v>
      </c>
      <c r="CI9" s="75"/>
      <c r="CJ9" s="291">
        <f t="shared" si="123"/>
        <v>3.916065416065416</v>
      </c>
      <c r="CK9" s="292">
        <f t="shared" si="124"/>
        <v>4.531944444444445</v>
      </c>
      <c r="CL9" s="291">
        <f t="shared" si="125"/>
        <v>3.7727272727272725</v>
      </c>
      <c r="CM9" s="292">
        <f t="shared" si="126"/>
        <v>4.25</v>
      </c>
      <c r="CN9" s="291">
        <f t="shared" si="127"/>
        <v>3.75</v>
      </c>
      <c r="CO9" s="292">
        <f t="shared" si="128"/>
        <v>4.375</v>
      </c>
      <c r="CP9" s="291">
        <f t="shared" si="129"/>
        <v>3.8818838540200766</v>
      </c>
      <c r="CQ9" s="292">
        <f t="shared" si="130"/>
        <v>4.166666666666667</v>
      </c>
      <c r="CR9" s="291">
        <f t="shared" si="131"/>
        <v>4.5909090909090908</v>
      </c>
      <c r="CS9" s="292">
        <f t="shared" si="132"/>
        <v>4.875</v>
      </c>
      <c r="CT9" s="291">
        <f t="shared" si="133"/>
        <v>4.0454545454545459</v>
      </c>
      <c r="CU9" s="292">
        <f t="shared" si="134"/>
        <v>4.75</v>
      </c>
      <c r="CV9" s="291">
        <f t="shared" si="135"/>
        <v>3.9928400298627338</v>
      </c>
      <c r="CW9" s="293">
        <f t="shared" si="136"/>
        <v>4.4914351851851855</v>
      </c>
    </row>
    <row r="10" spans="2:101" s="1" customFormat="1" ht="30" customHeight="1" x14ac:dyDescent="0.25">
      <c r="B10" s="209">
        <v>6</v>
      </c>
      <c r="C10" s="210">
        <v>45474</v>
      </c>
      <c r="D10" s="209" t="s">
        <v>129</v>
      </c>
      <c r="E10" s="211" t="s">
        <v>93</v>
      </c>
      <c r="F10" s="211" t="s">
        <v>97</v>
      </c>
      <c r="G10" s="211" t="s">
        <v>29</v>
      </c>
      <c r="H10" s="212" t="s">
        <v>80</v>
      </c>
      <c r="I10" s="221">
        <v>5</v>
      </c>
      <c r="J10" s="222">
        <v>5</v>
      </c>
      <c r="K10" s="222">
        <v>5</v>
      </c>
      <c r="L10" s="222">
        <v>5</v>
      </c>
      <c r="M10" s="222">
        <v>5</v>
      </c>
      <c r="N10" s="222">
        <v>4</v>
      </c>
      <c r="O10" s="221">
        <v>5</v>
      </c>
      <c r="P10" s="223">
        <v>5</v>
      </c>
      <c r="Q10" s="221">
        <v>5</v>
      </c>
      <c r="R10" s="223">
        <v>5</v>
      </c>
      <c r="S10" s="222">
        <v>5</v>
      </c>
      <c r="T10" s="222">
        <v>5</v>
      </c>
      <c r="U10" s="222">
        <v>5</v>
      </c>
      <c r="V10" s="224">
        <v>5</v>
      </c>
      <c r="W10" s="224">
        <v>5</v>
      </c>
      <c r="X10" s="131"/>
      <c r="Y10" s="251" t="s">
        <v>24</v>
      </c>
      <c r="Z10" s="252" t="s">
        <v>91</v>
      </c>
      <c r="AA10" s="252" t="s">
        <v>126</v>
      </c>
      <c r="AB10" s="253">
        <f t="shared" si="68"/>
        <v>5</v>
      </c>
      <c r="AC10" s="254">
        <f t="shared" si="69"/>
        <v>5</v>
      </c>
      <c r="AD10" s="254">
        <f t="shared" si="70"/>
        <v>5</v>
      </c>
      <c r="AE10" s="254">
        <f t="shared" si="71"/>
        <v>5</v>
      </c>
      <c r="AF10" s="254">
        <f t="shared" si="72"/>
        <v>5</v>
      </c>
      <c r="AG10" s="254">
        <f t="shared" si="73"/>
        <v>5</v>
      </c>
      <c r="AH10" s="253">
        <f t="shared" si="74"/>
        <v>5</v>
      </c>
      <c r="AI10" s="255">
        <f t="shared" si="75"/>
        <v>5</v>
      </c>
      <c r="AJ10" s="253">
        <f t="shared" si="76"/>
        <v>5</v>
      </c>
      <c r="AK10" s="255">
        <f t="shared" si="77"/>
        <v>5</v>
      </c>
      <c r="AL10" s="254"/>
      <c r="AM10" s="254"/>
      <c r="AN10" s="254"/>
      <c r="AO10" s="256"/>
      <c r="AP10" s="256"/>
      <c r="AQ10" s="254"/>
      <c r="AR10" s="257">
        <f t="shared" si="83"/>
        <v>5</v>
      </c>
      <c r="AS10" s="258">
        <f t="shared" si="84"/>
        <v>5</v>
      </c>
      <c r="AT10" s="258">
        <f t="shared" si="85"/>
        <v>5</v>
      </c>
      <c r="AU10" s="258"/>
      <c r="AV10" s="258"/>
      <c r="AW10" s="259"/>
      <c r="AX10" s="260">
        <f t="shared" si="89"/>
        <v>5</v>
      </c>
      <c r="AY10" s="261">
        <f t="shared" si="90"/>
        <v>1</v>
      </c>
      <c r="AZ10" s="75"/>
      <c r="BA10" s="75"/>
      <c r="BB10" s="253"/>
      <c r="BC10" s="254"/>
      <c r="BD10" s="254"/>
      <c r="BE10" s="254"/>
      <c r="BF10" s="254"/>
      <c r="BG10" s="254"/>
      <c r="BH10" s="253"/>
      <c r="BI10" s="255"/>
      <c r="BJ10" s="253"/>
      <c r="BK10" s="255"/>
      <c r="BL10" s="254"/>
      <c r="BM10" s="254"/>
      <c r="BN10" s="254"/>
      <c r="BO10" s="256"/>
      <c r="BP10" s="256"/>
      <c r="BQ10" s="261">
        <f t="shared" si="106"/>
        <v>0</v>
      </c>
      <c r="BR10" s="279"/>
      <c r="BS10" s="253">
        <f t="shared" si="107"/>
        <v>5</v>
      </c>
      <c r="BT10" s="254">
        <f t="shared" si="108"/>
        <v>5</v>
      </c>
      <c r="BU10" s="254">
        <f t="shared" si="109"/>
        <v>5</v>
      </c>
      <c r="BV10" s="254">
        <f t="shared" si="110"/>
        <v>5</v>
      </c>
      <c r="BW10" s="254">
        <f t="shared" si="111"/>
        <v>5</v>
      </c>
      <c r="BX10" s="254">
        <f t="shared" si="112"/>
        <v>5</v>
      </c>
      <c r="BY10" s="253">
        <f t="shared" si="113"/>
        <v>5</v>
      </c>
      <c r="BZ10" s="255">
        <f t="shared" si="114"/>
        <v>5</v>
      </c>
      <c r="CA10" s="253">
        <f t="shared" si="115"/>
        <v>5</v>
      </c>
      <c r="CB10" s="255">
        <f t="shared" si="116"/>
        <v>5</v>
      </c>
      <c r="CC10" s="254"/>
      <c r="CD10" s="254"/>
      <c r="CE10" s="254"/>
      <c r="CF10" s="256"/>
      <c r="CG10" s="256"/>
      <c r="CH10" s="261">
        <f t="shared" si="122"/>
        <v>1</v>
      </c>
      <c r="CI10" s="75"/>
      <c r="CJ10" s="291"/>
      <c r="CK10" s="292">
        <f t="shared" si="124"/>
        <v>5</v>
      </c>
      <c r="CL10" s="291"/>
      <c r="CM10" s="292">
        <f t="shared" si="126"/>
        <v>5</v>
      </c>
      <c r="CN10" s="291"/>
      <c r="CO10" s="292">
        <f t="shared" si="128"/>
        <v>5</v>
      </c>
      <c r="CP10" s="291"/>
      <c r="CQ10" s="292"/>
      <c r="CR10" s="291"/>
      <c r="CS10" s="292"/>
      <c r="CT10" s="291"/>
      <c r="CU10" s="292"/>
      <c r="CV10" s="291"/>
      <c r="CW10" s="293">
        <f t="shared" si="136"/>
        <v>5</v>
      </c>
    </row>
    <row r="11" spans="2:101" s="1" customFormat="1" ht="30" customHeight="1" x14ac:dyDescent="0.25">
      <c r="B11" s="209">
        <v>7</v>
      </c>
      <c r="C11" s="210">
        <v>45474</v>
      </c>
      <c r="D11" s="209" t="s">
        <v>129</v>
      </c>
      <c r="E11" s="211" t="s">
        <v>93</v>
      </c>
      <c r="F11" s="211" t="s">
        <v>96</v>
      </c>
      <c r="G11" s="211" t="s">
        <v>149</v>
      </c>
      <c r="H11" s="212" t="s">
        <v>63</v>
      </c>
      <c r="I11" s="221">
        <v>4</v>
      </c>
      <c r="J11" s="222">
        <v>4</v>
      </c>
      <c r="K11" s="222">
        <v>5</v>
      </c>
      <c r="L11" s="222">
        <v>5</v>
      </c>
      <c r="M11" s="222">
        <v>4</v>
      </c>
      <c r="N11" s="222">
        <v>3</v>
      </c>
      <c r="O11" s="221">
        <v>4</v>
      </c>
      <c r="P11" s="223">
        <v>4</v>
      </c>
      <c r="Q11" s="221">
        <v>4</v>
      </c>
      <c r="R11" s="223">
        <v>4</v>
      </c>
      <c r="S11" s="222">
        <v>4</v>
      </c>
      <c r="T11" s="222">
        <v>5</v>
      </c>
      <c r="U11" s="222">
        <v>4</v>
      </c>
      <c r="V11" s="224">
        <v>4</v>
      </c>
      <c r="W11" s="224">
        <v>4</v>
      </c>
      <c r="X11" s="131"/>
      <c r="Y11" s="251" t="s">
        <v>41</v>
      </c>
      <c r="Z11" s="252" t="s">
        <v>57</v>
      </c>
      <c r="AA11" s="252" t="s">
        <v>126</v>
      </c>
      <c r="AB11" s="253"/>
      <c r="AC11" s="254"/>
      <c r="AD11" s="254"/>
      <c r="AE11" s="254"/>
      <c r="AF11" s="254"/>
      <c r="AG11" s="254"/>
      <c r="AH11" s="253"/>
      <c r="AI11" s="255"/>
      <c r="AJ11" s="253"/>
      <c r="AK11" s="255"/>
      <c r="AL11" s="254"/>
      <c r="AM11" s="254"/>
      <c r="AN11" s="254"/>
      <c r="AO11" s="256"/>
      <c r="AP11" s="256"/>
      <c r="AQ11" s="254"/>
      <c r="AR11" s="257"/>
      <c r="AS11" s="258"/>
      <c r="AT11" s="258"/>
      <c r="AU11" s="258"/>
      <c r="AV11" s="258"/>
      <c r="AW11" s="259"/>
      <c r="AX11" s="260"/>
      <c r="AY11" s="261">
        <f t="shared" si="90"/>
        <v>0</v>
      </c>
      <c r="AZ11" s="75"/>
      <c r="BA11" s="75"/>
      <c r="BB11" s="253"/>
      <c r="BC11" s="254"/>
      <c r="BD11" s="254"/>
      <c r="BE11" s="254"/>
      <c r="BF11" s="254"/>
      <c r="BG11" s="254"/>
      <c r="BH11" s="253"/>
      <c r="BI11" s="255"/>
      <c r="BJ11" s="253"/>
      <c r="BK11" s="255"/>
      <c r="BL11" s="254"/>
      <c r="BM11" s="254"/>
      <c r="BN11" s="254"/>
      <c r="BO11" s="256"/>
      <c r="BP11" s="256"/>
      <c r="BQ11" s="261">
        <f t="shared" si="106"/>
        <v>0</v>
      </c>
      <c r="BR11" s="279"/>
      <c r="BS11" s="253"/>
      <c r="BT11" s="254"/>
      <c r="BU11" s="254"/>
      <c r="BV11" s="254"/>
      <c r="BW11" s="254"/>
      <c r="BX11" s="254"/>
      <c r="BY11" s="253"/>
      <c r="BZ11" s="255"/>
      <c r="CA11" s="253"/>
      <c r="CB11" s="255"/>
      <c r="CC11" s="254"/>
      <c r="CD11" s="254"/>
      <c r="CE11" s="254"/>
      <c r="CF11" s="256"/>
      <c r="CG11" s="256"/>
      <c r="CH11" s="261">
        <f t="shared" si="122"/>
        <v>0</v>
      </c>
      <c r="CI11" s="75"/>
      <c r="CJ11" s="291"/>
      <c r="CK11" s="292"/>
      <c r="CL11" s="291"/>
      <c r="CM11" s="292"/>
      <c r="CN11" s="291"/>
      <c r="CO11" s="292"/>
      <c r="CP11" s="291"/>
      <c r="CQ11" s="292"/>
      <c r="CR11" s="291"/>
      <c r="CS11" s="292"/>
      <c r="CT11" s="291"/>
      <c r="CU11" s="292"/>
      <c r="CV11" s="291"/>
      <c r="CW11" s="293"/>
    </row>
    <row r="12" spans="2:101" s="1" customFormat="1" ht="30" customHeight="1" x14ac:dyDescent="0.25">
      <c r="B12" s="209">
        <v>8</v>
      </c>
      <c r="C12" s="210">
        <v>45474</v>
      </c>
      <c r="D12" s="209" t="s">
        <v>129</v>
      </c>
      <c r="E12" s="211" t="s">
        <v>93</v>
      </c>
      <c r="F12" s="211" t="s">
        <v>95</v>
      </c>
      <c r="G12" s="211" t="s">
        <v>19</v>
      </c>
      <c r="H12" s="212" t="s">
        <v>59</v>
      </c>
      <c r="I12" s="221">
        <v>4</v>
      </c>
      <c r="J12" s="222">
        <v>3</v>
      </c>
      <c r="K12" s="222">
        <v>3</v>
      </c>
      <c r="L12" s="222">
        <v>4</v>
      </c>
      <c r="M12" s="222">
        <v>4</v>
      </c>
      <c r="N12" s="222">
        <v>3</v>
      </c>
      <c r="O12" s="221">
        <v>3</v>
      </c>
      <c r="P12" s="223">
        <v>4</v>
      </c>
      <c r="Q12" s="221">
        <v>4</v>
      </c>
      <c r="R12" s="223">
        <v>4</v>
      </c>
      <c r="S12" s="222">
        <v>3</v>
      </c>
      <c r="T12" s="222">
        <v>3</v>
      </c>
      <c r="U12" s="222">
        <v>4</v>
      </c>
      <c r="V12" s="224">
        <v>4</v>
      </c>
      <c r="W12" s="224">
        <v>4</v>
      </c>
      <c r="X12" s="131"/>
      <c r="Y12" s="262" t="s">
        <v>25</v>
      </c>
      <c r="Z12" s="252" t="s">
        <v>70</v>
      </c>
      <c r="AA12" s="252" t="s">
        <v>123</v>
      </c>
      <c r="AB12" s="253">
        <f t="shared" si="68"/>
        <v>4.791666666666667</v>
      </c>
      <c r="AC12" s="254">
        <f t="shared" si="69"/>
        <v>4.5909090909090908</v>
      </c>
      <c r="AD12" s="254">
        <f t="shared" si="70"/>
        <v>4.3157894736842106</v>
      </c>
      <c r="AE12" s="254">
        <f t="shared" si="71"/>
        <v>4.6086956521739131</v>
      </c>
      <c r="AF12" s="254">
        <f t="shared" si="72"/>
        <v>4.4400000000000004</v>
      </c>
      <c r="AG12" s="254">
        <f t="shared" si="73"/>
        <v>3.6470588235294117</v>
      </c>
      <c r="AH12" s="253">
        <f t="shared" si="74"/>
        <v>4.4782608695652177</v>
      </c>
      <c r="AI12" s="255">
        <f t="shared" si="75"/>
        <v>4.2608695652173916</v>
      </c>
      <c r="AJ12" s="253">
        <f t="shared" si="76"/>
        <v>4.4090909090909092</v>
      </c>
      <c r="AK12" s="255">
        <f t="shared" si="77"/>
        <v>4.3043478260869561</v>
      </c>
      <c r="AL12" s="254">
        <f t="shared" si="78"/>
        <v>4.5454545454545459</v>
      </c>
      <c r="AM12" s="254">
        <f t="shared" si="79"/>
        <v>4.4347826086956523</v>
      </c>
      <c r="AN12" s="254">
        <f t="shared" si="80"/>
        <v>4.6111111111111107</v>
      </c>
      <c r="AO12" s="256">
        <f t="shared" si="81"/>
        <v>4.333333333333333</v>
      </c>
      <c r="AP12" s="256">
        <f t="shared" si="82"/>
        <v>4.458333333333333</v>
      </c>
      <c r="AQ12" s="254"/>
      <c r="AR12" s="257">
        <f t="shared" si="83"/>
        <v>4.3990199511605494</v>
      </c>
      <c r="AS12" s="258">
        <f t="shared" si="84"/>
        <v>4.3695652173913047</v>
      </c>
      <c r="AT12" s="258">
        <f t="shared" si="85"/>
        <v>4.3567193675889326</v>
      </c>
      <c r="AU12" s="258">
        <f t="shared" si="86"/>
        <v>4.5304494217537696</v>
      </c>
      <c r="AV12" s="258">
        <f t="shared" si="87"/>
        <v>4.333333333333333</v>
      </c>
      <c r="AW12" s="259">
        <f t="shared" si="88"/>
        <v>4.458333333333333</v>
      </c>
      <c r="AX12" s="260">
        <f t="shared" si="89"/>
        <v>4.40790343742687</v>
      </c>
      <c r="AY12" s="261">
        <f t="shared" si="90"/>
        <v>25</v>
      </c>
      <c r="AZ12" s="75"/>
      <c r="BA12" s="75"/>
      <c r="BB12" s="253">
        <f t="shared" si="91"/>
        <v>4.75</v>
      </c>
      <c r="BC12" s="254">
        <f t="shared" si="92"/>
        <v>4.5999999999999996</v>
      </c>
      <c r="BD12" s="254">
        <f t="shared" si="93"/>
        <v>4.5555555555555554</v>
      </c>
      <c r="BE12" s="254">
        <f t="shared" si="94"/>
        <v>4.5454545454545459</v>
      </c>
      <c r="BF12" s="254">
        <f t="shared" si="95"/>
        <v>4.384615384615385</v>
      </c>
      <c r="BG12" s="254">
        <f t="shared" si="96"/>
        <v>3.8</v>
      </c>
      <c r="BH12" s="253">
        <f t="shared" si="97"/>
        <v>4.4615384615384617</v>
      </c>
      <c r="BI12" s="255">
        <f t="shared" si="98"/>
        <v>4.1538461538461542</v>
      </c>
      <c r="BJ12" s="253">
        <f t="shared" si="99"/>
        <v>4.416666666666667</v>
      </c>
      <c r="BK12" s="255">
        <f t="shared" si="100"/>
        <v>4.5</v>
      </c>
      <c r="BL12" s="254">
        <f t="shared" si="101"/>
        <v>4.6363636363636367</v>
      </c>
      <c r="BM12" s="254">
        <f t="shared" si="102"/>
        <v>4.5</v>
      </c>
      <c r="BN12" s="254">
        <f t="shared" si="103"/>
        <v>4.5555555555555554</v>
      </c>
      <c r="BO12" s="256">
        <f t="shared" si="104"/>
        <v>4.2307692307692308</v>
      </c>
      <c r="BP12" s="256">
        <f t="shared" si="105"/>
        <v>4.384615384615385</v>
      </c>
      <c r="BQ12" s="261">
        <f t="shared" si="106"/>
        <v>13</v>
      </c>
      <c r="BR12" s="279"/>
      <c r="BS12" s="253">
        <f t="shared" si="107"/>
        <v>4.8</v>
      </c>
      <c r="BT12" s="254">
        <f t="shared" si="108"/>
        <v>4.5999999999999996</v>
      </c>
      <c r="BU12" s="254">
        <f t="shared" si="109"/>
        <v>4.2222222222222223</v>
      </c>
      <c r="BV12" s="254">
        <f t="shared" si="110"/>
        <v>4.5999999999999996</v>
      </c>
      <c r="BW12" s="254">
        <f t="shared" si="111"/>
        <v>4.5</v>
      </c>
      <c r="BX12" s="254">
        <f t="shared" si="112"/>
        <v>3.8333333333333335</v>
      </c>
      <c r="BY12" s="253">
        <f t="shared" si="113"/>
        <v>4.5555555555555554</v>
      </c>
      <c r="BZ12" s="255">
        <f t="shared" si="114"/>
        <v>4.4444444444444446</v>
      </c>
      <c r="CA12" s="253">
        <f t="shared" si="115"/>
        <v>4.5555555555555554</v>
      </c>
      <c r="CB12" s="255">
        <f t="shared" si="116"/>
        <v>4.1111111111111107</v>
      </c>
      <c r="CC12" s="254">
        <f t="shared" si="117"/>
        <v>4.5555555555555554</v>
      </c>
      <c r="CD12" s="254">
        <f t="shared" si="118"/>
        <v>4.666666666666667</v>
      </c>
      <c r="CE12" s="254">
        <f t="shared" si="119"/>
        <v>4.666666666666667</v>
      </c>
      <c r="CF12" s="256">
        <f t="shared" si="120"/>
        <v>4.5555555555555554</v>
      </c>
      <c r="CG12" s="256">
        <f t="shared" si="121"/>
        <v>4.666666666666667</v>
      </c>
      <c r="CH12" s="261">
        <f t="shared" si="122"/>
        <v>10</v>
      </c>
      <c r="CI12" s="75"/>
      <c r="CJ12" s="291">
        <f t="shared" si="123"/>
        <v>4.4392709142709146</v>
      </c>
      <c r="CK12" s="292">
        <f t="shared" si="124"/>
        <v>4.4259259259259256</v>
      </c>
      <c r="CL12" s="291">
        <f t="shared" si="125"/>
        <v>4.3076923076923084</v>
      </c>
      <c r="CM12" s="292">
        <f t="shared" si="126"/>
        <v>4.5</v>
      </c>
      <c r="CN12" s="291">
        <f t="shared" si="127"/>
        <v>4.4583333333333339</v>
      </c>
      <c r="CO12" s="292">
        <f t="shared" si="128"/>
        <v>4.333333333333333</v>
      </c>
      <c r="CP12" s="291">
        <f t="shared" si="129"/>
        <v>4.563973063973064</v>
      </c>
      <c r="CQ12" s="292">
        <f t="shared" si="130"/>
        <v>4.6296296296296298</v>
      </c>
      <c r="CR12" s="291">
        <f t="shared" si="131"/>
        <v>4.2307692307692308</v>
      </c>
      <c r="CS12" s="292">
        <f t="shared" si="132"/>
        <v>4.5555555555555554</v>
      </c>
      <c r="CT12" s="291">
        <f t="shared" si="133"/>
        <v>4.384615384615385</v>
      </c>
      <c r="CU12" s="292">
        <f t="shared" si="134"/>
        <v>4.666666666666667</v>
      </c>
      <c r="CV12" s="291">
        <f t="shared" si="135"/>
        <v>4.3974423724423728</v>
      </c>
      <c r="CW12" s="293">
        <f t="shared" si="136"/>
        <v>4.5185185185185182</v>
      </c>
    </row>
    <row r="13" spans="2:101" s="1" customFormat="1" ht="30" customHeight="1" x14ac:dyDescent="0.25">
      <c r="B13" s="209">
        <v>9</v>
      </c>
      <c r="C13" s="210">
        <v>45474</v>
      </c>
      <c r="D13" s="209" t="s">
        <v>129</v>
      </c>
      <c r="E13" s="211" t="s">
        <v>93</v>
      </c>
      <c r="F13" s="211" t="s">
        <v>96</v>
      </c>
      <c r="G13" s="211" t="s">
        <v>149</v>
      </c>
      <c r="H13" s="212" t="s">
        <v>63</v>
      </c>
      <c r="I13" s="221"/>
      <c r="J13" s="222">
        <v>2</v>
      </c>
      <c r="K13" s="222"/>
      <c r="L13" s="222"/>
      <c r="M13" s="222">
        <v>5</v>
      </c>
      <c r="N13" s="222">
        <v>2</v>
      </c>
      <c r="O13" s="221"/>
      <c r="P13" s="223"/>
      <c r="Q13" s="221"/>
      <c r="R13" s="223"/>
      <c r="S13" s="222"/>
      <c r="T13" s="222">
        <v>4</v>
      </c>
      <c r="U13" s="222"/>
      <c r="V13" s="224">
        <v>2</v>
      </c>
      <c r="W13" s="224">
        <v>3</v>
      </c>
      <c r="X13" s="131"/>
      <c r="Y13" s="251" t="s">
        <v>37</v>
      </c>
      <c r="Z13" s="252" t="s">
        <v>87</v>
      </c>
      <c r="AA13" s="252" t="s">
        <v>123</v>
      </c>
      <c r="AB13" s="253">
        <f t="shared" si="68"/>
        <v>4.5</v>
      </c>
      <c r="AC13" s="254">
        <f t="shared" si="69"/>
        <v>4.25</v>
      </c>
      <c r="AD13" s="254">
        <f t="shared" si="70"/>
        <v>3.75</v>
      </c>
      <c r="AE13" s="254">
        <f t="shared" si="71"/>
        <v>4.75</v>
      </c>
      <c r="AF13" s="254">
        <f t="shared" si="72"/>
        <v>4</v>
      </c>
      <c r="AG13" s="254">
        <f t="shared" si="73"/>
        <v>4</v>
      </c>
      <c r="AH13" s="253">
        <f t="shared" si="74"/>
        <v>4</v>
      </c>
      <c r="AI13" s="255">
        <f t="shared" si="75"/>
        <v>4</v>
      </c>
      <c r="AJ13" s="253">
        <f t="shared" si="76"/>
        <v>4.333333333333333</v>
      </c>
      <c r="AK13" s="255">
        <f t="shared" si="77"/>
        <v>4.666666666666667</v>
      </c>
      <c r="AL13" s="254">
        <f t="shared" si="78"/>
        <v>4.25</v>
      </c>
      <c r="AM13" s="254">
        <f t="shared" si="79"/>
        <v>4.5</v>
      </c>
      <c r="AN13" s="254">
        <f t="shared" si="80"/>
        <v>4.75</v>
      </c>
      <c r="AO13" s="256">
        <f t="shared" si="81"/>
        <v>4.75</v>
      </c>
      <c r="AP13" s="256">
        <f t="shared" si="82"/>
        <v>4.333333333333333</v>
      </c>
      <c r="AQ13" s="254"/>
      <c r="AR13" s="257">
        <f t="shared" si="83"/>
        <v>4.208333333333333</v>
      </c>
      <c r="AS13" s="258">
        <f t="shared" si="84"/>
        <v>4</v>
      </c>
      <c r="AT13" s="258">
        <f t="shared" si="85"/>
        <v>4.5</v>
      </c>
      <c r="AU13" s="258">
        <f t="shared" si="86"/>
        <v>4.5</v>
      </c>
      <c r="AV13" s="258">
        <f t="shared" si="87"/>
        <v>4.75</v>
      </c>
      <c r="AW13" s="259">
        <f t="shared" si="88"/>
        <v>4.333333333333333</v>
      </c>
      <c r="AX13" s="260">
        <f t="shared" si="89"/>
        <v>4.3819444444444438</v>
      </c>
      <c r="AY13" s="261">
        <f t="shared" si="90"/>
        <v>4</v>
      </c>
      <c r="AZ13" s="75"/>
      <c r="BA13" s="75"/>
      <c r="BB13" s="253">
        <f t="shared" si="91"/>
        <v>5</v>
      </c>
      <c r="BC13" s="254">
        <f t="shared" si="92"/>
        <v>5</v>
      </c>
      <c r="BD13" s="254">
        <f t="shared" si="93"/>
        <v>4.5</v>
      </c>
      <c r="BE13" s="254">
        <f t="shared" si="94"/>
        <v>5</v>
      </c>
      <c r="BF13" s="254">
        <f t="shared" si="95"/>
        <v>4.5</v>
      </c>
      <c r="BG13" s="254">
        <f t="shared" si="96"/>
        <v>4.5</v>
      </c>
      <c r="BH13" s="253">
        <f t="shared" si="97"/>
        <v>4.5</v>
      </c>
      <c r="BI13" s="255">
        <f t="shared" si="98"/>
        <v>4.5</v>
      </c>
      <c r="BJ13" s="253">
        <f t="shared" si="99"/>
        <v>5</v>
      </c>
      <c r="BK13" s="255">
        <f t="shared" si="100"/>
        <v>5</v>
      </c>
      <c r="BL13" s="254">
        <f t="shared" si="101"/>
        <v>5</v>
      </c>
      <c r="BM13" s="254">
        <f t="shared" si="102"/>
        <v>5</v>
      </c>
      <c r="BN13" s="254">
        <f t="shared" si="103"/>
        <v>5</v>
      </c>
      <c r="BO13" s="256">
        <f t="shared" si="104"/>
        <v>5</v>
      </c>
      <c r="BP13" s="256">
        <f t="shared" si="105"/>
        <v>4.5</v>
      </c>
      <c r="BQ13" s="261">
        <f t="shared" si="106"/>
        <v>2</v>
      </c>
      <c r="BR13" s="279"/>
      <c r="BS13" s="253">
        <f t="shared" si="107"/>
        <v>4</v>
      </c>
      <c r="BT13" s="254">
        <f t="shared" si="108"/>
        <v>3.5</v>
      </c>
      <c r="BU13" s="254">
        <f t="shared" si="109"/>
        <v>3</v>
      </c>
      <c r="BV13" s="254">
        <f t="shared" si="110"/>
        <v>4.5</v>
      </c>
      <c r="BW13" s="254">
        <f t="shared" si="111"/>
        <v>3.5</v>
      </c>
      <c r="BX13" s="254">
        <f t="shared" si="112"/>
        <v>3</v>
      </c>
      <c r="BY13" s="253">
        <f t="shared" si="113"/>
        <v>3.5</v>
      </c>
      <c r="BZ13" s="255">
        <f t="shared" si="114"/>
        <v>3.5</v>
      </c>
      <c r="CA13" s="253">
        <f t="shared" si="115"/>
        <v>3</v>
      </c>
      <c r="CB13" s="255">
        <f t="shared" si="116"/>
        <v>4</v>
      </c>
      <c r="CC13" s="254">
        <f t="shared" si="117"/>
        <v>3.5</v>
      </c>
      <c r="CD13" s="254">
        <f t="shared" si="118"/>
        <v>4</v>
      </c>
      <c r="CE13" s="254">
        <f t="shared" si="119"/>
        <v>4.5</v>
      </c>
      <c r="CF13" s="256">
        <f t="shared" si="120"/>
        <v>4.5</v>
      </c>
      <c r="CG13" s="256">
        <f t="shared" si="121"/>
        <v>4</v>
      </c>
      <c r="CH13" s="261">
        <f t="shared" si="122"/>
        <v>2</v>
      </c>
      <c r="CI13" s="75"/>
      <c r="CJ13" s="291">
        <f t="shared" si="123"/>
        <v>4.75</v>
      </c>
      <c r="CK13" s="292">
        <f t="shared" si="124"/>
        <v>3.5833333333333335</v>
      </c>
      <c r="CL13" s="291">
        <f t="shared" si="125"/>
        <v>4.5</v>
      </c>
      <c r="CM13" s="292">
        <f t="shared" si="126"/>
        <v>3.5</v>
      </c>
      <c r="CN13" s="291">
        <f t="shared" si="127"/>
        <v>5</v>
      </c>
      <c r="CO13" s="292">
        <f t="shared" si="128"/>
        <v>3.5</v>
      </c>
      <c r="CP13" s="291">
        <f t="shared" si="129"/>
        <v>5</v>
      </c>
      <c r="CQ13" s="292">
        <f t="shared" si="130"/>
        <v>4</v>
      </c>
      <c r="CR13" s="291">
        <f t="shared" si="131"/>
        <v>5</v>
      </c>
      <c r="CS13" s="292">
        <f t="shared" si="132"/>
        <v>4.5</v>
      </c>
      <c r="CT13" s="291">
        <f t="shared" si="133"/>
        <v>4.5</v>
      </c>
      <c r="CU13" s="292">
        <f t="shared" si="134"/>
        <v>4</v>
      </c>
      <c r="CV13" s="291">
        <f t="shared" si="135"/>
        <v>4.791666666666667</v>
      </c>
      <c r="CW13" s="293">
        <f t="shared" si="136"/>
        <v>3.8472222222222228</v>
      </c>
    </row>
    <row r="14" spans="2:101" s="1" customFormat="1" ht="30" customHeight="1" x14ac:dyDescent="0.25">
      <c r="B14" s="209">
        <v>10</v>
      </c>
      <c r="C14" s="210">
        <v>45474</v>
      </c>
      <c r="D14" s="209" t="s">
        <v>129</v>
      </c>
      <c r="E14" s="211" t="s">
        <v>93</v>
      </c>
      <c r="F14" s="211" t="s">
        <v>97</v>
      </c>
      <c r="G14" s="211" t="s">
        <v>43</v>
      </c>
      <c r="H14" s="212" t="s">
        <v>277</v>
      </c>
      <c r="I14" s="221">
        <v>5</v>
      </c>
      <c r="J14" s="222">
        <v>4</v>
      </c>
      <c r="K14" s="222">
        <v>3</v>
      </c>
      <c r="L14" s="222">
        <v>4</v>
      </c>
      <c r="M14" s="222">
        <v>3</v>
      </c>
      <c r="N14" s="222">
        <v>3</v>
      </c>
      <c r="O14" s="221">
        <v>3</v>
      </c>
      <c r="P14" s="223">
        <v>3</v>
      </c>
      <c r="Q14" s="221">
        <v>4</v>
      </c>
      <c r="R14" s="223">
        <v>4</v>
      </c>
      <c r="S14" s="222">
        <v>4</v>
      </c>
      <c r="T14" s="222">
        <v>3</v>
      </c>
      <c r="U14" s="222">
        <v>3</v>
      </c>
      <c r="V14" s="224">
        <v>4</v>
      </c>
      <c r="W14" s="224">
        <v>4</v>
      </c>
      <c r="X14" s="131"/>
      <c r="Y14" s="262" t="s">
        <v>149</v>
      </c>
      <c r="Z14" s="252" t="s">
        <v>63</v>
      </c>
      <c r="AA14" s="252" t="s">
        <v>126</v>
      </c>
      <c r="AB14" s="253">
        <f t="shared" si="68"/>
        <v>3.53125</v>
      </c>
      <c r="AC14" s="254">
        <f t="shared" si="69"/>
        <v>3.5</v>
      </c>
      <c r="AD14" s="254">
        <f t="shared" si="70"/>
        <v>3.2962962962962963</v>
      </c>
      <c r="AE14" s="254">
        <f t="shared" si="71"/>
        <v>3.78125</v>
      </c>
      <c r="AF14" s="254">
        <f t="shared" si="72"/>
        <v>4.0625</v>
      </c>
      <c r="AG14" s="254">
        <f t="shared" si="73"/>
        <v>2.6774193548387095</v>
      </c>
      <c r="AH14" s="253">
        <f t="shared" si="74"/>
        <v>3.1785714285714284</v>
      </c>
      <c r="AI14" s="255">
        <f t="shared" si="75"/>
        <v>3.2</v>
      </c>
      <c r="AJ14" s="253">
        <f t="shared" si="76"/>
        <v>3.903225806451613</v>
      </c>
      <c r="AK14" s="255">
        <f t="shared" si="77"/>
        <v>3</v>
      </c>
      <c r="AL14" s="254">
        <f t="shared" si="78"/>
        <v>3.8076923076923075</v>
      </c>
      <c r="AM14" s="254">
        <f t="shared" si="79"/>
        <v>3.0625</v>
      </c>
      <c r="AN14" s="254">
        <f t="shared" si="80"/>
        <v>3.1153846153846154</v>
      </c>
      <c r="AO14" s="256">
        <f t="shared" si="81"/>
        <v>3.935483870967742</v>
      </c>
      <c r="AP14" s="256">
        <f t="shared" si="82"/>
        <v>3.3333333333333335</v>
      </c>
      <c r="AQ14" s="254"/>
      <c r="AR14" s="257">
        <f t="shared" si="83"/>
        <v>3.4747859418558344</v>
      </c>
      <c r="AS14" s="258">
        <f t="shared" si="84"/>
        <v>3.1892857142857141</v>
      </c>
      <c r="AT14" s="258">
        <f t="shared" si="85"/>
        <v>3.4516129032258065</v>
      </c>
      <c r="AU14" s="258">
        <f t="shared" si="86"/>
        <v>3.328525641025641</v>
      </c>
      <c r="AV14" s="258">
        <f t="shared" si="87"/>
        <v>3.935483870967742</v>
      </c>
      <c r="AW14" s="259">
        <f t="shared" si="88"/>
        <v>3.3333333333333335</v>
      </c>
      <c r="AX14" s="260">
        <f t="shared" si="89"/>
        <v>3.4521712341156783</v>
      </c>
      <c r="AY14" s="261">
        <f t="shared" si="90"/>
        <v>34</v>
      </c>
      <c r="AZ14" s="75"/>
      <c r="BA14" s="75"/>
      <c r="BB14" s="253">
        <f t="shared" si="91"/>
        <v>3.3846153846153846</v>
      </c>
      <c r="BC14" s="254">
        <f t="shared" si="92"/>
        <v>3.75</v>
      </c>
      <c r="BD14" s="254">
        <f t="shared" si="93"/>
        <v>3.4545454545454546</v>
      </c>
      <c r="BE14" s="254">
        <f t="shared" si="94"/>
        <v>3.6666666666666665</v>
      </c>
      <c r="BF14" s="254">
        <f t="shared" si="95"/>
        <v>4.2307692307692308</v>
      </c>
      <c r="BG14" s="254">
        <f t="shared" si="96"/>
        <v>2.8461538461538463</v>
      </c>
      <c r="BH14" s="253">
        <f t="shared" si="97"/>
        <v>3.1666666666666665</v>
      </c>
      <c r="BI14" s="255">
        <f t="shared" si="98"/>
        <v>3.3076923076923075</v>
      </c>
      <c r="BJ14" s="253">
        <f t="shared" si="99"/>
        <v>4.25</v>
      </c>
      <c r="BK14" s="255">
        <f t="shared" si="100"/>
        <v>3.5</v>
      </c>
      <c r="BL14" s="254">
        <f t="shared" si="101"/>
        <v>3.8</v>
      </c>
      <c r="BM14" s="254">
        <f t="shared" si="102"/>
        <v>3</v>
      </c>
      <c r="BN14" s="254">
        <f t="shared" si="103"/>
        <v>3.0909090909090908</v>
      </c>
      <c r="BO14" s="256">
        <f t="shared" si="104"/>
        <v>4.1538461538461542</v>
      </c>
      <c r="BP14" s="256">
        <f t="shared" si="105"/>
        <v>3.3846153846153846</v>
      </c>
      <c r="BQ14" s="261">
        <f t="shared" si="106"/>
        <v>13</v>
      </c>
      <c r="BR14" s="279"/>
      <c r="BS14" s="253">
        <f t="shared" si="107"/>
        <v>3.8823529411764706</v>
      </c>
      <c r="BT14" s="254">
        <f t="shared" si="108"/>
        <v>3.5</v>
      </c>
      <c r="BU14" s="254">
        <f t="shared" si="109"/>
        <v>3.3333333333333335</v>
      </c>
      <c r="BV14" s="254">
        <f t="shared" si="110"/>
        <v>4.1111111111111107</v>
      </c>
      <c r="BW14" s="254">
        <f t="shared" si="111"/>
        <v>3.8888888888888888</v>
      </c>
      <c r="BX14" s="254">
        <f t="shared" si="112"/>
        <v>2.6875</v>
      </c>
      <c r="BY14" s="253">
        <f t="shared" si="113"/>
        <v>3.3571428571428572</v>
      </c>
      <c r="BZ14" s="255">
        <f t="shared" si="114"/>
        <v>3.3333333333333335</v>
      </c>
      <c r="CA14" s="253">
        <f t="shared" si="115"/>
        <v>3.8235294117647061</v>
      </c>
      <c r="CB14" s="255">
        <f t="shared" si="116"/>
        <v>2.5714285714285716</v>
      </c>
      <c r="CC14" s="254">
        <f t="shared" si="117"/>
        <v>3.9285714285714284</v>
      </c>
      <c r="CD14" s="254">
        <f t="shared" si="118"/>
        <v>3.3529411764705883</v>
      </c>
      <c r="CE14" s="254">
        <f t="shared" si="119"/>
        <v>3.2857142857142856</v>
      </c>
      <c r="CF14" s="256">
        <f t="shared" si="120"/>
        <v>3.875</v>
      </c>
      <c r="CG14" s="256">
        <f t="shared" si="121"/>
        <v>3.5</v>
      </c>
      <c r="CH14" s="261">
        <f t="shared" si="122"/>
        <v>19</v>
      </c>
      <c r="CI14" s="75"/>
      <c r="CJ14" s="291">
        <f t="shared" si="123"/>
        <v>3.5554584304584309</v>
      </c>
      <c r="CK14" s="292">
        <f t="shared" si="124"/>
        <v>3.5671977124183005</v>
      </c>
      <c r="CL14" s="291">
        <f t="shared" si="125"/>
        <v>3.2371794871794872</v>
      </c>
      <c r="CM14" s="292">
        <f t="shared" si="126"/>
        <v>3.3452380952380953</v>
      </c>
      <c r="CN14" s="291">
        <f t="shared" si="127"/>
        <v>3.875</v>
      </c>
      <c r="CO14" s="292">
        <f t="shared" si="128"/>
        <v>3.1974789915966388</v>
      </c>
      <c r="CP14" s="291">
        <f t="shared" si="129"/>
        <v>3.2969696969696969</v>
      </c>
      <c r="CQ14" s="292">
        <f t="shared" si="130"/>
        <v>3.5224089635854341</v>
      </c>
      <c r="CR14" s="291">
        <f t="shared" si="131"/>
        <v>4.1538461538461542</v>
      </c>
      <c r="CS14" s="292">
        <f t="shared" si="132"/>
        <v>3.875</v>
      </c>
      <c r="CT14" s="291">
        <f t="shared" si="133"/>
        <v>3.3846153846153846</v>
      </c>
      <c r="CU14" s="292">
        <f t="shared" si="134"/>
        <v>3.5</v>
      </c>
      <c r="CV14" s="291">
        <f t="shared" si="135"/>
        <v>3.5838448588448588</v>
      </c>
      <c r="CW14" s="293">
        <f t="shared" si="136"/>
        <v>3.5012206271397446</v>
      </c>
    </row>
    <row r="15" spans="2:101" s="1" customFormat="1" ht="30" customHeight="1" x14ac:dyDescent="0.25">
      <c r="B15" s="209">
        <v>11</v>
      </c>
      <c r="C15" s="210">
        <v>45474</v>
      </c>
      <c r="D15" s="209" t="s">
        <v>129</v>
      </c>
      <c r="E15" s="211" t="s">
        <v>94</v>
      </c>
      <c r="F15" s="211" t="s">
        <v>97</v>
      </c>
      <c r="G15" s="211" t="s">
        <v>28</v>
      </c>
      <c r="H15" s="212" t="s">
        <v>76</v>
      </c>
      <c r="I15" s="221">
        <v>4</v>
      </c>
      <c r="J15" s="222">
        <v>4</v>
      </c>
      <c r="K15" s="222">
        <v>4</v>
      </c>
      <c r="L15" s="222"/>
      <c r="M15" s="222">
        <v>5</v>
      </c>
      <c r="N15" s="222"/>
      <c r="O15" s="221"/>
      <c r="P15" s="223"/>
      <c r="Q15" s="221"/>
      <c r="R15" s="223"/>
      <c r="S15" s="222"/>
      <c r="T15" s="222"/>
      <c r="U15" s="222"/>
      <c r="V15" s="224"/>
      <c r="W15" s="224">
        <v>4</v>
      </c>
      <c r="X15" s="131"/>
      <c r="Y15" s="435" t="s">
        <v>286</v>
      </c>
      <c r="Z15" s="436" t="s">
        <v>288</v>
      </c>
      <c r="AA15" s="436" t="s">
        <v>123</v>
      </c>
      <c r="AB15" s="253"/>
      <c r="AC15" s="254"/>
      <c r="AD15" s="254"/>
      <c r="AE15" s="254"/>
      <c r="AF15" s="254"/>
      <c r="AG15" s="254"/>
      <c r="AH15" s="253"/>
      <c r="AI15" s="255"/>
      <c r="AJ15" s="253"/>
      <c r="AK15" s="255"/>
      <c r="AL15" s="254"/>
      <c r="AM15" s="254"/>
      <c r="AN15" s="254"/>
      <c r="AO15" s="256"/>
      <c r="AP15" s="256"/>
      <c r="AQ15" s="254"/>
      <c r="AR15" s="257"/>
      <c r="AS15" s="258"/>
      <c r="AT15" s="258"/>
      <c r="AU15" s="258"/>
      <c r="AV15" s="258"/>
      <c r="AW15" s="259"/>
      <c r="AX15" s="260"/>
      <c r="AY15" s="261">
        <f t="shared" si="90"/>
        <v>0</v>
      </c>
      <c r="AZ15" s="75"/>
      <c r="BA15" s="75"/>
      <c r="BB15" s="253"/>
      <c r="BC15" s="254"/>
      <c r="BD15" s="254"/>
      <c r="BE15" s="254"/>
      <c r="BF15" s="254"/>
      <c r="BG15" s="254"/>
      <c r="BH15" s="253"/>
      <c r="BI15" s="255"/>
      <c r="BJ15" s="253"/>
      <c r="BK15" s="255"/>
      <c r="BL15" s="254"/>
      <c r="BM15" s="254"/>
      <c r="BN15" s="254"/>
      <c r="BO15" s="256"/>
      <c r="BP15" s="256"/>
      <c r="BQ15" s="261">
        <f t="shared" si="106"/>
        <v>0</v>
      </c>
      <c r="BR15" s="279"/>
      <c r="BS15" s="253"/>
      <c r="BT15" s="254"/>
      <c r="BU15" s="254"/>
      <c r="BV15" s="254"/>
      <c r="BW15" s="254"/>
      <c r="BX15" s="254"/>
      <c r="BY15" s="253"/>
      <c r="BZ15" s="255"/>
      <c r="CA15" s="253"/>
      <c r="CB15" s="255"/>
      <c r="CC15" s="254"/>
      <c r="CD15" s="254"/>
      <c r="CE15" s="254"/>
      <c r="CF15" s="256"/>
      <c r="CG15" s="256"/>
      <c r="CH15" s="261">
        <f t="shared" si="122"/>
        <v>0</v>
      </c>
      <c r="CI15" s="75"/>
      <c r="CJ15" s="291"/>
      <c r="CK15" s="292"/>
      <c r="CL15" s="291"/>
      <c r="CM15" s="292"/>
      <c r="CN15" s="291"/>
      <c r="CO15" s="292"/>
      <c r="CP15" s="291"/>
      <c r="CQ15" s="292"/>
      <c r="CR15" s="291"/>
      <c r="CS15" s="292"/>
      <c r="CT15" s="291"/>
      <c r="CU15" s="292"/>
      <c r="CV15" s="291"/>
      <c r="CW15" s="293"/>
    </row>
    <row r="16" spans="2:101" s="1" customFormat="1" ht="30" customHeight="1" x14ac:dyDescent="0.25">
      <c r="B16" s="209">
        <v>12</v>
      </c>
      <c r="C16" s="210">
        <v>45474</v>
      </c>
      <c r="D16" s="209" t="s">
        <v>129</v>
      </c>
      <c r="E16" s="211" t="s">
        <v>93</v>
      </c>
      <c r="F16" s="211" t="s">
        <v>96</v>
      </c>
      <c r="G16" s="211" t="s">
        <v>20</v>
      </c>
      <c r="H16" s="212" t="s">
        <v>61</v>
      </c>
      <c r="I16" s="221">
        <v>4</v>
      </c>
      <c r="J16" s="222">
        <v>4</v>
      </c>
      <c r="K16" s="222">
        <v>4</v>
      </c>
      <c r="L16" s="222">
        <v>4</v>
      </c>
      <c r="M16" s="222">
        <v>4</v>
      </c>
      <c r="N16" s="222">
        <v>3</v>
      </c>
      <c r="O16" s="221">
        <v>5</v>
      </c>
      <c r="P16" s="223">
        <v>5</v>
      </c>
      <c r="Q16" s="221">
        <v>4</v>
      </c>
      <c r="R16" s="223">
        <v>4</v>
      </c>
      <c r="S16" s="222">
        <v>4</v>
      </c>
      <c r="T16" s="222">
        <v>3</v>
      </c>
      <c r="U16" s="222">
        <v>4</v>
      </c>
      <c r="V16" s="224">
        <v>4</v>
      </c>
      <c r="W16" s="224">
        <v>4</v>
      </c>
      <c r="X16" s="131"/>
      <c r="Y16" s="251" t="s">
        <v>31</v>
      </c>
      <c r="Z16" s="252" t="s">
        <v>60</v>
      </c>
      <c r="AA16" s="252"/>
      <c r="AB16" s="253">
        <f t="shared" si="68"/>
        <v>4.75</v>
      </c>
      <c r="AC16" s="254">
        <f t="shared" si="69"/>
        <v>4.7894736842105265</v>
      </c>
      <c r="AD16" s="254">
        <f t="shared" si="70"/>
        <v>4.25</v>
      </c>
      <c r="AE16" s="254">
        <f t="shared" si="71"/>
        <v>4.4090909090909092</v>
      </c>
      <c r="AF16" s="254">
        <f t="shared" si="72"/>
        <v>4</v>
      </c>
      <c r="AG16" s="254">
        <f t="shared" si="73"/>
        <v>3.3571428571428572</v>
      </c>
      <c r="AH16" s="253">
        <f t="shared" si="74"/>
        <v>4.3499999999999996</v>
      </c>
      <c r="AI16" s="255">
        <f t="shared" si="75"/>
        <v>4.45</v>
      </c>
      <c r="AJ16" s="253">
        <f t="shared" si="76"/>
        <v>4.25</v>
      </c>
      <c r="AK16" s="255">
        <f t="shared" si="77"/>
        <v>3.3888888888888888</v>
      </c>
      <c r="AL16" s="254">
        <f t="shared" si="78"/>
        <v>4.7222222222222223</v>
      </c>
      <c r="AM16" s="254">
        <f t="shared" si="79"/>
        <v>4.2777777777777777</v>
      </c>
      <c r="AN16" s="254">
        <f t="shared" si="80"/>
        <v>4.25</v>
      </c>
      <c r="AO16" s="256">
        <f t="shared" si="81"/>
        <v>4.1904761904761907</v>
      </c>
      <c r="AP16" s="256">
        <f t="shared" si="82"/>
        <v>4.3157894736842106</v>
      </c>
      <c r="AQ16" s="254"/>
      <c r="AR16" s="257">
        <f t="shared" si="83"/>
        <v>4.2592845750740489</v>
      </c>
      <c r="AS16" s="258">
        <f t="shared" si="84"/>
        <v>4.4000000000000004</v>
      </c>
      <c r="AT16" s="258">
        <f t="shared" si="85"/>
        <v>3.8194444444444446</v>
      </c>
      <c r="AU16" s="258">
        <f t="shared" si="86"/>
        <v>4.416666666666667</v>
      </c>
      <c r="AV16" s="258">
        <f t="shared" si="87"/>
        <v>4.1904761904761907</v>
      </c>
      <c r="AW16" s="259">
        <f t="shared" si="88"/>
        <v>4.3157894736842106</v>
      </c>
      <c r="AX16" s="260">
        <f t="shared" si="89"/>
        <v>4.2336102250575935</v>
      </c>
      <c r="AY16" s="261">
        <f t="shared" si="90"/>
        <v>22</v>
      </c>
      <c r="AZ16" s="75"/>
      <c r="BA16" s="75"/>
      <c r="BB16" s="253">
        <f t="shared" si="91"/>
        <v>4.8125</v>
      </c>
      <c r="BC16" s="254">
        <f t="shared" si="92"/>
        <v>4.8666666666666663</v>
      </c>
      <c r="BD16" s="254">
        <f t="shared" si="93"/>
        <v>4.4545454545454541</v>
      </c>
      <c r="BE16" s="254">
        <f t="shared" si="94"/>
        <v>4.5294117647058822</v>
      </c>
      <c r="BF16" s="254">
        <f t="shared" si="95"/>
        <v>4</v>
      </c>
      <c r="BG16" s="254">
        <f t="shared" si="96"/>
        <v>3.5</v>
      </c>
      <c r="BH16" s="253">
        <f t="shared" si="97"/>
        <v>4.375</v>
      </c>
      <c r="BI16" s="255">
        <f t="shared" si="98"/>
        <v>4.4375</v>
      </c>
      <c r="BJ16" s="253">
        <f t="shared" si="99"/>
        <v>4.333333333333333</v>
      </c>
      <c r="BK16" s="255">
        <f t="shared" si="100"/>
        <v>3.5</v>
      </c>
      <c r="BL16" s="254">
        <f t="shared" si="101"/>
        <v>4.7857142857142856</v>
      </c>
      <c r="BM16" s="254">
        <f t="shared" si="102"/>
        <v>4.3076923076923075</v>
      </c>
      <c r="BN16" s="254">
        <f t="shared" si="103"/>
        <v>4.3636363636363633</v>
      </c>
      <c r="BO16" s="256">
        <f t="shared" si="104"/>
        <v>4.3125</v>
      </c>
      <c r="BP16" s="256">
        <f t="shared" si="105"/>
        <v>4.4666666666666668</v>
      </c>
      <c r="BQ16" s="261">
        <f t="shared" si="106"/>
        <v>17</v>
      </c>
      <c r="BR16" s="279"/>
      <c r="BS16" s="253">
        <f t="shared" si="107"/>
        <v>4.5</v>
      </c>
      <c r="BT16" s="254">
        <f t="shared" si="108"/>
        <v>4.5</v>
      </c>
      <c r="BU16" s="254">
        <f t="shared" si="109"/>
        <v>3.8</v>
      </c>
      <c r="BV16" s="254">
        <f t="shared" si="110"/>
        <v>4</v>
      </c>
      <c r="BW16" s="254">
        <f t="shared" si="111"/>
        <v>4</v>
      </c>
      <c r="BX16" s="254">
        <f t="shared" si="112"/>
        <v>3</v>
      </c>
      <c r="BY16" s="253">
        <f t="shared" si="113"/>
        <v>4.25</v>
      </c>
      <c r="BZ16" s="255">
        <f t="shared" si="114"/>
        <v>4.5</v>
      </c>
      <c r="CA16" s="253">
        <f t="shared" si="115"/>
        <v>4</v>
      </c>
      <c r="CB16" s="255">
        <f t="shared" si="116"/>
        <v>3</v>
      </c>
      <c r="CC16" s="254">
        <f t="shared" si="117"/>
        <v>4.5</v>
      </c>
      <c r="CD16" s="254">
        <f t="shared" si="118"/>
        <v>4.2</v>
      </c>
      <c r="CE16" s="254">
        <f t="shared" si="119"/>
        <v>4</v>
      </c>
      <c r="CF16" s="256">
        <f t="shared" si="120"/>
        <v>3.8</v>
      </c>
      <c r="CG16" s="256">
        <f t="shared" si="121"/>
        <v>3.75</v>
      </c>
      <c r="CH16" s="261">
        <f t="shared" si="122"/>
        <v>5</v>
      </c>
      <c r="CI16" s="75"/>
      <c r="CJ16" s="291">
        <f t="shared" si="123"/>
        <v>4.3605206476530007</v>
      </c>
      <c r="CK16" s="292">
        <f t="shared" si="124"/>
        <v>3.9666666666666668</v>
      </c>
      <c r="CL16" s="291">
        <f t="shared" si="125"/>
        <v>4.40625</v>
      </c>
      <c r="CM16" s="292">
        <f t="shared" si="126"/>
        <v>4.375</v>
      </c>
      <c r="CN16" s="291">
        <f t="shared" si="127"/>
        <v>3.9166666666666665</v>
      </c>
      <c r="CO16" s="292">
        <f t="shared" si="128"/>
        <v>3.5</v>
      </c>
      <c r="CP16" s="291">
        <f t="shared" si="129"/>
        <v>4.4856809856809852</v>
      </c>
      <c r="CQ16" s="292">
        <f t="shared" si="130"/>
        <v>4.2333333333333334</v>
      </c>
      <c r="CR16" s="291">
        <f t="shared" si="131"/>
        <v>4.3125</v>
      </c>
      <c r="CS16" s="292">
        <f t="shared" si="132"/>
        <v>3.8</v>
      </c>
      <c r="CT16" s="291">
        <f t="shared" si="133"/>
        <v>4.4666666666666668</v>
      </c>
      <c r="CU16" s="292">
        <f t="shared" si="134"/>
        <v>3.75</v>
      </c>
      <c r="CV16" s="291">
        <f t="shared" si="135"/>
        <v>4.3247141611112196</v>
      </c>
      <c r="CW16" s="293">
        <f t="shared" si="136"/>
        <v>3.9375</v>
      </c>
    </row>
    <row r="17" spans="2:101" s="1" customFormat="1" ht="30" customHeight="1" x14ac:dyDescent="0.25">
      <c r="B17" s="209">
        <v>13</v>
      </c>
      <c r="C17" s="210">
        <v>45474</v>
      </c>
      <c r="D17" s="209" t="s">
        <v>129</v>
      </c>
      <c r="E17" s="211" t="s">
        <v>93</v>
      </c>
      <c r="F17" s="211" t="s">
        <v>96</v>
      </c>
      <c r="G17" s="211" t="s">
        <v>43</v>
      </c>
      <c r="H17" s="212" t="s">
        <v>277</v>
      </c>
      <c r="I17" s="221">
        <v>5</v>
      </c>
      <c r="J17" s="222">
        <v>5</v>
      </c>
      <c r="K17" s="222">
        <v>3</v>
      </c>
      <c r="L17" s="222">
        <v>5</v>
      </c>
      <c r="M17" s="222">
        <v>5</v>
      </c>
      <c r="N17" s="222">
        <v>1</v>
      </c>
      <c r="O17" s="221">
        <v>4</v>
      </c>
      <c r="P17" s="223">
        <v>5</v>
      </c>
      <c r="Q17" s="221">
        <v>4</v>
      </c>
      <c r="R17" s="223">
        <v>3</v>
      </c>
      <c r="S17" s="222">
        <v>5</v>
      </c>
      <c r="T17" s="222">
        <v>4</v>
      </c>
      <c r="U17" s="222">
        <v>4</v>
      </c>
      <c r="V17" s="224">
        <v>5</v>
      </c>
      <c r="W17" s="224">
        <v>4</v>
      </c>
      <c r="X17" s="131"/>
      <c r="Y17" s="262" t="s">
        <v>38</v>
      </c>
      <c r="Z17" s="252" t="s">
        <v>73</v>
      </c>
      <c r="AA17" s="252" t="s">
        <v>125</v>
      </c>
      <c r="AB17" s="253">
        <f t="shared" si="68"/>
        <v>4.4444444444444446</v>
      </c>
      <c r="AC17" s="254">
        <f t="shared" si="69"/>
        <v>4.625</v>
      </c>
      <c r="AD17" s="254">
        <f t="shared" si="70"/>
        <v>4</v>
      </c>
      <c r="AE17" s="254">
        <f t="shared" si="71"/>
        <v>4.333333333333333</v>
      </c>
      <c r="AF17" s="254">
        <f t="shared" si="72"/>
        <v>4.2222222222222223</v>
      </c>
      <c r="AG17" s="254">
        <f t="shared" si="73"/>
        <v>2.8571428571428572</v>
      </c>
      <c r="AH17" s="253">
        <f t="shared" si="74"/>
        <v>4.125</v>
      </c>
      <c r="AI17" s="255">
        <f t="shared" si="75"/>
        <v>4.25</v>
      </c>
      <c r="AJ17" s="253">
        <f t="shared" si="76"/>
        <v>3.6666666666666665</v>
      </c>
      <c r="AK17" s="255">
        <f t="shared" si="77"/>
        <v>2.375</v>
      </c>
      <c r="AL17" s="254">
        <f t="shared" si="78"/>
        <v>3.8888888888888888</v>
      </c>
      <c r="AM17" s="254">
        <f t="shared" si="79"/>
        <v>2.875</v>
      </c>
      <c r="AN17" s="254">
        <f t="shared" si="80"/>
        <v>3.5</v>
      </c>
      <c r="AO17" s="256">
        <f t="shared" si="81"/>
        <v>4.333333333333333</v>
      </c>
      <c r="AP17" s="256">
        <f t="shared" si="82"/>
        <v>3.7777777777777777</v>
      </c>
      <c r="AQ17" s="254"/>
      <c r="AR17" s="257">
        <f t="shared" si="83"/>
        <v>4.0803571428571432</v>
      </c>
      <c r="AS17" s="258">
        <f t="shared" si="84"/>
        <v>4.1875</v>
      </c>
      <c r="AT17" s="258">
        <f t="shared" si="85"/>
        <v>3.020833333333333</v>
      </c>
      <c r="AU17" s="258">
        <f t="shared" si="86"/>
        <v>3.4212962962962963</v>
      </c>
      <c r="AV17" s="258">
        <f t="shared" si="87"/>
        <v>4.333333333333333</v>
      </c>
      <c r="AW17" s="259">
        <f t="shared" si="88"/>
        <v>3.7777777777777777</v>
      </c>
      <c r="AX17" s="260">
        <f t="shared" si="89"/>
        <v>3.8035163139329806</v>
      </c>
      <c r="AY17" s="261">
        <f t="shared" si="90"/>
        <v>9</v>
      </c>
      <c r="AZ17" s="75"/>
      <c r="BA17" s="75"/>
      <c r="BB17" s="253">
        <f t="shared" si="91"/>
        <v>4.333333333333333</v>
      </c>
      <c r="BC17" s="254">
        <f t="shared" si="92"/>
        <v>5</v>
      </c>
      <c r="BD17" s="254">
        <f t="shared" si="93"/>
        <v>4.5</v>
      </c>
      <c r="BE17" s="254">
        <f t="shared" si="94"/>
        <v>4.666666666666667</v>
      </c>
      <c r="BF17" s="254">
        <f t="shared" si="95"/>
        <v>4.666666666666667</v>
      </c>
      <c r="BG17" s="254">
        <f t="shared" si="96"/>
        <v>3.5</v>
      </c>
      <c r="BH17" s="253">
        <f t="shared" si="97"/>
        <v>4</v>
      </c>
      <c r="BI17" s="255">
        <f t="shared" si="98"/>
        <v>4.333333333333333</v>
      </c>
      <c r="BJ17" s="253">
        <f t="shared" si="99"/>
        <v>4</v>
      </c>
      <c r="BK17" s="255">
        <f t="shared" si="100"/>
        <v>2</v>
      </c>
      <c r="BL17" s="254">
        <f t="shared" si="101"/>
        <v>4</v>
      </c>
      <c r="BM17" s="254">
        <f t="shared" si="102"/>
        <v>4</v>
      </c>
      <c r="BN17" s="254">
        <f t="shared" si="103"/>
        <v>2</v>
      </c>
      <c r="BO17" s="256">
        <f t="shared" si="104"/>
        <v>4.666666666666667</v>
      </c>
      <c r="BP17" s="256">
        <f t="shared" si="105"/>
        <v>4</v>
      </c>
      <c r="BQ17" s="261">
        <f t="shared" si="106"/>
        <v>3</v>
      </c>
      <c r="BR17" s="279"/>
      <c r="BS17" s="253">
        <f t="shared" si="107"/>
        <v>4.5</v>
      </c>
      <c r="BT17" s="254">
        <f t="shared" si="108"/>
        <v>4.5</v>
      </c>
      <c r="BU17" s="254">
        <f t="shared" si="109"/>
        <v>3.8333333333333335</v>
      </c>
      <c r="BV17" s="254">
        <f t="shared" si="110"/>
        <v>4.166666666666667</v>
      </c>
      <c r="BW17" s="254">
        <f t="shared" si="111"/>
        <v>4</v>
      </c>
      <c r="BX17" s="254">
        <f t="shared" si="112"/>
        <v>2.6</v>
      </c>
      <c r="BY17" s="253">
        <f t="shared" si="113"/>
        <v>4.2</v>
      </c>
      <c r="BZ17" s="255">
        <f t="shared" si="114"/>
        <v>4.2</v>
      </c>
      <c r="CA17" s="253">
        <f t="shared" si="115"/>
        <v>3.5</v>
      </c>
      <c r="CB17" s="255">
        <f t="shared" si="116"/>
        <v>2.5</v>
      </c>
      <c r="CC17" s="254">
        <f t="shared" si="117"/>
        <v>3.8333333333333335</v>
      </c>
      <c r="CD17" s="254">
        <f t="shared" si="118"/>
        <v>2.2000000000000002</v>
      </c>
      <c r="CE17" s="254">
        <f t="shared" si="119"/>
        <v>3.8</v>
      </c>
      <c r="CF17" s="256">
        <f t="shared" si="120"/>
        <v>4.166666666666667</v>
      </c>
      <c r="CG17" s="256">
        <f t="shared" si="121"/>
        <v>3.6666666666666665</v>
      </c>
      <c r="CH17" s="261">
        <f t="shared" si="122"/>
        <v>6</v>
      </c>
      <c r="CI17" s="75"/>
      <c r="CJ17" s="291">
        <f t="shared" si="123"/>
        <v>4.4444444444444446</v>
      </c>
      <c r="CK17" s="292">
        <f t="shared" si="124"/>
        <v>3.9333333333333336</v>
      </c>
      <c r="CL17" s="291">
        <f t="shared" si="125"/>
        <v>4.1666666666666661</v>
      </c>
      <c r="CM17" s="292">
        <f t="shared" si="126"/>
        <v>4.2</v>
      </c>
      <c r="CN17" s="291">
        <f t="shared" si="127"/>
        <v>3</v>
      </c>
      <c r="CO17" s="292">
        <f t="shared" si="128"/>
        <v>3</v>
      </c>
      <c r="CP17" s="291">
        <f t="shared" si="129"/>
        <v>3.3333333333333335</v>
      </c>
      <c r="CQ17" s="292">
        <f t="shared" si="130"/>
        <v>3.2777777777777772</v>
      </c>
      <c r="CR17" s="291">
        <f t="shared" si="131"/>
        <v>4.666666666666667</v>
      </c>
      <c r="CS17" s="292">
        <f t="shared" si="132"/>
        <v>4.166666666666667</v>
      </c>
      <c r="CT17" s="291">
        <f t="shared" si="133"/>
        <v>4</v>
      </c>
      <c r="CU17" s="292">
        <f t="shared" si="134"/>
        <v>3.6666666666666665</v>
      </c>
      <c r="CV17" s="291">
        <f t="shared" si="135"/>
        <v>3.9351851851851851</v>
      </c>
      <c r="CW17" s="293">
        <f t="shared" si="136"/>
        <v>3.7074074074074073</v>
      </c>
    </row>
    <row r="18" spans="2:101" s="1" customFormat="1" ht="30" customHeight="1" x14ac:dyDescent="0.25">
      <c r="B18" s="209">
        <v>14</v>
      </c>
      <c r="C18" s="210">
        <v>45474</v>
      </c>
      <c r="D18" s="209" t="s">
        <v>129</v>
      </c>
      <c r="E18" s="211" t="s">
        <v>94</v>
      </c>
      <c r="F18" s="211" t="s">
        <v>96</v>
      </c>
      <c r="G18" s="211" t="s">
        <v>21</v>
      </c>
      <c r="H18" s="212" t="s">
        <v>66</v>
      </c>
      <c r="I18" s="221">
        <v>5</v>
      </c>
      <c r="J18" s="222">
        <v>5</v>
      </c>
      <c r="K18" s="222">
        <v>5</v>
      </c>
      <c r="L18" s="222">
        <v>5</v>
      </c>
      <c r="M18" s="222">
        <v>5</v>
      </c>
      <c r="N18" s="222">
        <v>4</v>
      </c>
      <c r="O18" s="221">
        <v>4</v>
      </c>
      <c r="P18" s="223">
        <v>5</v>
      </c>
      <c r="Q18" s="221">
        <v>5</v>
      </c>
      <c r="R18" s="223">
        <v>5</v>
      </c>
      <c r="S18" s="222">
        <v>5</v>
      </c>
      <c r="T18" s="222">
        <v>5</v>
      </c>
      <c r="U18" s="222"/>
      <c r="V18" s="224">
        <v>5</v>
      </c>
      <c r="W18" s="224">
        <v>5</v>
      </c>
      <c r="X18" s="131"/>
      <c r="Y18" s="251" t="s">
        <v>131</v>
      </c>
      <c r="Z18" s="252" t="s">
        <v>84</v>
      </c>
      <c r="AA18" s="252" t="s">
        <v>123</v>
      </c>
      <c r="AB18" s="253">
        <f t="shared" si="68"/>
        <v>3.65</v>
      </c>
      <c r="AC18" s="254">
        <f t="shared" si="69"/>
        <v>3.9</v>
      </c>
      <c r="AD18" s="254">
        <f t="shared" si="70"/>
        <v>3.0588235294117645</v>
      </c>
      <c r="AE18" s="254">
        <f t="shared" si="71"/>
        <v>4.0555555555555554</v>
      </c>
      <c r="AF18" s="254">
        <f t="shared" si="72"/>
        <v>3.736842105263158</v>
      </c>
      <c r="AG18" s="254">
        <f t="shared" si="73"/>
        <v>3.25</v>
      </c>
      <c r="AH18" s="253">
        <f t="shared" si="74"/>
        <v>3.736842105263158</v>
      </c>
      <c r="AI18" s="255">
        <f t="shared" si="75"/>
        <v>3.4210526315789473</v>
      </c>
      <c r="AJ18" s="253">
        <f t="shared" si="76"/>
        <v>4</v>
      </c>
      <c r="AK18" s="255">
        <f t="shared" si="77"/>
        <v>2.9375</v>
      </c>
      <c r="AL18" s="254">
        <f t="shared" si="78"/>
        <v>3.875</v>
      </c>
      <c r="AM18" s="254">
        <f t="shared" si="79"/>
        <v>3.9411764705882355</v>
      </c>
      <c r="AN18" s="254">
        <f t="shared" si="80"/>
        <v>3.8</v>
      </c>
      <c r="AO18" s="256">
        <f t="shared" si="81"/>
        <v>4.0588235294117645</v>
      </c>
      <c r="AP18" s="256">
        <f t="shared" si="82"/>
        <v>3.6666666666666665</v>
      </c>
      <c r="AQ18" s="254"/>
      <c r="AR18" s="257">
        <f t="shared" si="83"/>
        <v>3.6085368650384133</v>
      </c>
      <c r="AS18" s="258">
        <f t="shared" si="84"/>
        <v>3.5789473684210527</v>
      </c>
      <c r="AT18" s="258">
        <f t="shared" si="85"/>
        <v>3.46875</v>
      </c>
      <c r="AU18" s="258">
        <f t="shared" si="86"/>
        <v>3.8720588235294122</v>
      </c>
      <c r="AV18" s="258">
        <f t="shared" si="87"/>
        <v>4.0588235294117645</v>
      </c>
      <c r="AW18" s="259">
        <f t="shared" si="88"/>
        <v>3.6666666666666665</v>
      </c>
      <c r="AX18" s="260">
        <f t="shared" si="89"/>
        <v>3.7089638755112184</v>
      </c>
      <c r="AY18" s="261">
        <f t="shared" si="90"/>
        <v>20</v>
      </c>
      <c r="AZ18" s="75"/>
      <c r="BA18" s="75"/>
      <c r="BB18" s="253">
        <f t="shared" si="91"/>
        <v>3.625</v>
      </c>
      <c r="BC18" s="254">
        <f t="shared" si="92"/>
        <v>4.25</v>
      </c>
      <c r="BD18" s="254">
        <f t="shared" si="93"/>
        <v>3</v>
      </c>
      <c r="BE18" s="254">
        <f t="shared" si="94"/>
        <v>4.5714285714285712</v>
      </c>
      <c r="BF18" s="254">
        <f t="shared" si="95"/>
        <v>4</v>
      </c>
      <c r="BG18" s="254">
        <f t="shared" si="96"/>
        <v>3.1666666666666665</v>
      </c>
      <c r="BH18" s="253">
        <f t="shared" si="97"/>
        <v>4.125</v>
      </c>
      <c r="BI18" s="255">
        <f t="shared" si="98"/>
        <v>3.625</v>
      </c>
      <c r="BJ18" s="253">
        <f t="shared" si="99"/>
        <v>4</v>
      </c>
      <c r="BK18" s="255">
        <f t="shared" si="100"/>
        <v>2.6666666666666665</v>
      </c>
      <c r="BL18" s="254">
        <f t="shared" si="101"/>
        <v>4.333333333333333</v>
      </c>
      <c r="BM18" s="254">
        <f t="shared" si="102"/>
        <v>4.666666666666667</v>
      </c>
      <c r="BN18" s="254">
        <f t="shared" si="103"/>
        <v>4.75</v>
      </c>
      <c r="BO18" s="256">
        <f t="shared" si="104"/>
        <v>4.4285714285714288</v>
      </c>
      <c r="BP18" s="256">
        <f t="shared" si="105"/>
        <v>4.1428571428571432</v>
      </c>
      <c r="BQ18" s="261">
        <f t="shared" si="106"/>
        <v>8</v>
      </c>
      <c r="BR18" s="279"/>
      <c r="BS18" s="253">
        <f t="shared" si="107"/>
        <v>3.9090909090909092</v>
      </c>
      <c r="BT18" s="254">
        <f t="shared" si="108"/>
        <v>3.9090909090909092</v>
      </c>
      <c r="BU18" s="254">
        <f t="shared" si="109"/>
        <v>3.3333333333333335</v>
      </c>
      <c r="BV18" s="254">
        <f t="shared" si="110"/>
        <v>4</v>
      </c>
      <c r="BW18" s="254">
        <f t="shared" si="111"/>
        <v>3.5</v>
      </c>
      <c r="BX18" s="254">
        <f t="shared" si="112"/>
        <v>3.5555555555555554</v>
      </c>
      <c r="BY18" s="253">
        <f t="shared" si="113"/>
        <v>3.7</v>
      </c>
      <c r="BZ18" s="255">
        <f t="shared" si="114"/>
        <v>3.5</v>
      </c>
      <c r="CA18" s="253">
        <f t="shared" si="115"/>
        <v>4.375</v>
      </c>
      <c r="CB18" s="255">
        <f t="shared" si="116"/>
        <v>3.3333333333333335</v>
      </c>
      <c r="CC18" s="254">
        <f t="shared" si="117"/>
        <v>3.6666666666666665</v>
      </c>
      <c r="CD18" s="254">
        <f t="shared" si="118"/>
        <v>3.6</v>
      </c>
      <c r="CE18" s="254">
        <f t="shared" si="119"/>
        <v>3.5</v>
      </c>
      <c r="CF18" s="256">
        <f t="shared" si="120"/>
        <v>3.8888888888888888</v>
      </c>
      <c r="CG18" s="256">
        <f t="shared" si="121"/>
        <v>3.6</v>
      </c>
      <c r="CH18" s="261">
        <f t="shared" si="122"/>
        <v>11</v>
      </c>
      <c r="CI18" s="75"/>
      <c r="CJ18" s="291">
        <f t="shared" si="123"/>
        <v>3.7688492063492061</v>
      </c>
      <c r="CK18" s="292">
        <f t="shared" si="124"/>
        <v>3.7011784511784511</v>
      </c>
      <c r="CL18" s="291">
        <f t="shared" si="125"/>
        <v>3.875</v>
      </c>
      <c r="CM18" s="292">
        <f t="shared" si="126"/>
        <v>3.6</v>
      </c>
      <c r="CN18" s="291">
        <f t="shared" si="127"/>
        <v>3.333333333333333</v>
      </c>
      <c r="CO18" s="292">
        <f t="shared" si="128"/>
        <v>3.854166666666667</v>
      </c>
      <c r="CP18" s="291">
        <f t="shared" si="129"/>
        <v>4.583333333333333</v>
      </c>
      <c r="CQ18" s="292">
        <f t="shared" si="130"/>
        <v>3.5888888888888886</v>
      </c>
      <c r="CR18" s="291">
        <f t="shared" si="131"/>
        <v>4.4285714285714288</v>
      </c>
      <c r="CS18" s="292">
        <f t="shared" si="132"/>
        <v>3.8888888888888888</v>
      </c>
      <c r="CT18" s="291">
        <f t="shared" si="133"/>
        <v>4.1428571428571432</v>
      </c>
      <c r="CU18" s="292">
        <f t="shared" si="134"/>
        <v>3.6</v>
      </c>
      <c r="CV18" s="291">
        <f t="shared" si="135"/>
        <v>4.0219907407407396</v>
      </c>
      <c r="CW18" s="293">
        <f t="shared" si="136"/>
        <v>3.7055204826038164</v>
      </c>
    </row>
    <row r="19" spans="2:101" s="1" customFormat="1" ht="30" customHeight="1" x14ac:dyDescent="0.25">
      <c r="B19" s="209">
        <v>15</v>
      </c>
      <c r="C19" s="210">
        <v>45474</v>
      </c>
      <c r="D19" s="209" t="s">
        <v>129</v>
      </c>
      <c r="E19" s="211" t="s">
        <v>94</v>
      </c>
      <c r="F19" s="211" t="s">
        <v>96</v>
      </c>
      <c r="G19" s="211" t="s">
        <v>38</v>
      </c>
      <c r="H19" s="212" t="s">
        <v>73</v>
      </c>
      <c r="I19" s="221">
        <v>5</v>
      </c>
      <c r="J19" s="222">
        <v>5</v>
      </c>
      <c r="K19" s="222">
        <v>4</v>
      </c>
      <c r="L19" s="222">
        <v>5</v>
      </c>
      <c r="M19" s="222">
        <v>4</v>
      </c>
      <c r="N19" s="222">
        <v>2</v>
      </c>
      <c r="O19" s="221">
        <v>5</v>
      </c>
      <c r="P19" s="223">
        <v>5</v>
      </c>
      <c r="Q19" s="221">
        <v>2</v>
      </c>
      <c r="R19" s="223">
        <v>1</v>
      </c>
      <c r="S19" s="222">
        <v>4</v>
      </c>
      <c r="T19" s="222">
        <v>2</v>
      </c>
      <c r="U19" s="222">
        <v>2</v>
      </c>
      <c r="V19" s="224">
        <v>5</v>
      </c>
      <c r="W19" s="224">
        <v>4</v>
      </c>
      <c r="X19" s="131"/>
      <c r="Y19" s="262" t="s">
        <v>132</v>
      </c>
      <c r="Z19" s="252" t="s">
        <v>74</v>
      </c>
      <c r="AA19" s="252" t="s">
        <v>126</v>
      </c>
      <c r="AB19" s="253">
        <f t="shared" si="68"/>
        <v>4.4000000000000004</v>
      </c>
      <c r="AC19" s="254">
        <f t="shared" si="69"/>
        <v>4.3076923076923075</v>
      </c>
      <c r="AD19" s="254">
        <f t="shared" si="70"/>
        <v>4.083333333333333</v>
      </c>
      <c r="AE19" s="254">
        <f t="shared" si="71"/>
        <v>4.4000000000000004</v>
      </c>
      <c r="AF19" s="254">
        <f t="shared" si="72"/>
        <v>4.5714285714285712</v>
      </c>
      <c r="AG19" s="254">
        <f t="shared" si="73"/>
        <v>3.25</v>
      </c>
      <c r="AH19" s="253">
        <f t="shared" si="74"/>
        <v>4.0714285714285712</v>
      </c>
      <c r="AI19" s="255">
        <f t="shared" si="75"/>
        <v>4.2307692307692308</v>
      </c>
      <c r="AJ19" s="253">
        <f t="shared" si="76"/>
        <v>4.4285714285714288</v>
      </c>
      <c r="AK19" s="255">
        <f t="shared" si="77"/>
        <v>3.6153846153846154</v>
      </c>
      <c r="AL19" s="254">
        <f t="shared" si="78"/>
        <v>4.5</v>
      </c>
      <c r="AM19" s="254">
        <f t="shared" si="79"/>
        <v>4.5384615384615383</v>
      </c>
      <c r="AN19" s="254">
        <f t="shared" si="80"/>
        <v>4.166666666666667</v>
      </c>
      <c r="AO19" s="256">
        <f t="shared" si="81"/>
        <v>4.615384615384615</v>
      </c>
      <c r="AP19" s="256">
        <f t="shared" si="82"/>
        <v>4.2857142857142856</v>
      </c>
      <c r="AQ19" s="254"/>
      <c r="AR19" s="257">
        <f t="shared" si="83"/>
        <v>4.1687423687423681</v>
      </c>
      <c r="AS19" s="258">
        <f t="shared" si="84"/>
        <v>4.1510989010989015</v>
      </c>
      <c r="AT19" s="258">
        <f t="shared" si="85"/>
        <v>4.0219780219780219</v>
      </c>
      <c r="AU19" s="258">
        <f t="shared" si="86"/>
        <v>4.4017094017094012</v>
      </c>
      <c r="AV19" s="258">
        <f t="shared" si="87"/>
        <v>4.615384615384615</v>
      </c>
      <c r="AW19" s="259">
        <f t="shared" si="88"/>
        <v>4.2857142857142856</v>
      </c>
      <c r="AX19" s="260">
        <f t="shared" si="89"/>
        <v>4.2741045991045992</v>
      </c>
      <c r="AY19" s="261">
        <f t="shared" si="90"/>
        <v>15</v>
      </c>
      <c r="AZ19" s="75"/>
      <c r="BA19" s="75"/>
      <c r="BB19" s="253">
        <f t="shared" si="91"/>
        <v>4.5714285714285712</v>
      </c>
      <c r="BC19" s="254">
        <f t="shared" si="92"/>
        <v>4.5714285714285712</v>
      </c>
      <c r="BD19" s="254">
        <f t="shared" si="93"/>
        <v>4.166666666666667</v>
      </c>
      <c r="BE19" s="254">
        <f t="shared" si="94"/>
        <v>4.4285714285714288</v>
      </c>
      <c r="BF19" s="254">
        <f t="shared" si="95"/>
        <v>4.5714285714285712</v>
      </c>
      <c r="BG19" s="254">
        <f t="shared" si="96"/>
        <v>3.5</v>
      </c>
      <c r="BH19" s="253">
        <f t="shared" si="97"/>
        <v>3.8333333333333335</v>
      </c>
      <c r="BI19" s="255">
        <f t="shared" si="98"/>
        <v>4</v>
      </c>
      <c r="BJ19" s="253">
        <f t="shared" si="99"/>
        <v>4.5714285714285712</v>
      </c>
      <c r="BK19" s="255">
        <f t="shared" si="100"/>
        <v>4.166666666666667</v>
      </c>
      <c r="BL19" s="254">
        <f t="shared" si="101"/>
        <v>4.4285714285714288</v>
      </c>
      <c r="BM19" s="254">
        <f t="shared" si="102"/>
        <v>4.7142857142857144</v>
      </c>
      <c r="BN19" s="254">
        <f t="shared" si="103"/>
        <v>4.166666666666667</v>
      </c>
      <c r="BO19" s="256">
        <f t="shared" si="104"/>
        <v>4.5714285714285712</v>
      </c>
      <c r="BP19" s="256">
        <f t="shared" si="105"/>
        <v>4.4285714285714288</v>
      </c>
      <c r="BQ19" s="261">
        <f t="shared" si="106"/>
        <v>7</v>
      </c>
      <c r="BR19" s="279"/>
      <c r="BS19" s="253">
        <f t="shared" si="107"/>
        <v>4.25</v>
      </c>
      <c r="BT19" s="254">
        <f t="shared" si="108"/>
        <v>4</v>
      </c>
      <c r="BU19" s="254">
        <f t="shared" si="109"/>
        <v>4</v>
      </c>
      <c r="BV19" s="254">
        <f t="shared" si="110"/>
        <v>4.375</v>
      </c>
      <c r="BW19" s="254">
        <f t="shared" si="111"/>
        <v>4.5714285714285712</v>
      </c>
      <c r="BX19" s="254">
        <f t="shared" si="112"/>
        <v>3</v>
      </c>
      <c r="BY19" s="253">
        <f t="shared" si="113"/>
        <v>4.25</v>
      </c>
      <c r="BZ19" s="255">
        <f t="shared" si="114"/>
        <v>4.4285714285714288</v>
      </c>
      <c r="CA19" s="253">
        <f t="shared" si="115"/>
        <v>4.2857142857142856</v>
      </c>
      <c r="CB19" s="255">
        <f t="shared" si="116"/>
        <v>3.1428571428571428</v>
      </c>
      <c r="CC19" s="254">
        <f t="shared" si="117"/>
        <v>4.5999999999999996</v>
      </c>
      <c r="CD19" s="254">
        <f t="shared" si="118"/>
        <v>4.333333333333333</v>
      </c>
      <c r="CE19" s="254">
        <f t="shared" si="119"/>
        <v>4.166666666666667</v>
      </c>
      <c r="CF19" s="256">
        <f t="shared" si="120"/>
        <v>4.666666666666667</v>
      </c>
      <c r="CG19" s="256">
        <f t="shared" si="121"/>
        <v>4.1428571428571432</v>
      </c>
      <c r="CH19" s="261">
        <f t="shared" si="122"/>
        <v>8</v>
      </c>
      <c r="CI19" s="75"/>
      <c r="CJ19" s="291">
        <f t="shared" si="123"/>
        <v>4.3015873015873014</v>
      </c>
      <c r="CK19" s="292">
        <f t="shared" si="124"/>
        <v>4.0327380952380949</v>
      </c>
      <c r="CL19" s="291">
        <f t="shared" si="125"/>
        <v>3.916666666666667</v>
      </c>
      <c r="CM19" s="292">
        <f t="shared" si="126"/>
        <v>4.3392857142857144</v>
      </c>
      <c r="CN19" s="291">
        <f t="shared" si="127"/>
        <v>4.3690476190476186</v>
      </c>
      <c r="CO19" s="292">
        <f t="shared" si="128"/>
        <v>3.7142857142857144</v>
      </c>
      <c r="CP19" s="291">
        <f t="shared" si="129"/>
        <v>4.4365079365079367</v>
      </c>
      <c r="CQ19" s="292">
        <f t="shared" si="130"/>
        <v>4.3666666666666671</v>
      </c>
      <c r="CR19" s="291">
        <f t="shared" si="131"/>
        <v>4.5714285714285712</v>
      </c>
      <c r="CS19" s="292">
        <f t="shared" si="132"/>
        <v>4.666666666666667</v>
      </c>
      <c r="CT19" s="291">
        <f t="shared" si="133"/>
        <v>4.4285714285714288</v>
      </c>
      <c r="CU19" s="292">
        <f t="shared" si="134"/>
        <v>4.1428571428571432</v>
      </c>
      <c r="CV19" s="291">
        <f t="shared" si="135"/>
        <v>4.3373015873015879</v>
      </c>
      <c r="CW19" s="293">
        <f t="shared" si="136"/>
        <v>4.2104166666666671</v>
      </c>
    </row>
    <row r="20" spans="2:101" s="1" customFormat="1" ht="30" customHeight="1" x14ac:dyDescent="0.25">
      <c r="B20" s="209">
        <v>16</v>
      </c>
      <c r="C20" s="210">
        <v>45474</v>
      </c>
      <c r="D20" s="209" t="s">
        <v>129</v>
      </c>
      <c r="E20" s="211" t="s">
        <v>93</v>
      </c>
      <c r="F20" s="211" t="s">
        <v>95</v>
      </c>
      <c r="G20" s="211" t="s">
        <v>23</v>
      </c>
      <c r="H20" s="212" t="s">
        <v>82</v>
      </c>
      <c r="I20" s="221">
        <v>5</v>
      </c>
      <c r="J20" s="222">
        <v>5</v>
      </c>
      <c r="K20" s="222"/>
      <c r="L20" s="222">
        <v>5</v>
      </c>
      <c r="M20" s="222">
        <v>4</v>
      </c>
      <c r="N20" s="222"/>
      <c r="O20" s="221"/>
      <c r="P20" s="223">
        <v>4</v>
      </c>
      <c r="Q20" s="221">
        <v>5</v>
      </c>
      <c r="R20" s="223">
        <v>3</v>
      </c>
      <c r="S20" s="222">
        <v>5</v>
      </c>
      <c r="T20" s="222"/>
      <c r="U20" s="222"/>
      <c r="V20" s="224">
        <v>5</v>
      </c>
      <c r="W20" s="224">
        <v>5</v>
      </c>
      <c r="X20" s="131"/>
      <c r="Y20" s="251" t="s">
        <v>28</v>
      </c>
      <c r="Z20" s="252" t="s">
        <v>76</v>
      </c>
      <c r="AA20" s="252" t="s">
        <v>123</v>
      </c>
      <c r="AB20" s="253">
        <f t="shared" si="68"/>
        <v>4.5384615384615383</v>
      </c>
      <c r="AC20" s="254">
        <f t="shared" si="69"/>
        <v>4.3076923076923075</v>
      </c>
      <c r="AD20" s="254">
        <f t="shared" si="70"/>
        <v>4.0769230769230766</v>
      </c>
      <c r="AE20" s="254">
        <f t="shared" si="71"/>
        <v>4.833333333333333</v>
      </c>
      <c r="AF20" s="254">
        <f t="shared" si="72"/>
        <v>4.4615384615384617</v>
      </c>
      <c r="AG20" s="254">
        <f t="shared" si="73"/>
        <v>3.4166666666666665</v>
      </c>
      <c r="AH20" s="253">
        <f t="shared" si="74"/>
        <v>3.9166666666666665</v>
      </c>
      <c r="AI20" s="255">
        <f t="shared" si="75"/>
        <v>4.25</v>
      </c>
      <c r="AJ20" s="253">
        <f t="shared" si="76"/>
        <v>4.3636363636363633</v>
      </c>
      <c r="AK20" s="255">
        <f t="shared" si="77"/>
        <v>3.8</v>
      </c>
      <c r="AL20" s="254">
        <f t="shared" si="78"/>
        <v>4.4545454545454541</v>
      </c>
      <c r="AM20" s="254">
        <f t="shared" si="79"/>
        <v>4.2</v>
      </c>
      <c r="AN20" s="254">
        <f t="shared" si="80"/>
        <v>4.0999999999999996</v>
      </c>
      <c r="AO20" s="256">
        <f t="shared" si="81"/>
        <v>4.583333333333333</v>
      </c>
      <c r="AP20" s="256">
        <f t="shared" si="82"/>
        <v>4.615384615384615</v>
      </c>
      <c r="AQ20" s="254"/>
      <c r="AR20" s="257">
        <f t="shared" si="83"/>
        <v>4.2724358974358969</v>
      </c>
      <c r="AS20" s="258">
        <f t="shared" si="84"/>
        <v>4.083333333333333</v>
      </c>
      <c r="AT20" s="258">
        <f t="shared" si="85"/>
        <v>4.081818181818182</v>
      </c>
      <c r="AU20" s="258">
        <f t="shared" si="86"/>
        <v>4.251515151515151</v>
      </c>
      <c r="AV20" s="258">
        <f t="shared" si="87"/>
        <v>4.583333333333333</v>
      </c>
      <c r="AW20" s="259">
        <f t="shared" si="88"/>
        <v>4.615384615384615</v>
      </c>
      <c r="AX20" s="260">
        <f t="shared" si="89"/>
        <v>4.3146367521367521</v>
      </c>
      <c r="AY20" s="261">
        <f t="shared" si="90"/>
        <v>13</v>
      </c>
      <c r="AZ20" s="75"/>
      <c r="BA20" s="75"/>
      <c r="BB20" s="253">
        <f t="shared" si="91"/>
        <v>4.4285714285714288</v>
      </c>
      <c r="BC20" s="254">
        <f t="shared" si="92"/>
        <v>4</v>
      </c>
      <c r="BD20" s="254">
        <f t="shared" si="93"/>
        <v>3.7142857142857144</v>
      </c>
      <c r="BE20" s="254">
        <f t="shared" si="94"/>
        <v>4.833333333333333</v>
      </c>
      <c r="BF20" s="254">
        <f t="shared" si="95"/>
        <v>4.4285714285714288</v>
      </c>
      <c r="BG20" s="254">
        <f t="shared" si="96"/>
        <v>2.6666666666666665</v>
      </c>
      <c r="BH20" s="253">
        <f t="shared" si="97"/>
        <v>3.8333333333333335</v>
      </c>
      <c r="BI20" s="255">
        <f t="shared" si="98"/>
        <v>4</v>
      </c>
      <c r="BJ20" s="253">
        <f t="shared" si="99"/>
        <v>4</v>
      </c>
      <c r="BK20" s="255">
        <f t="shared" si="100"/>
        <v>3</v>
      </c>
      <c r="BL20" s="254">
        <f t="shared" si="101"/>
        <v>4.5999999999999996</v>
      </c>
      <c r="BM20" s="254">
        <f t="shared" si="102"/>
        <v>4</v>
      </c>
      <c r="BN20" s="254">
        <f t="shared" si="103"/>
        <v>3.75</v>
      </c>
      <c r="BO20" s="256">
        <f t="shared" si="104"/>
        <v>4.5</v>
      </c>
      <c r="BP20" s="256">
        <f t="shared" si="105"/>
        <v>4.5714285714285712</v>
      </c>
      <c r="BQ20" s="261">
        <f t="shared" si="106"/>
        <v>7</v>
      </c>
      <c r="BR20" s="279"/>
      <c r="BS20" s="253">
        <f t="shared" si="107"/>
        <v>4.5999999999999996</v>
      </c>
      <c r="BT20" s="254">
        <f t="shared" si="108"/>
        <v>4.5999999999999996</v>
      </c>
      <c r="BU20" s="254">
        <f t="shared" si="109"/>
        <v>4.4000000000000004</v>
      </c>
      <c r="BV20" s="254">
        <f t="shared" si="110"/>
        <v>4.8</v>
      </c>
      <c r="BW20" s="254">
        <f t="shared" si="111"/>
        <v>4.4000000000000004</v>
      </c>
      <c r="BX20" s="254">
        <f t="shared" si="112"/>
        <v>4</v>
      </c>
      <c r="BY20" s="253">
        <f t="shared" si="113"/>
        <v>3.8</v>
      </c>
      <c r="BZ20" s="255">
        <f t="shared" si="114"/>
        <v>4.4000000000000004</v>
      </c>
      <c r="CA20" s="253">
        <f t="shared" si="115"/>
        <v>4.5999999999999996</v>
      </c>
      <c r="CB20" s="255">
        <f t="shared" si="116"/>
        <v>4.2</v>
      </c>
      <c r="CC20" s="254">
        <f t="shared" si="117"/>
        <v>4.2</v>
      </c>
      <c r="CD20" s="254">
        <f t="shared" si="118"/>
        <v>4.25</v>
      </c>
      <c r="CE20" s="254">
        <f t="shared" si="119"/>
        <v>4.2</v>
      </c>
      <c r="CF20" s="256">
        <f t="shared" si="120"/>
        <v>4.5999999999999996</v>
      </c>
      <c r="CG20" s="256">
        <f t="shared" si="121"/>
        <v>4.5999999999999996</v>
      </c>
      <c r="CH20" s="261">
        <f t="shared" si="122"/>
        <v>5</v>
      </c>
      <c r="CI20" s="75"/>
      <c r="CJ20" s="291">
        <f t="shared" ref="CJ20:CJ34" si="137">+AVERAGE(BB20:BG20)</f>
        <v>4.0119047619047619</v>
      </c>
      <c r="CK20" s="292">
        <f t="shared" ref="CK20:CK34" si="138">+AVERAGE(BS20:BX20)</f>
        <v>4.4666666666666659</v>
      </c>
      <c r="CL20" s="291">
        <f t="shared" ref="CL20:CL34" si="139">+AVERAGE(BH20:BI20)</f>
        <v>3.916666666666667</v>
      </c>
      <c r="CM20" s="292">
        <f t="shared" ref="CM20:CM34" si="140">+AVERAGE(BY20:BZ20)</f>
        <v>4.0999999999999996</v>
      </c>
      <c r="CN20" s="291">
        <f t="shared" ref="CN20:CN34" si="141">+AVERAGE(BJ20:BK20)</f>
        <v>3.5</v>
      </c>
      <c r="CO20" s="292">
        <f t="shared" ref="CO20:CO34" si="142">+AVERAGE(CA20:CB20)</f>
        <v>4.4000000000000004</v>
      </c>
      <c r="CP20" s="291">
        <f t="shared" ref="CP20:CP34" si="143">+AVERAGE(BL20:BN20)</f>
        <v>4.1166666666666663</v>
      </c>
      <c r="CQ20" s="292">
        <f t="shared" ref="CQ20:CQ34" si="144">+AVERAGE(CC20:CE20)</f>
        <v>4.2166666666666659</v>
      </c>
      <c r="CR20" s="291">
        <f t="shared" ref="CR20:CR34" si="145">+AVERAGE(BO20)</f>
        <v>4.5</v>
      </c>
      <c r="CS20" s="292">
        <f t="shared" ref="CS20:CS34" si="146">+AVERAGE(CF20)</f>
        <v>4.5999999999999996</v>
      </c>
      <c r="CT20" s="291">
        <f t="shared" ref="CT20:CT34" si="147">+AVERAGE(BP20)</f>
        <v>4.5714285714285712</v>
      </c>
      <c r="CU20" s="292">
        <f t="shared" ref="CU20:CU34" si="148">+AVERAGE(CG20)</f>
        <v>4.5999999999999996</v>
      </c>
      <c r="CV20" s="291">
        <f t="shared" ref="CV20:CV34" si="149">+AVERAGE(CJ20,CL20,CN20,CP20,CR20, CT20)</f>
        <v>4.1027777777777779</v>
      </c>
      <c r="CW20" s="293">
        <f t="shared" ref="CW20:CW34" si="150">+AVERAGE(CK20,CM20,CO20,CQ20,CS20,CU20)</f>
        <v>4.3972222222222221</v>
      </c>
    </row>
    <row r="21" spans="2:101" s="1" customFormat="1" ht="30" customHeight="1" x14ac:dyDescent="0.25">
      <c r="B21" s="209">
        <v>17</v>
      </c>
      <c r="C21" s="210">
        <v>45474</v>
      </c>
      <c r="D21" s="209" t="s">
        <v>129</v>
      </c>
      <c r="E21" s="211" t="s">
        <v>93</v>
      </c>
      <c r="F21" s="211" t="s">
        <v>95</v>
      </c>
      <c r="G21" s="211" t="s">
        <v>149</v>
      </c>
      <c r="H21" s="212" t="s">
        <v>63</v>
      </c>
      <c r="I21" s="221">
        <v>5</v>
      </c>
      <c r="J21" s="222">
        <v>4</v>
      </c>
      <c r="K21" s="222">
        <v>5</v>
      </c>
      <c r="L21" s="222">
        <v>5</v>
      </c>
      <c r="M21" s="222">
        <v>4</v>
      </c>
      <c r="N21" s="222">
        <v>4</v>
      </c>
      <c r="O21" s="221">
        <v>4</v>
      </c>
      <c r="P21" s="223">
        <v>3</v>
      </c>
      <c r="Q21" s="221">
        <v>4</v>
      </c>
      <c r="R21" s="223">
        <v>4</v>
      </c>
      <c r="S21" s="222">
        <v>4</v>
      </c>
      <c r="T21" s="222">
        <v>4</v>
      </c>
      <c r="U21" s="222">
        <v>4</v>
      </c>
      <c r="V21" s="224">
        <v>4</v>
      </c>
      <c r="W21" s="224">
        <v>4</v>
      </c>
      <c r="X21" s="131"/>
      <c r="Y21" s="251" t="s">
        <v>29</v>
      </c>
      <c r="Z21" s="252" t="s">
        <v>80</v>
      </c>
      <c r="AA21" s="252" t="s">
        <v>124</v>
      </c>
      <c r="AB21" s="253">
        <f t="shared" si="68"/>
        <v>5</v>
      </c>
      <c r="AC21" s="254">
        <f t="shared" si="69"/>
        <v>4.5999999999999996</v>
      </c>
      <c r="AD21" s="254">
        <f t="shared" si="70"/>
        <v>4.4000000000000004</v>
      </c>
      <c r="AE21" s="254">
        <f t="shared" si="71"/>
        <v>4.8</v>
      </c>
      <c r="AF21" s="254">
        <f t="shared" si="72"/>
        <v>4.8</v>
      </c>
      <c r="AG21" s="254">
        <f t="shared" si="73"/>
        <v>4</v>
      </c>
      <c r="AH21" s="253">
        <f t="shared" si="74"/>
        <v>4.2</v>
      </c>
      <c r="AI21" s="255">
        <f t="shared" si="75"/>
        <v>4.2</v>
      </c>
      <c r="AJ21" s="253">
        <f t="shared" si="76"/>
        <v>4.8</v>
      </c>
      <c r="AK21" s="255">
        <f t="shared" si="77"/>
        <v>4.2</v>
      </c>
      <c r="AL21" s="254">
        <f t="shared" si="78"/>
        <v>4.4000000000000004</v>
      </c>
      <c r="AM21" s="254">
        <f t="shared" si="79"/>
        <v>4.5999999999999996</v>
      </c>
      <c r="AN21" s="254">
        <f t="shared" si="80"/>
        <v>4.75</v>
      </c>
      <c r="AO21" s="256">
        <f t="shared" si="81"/>
        <v>4.8</v>
      </c>
      <c r="AP21" s="256">
        <f t="shared" si="82"/>
        <v>4.8</v>
      </c>
      <c r="AQ21" s="254"/>
      <c r="AR21" s="257">
        <f t="shared" si="83"/>
        <v>4.6000000000000005</v>
      </c>
      <c r="AS21" s="258">
        <f t="shared" si="84"/>
        <v>4.2</v>
      </c>
      <c r="AT21" s="258">
        <f t="shared" si="85"/>
        <v>4.5</v>
      </c>
      <c r="AU21" s="258">
        <f t="shared" si="86"/>
        <v>4.583333333333333</v>
      </c>
      <c r="AV21" s="258">
        <f t="shared" si="87"/>
        <v>4.8</v>
      </c>
      <c r="AW21" s="259">
        <f t="shared" si="88"/>
        <v>4.8</v>
      </c>
      <c r="AX21" s="260">
        <f t="shared" si="89"/>
        <v>4.5805555555555557</v>
      </c>
      <c r="AY21" s="261">
        <f t="shared" si="90"/>
        <v>5</v>
      </c>
      <c r="AZ21" s="75"/>
      <c r="BA21" s="75"/>
      <c r="BB21" s="253"/>
      <c r="BC21" s="254"/>
      <c r="BD21" s="254"/>
      <c r="BE21" s="254"/>
      <c r="BF21" s="254"/>
      <c r="BG21" s="254"/>
      <c r="BH21" s="253"/>
      <c r="BI21" s="255"/>
      <c r="BJ21" s="253"/>
      <c r="BK21" s="255"/>
      <c r="BL21" s="254"/>
      <c r="BM21" s="254"/>
      <c r="BN21" s="254"/>
      <c r="BO21" s="256"/>
      <c r="BP21" s="256"/>
      <c r="BQ21" s="261">
        <f t="shared" si="106"/>
        <v>0</v>
      </c>
      <c r="BR21" s="279"/>
      <c r="BS21" s="253">
        <f t="shared" si="107"/>
        <v>5</v>
      </c>
      <c r="BT21" s="254">
        <f t="shared" si="108"/>
        <v>4.5999999999999996</v>
      </c>
      <c r="BU21" s="254">
        <f t="shared" si="109"/>
        <v>4.4000000000000004</v>
      </c>
      <c r="BV21" s="254">
        <f t="shared" si="110"/>
        <v>4.8</v>
      </c>
      <c r="BW21" s="254">
        <f t="shared" si="111"/>
        <v>4.8</v>
      </c>
      <c r="BX21" s="254">
        <f t="shared" si="112"/>
        <v>4</v>
      </c>
      <c r="BY21" s="253">
        <f t="shared" si="113"/>
        <v>4.2</v>
      </c>
      <c r="BZ21" s="255">
        <f t="shared" si="114"/>
        <v>4.2</v>
      </c>
      <c r="CA21" s="253">
        <f t="shared" si="115"/>
        <v>4.8</v>
      </c>
      <c r="CB21" s="255">
        <f t="shared" si="116"/>
        <v>4.2</v>
      </c>
      <c r="CC21" s="254">
        <f t="shared" si="117"/>
        <v>4.4000000000000004</v>
      </c>
      <c r="CD21" s="254">
        <f t="shared" si="118"/>
        <v>4.5999999999999996</v>
      </c>
      <c r="CE21" s="254">
        <f t="shared" si="119"/>
        <v>4.75</v>
      </c>
      <c r="CF21" s="256">
        <f t="shared" si="120"/>
        <v>4.8</v>
      </c>
      <c r="CG21" s="256">
        <f t="shared" si="121"/>
        <v>4.8</v>
      </c>
      <c r="CH21" s="261">
        <f t="shared" si="122"/>
        <v>5</v>
      </c>
      <c r="CI21" s="75"/>
      <c r="CJ21" s="291"/>
      <c r="CK21" s="292">
        <f t="shared" si="138"/>
        <v>4.6000000000000005</v>
      </c>
      <c r="CL21" s="291"/>
      <c r="CM21" s="292">
        <f t="shared" si="140"/>
        <v>4.2</v>
      </c>
      <c r="CN21" s="291"/>
      <c r="CO21" s="292">
        <f t="shared" si="142"/>
        <v>4.5</v>
      </c>
      <c r="CP21" s="291"/>
      <c r="CQ21" s="292">
        <f t="shared" si="144"/>
        <v>4.583333333333333</v>
      </c>
      <c r="CR21" s="291"/>
      <c r="CS21" s="292">
        <f t="shared" si="146"/>
        <v>4.8</v>
      </c>
      <c r="CT21" s="291"/>
      <c r="CU21" s="292">
        <f t="shared" si="148"/>
        <v>4.8</v>
      </c>
      <c r="CV21" s="291"/>
      <c r="CW21" s="293">
        <f t="shared" si="150"/>
        <v>4.5805555555555557</v>
      </c>
    </row>
    <row r="22" spans="2:101" s="1" customFormat="1" ht="30" customHeight="1" x14ac:dyDescent="0.25">
      <c r="B22" s="209">
        <v>18</v>
      </c>
      <c r="C22" s="210">
        <v>45474</v>
      </c>
      <c r="D22" s="209" t="s">
        <v>129</v>
      </c>
      <c r="E22" s="211" t="s">
        <v>93</v>
      </c>
      <c r="F22" s="211" t="s">
        <v>96</v>
      </c>
      <c r="G22" s="211" t="s">
        <v>19</v>
      </c>
      <c r="H22" s="212" t="s">
        <v>59</v>
      </c>
      <c r="I22" s="221">
        <v>3</v>
      </c>
      <c r="J22" s="222">
        <v>2</v>
      </c>
      <c r="K22" s="222">
        <v>2</v>
      </c>
      <c r="L22" s="222">
        <v>2</v>
      </c>
      <c r="M22" s="222">
        <v>3</v>
      </c>
      <c r="N22" s="222">
        <v>3</v>
      </c>
      <c r="O22" s="221">
        <v>2</v>
      </c>
      <c r="P22" s="223">
        <v>3</v>
      </c>
      <c r="Q22" s="221">
        <v>4</v>
      </c>
      <c r="R22" s="223">
        <v>4</v>
      </c>
      <c r="S22" s="222"/>
      <c r="T22" s="222">
        <v>1</v>
      </c>
      <c r="U22" s="222">
        <v>4</v>
      </c>
      <c r="V22" s="224">
        <v>5</v>
      </c>
      <c r="W22" s="224">
        <v>3</v>
      </c>
      <c r="X22" s="131"/>
      <c r="Y22" s="251" t="s">
        <v>30</v>
      </c>
      <c r="Z22" s="252" t="s">
        <v>90</v>
      </c>
      <c r="AA22" s="252" t="s">
        <v>127</v>
      </c>
      <c r="AB22" s="253">
        <f t="shared" si="68"/>
        <v>4.5</v>
      </c>
      <c r="AC22" s="254">
        <f t="shared" si="69"/>
        <v>5</v>
      </c>
      <c r="AD22" s="254">
        <f t="shared" si="70"/>
        <v>4.5</v>
      </c>
      <c r="AE22" s="254">
        <f t="shared" si="71"/>
        <v>4.5</v>
      </c>
      <c r="AF22" s="254">
        <f t="shared" si="72"/>
        <v>4</v>
      </c>
      <c r="AG22" s="254">
        <f t="shared" si="73"/>
        <v>3.5</v>
      </c>
      <c r="AH22" s="253">
        <f t="shared" si="74"/>
        <v>3.5</v>
      </c>
      <c r="AI22" s="255">
        <f t="shared" si="75"/>
        <v>4.5</v>
      </c>
      <c r="AJ22" s="253">
        <f t="shared" si="76"/>
        <v>3.5</v>
      </c>
      <c r="AK22" s="255">
        <f t="shared" si="77"/>
        <v>2.5</v>
      </c>
      <c r="AL22" s="254">
        <f t="shared" si="78"/>
        <v>4.5</v>
      </c>
      <c r="AM22" s="254">
        <f t="shared" si="79"/>
        <v>4</v>
      </c>
      <c r="AN22" s="254">
        <f t="shared" si="80"/>
        <v>5</v>
      </c>
      <c r="AO22" s="256">
        <f t="shared" si="81"/>
        <v>4</v>
      </c>
      <c r="AP22" s="256">
        <f t="shared" si="82"/>
        <v>4.5</v>
      </c>
      <c r="AQ22" s="254"/>
      <c r="AR22" s="257">
        <f t="shared" si="83"/>
        <v>4.333333333333333</v>
      </c>
      <c r="AS22" s="258">
        <f t="shared" si="84"/>
        <v>4</v>
      </c>
      <c r="AT22" s="258">
        <f t="shared" si="85"/>
        <v>3</v>
      </c>
      <c r="AU22" s="258">
        <f t="shared" si="86"/>
        <v>4.5</v>
      </c>
      <c r="AV22" s="258">
        <f t="shared" si="87"/>
        <v>4</v>
      </c>
      <c r="AW22" s="259">
        <f t="shared" si="88"/>
        <v>4.5</v>
      </c>
      <c r="AX22" s="260">
        <f t="shared" si="89"/>
        <v>4.0555555555555554</v>
      </c>
      <c r="AY22" s="261">
        <f t="shared" si="90"/>
        <v>2</v>
      </c>
      <c r="AZ22" s="75"/>
      <c r="BA22" s="75"/>
      <c r="BB22" s="253"/>
      <c r="BC22" s="254"/>
      <c r="BD22" s="254"/>
      <c r="BE22" s="254"/>
      <c r="BF22" s="254"/>
      <c r="BG22" s="254"/>
      <c r="BH22" s="253"/>
      <c r="BI22" s="255"/>
      <c r="BJ22" s="253"/>
      <c r="BK22" s="255"/>
      <c r="BL22" s="254"/>
      <c r="BM22" s="254"/>
      <c r="BN22" s="254"/>
      <c r="BO22" s="256"/>
      <c r="BP22" s="256"/>
      <c r="BQ22" s="261">
        <f t="shared" si="106"/>
        <v>0</v>
      </c>
      <c r="BR22" s="279"/>
      <c r="BS22" s="253">
        <f t="shared" si="107"/>
        <v>4.5</v>
      </c>
      <c r="BT22" s="254">
        <f t="shared" si="108"/>
        <v>5</v>
      </c>
      <c r="BU22" s="254">
        <f t="shared" si="109"/>
        <v>4.5</v>
      </c>
      <c r="BV22" s="254">
        <f t="shared" si="110"/>
        <v>4.5</v>
      </c>
      <c r="BW22" s="254">
        <f t="shared" si="111"/>
        <v>4</v>
      </c>
      <c r="BX22" s="254">
        <f t="shared" si="112"/>
        <v>3.5</v>
      </c>
      <c r="BY22" s="253">
        <f t="shared" si="113"/>
        <v>3.5</v>
      </c>
      <c r="BZ22" s="255">
        <f t="shared" si="114"/>
        <v>4.5</v>
      </c>
      <c r="CA22" s="253">
        <f t="shared" si="115"/>
        <v>3.5</v>
      </c>
      <c r="CB22" s="255">
        <f t="shared" si="116"/>
        <v>2.5</v>
      </c>
      <c r="CC22" s="254">
        <f t="shared" si="117"/>
        <v>4.5</v>
      </c>
      <c r="CD22" s="254">
        <f t="shared" si="118"/>
        <v>4</v>
      </c>
      <c r="CE22" s="254">
        <f t="shared" si="119"/>
        <v>5</v>
      </c>
      <c r="CF22" s="256">
        <f t="shared" si="120"/>
        <v>4</v>
      </c>
      <c r="CG22" s="256">
        <f t="shared" si="121"/>
        <v>4.5</v>
      </c>
      <c r="CH22" s="261">
        <f t="shared" si="122"/>
        <v>2</v>
      </c>
      <c r="CI22" s="75"/>
      <c r="CJ22" s="291"/>
      <c r="CK22" s="292">
        <f t="shared" si="138"/>
        <v>4.333333333333333</v>
      </c>
      <c r="CL22" s="291"/>
      <c r="CM22" s="292">
        <f t="shared" si="140"/>
        <v>4</v>
      </c>
      <c r="CN22" s="291"/>
      <c r="CO22" s="292">
        <f t="shared" si="142"/>
        <v>3</v>
      </c>
      <c r="CP22" s="291"/>
      <c r="CQ22" s="292">
        <f t="shared" si="144"/>
        <v>4.5</v>
      </c>
      <c r="CR22" s="291"/>
      <c r="CS22" s="292">
        <f t="shared" si="146"/>
        <v>4</v>
      </c>
      <c r="CT22" s="291"/>
      <c r="CU22" s="292">
        <f t="shared" si="148"/>
        <v>4.5</v>
      </c>
      <c r="CV22" s="291"/>
      <c r="CW22" s="293">
        <f t="shared" si="150"/>
        <v>4.0555555555555554</v>
      </c>
    </row>
    <row r="23" spans="2:101" s="1" customFormat="1" ht="30" customHeight="1" x14ac:dyDescent="0.25">
      <c r="B23" s="209">
        <v>19</v>
      </c>
      <c r="C23" s="210">
        <v>45474</v>
      </c>
      <c r="D23" s="209" t="s">
        <v>129</v>
      </c>
      <c r="E23" s="211" t="s">
        <v>93</v>
      </c>
      <c r="F23" s="211" t="s">
        <v>95</v>
      </c>
      <c r="G23" s="211" t="s">
        <v>19</v>
      </c>
      <c r="H23" s="212" t="s">
        <v>59</v>
      </c>
      <c r="I23" s="221">
        <v>5</v>
      </c>
      <c r="J23" s="222">
        <v>4</v>
      </c>
      <c r="K23" s="222"/>
      <c r="L23" s="222">
        <v>5</v>
      </c>
      <c r="M23" s="222">
        <v>4</v>
      </c>
      <c r="N23" s="222">
        <v>5</v>
      </c>
      <c r="O23" s="221">
        <v>3</v>
      </c>
      <c r="P23" s="223">
        <v>5</v>
      </c>
      <c r="Q23" s="221">
        <v>5</v>
      </c>
      <c r="R23" s="223">
        <v>3</v>
      </c>
      <c r="S23" s="222">
        <v>5</v>
      </c>
      <c r="T23" s="222">
        <v>4</v>
      </c>
      <c r="U23" s="222"/>
      <c r="V23" s="224">
        <v>5</v>
      </c>
      <c r="W23" s="224">
        <v>5</v>
      </c>
      <c r="X23" s="131"/>
      <c r="Y23" s="251" t="s">
        <v>32</v>
      </c>
      <c r="Z23" s="252" t="s">
        <v>56</v>
      </c>
      <c r="AA23" s="252" t="s">
        <v>124</v>
      </c>
      <c r="AB23" s="253">
        <f t="shared" si="68"/>
        <v>4</v>
      </c>
      <c r="AC23" s="254">
        <f t="shared" si="69"/>
        <v>2.75</v>
      </c>
      <c r="AD23" s="254">
        <f t="shared" si="70"/>
        <v>2.75</v>
      </c>
      <c r="AE23" s="254">
        <f t="shared" si="71"/>
        <v>4</v>
      </c>
      <c r="AF23" s="254">
        <f t="shared" si="72"/>
        <v>4</v>
      </c>
      <c r="AG23" s="254">
        <f t="shared" si="73"/>
        <v>2.5</v>
      </c>
      <c r="AH23" s="253">
        <f t="shared" si="74"/>
        <v>3</v>
      </c>
      <c r="AI23" s="255">
        <f t="shared" si="75"/>
        <v>2.75</v>
      </c>
      <c r="AJ23" s="253">
        <f t="shared" si="76"/>
        <v>3.5</v>
      </c>
      <c r="AK23" s="255">
        <f t="shared" si="77"/>
        <v>2.75</v>
      </c>
      <c r="AL23" s="254">
        <f t="shared" si="78"/>
        <v>4</v>
      </c>
      <c r="AM23" s="254">
        <f t="shared" si="79"/>
        <v>3</v>
      </c>
      <c r="AN23" s="254">
        <f t="shared" si="80"/>
        <v>3</v>
      </c>
      <c r="AO23" s="256">
        <f t="shared" si="81"/>
        <v>4.5</v>
      </c>
      <c r="AP23" s="256">
        <f t="shared" si="82"/>
        <v>3</v>
      </c>
      <c r="AQ23" s="254"/>
      <c r="AR23" s="257">
        <f t="shared" si="83"/>
        <v>3.3333333333333335</v>
      </c>
      <c r="AS23" s="258">
        <f t="shared" si="84"/>
        <v>2.875</v>
      </c>
      <c r="AT23" s="258">
        <f t="shared" si="85"/>
        <v>3.125</v>
      </c>
      <c r="AU23" s="258">
        <f t="shared" si="86"/>
        <v>3.3333333333333335</v>
      </c>
      <c r="AV23" s="258">
        <f t="shared" si="87"/>
        <v>4.5</v>
      </c>
      <c r="AW23" s="259">
        <f t="shared" si="88"/>
        <v>3</v>
      </c>
      <c r="AX23" s="260">
        <f t="shared" si="89"/>
        <v>3.3611111111111112</v>
      </c>
      <c r="AY23" s="261">
        <f t="shared" si="90"/>
        <v>4</v>
      </c>
      <c r="AZ23" s="75"/>
      <c r="BA23" s="75"/>
      <c r="BB23" s="253">
        <f t="shared" si="91"/>
        <v>3.6666666666666665</v>
      </c>
      <c r="BC23" s="254">
        <f t="shared" si="92"/>
        <v>2.6666666666666665</v>
      </c>
      <c r="BD23" s="254">
        <f t="shared" si="93"/>
        <v>2.3333333333333335</v>
      </c>
      <c r="BE23" s="254">
        <f t="shared" si="94"/>
        <v>4.333333333333333</v>
      </c>
      <c r="BF23" s="254">
        <f t="shared" si="95"/>
        <v>3.6666666666666665</v>
      </c>
      <c r="BG23" s="254">
        <f t="shared" si="96"/>
        <v>2</v>
      </c>
      <c r="BH23" s="253">
        <f t="shared" si="97"/>
        <v>2.6666666666666665</v>
      </c>
      <c r="BI23" s="255">
        <f t="shared" si="98"/>
        <v>2.6666666666666665</v>
      </c>
      <c r="BJ23" s="253">
        <f t="shared" si="99"/>
        <v>3</v>
      </c>
      <c r="BK23" s="255">
        <f t="shared" si="100"/>
        <v>2</v>
      </c>
      <c r="BL23" s="254">
        <f t="shared" si="101"/>
        <v>3.6666666666666665</v>
      </c>
      <c r="BM23" s="254">
        <f t="shared" si="102"/>
        <v>3</v>
      </c>
      <c r="BN23" s="254">
        <f t="shared" si="103"/>
        <v>3</v>
      </c>
      <c r="BO23" s="256">
        <f t="shared" si="104"/>
        <v>4.333333333333333</v>
      </c>
      <c r="BP23" s="256">
        <f t="shared" si="105"/>
        <v>2.6666666666666665</v>
      </c>
      <c r="BQ23" s="261">
        <f t="shared" si="106"/>
        <v>3</v>
      </c>
      <c r="BR23" s="279"/>
      <c r="BS23" s="253">
        <f t="shared" si="107"/>
        <v>5</v>
      </c>
      <c r="BT23" s="254">
        <f t="shared" si="108"/>
        <v>3</v>
      </c>
      <c r="BU23" s="254">
        <f t="shared" si="109"/>
        <v>4</v>
      </c>
      <c r="BV23" s="254">
        <f t="shared" si="110"/>
        <v>3</v>
      </c>
      <c r="BW23" s="254">
        <f t="shared" si="111"/>
        <v>5</v>
      </c>
      <c r="BX23" s="254">
        <f t="shared" si="112"/>
        <v>4</v>
      </c>
      <c r="BY23" s="253">
        <f t="shared" si="113"/>
        <v>4</v>
      </c>
      <c r="BZ23" s="255">
        <f t="shared" si="114"/>
        <v>3</v>
      </c>
      <c r="CA23" s="253">
        <f t="shared" si="115"/>
        <v>5</v>
      </c>
      <c r="CB23" s="255">
        <f t="shared" si="116"/>
        <v>5</v>
      </c>
      <c r="CC23" s="254">
        <f t="shared" si="117"/>
        <v>5</v>
      </c>
      <c r="CD23" s="254">
        <f t="shared" si="118"/>
        <v>3</v>
      </c>
      <c r="CE23" s="254"/>
      <c r="CF23" s="256">
        <f t="shared" si="120"/>
        <v>5</v>
      </c>
      <c r="CG23" s="256">
        <f t="shared" si="121"/>
        <v>4</v>
      </c>
      <c r="CH23" s="261">
        <f t="shared" si="122"/>
        <v>1</v>
      </c>
      <c r="CI23" s="75"/>
      <c r="CJ23" s="291">
        <f t="shared" si="137"/>
        <v>3.1111111111111112</v>
      </c>
      <c r="CK23" s="292">
        <f t="shared" si="138"/>
        <v>4</v>
      </c>
      <c r="CL23" s="291">
        <f t="shared" si="139"/>
        <v>2.6666666666666665</v>
      </c>
      <c r="CM23" s="292">
        <f t="shared" si="140"/>
        <v>3.5</v>
      </c>
      <c r="CN23" s="291">
        <f t="shared" si="141"/>
        <v>2.5</v>
      </c>
      <c r="CO23" s="292">
        <f t="shared" si="142"/>
        <v>5</v>
      </c>
      <c r="CP23" s="291">
        <f t="shared" si="143"/>
        <v>3.2222222222222219</v>
      </c>
      <c r="CQ23" s="292">
        <f t="shared" si="144"/>
        <v>4</v>
      </c>
      <c r="CR23" s="291">
        <f t="shared" si="145"/>
        <v>4.333333333333333</v>
      </c>
      <c r="CS23" s="292">
        <f t="shared" si="146"/>
        <v>5</v>
      </c>
      <c r="CT23" s="291">
        <f t="shared" si="147"/>
        <v>2.6666666666666665</v>
      </c>
      <c r="CU23" s="292">
        <f t="shared" si="148"/>
        <v>4</v>
      </c>
      <c r="CV23" s="291">
        <f t="shared" si="149"/>
        <v>3.0833333333333335</v>
      </c>
      <c r="CW23" s="293">
        <f t="shared" si="150"/>
        <v>4.25</v>
      </c>
    </row>
    <row r="24" spans="2:101" s="1" customFormat="1" ht="30" customHeight="1" x14ac:dyDescent="0.25">
      <c r="B24" s="209">
        <v>20</v>
      </c>
      <c r="C24" s="210">
        <v>45474</v>
      </c>
      <c r="D24" s="209" t="s">
        <v>129</v>
      </c>
      <c r="E24" s="211" t="s">
        <v>94</v>
      </c>
      <c r="F24" s="211" t="s">
        <v>96</v>
      </c>
      <c r="G24" s="211" t="s">
        <v>37</v>
      </c>
      <c r="H24" s="212" t="s">
        <v>87</v>
      </c>
      <c r="I24" s="221">
        <v>5</v>
      </c>
      <c r="J24" s="222">
        <v>5</v>
      </c>
      <c r="K24" s="222">
        <v>4</v>
      </c>
      <c r="L24" s="222">
        <v>5</v>
      </c>
      <c r="M24" s="222">
        <v>4</v>
      </c>
      <c r="N24" s="222">
        <v>4</v>
      </c>
      <c r="O24" s="221">
        <v>4</v>
      </c>
      <c r="P24" s="223">
        <v>4</v>
      </c>
      <c r="Q24" s="221">
        <v>5</v>
      </c>
      <c r="R24" s="223">
        <v>5</v>
      </c>
      <c r="S24" s="222">
        <v>5</v>
      </c>
      <c r="T24" s="222">
        <v>5</v>
      </c>
      <c r="U24" s="222">
        <v>5</v>
      </c>
      <c r="V24" s="224">
        <v>5</v>
      </c>
      <c r="W24" s="224">
        <v>4</v>
      </c>
      <c r="X24" s="131"/>
      <c r="Y24" s="251" t="s">
        <v>27</v>
      </c>
      <c r="Z24" s="252" t="s">
        <v>89</v>
      </c>
      <c r="AA24" s="252" t="s">
        <v>123</v>
      </c>
      <c r="AB24" s="253">
        <f t="shared" si="68"/>
        <v>4.625</v>
      </c>
      <c r="AC24" s="254">
        <f t="shared" si="69"/>
        <v>4.625</v>
      </c>
      <c r="AD24" s="254">
        <f t="shared" si="70"/>
        <v>4.125</v>
      </c>
      <c r="AE24" s="254">
        <f t="shared" si="71"/>
        <v>4.7777777777777777</v>
      </c>
      <c r="AF24" s="254">
        <f t="shared" si="72"/>
        <v>4.4444444444444446</v>
      </c>
      <c r="AG24" s="254">
        <f t="shared" si="73"/>
        <v>3.8571428571428572</v>
      </c>
      <c r="AH24" s="253">
        <f t="shared" si="74"/>
        <v>4.5714285714285712</v>
      </c>
      <c r="AI24" s="255">
        <f t="shared" si="75"/>
        <v>4.375</v>
      </c>
      <c r="AJ24" s="253">
        <f t="shared" si="76"/>
        <v>4.75</v>
      </c>
      <c r="AK24" s="255">
        <f t="shared" si="77"/>
        <v>3.8571428571428572</v>
      </c>
      <c r="AL24" s="254">
        <f t="shared" si="78"/>
        <v>5</v>
      </c>
      <c r="AM24" s="254">
        <f t="shared" si="79"/>
        <v>4.8571428571428568</v>
      </c>
      <c r="AN24" s="254">
        <f t="shared" si="80"/>
        <v>5</v>
      </c>
      <c r="AO24" s="256">
        <f t="shared" si="81"/>
        <v>4.375</v>
      </c>
      <c r="AP24" s="256">
        <f t="shared" si="82"/>
        <v>4.625</v>
      </c>
      <c r="AQ24" s="254"/>
      <c r="AR24" s="257">
        <f t="shared" si="83"/>
        <v>4.4090608465608465</v>
      </c>
      <c r="AS24" s="258">
        <f t="shared" si="84"/>
        <v>4.4732142857142856</v>
      </c>
      <c r="AT24" s="258">
        <f t="shared" si="85"/>
        <v>4.3035714285714288</v>
      </c>
      <c r="AU24" s="258">
        <f t="shared" si="86"/>
        <v>4.9523809523809526</v>
      </c>
      <c r="AV24" s="258">
        <f t="shared" si="87"/>
        <v>4.375</v>
      </c>
      <c r="AW24" s="259">
        <f t="shared" si="88"/>
        <v>4.625</v>
      </c>
      <c r="AX24" s="260">
        <f t="shared" si="89"/>
        <v>4.5230379188712524</v>
      </c>
      <c r="AY24" s="261">
        <f t="shared" si="90"/>
        <v>9</v>
      </c>
      <c r="AZ24" s="75"/>
      <c r="BA24" s="75"/>
      <c r="BB24" s="253">
        <f t="shared" si="91"/>
        <v>4.625</v>
      </c>
      <c r="BC24" s="254">
        <f t="shared" si="92"/>
        <v>4.625</v>
      </c>
      <c r="BD24" s="254">
        <f t="shared" si="93"/>
        <v>4.125</v>
      </c>
      <c r="BE24" s="254">
        <f t="shared" si="94"/>
        <v>4.7777777777777777</v>
      </c>
      <c r="BF24" s="254">
        <f t="shared" si="95"/>
        <v>4.4444444444444446</v>
      </c>
      <c r="BG24" s="254">
        <f t="shared" si="96"/>
        <v>3.8571428571428572</v>
      </c>
      <c r="BH24" s="253">
        <f t="shared" si="97"/>
        <v>4.5714285714285712</v>
      </c>
      <c r="BI24" s="255">
        <f t="shared" si="98"/>
        <v>4.375</v>
      </c>
      <c r="BJ24" s="253">
        <f t="shared" si="99"/>
        <v>4.75</v>
      </c>
      <c r="BK24" s="255">
        <f t="shared" si="100"/>
        <v>3.8571428571428572</v>
      </c>
      <c r="BL24" s="254">
        <f t="shared" si="101"/>
        <v>5</v>
      </c>
      <c r="BM24" s="254">
        <f t="shared" si="102"/>
        <v>4.8571428571428568</v>
      </c>
      <c r="BN24" s="254">
        <f t="shared" si="103"/>
        <v>5</v>
      </c>
      <c r="BO24" s="256">
        <f t="shared" si="104"/>
        <v>4.375</v>
      </c>
      <c r="BP24" s="256">
        <f t="shared" si="105"/>
        <v>4.625</v>
      </c>
      <c r="BQ24" s="261">
        <f t="shared" si="106"/>
        <v>9</v>
      </c>
      <c r="BR24" s="279"/>
      <c r="BS24" s="253"/>
      <c r="BT24" s="254"/>
      <c r="BU24" s="254"/>
      <c r="BV24" s="254"/>
      <c r="BW24" s="254"/>
      <c r="BX24" s="254"/>
      <c r="BY24" s="253"/>
      <c r="BZ24" s="255"/>
      <c r="CA24" s="253"/>
      <c r="CB24" s="255"/>
      <c r="CC24" s="254"/>
      <c r="CD24" s="254"/>
      <c r="CE24" s="254"/>
      <c r="CF24" s="256"/>
      <c r="CG24" s="256"/>
      <c r="CH24" s="261">
        <f t="shared" si="122"/>
        <v>0</v>
      </c>
      <c r="CI24" s="75"/>
      <c r="CJ24" s="291">
        <f t="shared" si="137"/>
        <v>4.4090608465608465</v>
      </c>
      <c r="CK24" s="292"/>
      <c r="CL24" s="291">
        <f t="shared" si="139"/>
        <v>4.4732142857142856</v>
      </c>
      <c r="CM24" s="292"/>
      <c r="CN24" s="291">
        <f t="shared" si="141"/>
        <v>4.3035714285714288</v>
      </c>
      <c r="CO24" s="292"/>
      <c r="CP24" s="291">
        <f t="shared" si="143"/>
        <v>4.9523809523809526</v>
      </c>
      <c r="CQ24" s="292"/>
      <c r="CR24" s="291">
        <f t="shared" si="145"/>
        <v>4.375</v>
      </c>
      <c r="CS24" s="292"/>
      <c r="CT24" s="291">
        <f t="shared" si="147"/>
        <v>4.625</v>
      </c>
      <c r="CU24" s="292"/>
      <c r="CV24" s="291">
        <f t="shared" si="149"/>
        <v>4.5230379188712524</v>
      </c>
      <c r="CW24" s="293"/>
    </row>
    <row r="25" spans="2:101" s="1" customFormat="1" ht="30" customHeight="1" x14ac:dyDescent="0.25">
      <c r="B25" s="209">
        <v>21</v>
      </c>
      <c r="C25" s="210">
        <v>45474</v>
      </c>
      <c r="D25" s="209" t="s">
        <v>129</v>
      </c>
      <c r="E25" s="211" t="s">
        <v>93</v>
      </c>
      <c r="F25" s="211" t="s">
        <v>96</v>
      </c>
      <c r="G25" s="211" t="s">
        <v>25</v>
      </c>
      <c r="H25" s="212" t="s">
        <v>70</v>
      </c>
      <c r="I25" s="221">
        <v>5</v>
      </c>
      <c r="J25" s="222">
        <v>5</v>
      </c>
      <c r="K25" s="222">
        <v>4</v>
      </c>
      <c r="L25" s="222">
        <v>5</v>
      </c>
      <c r="M25" s="222">
        <v>5</v>
      </c>
      <c r="N25" s="222">
        <v>4</v>
      </c>
      <c r="O25" s="221">
        <v>5</v>
      </c>
      <c r="P25" s="223">
        <v>5</v>
      </c>
      <c r="Q25" s="221">
        <v>5</v>
      </c>
      <c r="R25" s="223">
        <v>4</v>
      </c>
      <c r="S25" s="222">
        <v>5</v>
      </c>
      <c r="T25" s="222">
        <v>5</v>
      </c>
      <c r="U25" s="222">
        <v>5</v>
      </c>
      <c r="V25" s="224">
        <v>5</v>
      </c>
      <c r="W25" s="224">
        <v>5</v>
      </c>
      <c r="X25" s="131"/>
      <c r="Y25" s="251" t="s">
        <v>45</v>
      </c>
      <c r="Z25" s="252" t="s">
        <v>58</v>
      </c>
      <c r="AA25" s="252" t="s">
        <v>126</v>
      </c>
      <c r="AB25" s="253">
        <f t="shared" si="68"/>
        <v>5</v>
      </c>
      <c r="AC25" s="254">
        <f t="shared" si="69"/>
        <v>5</v>
      </c>
      <c r="AD25" s="254">
        <f t="shared" si="70"/>
        <v>4.25</v>
      </c>
      <c r="AE25" s="254">
        <f t="shared" si="71"/>
        <v>4.75</v>
      </c>
      <c r="AF25" s="254">
        <f t="shared" si="72"/>
        <v>4.5</v>
      </c>
      <c r="AG25" s="254">
        <f t="shared" si="73"/>
        <v>3.75</v>
      </c>
      <c r="AH25" s="253">
        <f t="shared" si="74"/>
        <v>3.6666666666666665</v>
      </c>
      <c r="AI25" s="255">
        <f t="shared" si="75"/>
        <v>4.75</v>
      </c>
      <c r="AJ25" s="253">
        <f t="shared" si="76"/>
        <v>4.5</v>
      </c>
      <c r="AK25" s="255">
        <f t="shared" si="77"/>
        <v>3.75</v>
      </c>
      <c r="AL25" s="254">
        <f t="shared" si="78"/>
        <v>4.25</v>
      </c>
      <c r="AM25" s="254">
        <f t="shared" si="79"/>
        <v>3.75</v>
      </c>
      <c r="AN25" s="254">
        <f t="shared" si="80"/>
        <v>3</v>
      </c>
      <c r="AO25" s="256">
        <f t="shared" si="81"/>
        <v>4.5</v>
      </c>
      <c r="AP25" s="256">
        <f t="shared" si="82"/>
        <v>5</v>
      </c>
      <c r="AQ25" s="254"/>
      <c r="AR25" s="257">
        <f t="shared" si="83"/>
        <v>4.541666666666667</v>
      </c>
      <c r="AS25" s="258">
        <f t="shared" si="84"/>
        <v>4.208333333333333</v>
      </c>
      <c r="AT25" s="258">
        <f t="shared" si="85"/>
        <v>4.125</v>
      </c>
      <c r="AU25" s="258">
        <f t="shared" si="86"/>
        <v>3.6666666666666665</v>
      </c>
      <c r="AV25" s="258">
        <f t="shared" si="87"/>
        <v>4.5</v>
      </c>
      <c r="AW25" s="259">
        <f t="shared" si="88"/>
        <v>5</v>
      </c>
      <c r="AX25" s="260">
        <f t="shared" si="89"/>
        <v>4.3402777777777777</v>
      </c>
      <c r="AY25" s="261">
        <f t="shared" si="90"/>
        <v>4</v>
      </c>
      <c r="AZ25" s="75"/>
      <c r="BA25" s="75"/>
      <c r="BB25" s="253">
        <f t="shared" si="91"/>
        <v>5</v>
      </c>
      <c r="BC25" s="254">
        <f t="shared" si="92"/>
        <v>5</v>
      </c>
      <c r="BD25" s="254">
        <f t="shared" si="93"/>
        <v>4</v>
      </c>
      <c r="BE25" s="254">
        <f t="shared" si="94"/>
        <v>5</v>
      </c>
      <c r="BF25" s="254">
        <f t="shared" si="95"/>
        <v>4</v>
      </c>
      <c r="BG25" s="254">
        <f t="shared" si="96"/>
        <v>3</v>
      </c>
      <c r="BH25" s="253">
        <f t="shared" si="97"/>
        <v>4</v>
      </c>
      <c r="BI25" s="255">
        <f t="shared" si="98"/>
        <v>5</v>
      </c>
      <c r="BJ25" s="253">
        <f t="shared" si="99"/>
        <v>4</v>
      </c>
      <c r="BK25" s="255">
        <f t="shared" si="100"/>
        <v>3.5</v>
      </c>
      <c r="BL25" s="254">
        <f t="shared" si="101"/>
        <v>4</v>
      </c>
      <c r="BM25" s="254">
        <f t="shared" si="102"/>
        <v>4</v>
      </c>
      <c r="BN25" s="254">
        <f t="shared" si="103"/>
        <v>3</v>
      </c>
      <c r="BO25" s="256">
        <f t="shared" si="104"/>
        <v>4.5</v>
      </c>
      <c r="BP25" s="256">
        <f t="shared" si="105"/>
        <v>5</v>
      </c>
      <c r="BQ25" s="261">
        <f t="shared" si="106"/>
        <v>2</v>
      </c>
      <c r="BR25" s="279"/>
      <c r="BS25" s="253">
        <f t="shared" si="107"/>
        <v>5</v>
      </c>
      <c r="BT25" s="254">
        <f t="shared" si="108"/>
        <v>5</v>
      </c>
      <c r="BU25" s="254">
        <f t="shared" si="109"/>
        <v>4.5</v>
      </c>
      <c r="BV25" s="254">
        <f t="shared" si="110"/>
        <v>4.5</v>
      </c>
      <c r="BW25" s="254">
        <f t="shared" si="111"/>
        <v>5</v>
      </c>
      <c r="BX25" s="254">
        <f t="shared" si="112"/>
        <v>4.5</v>
      </c>
      <c r="BY25" s="253">
        <f t="shared" si="113"/>
        <v>3.5</v>
      </c>
      <c r="BZ25" s="255">
        <f t="shared" si="114"/>
        <v>4.5</v>
      </c>
      <c r="CA25" s="253">
        <f t="shared" si="115"/>
        <v>5</v>
      </c>
      <c r="CB25" s="255">
        <f t="shared" si="116"/>
        <v>4</v>
      </c>
      <c r="CC25" s="254">
        <f t="shared" si="117"/>
        <v>4.5</v>
      </c>
      <c r="CD25" s="254">
        <f t="shared" si="118"/>
        <v>3.5</v>
      </c>
      <c r="CE25" s="254"/>
      <c r="CF25" s="256">
        <f t="shared" si="120"/>
        <v>4.5</v>
      </c>
      <c r="CG25" s="256">
        <f t="shared" si="121"/>
        <v>5</v>
      </c>
      <c r="CH25" s="261">
        <f t="shared" si="122"/>
        <v>2</v>
      </c>
      <c r="CI25" s="75"/>
      <c r="CJ25" s="291">
        <f t="shared" si="137"/>
        <v>4.333333333333333</v>
      </c>
      <c r="CK25" s="292">
        <f t="shared" si="138"/>
        <v>4.75</v>
      </c>
      <c r="CL25" s="291">
        <f t="shared" si="139"/>
        <v>4.5</v>
      </c>
      <c r="CM25" s="292">
        <f t="shared" si="140"/>
        <v>4</v>
      </c>
      <c r="CN25" s="291">
        <f t="shared" si="141"/>
        <v>3.75</v>
      </c>
      <c r="CO25" s="292">
        <f t="shared" si="142"/>
        <v>4.5</v>
      </c>
      <c r="CP25" s="291">
        <f t="shared" si="143"/>
        <v>3.6666666666666665</v>
      </c>
      <c r="CQ25" s="292">
        <f t="shared" si="144"/>
        <v>4</v>
      </c>
      <c r="CR25" s="291">
        <f t="shared" si="145"/>
        <v>4.5</v>
      </c>
      <c r="CS25" s="292">
        <f t="shared" si="146"/>
        <v>4.5</v>
      </c>
      <c r="CT25" s="291">
        <f t="shared" si="147"/>
        <v>5</v>
      </c>
      <c r="CU25" s="292">
        <f t="shared" si="148"/>
        <v>5</v>
      </c>
      <c r="CV25" s="291">
        <f t="shared" si="149"/>
        <v>4.291666666666667</v>
      </c>
      <c r="CW25" s="293">
        <f t="shared" si="150"/>
        <v>4.458333333333333</v>
      </c>
    </row>
    <row r="26" spans="2:101" s="1" customFormat="1" ht="30" customHeight="1" x14ac:dyDescent="0.25">
      <c r="B26" s="209">
        <v>22</v>
      </c>
      <c r="C26" s="210">
        <v>45474</v>
      </c>
      <c r="D26" s="209" t="s">
        <v>128</v>
      </c>
      <c r="E26" s="211" t="s">
        <v>93</v>
      </c>
      <c r="F26" s="211" t="s">
        <v>96</v>
      </c>
      <c r="G26" s="211" t="s">
        <v>38</v>
      </c>
      <c r="H26" s="212" t="s">
        <v>73</v>
      </c>
      <c r="I26" s="221">
        <v>5</v>
      </c>
      <c r="J26" s="222">
        <v>4</v>
      </c>
      <c r="K26" s="222">
        <v>4</v>
      </c>
      <c r="L26" s="222">
        <v>3</v>
      </c>
      <c r="M26" s="222">
        <v>4</v>
      </c>
      <c r="N26" s="222">
        <v>2</v>
      </c>
      <c r="O26" s="221"/>
      <c r="P26" s="223"/>
      <c r="Q26" s="221">
        <v>4</v>
      </c>
      <c r="R26" s="223">
        <v>3</v>
      </c>
      <c r="S26" s="222">
        <v>5</v>
      </c>
      <c r="T26" s="222"/>
      <c r="U26" s="222">
        <v>5</v>
      </c>
      <c r="V26" s="224">
        <v>4</v>
      </c>
      <c r="W26" s="224">
        <v>4</v>
      </c>
      <c r="X26" s="131"/>
      <c r="Y26" s="251" t="s">
        <v>18</v>
      </c>
      <c r="Z26" s="252" t="s">
        <v>69</v>
      </c>
      <c r="AA26" s="252" t="s">
        <v>125</v>
      </c>
      <c r="AB26" s="253">
        <f t="shared" si="68"/>
        <v>5</v>
      </c>
      <c r="AC26" s="254">
        <f t="shared" si="69"/>
        <v>4.4444444444444446</v>
      </c>
      <c r="AD26" s="254">
        <f t="shared" si="70"/>
        <v>4.5</v>
      </c>
      <c r="AE26" s="254">
        <f t="shared" si="71"/>
        <v>4.7777777777777777</v>
      </c>
      <c r="AF26" s="254">
        <f t="shared" si="72"/>
        <v>4.5555555555555554</v>
      </c>
      <c r="AG26" s="254">
        <f t="shared" si="73"/>
        <v>3.1111111111111112</v>
      </c>
      <c r="AH26" s="253">
        <f t="shared" si="74"/>
        <v>4</v>
      </c>
      <c r="AI26" s="255">
        <f t="shared" si="75"/>
        <v>4.5714285714285712</v>
      </c>
      <c r="AJ26" s="253">
        <f t="shared" si="76"/>
        <v>4.333333333333333</v>
      </c>
      <c r="AK26" s="255">
        <f t="shared" si="77"/>
        <v>3.125</v>
      </c>
      <c r="AL26" s="254">
        <f t="shared" si="78"/>
        <v>4.375</v>
      </c>
      <c r="AM26" s="254">
        <f t="shared" si="79"/>
        <v>4.5</v>
      </c>
      <c r="AN26" s="254">
        <f t="shared" si="80"/>
        <v>4.5</v>
      </c>
      <c r="AO26" s="256">
        <f t="shared" si="81"/>
        <v>4.4444444444444446</v>
      </c>
      <c r="AP26" s="256">
        <f t="shared" si="82"/>
        <v>4.5555555555555554</v>
      </c>
      <c r="AQ26" s="254"/>
      <c r="AR26" s="257">
        <f t="shared" si="83"/>
        <v>4.3981481481481479</v>
      </c>
      <c r="AS26" s="258">
        <f t="shared" si="84"/>
        <v>4.2857142857142856</v>
      </c>
      <c r="AT26" s="258">
        <f t="shared" si="85"/>
        <v>3.7291666666666665</v>
      </c>
      <c r="AU26" s="258">
        <f t="shared" si="86"/>
        <v>4.458333333333333</v>
      </c>
      <c r="AV26" s="258">
        <f t="shared" si="87"/>
        <v>4.4444444444444446</v>
      </c>
      <c r="AW26" s="259">
        <f t="shared" si="88"/>
        <v>4.5555555555555554</v>
      </c>
      <c r="AX26" s="260">
        <f t="shared" si="89"/>
        <v>4.3118937389770728</v>
      </c>
      <c r="AY26" s="261">
        <f t="shared" si="90"/>
        <v>9</v>
      </c>
      <c r="AZ26" s="75"/>
      <c r="BA26" s="75"/>
      <c r="BB26" s="253">
        <f t="shared" si="91"/>
        <v>5</v>
      </c>
      <c r="BC26" s="254">
        <f t="shared" si="92"/>
        <v>4.666666666666667</v>
      </c>
      <c r="BD26" s="254">
        <f t="shared" si="93"/>
        <v>4.333333333333333</v>
      </c>
      <c r="BE26" s="254">
        <f t="shared" si="94"/>
        <v>5</v>
      </c>
      <c r="BF26" s="254">
        <f t="shared" si="95"/>
        <v>4.666666666666667</v>
      </c>
      <c r="BG26" s="254">
        <f t="shared" si="96"/>
        <v>3.1666666666666665</v>
      </c>
      <c r="BH26" s="253">
        <f t="shared" si="97"/>
        <v>4</v>
      </c>
      <c r="BI26" s="255">
        <f t="shared" si="98"/>
        <v>4.5999999999999996</v>
      </c>
      <c r="BJ26" s="253">
        <f t="shared" si="99"/>
        <v>4.333333333333333</v>
      </c>
      <c r="BK26" s="255">
        <f t="shared" si="100"/>
        <v>3</v>
      </c>
      <c r="BL26" s="254">
        <f t="shared" si="101"/>
        <v>4.5999999999999996</v>
      </c>
      <c r="BM26" s="254">
        <f t="shared" si="102"/>
        <v>4.8</v>
      </c>
      <c r="BN26" s="254">
        <f t="shared" si="103"/>
        <v>4.5999999999999996</v>
      </c>
      <c r="BO26" s="256">
        <f t="shared" si="104"/>
        <v>4.666666666666667</v>
      </c>
      <c r="BP26" s="256">
        <f t="shared" si="105"/>
        <v>4.666666666666667</v>
      </c>
      <c r="BQ26" s="261">
        <f t="shared" si="106"/>
        <v>6</v>
      </c>
      <c r="BR26" s="279"/>
      <c r="BS26" s="253">
        <f t="shared" si="107"/>
        <v>5</v>
      </c>
      <c r="BT26" s="254">
        <f t="shared" si="108"/>
        <v>4</v>
      </c>
      <c r="BU26" s="254">
        <f t="shared" si="109"/>
        <v>5</v>
      </c>
      <c r="BV26" s="254">
        <f t="shared" si="110"/>
        <v>4.333333333333333</v>
      </c>
      <c r="BW26" s="254">
        <f t="shared" si="111"/>
        <v>4.333333333333333</v>
      </c>
      <c r="BX26" s="254">
        <f t="shared" si="112"/>
        <v>3</v>
      </c>
      <c r="BY26" s="253">
        <f t="shared" si="113"/>
        <v>4</v>
      </c>
      <c r="BZ26" s="255">
        <f t="shared" si="114"/>
        <v>4.5</v>
      </c>
      <c r="CA26" s="253">
        <f t="shared" si="115"/>
        <v>4.333333333333333</v>
      </c>
      <c r="CB26" s="255">
        <f t="shared" si="116"/>
        <v>3.3333333333333335</v>
      </c>
      <c r="CC26" s="254">
        <f t="shared" si="117"/>
        <v>4</v>
      </c>
      <c r="CD26" s="254">
        <f t="shared" si="118"/>
        <v>4</v>
      </c>
      <c r="CE26" s="254">
        <f t="shared" si="119"/>
        <v>4</v>
      </c>
      <c r="CF26" s="256">
        <f t="shared" si="120"/>
        <v>4</v>
      </c>
      <c r="CG26" s="256">
        <f t="shared" si="121"/>
        <v>4.333333333333333</v>
      </c>
      <c r="CH26" s="261">
        <f t="shared" si="122"/>
        <v>3</v>
      </c>
      <c r="CI26" s="75"/>
      <c r="CJ26" s="291">
        <f t="shared" si="137"/>
        <v>4.4722222222222223</v>
      </c>
      <c r="CK26" s="292">
        <f t="shared" si="138"/>
        <v>4.2777777777777777</v>
      </c>
      <c r="CL26" s="291">
        <f t="shared" si="139"/>
        <v>4.3</v>
      </c>
      <c r="CM26" s="292">
        <f t="shared" si="140"/>
        <v>4.25</v>
      </c>
      <c r="CN26" s="291">
        <f t="shared" si="141"/>
        <v>3.6666666666666665</v>
      </c>
      <c r="CO26" s="292">
        <f t="shared" si="142"/>
        <v>3.833333333333333</v>
      </c>
      <c r="CP26" s="291">
        <f t="shared" si="143"/>
        <v>4.6666666666666661</v>
      </c>
      <c r="CQ26" s="292">
        <f t="shared" si="144"/>
        <v>4</v>
      </c>
      <c r="CR26" s="291">
        <f t="shared" si="145"/>
        <v>4.666666666666667</v>
      </c>
      <c r="CS26" s="292">
        <f t="shared" si="146"/>
        <v>4</v>
      </c>
      <c r="CT26" s="291">
        <f t="shared" si="147"/>
        <v>4.666666666666667</v>
      </c>
      <c r="CU26" s="292">
        <f t="shared" si="148"/>
        <v>4.333333333333333</v>
      </c>
      <c r="CV26" s="291">
        <f t="shared" si="149"/>
        <v>4.4064814814814817</v>
      </c>
      <c r="CW26" s="293">
        <f t="shared" si="150"/>
        <v>4.1157407407407405</v>
      </c>
    </row>
    <row r="27" spans="2:101" s="1" customFormat="1" ht="30" customHeight="1" x14ac:dyDescent="0.25">
      <c r="B27" s="209">
        <v>23</v>
      </c>
      <c r="C27" s="210">
        <v>45474</v>
      </c>
      <c r="D27" s="209" t="s">
        <v>129</v>
      </c>
      <c r="E27" s="211" t="s">
        <v>93</v>
      </c>
      <c r="F27" s="211" t="s">
        <v>96</v>
      </c>
      <c r="G27" s="211" t="s">
        <v>23</v>
      </c>
      <c r="H27" s="212" t="s">
        <v>82</v>
      </c>
      <c r="I27" s="221">
        <v>4</v>
      </c>
      <c r="J27" s="222">
        <v>4</v>
      </c>
      <c r="K27" s="222">
        <v>3</v>
      </c>
      <c r="L27" s="222">
        <v>4</v>
      </c>
      <c r="M27" s="222">
        <v>4</v>
      </c>
      <c r="N27" s="222">
        <v>2</v>
      </c>
      <c r="O27" s="221">
        <v>3</v>
      </c>
      <c r="P27" s="223">
        <v>4</v>
      </c>
      <c r="Q27" s="221">
        <v>4</v>
      </c>
      <c r="R27" s="223">
        <v>3</v>
      </c>
      <c r="S27" s="222">
        <v>4</v>
      </c>
      <c r="T27" s="222">
        <v>4</v>
      </c>
      <c r="U27" s="222">
        <v>4</v>
      </c>
      <c r="V27" s="224">
        <v>4</v>
      </c>
      <c r="W27" s="224">
        <v>4</v>
      </c>
      <c r="X27" s="131"/>
      <c r="Y27" s="251" t="s">
        <v>22</v>
      </c>
      <c r="Z27" s="252" t="s">
        <v>81</v>
      </c>
      <c r="AA27" s="252" t="s">
        <v>125</v>
      </c>
      <c r="AB27" s="253">
        <f t="shared" si="68"/>
        <v>4.615384615384615</v>
      </c>
      <c r="AC27" s="254">
        <f t="shared" si="69"/>
        <v>4</v>
      </c>
      <c r="AD27" s="254">
        <f t="shared" si="70"/>
        <v>3.6363636363636362</v>
      </c>
      <c r="AE27" s="254">
        <f t="shared" si="71"/>
        <v>4.666666666666667</v>
      </c>
      <c r="AF27" s="254">
        <f t="shared" si="72"/>
        <v>3.6153846153846154</v>
      </c>
      <c r="AG27" s="254">
        <f t="shared" si="73"/>
        <v>2.5</v>
      </c>
      <c r="AH27" s="253">
        <f t="shared" si="74"/>
        <v>4.166666666666667</v>
      </c>
      <c r="AI27" s="255">
        <f t="shared" si="75"/>
        <v>4.5</v>
      </c>
      <c r="AJ27" s="253">
        <f t="shared" si="76"/>
        <v>3.9</v>
      </c>
      <c r="AK27" s="255">
        <f t="shared" si="77"/>
        <v>2.6666666666666665</v>
      </c>
      <c r="AL27" s="254">
        <f t="shared" si="78"/>
        <v>4.25</v>
      </c>
      <c r="AM27" s="254">
        <f t="shared" si="79"/>
        <v>4.6363636363636367</v>
      </c>
      <c r="AN27" s="254">
        <f t="shared" si="80"/>
        <v>4.2857142857142856</v>
      </c>
      <c r="AO27" s="256">
        <f t="shared" si="81"/>
        <v>3.9166666666666665</v>
      </c>
      <c r="AP27" s="256">
        <f t="shared" si="82"/>
        <v>4.083333333333333</v>
      </c>
      <c r="AQ27" s="254"/>
      <c r="AR27" s="257">
        <f t="shared" si="83"/>
        <v>3.8389665889665889</v>
      </c>
      <c r="AS27" s="258">
        <f t="shared" si="84"/>
        <v>4.3333333333333339</v>
      </c>
      <c r="AT27" s="258">
        <f t="shared" si="85"/>
        <v>3.2833333333333332</v>
      </c>
      <c r="AU27" s="258">
        <f t="shared" si="86"/>
        <v>4.3906926406926408</v>
      </c>
      <c r="AV27" s="258">
        <f t="shared" si="87"/>
        <v>3.9166666666666665</v>
      </c>
      <c r="AW27" s="259">
        <f t="shared" si="88"/>
        <v>4.083333333333333</v>
      </c>
      <c r="AX27" s="260">
        <f t="shared" si="89"/>
        <v>3.9743876493876495</v>
      </c>
      <c r="AY27" s="261">
        <f t="shared" si="90"/>
        <v>13</v>
      </c>
      <c r="AZ27" s="75"/>
      <c r="BA27" s="75"/>
      <c r="BB27" s="253">
        <f t="shared" si="91"/>
        <v>4.5</v>
      </c>
      <c r="BC27" s="254">
        <f t="shared" si="92"/>
        <v>4</v>
      </c>
      <c r="BD27" s="254">
        <f t="shared" si="93"/>
        <v>3.6666666666666665</v>
      </c>
      <c r="BE27" s="254">
        <f t="shared" si="94"/>
        <v>4.7142857142857144</v>
      </c>
      <c r="BF27" s="254">
        <f t="shared" si="95"/>
        <v>3.75</v>
      </c>
      <c r="BG27" s="254">
        <f t="shared" si="96"/>
        <v>2.1428571428571428</v>
      </c>
      <c r="BH27" s="253">
        <f t="shared" si="97"/>
        <v>4</v>
      </c>
      <c r="BI27" s="255">
        <f t="shared" si="98"/>
        <v>4.1428571428571432</v>
      </c>
      <c r="BJ27" s="253">
        <f t="shared" si="99"/>
        <v>3.4</v>
      </c>
      <c r="BK27" s="255">
        <f t="shared" si="100"/>
        <v>2.5714285714285716</v>
      </c>
      <c r="BL27" s="254">
        <f t="shared" si="101"/>
        <v>4</v>
      </c>
      <c r="BM27" s="254">
        <f t="shared" si="102"/>
        <v>4.5</v>
      </c>
      <c r="BN27" s="254">
        <f t="shared" si="103"/>
        <v>3.75</v>
      </c>
      <c r="BO27" s="256">
        <f t="shared" si="104"/>
        <v>3.7142857142857144</v>
      </c>
      <c r="BP27" s="256">
        <f t="shared" si="105"/>
        <v>4</v>
      </c>
      <c r="BQ27" s="261">
        <f t="shared" si="106"/>
        <v>8</v>
      </c>
      <c r="BR27" s="279"/>
      <c r="BS27" s="253">
        <f t="shared" si="107"/>
        <v>4.666666666666667</v>
      </c>
      <c r="BT27" s="254">
        <f t="shared" si="108"/>
        <v>3.6666666666666665</v>
      </c>
      <c r="BU27" s="254">
        <f t="shared" si="109"/>
        <v>3.6666666666666665</v>
      </c>
      <c r="BV27" s="254">
        <f t="shared" si="110"/>
        <v>4.333333333333333</v>
      </c>
      <c r="BW27" s="254">
        <f t="shared" si="111"/>
        <v>3.3333333333333335</v>
      </c>
      <c r="BX27" s="254">
        <f t="shared" si="112"/>
        <v>3</v>
      </c>
      <c r="BY27" s="253">
        <f t="shared" si="113"/>
        <v>5</v>
      </c>
      <c r="BZ27" s="255">
        <f t="shared" si="114"/>
        <v>5</v>
      </c>
      <c r="CA27" s="253">
        <f t="shared" si="115"/>
        <v>4</v>
      </c>
      <c r="CB27" s="255">
        <f t="shared" si="116"/>
        <v>2.6666666666666665</v>
      </c>
      <c r="CC27" s="254">
        <f t="shared" si="117"/>
        <v>4.666666666666667</v>
      </c>
      <c r="CD27" s="254">
        <f t="shared" si="118"/>
        <v>4.666666666666667</v>
      </c>
      <c r="CE27" s="254">
        <f t="shared" si="119"/>
        <v>5</v>
      </c>
      <c r="CF27" s="256">
        <f t="shared" si="120"/>
        <v>4</v>
      </c>
      <c r="CG27" s="256">
        <f t="shared" si="121"/>
        <v>3.6666666666666665</v>
      </c>
      <c r="CH27" s="261">
        <f t="shared" si="122"/>
        <v>3</v>
      </c>
      <c r="CI27" s="75"/>
      <c r="CJ27" s="291">
        <f t="shared" si="137"/>
        <v>3.7956349206349205</v>
      </c>
      <c r="CK27" s="292">
        <f t="shared" si="138"/>
        <v>3.7777777777777772</v>
      </c>
      <c r="CL27" s="291">
        <f t="shared" si="139"/>
        <v>4.0714285714285712</v>
      </c>
      <c r="CM27" s="292">
        <f t="shared" si="140"/>
        <v>5</v>
      </c>
      <c r="CN27" s="291">
        <f t="shared" si="141"/>
        <v>2.9857142857142858</v>
      </c>
      <c r="CO27" s="292">
        <f t="shared" si="142"/>
        <v>3.333333333333333</v>
      </c>
      <c r="CP27" s="291">
        <f t="shared" si="143"/>
        <v>4.083333333333333</v>
      </c>
      <c r="CQ27" s="292">
        <f t="shared" si="144"/>
        <v>4.7777777777777777</v>
      </c>
      <c r="CR27" s="291">
        <f t="shared" si="145"/>
        <v>3.7142857142857144</v>
      </c>
      <c r="CS27" s="292">
        <f t="shared" si="146"/>
        <v>4</v>
      </c>
      <c r="CT27" s="291">
        <f t="shared" si="147"/>
        <v>4</v>
      </c>
      <c r="CU27" s="292">
        <f t="shared" si="148"/>
        <v>3.6666666666666665</v>
      </c>
      <c r="CV27" s="291">
        <f t="shared" si="149"/>
        <v>3.7750661375661374</v>
      </c>
      <c r="CW27" s="293">
        <f t="shared" si="150"/>
        <v>4.0925925925925926</v>
      </c>
    </row>
    <row r="28" spans="2:101" s="1" customFormat="1" ht="30" customHeight="1" x14ac:dyDescent="0.25">
      <c r="B28" s="209">
        <v>24</v>
      </c>
      <c r="C28" s="210">
        <v>45474</v>
      </c>
      <c r="D28" s="209" t="s">
        <v>129</v>
      </c>
      <c r="E28" s="211" t="s">
        <v>93</v>
      </c>
      <c r="F28" s="211" t="s">
        <v>96</v>
      </c>
      <c r="G28" s="211" t="s">
        <v>149</v>
      </c>
      <c r="H28" s="212" t="s">
        <v>63</v>
      </c>
      <c r="I28" s="221">
        <v>3</v>
      </c>
      <c r="J28" s="222">
        <v>4</v>
      </c>
      <c r="K28" s="222"/>
      <c r="L28" s="222">
        <v>4</v>
      </c>
      <c r="M28" s="222">
        <v>3</v>
      </c>
      <c r="N28" s="222">
        <v>3</v>
      </c>
      <c r="O28" s="221"/>
      <c r="P28" s="223"/>
      <c r="Q28" s="221">
        <v>4</v>
      </c>
      <c r="R28" s="223"/>
      <c r="S28" s="222"/>
      <c r="T28" s="222">
        <v>3</v>
      </c>
      <c r="U28" s="222">
        <v>3</v>
      </c>
      <c r="V28" s="224">
        <v>3</v>
      </c>
      <c r="W28" s="224">
        <v>3</v>
      </c>
      <c r="X28" s="131"/>
      <c r="Y28" s="251" t="s">
        <v>17</v>
      </c>
      <c r="Z28" s="252" t="s">
        <v>79</v>
      </c>
      <c r="AA28" s="252" t="s">
        <v>125</v>
      </c>
      <c r="AB28" s="253">
        <f t="shared" si="68"/>
        <v>4.5</v>
      </c>
      <c r="AC28" s="254">
        <f t="shared" si="69"/>
        <v>3.6666666666666665</v>
      </c>
      <c r="AD28" s="254">
        <f t="shared" si="70"/>
        <v>3.8333333333333335</v>
      </c>
      <c r="AE28" s="254">
        <f t="shared" si="71"/>
        <v>4.5</v>
      </c>
      <c r="AF28" s="254">
        <f t="shared" si="72"/>
        <v>4.333333333333333</v>
      </c>
      <c r="AG28" s="254">
        <f t="shared" si="73"/>
        <v>3.5</v>
      </c>
      <c r="AH28" s="253">
        <f t="shared" si="74"/>
        <v>4.5</v>
      </c>
      <c r="AI28" s="255">
        <f t="shared" si="75"/>
        <v>4.333333333333333</v>
      </c>
      <c r="AJ28" s="253">
        <f t="shared" si="76"/>
        <v>4.5999999999999996</v>
      </c>
      <c r="AK28" s="255">
        <f t="shared" si="77"/>
        <v>3.6</v>
      </c>
      <c r="AL28" s="254">
        <f t="shared" si="78"/>
        <v>4.75</v>
      </c>
      <c r="AM28" s="254">
        <f t="shared" si="79"/>
        <v>4.833333333333333</v>
      </c>
      <c r="AN28" s="254">
        <f t="shared" si="80"/>
        <v>4.666666666666667</v>
      </c>
      <c r="AO28" s="256">
        <f t="shared" si="81"/>
        <v>4.5</v>
      </c>
      <c r="AP28" s="256">
        <f t="shared" si="82"/>
        <v>4.166666666666667</v>
      </c>
      <c r="AQ28" s="254"/>
      <c r="AR28" s="257">
        <f t="shared" si="83"/>
        <v>4.0555555555555554</v>
      </c>
      <c r="AS28" s="258">
        <f t="shared" si="84"/>
        <v>4.4166666666666661</v>
      </c>
      <c r="AT28" s="258">
        <f t="shared" si="85"/>
        <v>4.0999999999999996</v>
      </c>
      <c r="AU28" s="258">
        <f t="shared" si="86"/>
        <v>4.75</v>
      </c>
      <c r="AV28" s="258">
        <f t="shared" si="87"/>
        <v>4.5</v>
      </c>
      <c r="AW28" s="259">
        <f t="shared" si="88"/>
        <v>4.166666666666667</v>
      </c>
      <c r="AX28" s="260">
        <f t="shared" si="89"/>
        <v>4.3314814814814815</v>
      </c>
      <c r="AY28" s="261">
        <f t="shared" si="90"/>
        <v>6</v>
      </c>
      <c r="AZ28" s="75"/>
      <c r="BA28" s="75"/>
      <c r="BB28" s="253">
        <f t="shared" si="91"/>
        <v>4.333333333333333</v>
      </c>
      <c r="BC28" s="254">
        <f t="shared" si="92"/>
        <v>3</v>
      </c>
      <c r="BD28" s="254">
        <f t="shared" si="93"/>
        <v>3.6666666666666665</v>
      </c>
      <c r="BE28" s="254">
        <f t="shared" si="94"/>
        <v>4.333333333333333</v>
      </c>
      <c r="BF28" s="254">
        <f t="shared" si="95"/>
        <v>4.333333333333333</v>
      </c>
      <c r="BG28" s="254">
        <f t="shared" si="96"/>
        <v>4</v>
      </c>
      <c r="BH28" s="253">
        <f t="shared" si="97"/>
        <v>4.666666666666667</v>
      </c>
      <c r="BI28" s="255">
        <f t="shared" si="98"/>
        <v>4.333333333333333</v>
      </c>
      <c r="BJ28" s="253">
        <f t="shared" si="99"/>
        <v>4.5</v>
      </c>
      <c r="BK28" s="255">
        <f t="shared" si="100"/>
        <v>3.5</v>
      </c>
      <c r="BL28" s="254">
        <f t="shared" si="101"/>
        <v>4.5</v>
      </c>
      <c r="BM28" s="254">
        <f t="shared" si="102"/>
        <v>4.666666666666667</v>
      </c>
      <c r="BN28" s="254">
        <f t="shared" si="103"/>
        <v>4.666666666666667</v>
      </c>
      <c r="BO28" s="256">
        <f t="shared" si="104"/>
        <v>4</v>
      </c>
      <c r="BP28" s="256">
        <f t="shared" si="105"/>
        <v>3.6666666666666665</v>
      </c>
      <c r="BQ28" s="261">
        <f t="shared" si="106"/>
        <v>3</v>
      </c>
      <c r="BR28" s="279"/>
      <c r="BS28" s="253">
        <f t="shared" si="107"/>
        <v>4.5</v>
      </c>
      <c r="BT28" s="254">
        <f t="shared" si="108"/>
        <v>4</v>
      </c>
      <c r="BU28" s="254">
        <f t="shared" si="109"/>
        <v>4</v>
      </c>
      <c r="BV28" s="254">
        <f t="shared" si="110"/>
        <v>5</v>
      </c>
      <c r="BW28" s="254">
        <f t="shared" si="111"/>
        <v>4</v>
      </c>
      <c r="BX28" s="254">
        <f t="shared" si="112"/>
        <v>3</v>
      </c>
      <c r="BY28" s="253">
        <f t="shared" si="113"/>
        <v>4.5</v>
      </c>
      <c r="BZ28" s="255">
        <f t="shared" si="114"/>
        <v>4.5</v>
      </c>
      <c r="CA28" s="253">
        <f t="shared" si="115"/>
        <v>5</v>
      </c>
      <c r="CB28" s="255">
        <f t="shared" si="116"/>
        <v>3.5</v>
      </c>
      <c r="CC28" s="254">
        <f t="shared" si="117"/>
        <v>5</v>
      </c>
      <c r="CD28" s="254">
        <f t="shared" si="118"/>
        <v>5</v>
      </c>
      <c r="CE28" s="254">
        <f t="shared" si="119"/>
        <v>4.5</v>
      </c>
      <c r="CF28" s="256">
        <f t="shared" si="120"/>
        <v>5</v>
      </c>
      <c r="CG28" s="256">
        <f t="shared" si="121"/>
        <v>4.5</v>
      </c>
      <c r="CH28" s="261">
        <f t="shared" si="122"/>
        <v>2</v>
      </c>
      <c r="CI28" s="75"/>
      <c r="CJ28" s="291">
        <f t="shared" si="137"/>
        <v>3.9444444444444442</v>
      </c>
      <c r="CK28" s="292">
        <f t="shared" si="138"/>
        <v>4.083333333333333</v>
      </c>
      <c r="CL28" s="291">
        <f t="shared" si="139"/>
        <v>4.5</v>
      </c>
      <c r="CM28" s="292">
        <f t="shared" si="140"/>
        <v>4.5</v>
      </c>
      <c r="CN28" s="291">
        <f t="shared" si="141"/>
        <v>4</v>
      </c>
      <c r="CO28" s="292">
        <f t="shared" si="142"/>
        <v>4.25</v>
      </c>
      <c r="CP28" s="291">
        <f t="shared" si="143"/>
        <v>4.6111111111111116</v>
      </c>
      <c r="CQ28" s="292">
        <f t="shared" si="144"/>
        <v>4.833333333333333</v>
      </c>
      <c r="CR28" s="291">
        <f t="shared" si="145"/>
        <v>4</v>
      </c>
      <c r="CS28" s="292">
        <f t="shared" si="146"/>
        <v>5</v>
      </c>
      <c r="CT28" s="291">
        <f t="shared" si="147"/>
        <v>3.6666666666666665</v>
      </c>
      <c r="CU28" s="292">
        <f t="shared" si="148"/>
        <v>4.5</v>
      </c>
      <c r="CV28" s="291">
        <f t="shared" si="149"/>
        <v>4.1203703703703711</v>
      </c>
      <c r="CW28" s="293">
        <f t="shared" si="150"/>
        <v>4.5277777777777777</v>
      </c>
    </row>
    <row r="29" spans="2:101" s="1" customFormat="1" ht="30" customHeight="1" x14ac:dyDescent="0.25">
      <c r="B29" s="209">
        <v>25</v>
      </c>
      <c r="C29" s="210">
        <v>45474</v>
      </c>
      <c r="D29" s="209" t="s">
        <v>129</v>
      </c>
      <c r="E29" s="211" t="s">
        <v>93</v>
      </c>
      <c r="F29" s="211" t="s">
        <v>95</v>
      </c>
      <c r="G29" s="211" t="s">
        <v>23</v>
      </c>
      <c r="H29" s="212" t="s">
        <v>82</v>
      </c>
      <c r="I29" s="221">
        <v>5</v>
      </c>
      <c r="J29" s="222">
        <v>5</v>
      </c>
      <c r="K29" s="222">
        <v>5</v>
      </c>
      <c r="L29" s="222">
        <v>5</v>
      </c>
      <c r="M29" s="222">
        <v>5</v>
      </c>
      <c r="N29" s="222">
        <v>5</v>
      </c>
      <c r="O29" s="221">
        <v>5</v>
      </c>
      <c r="P29" s="223">
        <v>5</v>
      </c>
      <c r="Q29" s="221">
        <v>5</v>
      </c>
      <c r="R29" s="223">
        <v>5</v>
      </c>
      <c r="S29" s="222">
        <v>5</v>
      </c>
      <c r="T29" s="222">
        <v>5</v>
      </c>
      <c r="U29" s="222">
        <v>5</v>
      </c>
      <c r="V29" s="224">
        <v>5</v>
      </c>
      <c r="W29" s="224">
        <v>5</v>
      </c>
      <c r="X29" s="131"/>
      <c r="Y29" s="251" t="s">
        <v>20</v>
      </c>
      <c r="Z29" s="252" t="s">
        <v>61</v>
      </c>
      <c r="AA29" s="252" t="s">
        <v>126</v>
      </c>
      <c r="AB29" s="253">
        <f t="shared" si="68"/>
        <v>4</v>
      </c>
      <c r="AC29" s="254">
        <f t="shared" si="69"/>
        <v>4</v>
      </c>
      <c r="AD29" s="254">
        <f t="shared" si="70"/>
        <v>4.166666666666667</v>
      </c>
      <c r="AE29" s="254">
        <f t="shared" si="71"/>
        <v>4</v>
      </c>
      <c r="AF29" s="254">
        <f t="shared" si="72"/>
        <v>4.333333333333333</v>
      </c>
      <c r="AG29" s="254">
        <f t="shared" si="73"/>
        <v>2.6666666666666665</v>
      </c>
      <c r="AH29" s="253">
        <f t="shared" si="74"/>
        <v>4.166666666666667</v>
      </c>
      <c r="AI29" s="255">
        <f t="shared" si="75"/>
        <v>4.333333333333333</v>
      </c>
      <c r="AJ29" s="253">
        <f t="shared" si="76"/>
        <v>4.2</v>
      </c>
      <c r="AK29" s="255">
        <f t="shared" si="77"/>
        <v>3.6</v>
      </c>
      <c r="AL29" s="254">
        <f t="shared" si="78"/>
        <v>4</v>
      </c>
      <c r="AM29" s="254">
        <f t="shared" si="79"/>
        <v>4.166666666666667</v>
      </c>
      <c r="AN29" s="254">
        <f t="shared" si="80"/>
        <v>4.333333333333333</v>
      </c>
      <c r="AO29" s="256">
        <f t="shared" si="81"/>
        <v>4.4000000000000004</v>
      </c>
      <c r="AP29" s="256">
        <f t="shared" si="82"/>
        <v>4.333333333333333</v>
      </c>
      <c r="AQ29" s="254"/>
      <c r="AR29" s="257">
        <f t="shared" si="83"/>
        <v>3.8611111111111112</v>
      </c>
      <c r="AS29" s="258">
        <f t="shared" si="84"/>
        <v>4.25</v>
      </c>
      <c r="AT29" s="258">
        <f t="shared" si="85"/>
        <v>3.9000000000000004</v>
      </c>
      <c r="AU29" s="258">
        <f t="shared" si="86"/>
        <v>4.166666666666667</v>
      </c>
      <c r="AV29" s="258">
        <f t="shared" si="87"/>
        <v>4.4000000000000004</v>
      </c>
      <c r="AW29" s="259">
        <f t="shared" si="88"/>
        <v>4.333333333333333</v>
      </c>
      <c r="AX29" s="260">
        <f t="shared" si="89"/>
        <v>4.151851851851851</v>
      </c>
      <c r="AY29" s="261">
        <f t="shared" si="90"/>
        <v>6</v>
      </c>
      <c r="AZ29" s="75"/>
      <c r="BA29" s="75"/>
      <c r="BB29" s="253">
        <f t="shared" si="91"/>
        <v>4</v>
      </c>
      <c r="BC29" s="254">
        <f t="shared" si="92"/>
        <v>3.5</v>
      </c>
      <c r="BD29" s="254">
        <f t="shared" si="93"/>
        <v>3.5</v>
      </c>
      <c r="BE29" s="254">
        <f t="shared" si="94"/>
        <v>4.5</v>
      </c>
      <c r="BF29" s="254">
        <f t="shared" si="95"/>
        <v>4.5</v>
      </c>
      <c r="BG29" s="254">
        <f t="shared" si="96"/>
        <v>3.5</v>
      </c>
      <c r="BH29" s="253">
        <f t="shared" si="97"/>
        <v>4.5</v>
      </c>
      <c r="BI29" s="255">
        <f t="shared" si="98"/>
        <v>4</v>
      </c>
      <c r="BJ29" s="253">
        <f t="shared" si="99"/>
        <v>4</v>
      </c>
      <c r="BK29" s="255">
        <f t="shared" si="100"/>
        <v>3.5</v>
      </c>
      <c r="BL29" s="254">
        <f t="shared" si="101"/>
        <v>3.5</v>
      </c>
      <c r="BM29" s="254">
        <f t="shared" si="102"/>
        <v>4.5</v>
      </c>
      <c r="BN29" s="254">
        <f t="shared" si="103"/>
        <v>4.5</v>
      </c>
      <c r="BO29" s="256">
        <f t="shared" si="104"/>
        <v>4.5</v>
      </c>
      <c r="BP29" s="256">
        <f t="shared" si="105"/>
        <v>4.5</v>
      </c>
      <c r="BQ29" s="261">
        <f t="shared" si="106"/>
        <v>2</v>
      </c>
      <c r="BR29" s="279"/>
      <c r="BS29" s="253">
        <f t="shared" si="107"/>
        <v>4</v>
      </c>
      <c r="BT29" s="254">
        <f t="shared" si="108"/>
        <v>4.333333333333333</v>
      </c>
      <c r="BU29" s="254">
        <f t="shared" si="109"/>
        <v>4.666666666666667</v>
      </c>
      <c r="BV29" s="254">
        <f t="shared" si="110"/>
        <v>4</v>
      </c>
      <c r="BW29" s="254">
        <f t="shared" si="111"/>
        <v>4.666666666666667</v>
      </c>
      <c r="BX29" s="254">
        <f t="shared" si="112"/>
        <v>2.6666666666666665</v>
      </c>
      <c r="BY29" s="253">
        <f t="shared" si="113"/>
        <v>4.666666666666667</v>
      </c>
      <c r="BZ29" s="255">
        <f t="shared" si="114"/>
        <v>4.666666666666667</v>
      </c>
      <c r="CA29" s="253">
        <f t="shared" si="115"/>
        <v>4.5</v>
      </c>
      <c r="CB29" s="255">
        <f t="shared" si="116"/>
        <v>4</v>
      </c>
      <c r="CC29" s="254">
        <f t="shared" si="117"/>
        <v>4.5</v>
      </c>
      <c r="CD29" s="254">
        <f t="shared" si="118"/>
        <v>4.333333333333333</v>
      </c>
      <c r="CE29" s="254">
        <f t="shared" si="119"/>
        <v>4.666666666666667</v>
      </c>
      <c r="CF29" s="256">
        <f t="shared" si="120"/>
        <v>4.5</v>
      </c>
      <c r="CG29" s="256">
        <f t="shared" si="121"/>
        <v>4.333333333333333</v>
      </c>
      <c r="CH29" s="261">
        <f t="shared" si="122"/>
        <v>3</v>
      </c>
      <c r="CI29" s="75"/>
      <c r="CJ29" s="291">
        <f t="shared" si="137"/>
        <v>3.9166666666666665</v>
      </c>
      <c r="CK29" s="292">
        <f t="shared" si="138"/>
        <v>4.0555555555555562</v>
      </c>
      <c r="CL29" s="291">
        <f t="shared" si="139"/>
        <v>4.25</v>
      </c>
      <c r="CM29" s="292">
        <f t="shared" si="140"/>
        <v>4.666666666666667</v>
      </c>
      <c r="CN29" s="291">
        <f t="shared" si="141"/>
        <v>3.75</v>
      </c>
      <c r="CO29" s="292">
        <f t="shared" si="142"/>
        <v>4.25</v>
      </c>
      <c r="CP29" s="291">
        <f t="shared" si="143"/>
        <v>4.166666666666667</v>
      </c>
      <c r="CQ29" s="292">
        <f t="shared" si="144"/>
        <v>4.5</v>
      </c>
      <c r="CR29" s="291">
        <f t="shared" si="145"/>
        <v>4.5</v>
      </c>
      <c r="CS29" s="292">
        <f t="shared" si="146"/>
        <v>4.5</v>
      </c>
      <c r="CT29" s="291">
        <f t="shared" si="147"/>
        <v>4.5</v>
      </c>
      <c r="CU29" s="292">
        <f t="shared" si="148"/>
        <v>4.333333333333333</v>
      </c>
      <c r="CV29" s="291">
        <f t="shared" si="149"/>
        <v>4.1805555555555554</v>
      </c>
      <c r="CW29" s="293">
        <f t="shared" si="150"/>
        <v>4.3842592592592586</v>
      </c>
    </row>
    <row r="30" spans="2:101" s="1" customFormat="1" ht="30" customHeight="1" x14ac:dyDescent="0.25">
      <c r="B30" s="209">
        <v>26</v>
      </c>
      <c r="C30" s="210">
        <v>45474</v>
      </c>
      <c r="D30" s="209" t="s">
        <v>129</v>
      </c>
      <c r="E30" s="211" t="s">
        <v>93</v>
      </c>
      <c r="F30" s="211" t="s">
        <v>96</v>
      </c>
      <c r="G30" s="211" t="s">
        <v>133</v>
      </c>
      <c r="H30" s="212" t="s">
        <v>65</v>
      </c>
      <c r="I30" s="221">
        <v>5</v>
      </c>
      <c r="J30" s="222">
        <v>5</v>
      </c>
      <c r="K30" s="222">
        <v>5</v>
      </c>
      <c r="L30" s="222">
        <v>5</v>
      </c>
      <c r="M30" s="222">
        <v>2</v>
      </c>
      <c r="N30" s="222">
        <v>2</v>
      </c>
      <c r="O30" s="221">
        <v>3</v>
      </c>
      <c r="P30" s="223">
        <v>5</v>
      </c>
      <c r="Q30" s="221">
        <v>3</v>
      </c>
      <c r="R30" s="223">
        <v>3</v>
      </c>
      <c r="S30" s="222">
        <v>5</v>
      </c>
      <c r="T30" s="222">
        <v>2</v>
      </c>
      <c r="U30" s="222">
        <v>3</v>
      </c>
      <c r="V30" s="224">
        <v>4</v>
      </c>
      <c r="W30" s="224">
        <v>4</v>
      </c>
      <c r="X30" s="131"/>
      <c r="Y30" s="251" t="s">
        <v>39</v>
      </c>
      <c r="Z30" s="252" t="s">
        <v>83</v>
      </c>
      <c r="AA30" s="252" t="s">
        <v>124</v>
      </c>
      <c r="AB30" s="253">
        <f t="shared" si="68"/>
        <v>5</v>
      </c>
      <c r="AC30" s="254">
        <f t="shared" si="69"/>
        <v>5</v>
      </c>
      <c r="AD30" s="254">
        <f t="shared" si="70"/>
        <v>2.5</v>
      </c>
      <c r="AE30" s="254">
        <f t="shared" si="71"/>
        <v>5</v>
      </c>
      <c r="AF30" s="254">
        <f t="shared" si="72"/>
        <v>4.5</v>
      </c>
      <c r="AG30" s="254">
        <f t="shared" si="73"/>
        <v>2.5</v>
      </c>
      <c r="AH30" s="253">
        <f t="shared" si="74"/>
        <v>4.5</v>
      </c>
      <c r="AI30" s="255">
        <f t="shared" si="75"/>
        <v>5</v>
      </c>
      <c r="AJ30" s="253">
        <f t="shared" si="76"/>
        <v>5</v>
      </c>
      <c r="AK30" s="255">
        <f t="shared" si="77"/>
        <v>2.5</v>
      </c>
      <c r="AL30" s="254">
        <f t="shared" si="78"/>
        <v>4</v>
      </c>
      <c r="AM30" s="254">
        <f t="shared" si="79"/>
        <v>5</v>
      </c>
      <c r="AN30" s="254">
        <f t="shared" si="80"/>
        <v>5</v>
      </c>
      <c r="AO30" s="256">
        <f t="shared" si="81"/>
        <v>5</v>
      </c>
      <c r="AP30" s="256">
        <f t="shared" si="82"/>
        <v>5</v>
      </c>
      <c r="AQ30" s="254"/>
      <c r="AR30" s="257">
        <f t="shared" si="83"/>
        <v>4.083333333333333</v>
      </c>
      <c r="AS30" s="258">
        <f t="shared" si="84"/>
        <v>4.75</v>
      </c>
      <c r="AT30" s="258">
        <f t="shared" si="85"/>
        <v>3.75</v>
      </c>
      <c r="AU30" s="258">
        <f t="shared" si="86"/>
        <v>4.666666666666667</v>
      </c>
      <c r="AV30" s="258">
        <f t="shared" si="87"/>
        <v>5</v>
      </c>
      <c r="AW30" s="259">
        <f t="shared" si="88"/>
        <v>5</v>
      </c>
      <c r="AX30" s="260">
        <f t="shared" si="89"/>
        <v>4.541666666666667</v>
      </c>
      <c r="AY30" s="261">
        <f t="shared" si="90"/>
        <v>2</v>
      </c>
      <c r="AZ30" s="75"/>
      <c r="BA30" s="75"/>
      <c r="BB30" s="253"/>
      <c r="BC30" s="254"/>
      <c r="BD30" s="254"/>
      <c r="BE30" s="254"/>
      <c r="BF30" s="254"/>
      <c r="BG30" s="254"/>
      <c r="BH30" s="253"/>
      <c r="BI30" s="255"/>
      <c r="BJ30" s="253"/>
      <c r="BK30" s="255"/>
      <c r="BL30" s="254"/>
      <c r="BM30" s="254"/>
      <c r="BN30" s="254"/>
      <c r="BO30" s="256"/>
      <c r="BP30" s="256"/>
      <c r="BQ30" s="261">
        <f t="shared" si="106"/>
        <v>0</v>
      </c>
      <c r="BR30" s="279"/>
      <c r="BS30" s="253">
        <f t="shared" si="107"/>
        <v>5</v>
      </c>
      <c r="BT30" s="254">
        <f t="shared" si="108"/>
        <v>5</v>
      </c>
      <c r="BU30" s="254">
        <f t="shared" si="109"/>
        <v>2.5</v>
      </c>
      <c r="BV30" s="254">
        <f t="shared" si="110"/>
        <v>5</v>
      </c>
      <c r="BW30" s="254">
        <f t="shared" si="111"/>
        <v>4.5</v>
      </c>
      <c r="BX30" s="254">
        <f t="shared" si="112"/>
        <v>2.5</v>
      </c>
      <c r="BY30" s="253">
        <f t="shared" si="113"/>
        <v>4.5</v>
      </c>
      <c r="BZ30" s="255">
        <f t="shared" si="114"/>
        <v>5</v>
      </c>
      <c r="CA30" s="253">
        <f t="shared" si="115"/>
        <v>5</v>
      </c>
      <c r="CB30" s="255">
        <f t="shared" si="116"/>
        <v>2.5</v>
      </c>
      <c r="CC30" s="254">
        <f t="shared" si="117"/>
        <v>4</v>
      </c>
      <c r="CD30" s="254">
        <f t="shared" si="118"/>
        <v>5</v>
      </c>
      <c r="CE30" s="254">
        <f t="shared" si="119"/>
        <v>5</v>
      </c>
      <c r="CF30" s="256">
        <f t="shared" si="120"/>
        <v>5</v>
      </c>
      <c r="CG30" s="256">
        <f t="shared" si="121"/>
        <v>5</v>
      </c>
      <c r="CH30" s="261">
        <f t="shared" si="122"/>
        <v>2</v>
      </c>
      <c r="CI30" s="75"/>
      <c r="CJ30" s="291"/>
      <c r="CK30" s="292">
        <f t="shared" si="138"/>
        <v>4.083333333333333</v>
      </c>
      <c r="CL30" s="291"/>
      <c r="CM30" s="292">
        <f t="shared" si="140"/>
        <v>4.75</v>
      </c>
      <c r="CN30" s="291"/>
      <c r="CO30" s="292">
        <f t="shared" si="142"/>
        <v>3.75</v>
      </c>
      <c r="CP30" s="291"/>
      <c r="CQ30" s="292">
        <f t="shared" si="144"/>
        <v>4.666666666666667</v>
      </c>
      <c r="CR30" s="291"/>
      <c r="CS30" s="292">
        <f t="shared" si="146"/>
        <v>5</v>
      </c>
      <c r="CT30" s="291"/>
      <c r="CU30" s="292">
        <f t="shared" si="148"/>
        <v>5</v>
      </c>
      <c r="CV30" s="291"/>
      <c r="CW30" s="293">
        <f t="shared" si="150"/>
        <v>4.541666666666667</v>
      </c>
    </row>
    <row r="31" spans="2:101" s="1" customFormat="1" ht="30" customHeight="1" x14ac:dyDescent="0.25">
      <c r="B31" s="209">
        <v>28</v>
      </c>
      <c r="C31" s="210">
        <v>45474</v>
      </c>
      <c r="D31" s="209" t="s">
        <v>129</v>
      </c>
      <c r="E31" s="211" t="s">
        <v>93</v>
      </c>
      <c r="F31" s="211" t="s">
        <v>96</v>
      </c>
      <c r="G31" s="211" t="s">
        <v>23</v>
      </c>
      <c r="H31" s="212" t="s">
        <v>82</v>
      </c>
      <c r="I31" s="221">
        <v>1</v>
      </c>
      <c r="J31" s="222">
        <v>1</v>
      </c>
      <c r="K31" s="222">
        <v>1</v>
      </c>
      <c r="L31" s="222">
        <v>1</v>
      </c>
      <c r="M31" s="222">
        <v>1</v>
      </c>
      <c r="N31" s="222">
        <v>1</v>
      </c>
      <c r="O31" s="221">
        <v>1</v>
      </c>
      <c r="P31" s="223">
        <v>1</v>
      </c>
      <c r="Q31" s="221">
        <v>1</v>
      </c>
      <c r="R31" s="223">
        <v>1</v>
      </c>
      <c r="S31" s="222">
        <v>1</v>
      </c>
      <c r="T31" s="222">
        <v>1</v>
      </c>
      <c r="U31" s="222">
        <v>1</v>
      </c>
      <c r="V31" s="224">
        <v>1</v>
      </c>
      <c r="W31" s="224">
        <v>1</v>
      </c>
      <c r="X31" s="131"/>
      <c r="Y31" s="262" t="s">
        <v>133</v>
      </c>
      <c r="Z31" s="252" t="s">
        <v>65</v>
      </c>
      <c r="AA31" s="252" t="s">
        <v>124</v>
      </c>
      <c r="AB31" s="253">
        <f t="shared" si="68"/>
        <v>4.75</v>
      </c>
      <c r="AC31" s="254">
        <f t="shared" si="69"/>
        <v>4.75</v>
      </c>
      <c r="AD31" s="254">
        <f t="shared" si="70"/>
        <v>4</v>
      </c>
      <c r="AE31" s="254">
        <f t="shared" si="71"/>
        <v>4.75</v>
      </c>
      <c r="AF31" s="254">
        <f t="shared" si="72"/>
        <v>3.75</v>
      </c>
      <c r="AG31" s="254">
        <f t="shared" si="73"/>
        <v>2.75</v>
      </c>
      <c r="AH31" s="253">
        <f t="shared" si="74"/>
        <v>3.5</v>
      </c>
      <c r="AI31" s="255">
        <f t="shared" si="75"/>
        <v>4.75</v>
      </c>
      <c r="AJ31" s="253">
        <f t="shared" si="76"/>
        <v>3.6666666666666665</v>
      </c>
      <c r="AK31" s="255">
        <f t="shared" si="77"/>
        <v>2.25</v>
      </c>
      <c r="AL31" s="254">
        <f t="shared" si="78"/>
        <v>4.5</v>
      </c>
      <c r="AM31" s="254">
        <f t="shared" si="79"/>
        <v>4.25</v>
      </c>
      <c r="AN31" s="254">
        <f t="shared" si="80"/>
        <v>4.333333333333333</v>
      </c>
      <c r="AO31" s="256">
        <f t="shared" si="81"/>
        <v>4.25</v>
      </c>
      <c r="AP31" s="256">
        <f t="shared" si="82"/>
        <v>4.333333333333333</v>
      </c>
      <c r="AQ31" s="254"/>
      <c r="AR31" s="257">
        <f t="shared" si="83"/>
        <v>4.125</v>
      </c>
      <c r="AS31" s="258">
        <f t="shared" si="84"/>
        <v>4.125</v>
      </c>
      <c r="AT31" s="258">
        <f t="shared" si="85"/>
        <v>2.958333333333333</v>
      </c>
      <c r="AU31" s="258">
        <f t="shared" si="86"/>
        <v>4.3611111111111107</v>
      </c>
      <c r="AV31" s="258">
        <f t="shared" si="87"/>
        <v>4.25</v>
      </c>
      <c r="AW31" s="259">
        <f t="shared" si="88"/>
        <v>4.333333333333333</v>
      </c>
      <c r="AX31" s="260">
        <f t="shared" si="89"/>
        <v>4.0254629629629628</v>
      </c>
      <c r="AY31" s="261">
        <f t="shared" si="90"/>
        <v>4</v>
      </c>
      <c r="AZ31" s="75"/>
      <c r="BA31" s="75"/>
      <c r="BB31" s="253"/>
      <c r="BC31" s="254"/>
      <c r="BD31" s="254"/>
      <c r="BE31" s="254"/>
      <c r="BF31" s="254"/>
      <c r="BG31" s="254"/>
      <c r="BH31" s="253"/>
      <c r="BI31" s="255"/>
      <c r="BJ31" s="253"/>
      <c r="BK31" s="255"/>
      <c r="BL31" s="254"/>
      <c r="BM31" s="254"/>
      <c r="BN31" s="254"/>
      <c r="BO31" s="256"/>
      <c r="BP31" s="256"/>
      <c r="BQ31" s="261">
        <f t="shared" si="106"/>
        <v>0</v>
      </c>
      <c r="BR31" s="279"/>
      <c r="BS31" s="253">
        <f t="shared" si="107"/>
        <v>4.75</v>
      </c>
      <c r="BT31" s="254">
        <f t="shared" si="108"/>
        <v>4.75</v>
      </c>
      <c r="BU31" s="254">
        <f t="shared" si="109"/>
        <v>4</v>
      </c>
      <c r="BV31" s="254">
        <f t="shared" si="110"/>
        <v>4.75</v>
      </c>
      <c r="BW31" s="254">
        <f t="shared" si="111"/>
        <v>3.75</v>
      </c>
      <c r="BX31" s="254">
        <f t="shared" si="112"/>
        <v>2.75</v>
      </c>
      <c r="BY31" s="253">
        <f t="shared" si="113"/>
        <v>3.5</v>
      </c>
      <c r="BZ31" s="255">
        <f t="shared" si="114"/>
        <v>4.75</v>
      </c>
      <c r="CA31" s="253">
        <f t="shared" si="115"/>
        <v>3.6666666666666665</v>
      </c>
      <c r="CB31" s="255">
        <f t="shared" si="116"/>
        <v>2.25</v>
      </c>
      <c r="CC31" s="254">
        <f t="shared" si="117"/>
        <v>4.5</v>
      </c>
      <c r="CD31" s="254">
        <f t="shared" si="118"/>
        <v>4.25</v>
      </c>
      <c r="CE31" s="254">
        <f t="shared" si="119"/>
        <v>4.333333333333333</v>
      </c>
      <c r="CF31" s="256">
        <f t="shared" si="120"/>
        <v>4.25</v>
      </c>
      <c r="CG31" s="256">
        <f t="shared" si="121"/>
        <v>4.333333333333333</v>
      </c>
      <c r="CH31" s="261">
        <f t="shared" si="122"/>
        <v>4</v>
      </c>
      <c r="CI31" s="75"/>
      <c r="CJ31" s="291"/>
      <c r="CK31" s="292">
        <f t="shared" si="138"/>
        <v>4.125</v>
      </c>
      <c r="CL31" s="291"/>
      <c r="CM31" s="292">
        <f t="shared" si="140"/>
        <v>4.125</v>
      </c>
      <c r="CN31" s="291"/>
      <c r="CO31" s="292">
        <f t="shared" si="142"/>
        <v>2.958333333333333</v>
      </c>
      <c r="CP31" s="291"/>
      <c r="CQ31" s="292">
        <f t="shared" si="144"/>
        <v>4.3611111111111107</v>
      </c>
      <c r="CR31" s="291"/>
      <c r="CS31" s="292">
        <f t="shared" si="146"/>
        <v>4.25</v>
      </c>
      <c r="CT31" s="291"/>
      <c r="CU31" s="292">
        <f t="shared" si="148"/>
        <v>4.333333333333333</v>
      </c>
      <c r="CV31" s="291"/>
      <c r="CW31" s="293">
        <f t="shared" si="150"/>
        <v>4.0254629629629628</v>
      </c>
    </row>
    <row r="32" spans="2:101" s="1" customFormat="1" ht="30" customHeight="1" x14ac:dyDescent="0.25">
      <c r="B32" s="209">
        <v>29</v>
      </c>
      <c r="C32" s="210">
        <v>45474</v>
      </c>
      <c r="D32" s="209" t="s">
        <v>129</v>
      </c>
      <c r="E32" s="211" t="s">
        <v>93</v>
      </c>
      <c r="F32" s="211" t="s">
        <v>95</v>
      </c>
      <c r="G32" s="211" t="s">
        <v>25</v>
      </c>
      <c r="H32" s="212" t="s">
        <v>70</v>
      </c>
      <c r="I32" s="221">
        <v>3</v>
      </c>
      <c r="J32" s="222">
        <v>3</v>
      </c>
      <c r="K32" s="222">
        <v>3</v>
      </c>
      <c r="L32" s="222">
        <v>2</v>
      </c>
      <c r="M32" s="222">
        <v>4</v>
      </c>
      <c r="N32" s="222">
        <v>2</v>
      </c>
      <c r="O32" s="221">
        <v>4</v>
      </c>
      <c r="P32" s="223">
        <v>3</v>
      </c>
      <c r="Q32" s="221">
        <v>3</v>
      </c>
      <c r="R32" s="223">
        <v>2</v>
      </c>
      <c r="S32" s="222">
        <v>4</v>
      </c>
      <c r="T32" s="222">
        <v>4</v>
      </c>
      <c r="U32" s="222">
        <v>4</v>
      </c>
      <c r="V32" s="224">
        <v>3</v>
      </c>
      <c r="W32" s="224">
        <v>3</v>
      </c>
      <c r="X32" s="131"/>
      <c r="Y32" s="435" t="s">
        <v>285</v>
      </c>
      <c r="Z32" s="436" t="s">
        <v>287</v>
      </c>
      <c r="AA32" s="436" t="s">
        <v>126</v>
      </c>
      <c r="AB32" s="253"/>
      <c r="AC32" s="254"/>
      <c r="AD32" s="254"/>
      <c r="AE32" s="254"/>
      <c r="AF32" s="254"/>
      <c r="AG32" s="254"/>
      <c r="AH32" s="253"/>
      <c r="AI32" s="255"/>
      <c r="AJ32" s="253"/>
      <c r="AK32" s="255"/>
      <c r="AL32" s="254"/>
      <c r="AM32" s="254"/>
      <c r="AN32" s="254"/>
      <c r="AO32" s="256"/>
      <c r="AP32" s="256"/>
      <c r="AQ32" s="254"/>
      <c r="AR32" s="257"/>
      <c r="AS32" s="258"/>
      <c r="AT32" s="258"/>
      <c r="AU32" s="258"/>
      <c r="AV32" s="258"/>
      <c r="AW32" s="259"/>
      <c r="AX32" s="260"/>
      <c r="AY32" s="261">
        <f t="shared" si="90"/>
        <v>0</v>
      </c>
      <c r="AZ32" s="75"/>
      <c r="BA32" s="75"/>
      <c r="BB32" s="253"/>
      <c r="BC32" s="254"/>
      <c r="BD32" s="254"/>
      <c r="BE32" s="254"/>
      <c r="BF32" s="254"/>
      <c r="BG32" s="254"/>
      <c r="BH32" s="253"/>
      <c r="BI32" s="255"/>
      <c r="BJ32" s="253"/>
      <c r="BK32" s="255"/>
      <c r="BL32" s="254"/>
      <c r="BM32" s="254"/>
      <c r="BN32" s="254"/>
      <c r="BO32" s="256"/>
      <c r="BP32" s="256"/>
      <c r="BQ32" s="261">
        <f t="shared" si="106"/>
        <v>0</v>
      </c>
      <c r="BR32" s="279"/>
      <c r="BS32" s="253"/>
      <c r="BT32" s="254"/>
      <c r="BU32" s="254"/>
      <c r="BV32" s="254"/>
      <c r="BW32" s="254"/>
      <c r="BX32" s="254"/>
      <c r="BY32" s="253"/>
      <c r="BZ32" s="255"/>
      <c r="CA32" s="253"/>
      <c r="CB32" s="255"/>
      <c r="CC32" s="254"/>
      <c r="CD32" s="254"/>
      <c r="CE32" s="254"/>
      <c r="CF32" s="256"/>
      <c r="CG32" s="256"/>
      <c r="CH32" s="261">
        <f t="shared" si="122"/>
        <v>0</v>
      </c>
      <c r="CI32" s="75"/>
      <c r="CJ32" s="291"/>
      <c r="CK32" s="292"/>
      <c r="CL32" s="291"/>
      <c r="CM32" s="292"/>
      <c r="CN32" s="291"/>
      <c r="CO32" s="292"/>
      <c r="CP32" s="291"/>
      <c r="CQ32" s="292"/>
      <c r="CR32" s="291"/>
      <c r="CS32" s="292"/>
      <c r="CT32" s="291"/>
      <c r="CU32" s="292"/>
      <c r="CV32" s="291"/>
      <c r="CW32" s="293"/>
    </row>
    <row r="33" spans="2:101" s="1" customFormat="1" ht="30" customHeight="1" x14ac:dyDescent="0.25">
      <c r="B33" s="209">
        <v>32</v>
      </c>
      <c r="C33" s="210">
        <v>45474</v>
      </c>
      <c r="D33" s="209" t="s">
        <v>129</v>
      </c>
      <c r="E33" s="211" t="s">
        <v>94</v>
      </c>
      <c r="F33" s="211" t="s">
        <v>96</v>
      </c>
      <c r="G33" s="211" t="s">
        <v>21</v>
      </c>
      <c r="H33" s="212" t="s">
        <v>66</v>
      </c>
      <c r="I33" s="221">
        <v>5</v>
      </c>
      <c r="J33" s="222">
        <v>5</v>
      </c>
      <c r="K33" s="222">
        <v>5</v>
      </c>
      <c r="L33" s="222">
        <v>5</v>
      </c>
      <c r="M33" s="222">
        <v>5</v>
      </c>
      <c r="N33" s="222">
        <v>3</v>
      </c>
      <c r="O33" s="221">
        <v>5</v>
      </c>
      <c r="P33" s="223">
        <v>5</v>
      </c>
      <c r="Q33" s="221">
        <v>5</v>
      </c>
      <c r="R33" s="223"/>
      <c r="S33" s="222">
        <v>5</v>
      </c>
      <c r="T33" s="222">
        <v>4</v>
      </c>
      <c r="U33" s="222">
        <v>5</v>
      </c>
      <c r="V33" s="224">
        <v>5</v>
      </c>
      <c r="W33" s="224">
        <v>5</v>
      </c>
      <c r="X33" s="131"/>
      <c r="Y33" s="251" t="s">
        <v>43</v>
      </c>
      <c r="Z33" s="252" t="s">
        <v>277</v>
      </c>
      <c r="AA33" s="252" t="s">
        <v>126</v>
      </c>
      <c r="AB33" s="253">
        <f t="shared" si="68"/>
        <v>4.68</v>
      </c>
      <c r="AC33" s="254">
        <f t="shared" si="69"/>
        <v>4.0434782608695654</v>
      </c>
      <c r="AD33" s="254">
        <f t="shared" si="70"/>
        <v>3.6</v>
      </c>
      <c r="AE33" s="254">
        <f t="shared" si="71"/>
        <v>4.5199999999999996</v>
      </c>
      <c r="AF33" s="254">
        <f t="shared" si="72"/>
        <v>4.24</v>
      </c>
      <c r="AG33" s="254">
        <f t="shared" si="73"/>
        <v>3.3157894736842106</v>
      </c>
      <c r="AH33" s="253">
        <f t="shared" si="74"/>
        <v>3.7391304347826089</v>
      </c>
      <c r="AI33" s="255">
        <f t="shared" si="75"/>
        <v>4.0869565217391308</v>
      </c>
      <c r="AJ33" s="253">
        <f t="shared" si="76"/>
        <v>4.3636363636363633</v>
      </c>
      <c r="AK33" s="255">
        <f t="shared" si="77"/>
        <v>3.3043478260869565</v>
      </c>
      <c r="AL33" s="254">
        <f t="shared" si="78"/>
        <v>4.2857142857142856</v>
      </c>
      <c r="AM33" s="254">
        <f t="shared" si="79"/>
        <v>4.0434782608695654</v>
      </c>
      <c r="AN33" s="254">
        <f t="shared" si="80"/>
        <v>4.0476190476190474</v>
      </c>
      <c r="AO33" s="256">
        <f t="shared" si="81"/>
        <v>4.4782608695652177</v>
      </c>
      <c r="AP33" s="256">
        <f t="shared" si="82"/>
        <v>4.166666666666667</v>
      </c>
      <c r="AQ33" s="254"/>
      <c r="AR33" s="257">
        <f t="shared" si="83"/>
        <v>4.0665446224256305</v>
      </c>
      <c r="AS33" s="258">
        <f t="shared" si="84"/>
        <v>3.9130434782608701</v>
      </c>
      <c r="AT33" s="258">
        <f t="shared" si="85"/>
        <v>3.8339920948616601</v>
      </c>
      <c r="AU33" s="258">
        <f t="shared" si="86"/>
        <v>4.1256038647342992</v>
      </c>
      <c r="AV33" s="258">
        <f t="shared" si="87"/>
        <v>4.4782608695652177</v>
      </c>
      <c r="AW33" s="259">
        <f t="shared" si="88"/>
        <v>4.166666666666667</v>
      </c>
      <c r="AX33" s="260">
        <f t="shared" si="89"/>
        <v>4.0973519327523915</v>
      </c>
      <c r="AY33" s="261">
        <f t="shared" si="90"/>
        <v>25</v>
      </c>
      <c r="AZ33" s="75"/>
      <c r="BA33" s="75"/>
      <c r="BB33" s="253">
        <f t="shared" si="91"/>
        <v>4.4285714285714288</v>
      </c>
      <c r="BC33" s="254">
        <f t="shared" si="92"/>
        <v>3.8571428571428572</v>
      </c>
      <c r="BD33" s="254">
        <f t="shared" si="93"/>
        <v>3.4</v>
      </c>
      <c r="BE33" s="254">
        <f t="shared" si="94"/>
        <v>4</v>
      </c>
      <c r="BF33" s="254">
        <f t="shared" si="95"/>
        <v>4</v>
      </c>
      <c r="BG33" s="254">
        <f t="shared" si="96"/>
        <v>3.4</v>
      </c>
      <c r="BH33" s="253">
        <f t="shared" si="97"/>
        <v>4.1428571428571432</v>
      </c>
      <c r="BI33" s="255">
        <f t="shared" si="98"/>
        <v>4.2857142857142856</v>
      </c>
      <c r="BJ33" s="253">
        <f t="shared" si="99"/>
        <v>4.166666666666667</v>
      </c>
      <c r="BK33" s="255">
        <f t="shared" si="100"/>
        <v>3.1666666666666665</v>
      </c>
      <c r="BL33" s="254">
        <f t="shared" si="101"/>
        <v>3.75</v>
      </c>
      <c r="BM33" s="254">
        <f t="shared" si="102"/>
        <v>3.6666666666666665</v>
      </c>
      <c r="BN33" s="254">
        <f t="shared" si="103"/>
        <v>3.4</v>
      </c>
      <c r="BO33" s="256">
        <f t="shared" si="104"/>
        <v>4.5</v>
      </c>
      <c r="BP33" s="256">
        <f t="shared" si="105"/>
        <v>4</v>
      </c>
      <c r="BQ33" s="261">
        <f t="shared" si="106"/>
        <v>7</v>
      </c>
      <c r="BR33" s="279"/>
      <c r="BS33" s="253">
        <f t="shared" si="107"/>
        <v>4.7142857142857144</v>
      </c>
      <c r="BT33" s="254">
        <f t="shared" si="108"/>
        <v>4.166666666666667</v>
      </c>
      <c r="BU33" s="254">
        <f t="shared" si="109"/>
        <v>3.6363636363636362</v>
      </c>
      <c r="BV33" s="254">
        <f t="shared" si="110"/>
        <v>4.6428571428571432</v>
      </c>
      <c r="BW33" s="254">
        <f t="shared" si="111"/>
        <v>4.4285714285714288</v>
      </c>
      <c r="BX33" s="254">
        <f t="shared" si="112"/>
        <v>3.2</v>
      </c>
      <c r="BY33" s="253">
        <f t="shared" si="113"/>
        <v>3.4166666666666665</v>
      </c>
      <c r="BZ33" s="255">
        <f t="shared" si="114"/>
        <v>3.9166666666666665</v>
      </c>
      <c r="CA33" s="253">
        <f t="shared" si="115"/>
        <v>4.333333333333333</v>
      </c>
      <c r="CB33" s="255">
        <f t="shared" si="116"/>
        <v>3.4615384615384617</v>
      </c>
      <c r="CC33" s="254">
        <f t="shared" si="117"/>
        <v>4.384615384615385</v>
      </c>
      <c r="CD33" s="254">
        <f t="shared" si="118"/>
        <v>4.1538461538461542</v>
      </c>
      <c r="CE33" s="254">
        <f t="shared" si="119"/>
        <v>4.25</v>
      </c>
      <c r="CF33" s="256">
        <f t="shared" si="120"/>
        <v>4.5384615384615383</v>
      </c>
      <c r="CG33" s="256">
        <f t="shared" si="121"/>
        <v>4.1428571428571432</v>
      </c>
      <c r="CH33" s="261">
        <f t="shared" si="122"/>
        <v>14</v>
      </c>
      <c r="CI33" s="75"/>
      <c r="CJ33" s="291">
        <f t="shared" si="137"/>
        <v>3.8476190476190477</v>
      </c>
      <c r="CK33" s="292">
        <f t="shared" si="138"/>
        <v>4.1314574314574317</v>
      </c>
      <c r="CL33" s="291">
        <f t="shared" si="139"/>
        <v>4.2142857142857144</v>
      </c>
      <c r="CM33" s="292">
        <f t="shared" si="140"/>
        <v>3.6666666666666665</v>
      </c>
      <c r="CN33" s="291">
        <f t="shared" si="141"/>
        <v>3.666666666666667</v>
      </c>
      <c r="CO33" s="292">
        <f t="shared" si="142"/>
        <v>3.8974358974358974</v>
      </c>
      <c r="CP33" s="291">
        <f t="shared" si="143"/>
        <v>3.6055555555555556</v>
      </c>
      <c r="CQ33" s="292">
        <f t="shared" si="144"/>
        <v>4.2628205128205137</v>
      </c>
      <c r="CR33" s="291">
        <f t="shared" si="145"/>
        <v>4.5</v>
      </c>
      <c r="CS33" s="292">
        <f t="shared" si="146"/>
        <v>4.5384615384615383</v>
      </c>
      <c r="CT33" s="291">
        <f t="shared" si="147"/>
        <v>4</v>
      </c>
      <c r="CU33" s="292">
        <f t="shared" si="148"/>
        <v>4.1428571428571432</v>
      </c>
      <c r="CV33" s="291">
        <f t="shared" si="149"/>
        <v>3.9723544973544969</v>
      </c>
      <c r="CW33" s="293">
        <f t="shared" si="150"/>
        <v>4.106616531616532</v>
      </c>
    </row>
    <row r="34" spans="2:101" s="1" customFormat="1" ht="30" customHeight="1" x14ac:dyDescent="0.25">
      <c r="B34" s="209">
        <v>33</v>
      </c>
      <c r="C34" s="210">
        <v>45474</v>
      </c>
      <c r="D34" s="209" t="s">
        <v>129</v>
      </c>
      <c r="E34" s="211" t="s">
        <v>93</v>
      </c>
      <c r="F34" s="211" t="s">
        <v>95</v>
      </c>
      <c r="G34" s="211" t="s">
        <v>151</v>
      </c>
      <c r="H34" s="212" t="s">
        <v>88</v>
      </c>
      <c r="I34" s="221">
        <v>5</v>
      </c>
      <c r="J34" s="222">
        <v>5</v>
      </c>
      <c r="K34" s="222">
        <v>5</v>
      </c>
      <c r="L34" s="222">
        <v>4</v>
      </c>
      <c r="M34" s="222">
        <v>4</v>
      </c>
      <c r="N34" s="222">
        <v>4</v>
      </c>
      <c r="O34" s="221">
        <v>5</v>
      </c>
      <c r="P34" s="223">
        <v>5</v>
      </c>
      <c r="Q34" s="221">
        <v>4</v>
      </c>
      <c r="R34" s="223">
        <v>5</v>
      </c>
      <c r="S34" s="222">
        <v>4</v>
      </c>
      <c r="T34" s="222">
        <v>4</v>
      </c>
      <c r="U34" s="222">
        <v>4</v>
      </c>
      <c r="V34" s="224">
        <v>4</v>
      </c>
      <c r="W34" s="224">
        <v>5</v>
      </c>
      <c r="X34" s="131"/>
      <c r="Y34" s="251" t="s">
        <v>44</v>
      </c>
      <c r="Z34" s="252" t="s">
        <v>75</v>
      </c>
      <c r="AA34" s="252" t="s">
        <v>124</v>
      </c>
      <c r="AB34" s="253">
        <f t="shared" si="68"/>
        <v>4.5714285714285712</v>
      </c>
      <c r="AC34" s="254">
        <f t="shared" si="69"/>
        <v>4.2</v>
      </c>
      <c r="AD34" s="254">
        <f t="shared" si="70"/>
        <v>4.5714285714285712</v>
      </c>
      <c r="AE34" s="254">
        <f t="shared" si="71"/>
        <v>4.5714285714285712</v>
      </c>
      <c r="AF34" s="254">
        <f t="shared" si="72"/>
        <v>4.5714285714285712</v>
      </c>
      <c r="AG34" s="254">
        <f t="shared" si="73"/>
        <v>3.1666666666666665</v>
      </c>
      <c r="AH34" s="253">
        <f t="shared" si="74"/>
        <v>3.7142857142857144</v>
      </c>
      <c r="AI34" s="255">
        <f t="shared" si="75"/>
        <v>3.7142857142857144</v>
      </c>
      <c r="AJ34" s="253">
        <f t="shared" si="76"/>
        <v>4</v>
      </c>
      <c r="AK34" s="255">
        <f t="shared" si="77"/>
        <v>3.6666666666666665</v>
      </c>
      <c r="AL34" s="254">
        <f t="shared" si="78"/>
        <v>4.5</v>
      </c>
      <c r="AM34" s="254">
        <f t="shared" si="79"/>
        <v>3.1666666666666665</v>
      </c>
      <c r="AN34" s="254">
        <f t="shared" si="80"/>
        <v>3.4</v>
      </c>
      <c r="AO34" s="256">
        <f t="shared" si="81"/>
        <v>4.5714285714285712</v>
      </c>
      <c r="AP34" s="256">
        <f t="shared" si="82"/>
        <v>4.2</v>
      </c>
      <c r="AQ34" s="254"/>
      <c r="AR34" s="257">
        <f t="shared" si="83"/>
        <v>4.2753968253968262</v>
      </c>
      <c r="AS34" s="258">
        <f t="shared" si="84"/>
        <v>3.7142857142857144</v>
      </c>
      <c r="AT34" s="258">
        <f t="shared" si="85"/>
        <v>3.833333333333333</v>
      </c>
      <c r="AU34" s="258">
        <f t="shared" si="86"/>
        <v>3.6888888888888887</v>
      </c>
      <c r="AV34" s="258">
        <f t="shared" si="87"/>
        <v>4.5714285714285712</v>
      </c>
      <c r="AW34" s="259">
        <f t="shared" si="88"/>
        <v>4.2</v>
      </c>
      <c r="AX34" s="260">
        <f t="shared" si="89"/>
        <v>4.0472222222222216</v>
      </c>
      <c r="AY34" s="261">
        <f t="shared" si="90"/>
        <v>8</v>
      </c>
      <c r="AZ34" s="75"/>
      <c r="BA34" s="75"/>
      <c r="BB34" s="253">
        <f t="shared" si="91"/>
        <v>5</v>
      </c>
      <c r="BC34" s="254">
        <f t="shared" si="92"/>
        <v>4</v>
      </c>
      <c r="BD34" s="254">
        <f t="shared" si="93"/>
        <v>5</v>
      </c>
      <c r="BE34" s="254">
        <f t="shared" si="94"/>
        <v>4.5</v>
      </c>
      <c r="BF34" s="254">
        <f t="shared" si="95"/>
        <v>4.5</v>
      </c>
      <c r="BG34" s="254">
        <f t="shared" si="96"/>
        <v>3</v>
      </c>
      <c r="BH34" s="253">
        <f t="shared" si="97"/>
        <v>4</v>
      </c>
      <c r="BI34" s="255">
        <f t="shared" si="98"/>
        <v>3</v>
      </c>
      <c r="BJ34" s="253">
        <f t="shared" si="99"/>
        <v>4.5</v>
      </c>
      <c r="BK34" s="255">
        <f t="shared" si="100"/>
        <v>4</v>
      </c>
      <c r="BL34" s="254">
        <f t="shared" si="101"/>
        <v>4</v>
      </c>
      <c r="BM34" s="254">
        <f t="shared" si="102"/>
        <v>4</v>
      </c>
      <c r="BN34" s="254">
        <f t="shared" si="103"/>
        <v>4</v>
      </c>
      <c r="BO34" s="256">
        <f t="shared" si="104"/>
        <v>4.5</v>
      </c>
      <c r="BP34" s="256">
        <f t="shared" si="105"/>
        <v>4</v>
      </c>
      <c r="BQ34" s="261">
        <f t="shared" si="106"/>
        <v>2</v>
      </c>
      <c r="BR34" s="279"/>
      <c r="BS34" s="253">
        <f t="shared" si="107"/>
        <v>4.5999999999999996</v>
      </c>
      <c r="BT34" s="254">
        <f t="shared" si="108"/>
        <v>4.25</v>
      </c>
      <c r="BU34" s="254">
        <f t="shared" si="109"/>
        <v>4.4000000000000004</v>
      </c>
      <c r="BV34" s="254">
        <f t="shared" si="110"/>
        <v>4.5999999999999996</v>
      </c>
      <c r="BW34" s="254">
        <f t="shared" si="111"/>
        <v>4.5999999999999996</v>
      </c>
      <c r="BX34" s="254">
        <f t="shared" si="112"/>
        <v>3.2</v>
      </c>
      <c r="BY34" s="253">
        <f t="shared" si="113"/>
        <v>3.8</v>
      </c>
      <c r="BZ34" s="255">
        <f t="shared" si="114"/>
        <v>4</v>
      </c>
      <c r="CA34" s="253">
        <f t="shared" si="115"/>
        <v>3.8</v>
      </c>
      <c r="CB34" s="255">
        <f t="shared" si="116"/>
        <v>3.6</v>
      </c>
      <c r="CC34" s="254">
        <f t="shared" si="117"/>
        <v>4.5999999999999996</v>
      </c>
      <c r="CD34" s="254">
        <f t="shared" si="118"/>
        <v>3</v>
      </c>
      <c r="CE34" s="254">
        <f t="shared" si="119"/>
        <v>3.25</v>
      </c>
      <c r="CF34" s="256">
        <f t="shared" si="120"/>
        <v>4.5999999999999996</v>
      </c>
      <c r="CG34" s="256">
        <f t="shared" si="121"/>
        <v>4.333333333333333</v>
      </c>
      <c r="CH34" s="261">
        <f t="shared" si="122"/>
        <v>5</v>
      </c>
      <c r="CI34" s="75"/>
      <c r="CJ34" s="291">
        <f t="shared" si="137"/>
        <v>4.333333333333333</v>
      </c>
      <c r="CK34" s="292">
        <f t="shared" si="138"/>
        <v>4.2750000000000004</v>
      </c>
      <c r="CL34" s="291">
        <f t="shared" si="139"/>
        <v>3.5</v>
      </c>
      <c r="CM34" s="292">
        <f t="shared" si="140"/>
        <v>3.9</v>
      </c>
      <c r="CN34" s="291">
        <f t="shared" si="141"/>
        <v>4.25</v>
      </c>
      <c r="CO34" s="292">
        <f t="shared" si="142"/>
        <v>3.7</v>
      </c>
      <c r="CP34" s="291">
        <f t="shared" si="143"/>
        <v>4</v>
      </c>
      <c r="CQ34" s="292">
        <f t="shared" si="144"/>
        <v>3.6166666666666667</v>
      </c>
      <c r="CR34" s="291">
        <f t="shared" si="145"/>
        <v>4.5</v>
      </c>
      <c r="CS34" s="292">
        <f t="shared" si="146"/>
        <v>4.5999999999999996</v>
      </c>
      <c r="CT34" s="291">
        <f t="shared" si="147"/>
        <v>4</v>
      </c>
      <c r="CU34" s="292">
        <f t="shared" si="148"/>
        <v>4.333333333333333</v>
      </c>
      <c r="CV34" s="291">
        <f t="shared" si="149"/>
        <v>4.0972222222222223</v>
      </c>
      <c r="CW34" s="293">
        <f t="shared" si="150"/>
        <v>4.0708333333333337</v>
      </c>
    </row>
    <row r="35" spans="2:101" s="1" customFormat="1" ht="30" customHeight="1" x14ac:dyDescent="0.25">
      <c r="B35" s="209">
        <v>34</v>
      </c>
      <c r="C35" s="210">
        <v>45474</v>
      </c>
      <c r="D35" s="209" t="s">
        <v>129</v>
      </c>
      <c r="E35" s="211" t="s">
        <v>93</v>
      </c>
      <c r="F35" s="211" t="s">
        <v>95</v>
      </c>
      <c r="G35" s="211" t="s">
        <v>43</v>
      </c>
      <c r="H35" s="212" t="s">
        <v>277</v>
      </c>
      <c r="I35" s="221">
        <v>5</v>
      </c>
      <c r="J35" s="222">
        <v>4</v>
      </c>
      <c r="K35" s="222"/>
      <c r="L35" s="222">
        <v>5</v>
      </c>
      <c r="M35" s="222">
        <v>5</v>
      </c>
      <c r="N35" s="222"/>
      <c r="O35" s="221">
        <v>3</v>
      </c>
      <c r="P35" s="223">
        <v>3</v>
      </c>
      <c r="Q35" s="221"/>
      <c r="R35" s="223">
        <v>2</v>
      </c>
      <c r="S35" s="222">
        <v>5</v>
      </c>
      <c r="T35" s="222">
        <v>5</v>
      </c>
      <c r="U35" s="222"/>
      <c r="V35" s="224">
        <v>5</v>
      </c>
      <c r="W35" s="224">
        <v>4</v>
      </c>
      <c r="X35" s="131"/>
      <c r="Y35" s="439" t="s">
        <v>290</v>
      </c>
      <c r="Z35" s="436" t="s">
        <v>291</v>
      </c>
      <c r="AA35" s="436" t="s">
        <v>126</v>
      </c>
      <c r="AB35" s="253"/>
      <c r="AC35" s="254"/>
      <c r="AD35" s="254"/>
      <c r="AE35" s="254"/>
      <c r="AF35" s="254"/>
      <c r="AG35" s="254"/>
      <c r="AH35" s="253"/>
      <c r="AI35" s="255"/>
      <c r="AJ35" s="253"/>
      <c r="AK35" s="255"/>
      <c r="AL35" s="254"/>
      <c r="AM35" s="254"/>
      <c r="AN35" s="254"/>
      <c r="AO35" s="256"/>
      <c r="AP35" s="256"/>
      <c r="AQ35" s="254"/>
      <c r="AR35" s="257"/>
      <c r="AS35" s="258"/>
      <c r="AT35" s="258"/>
      <c r="AU35" s="258"/>
      <c r="AV35" s="258"/>
      <c r="AW35" s="259"/>
      <c r="AX35" s="260"/>
      <c r="AY35" s="261">
        <f t="shared" si="90"/>
        <v>0</v>
      </c>
      <c r="AZ35" s="75"/>
      <c r="BA35" s="75"/>
      <c r="BB35" s="253"/>
      <c r="BC35" s="254"/>
      <c r="BD35" s="254"/>
      <c r="BE35" s="254"/>
      <c r="BF35" s="254"/>
      <c r="BG35" s="254"/>
      <c r="BH35" s="253"/>
      <c r="BI35" s="255"/>
      <c r="BJ35" s="253"/>
      <c r="BK35" s="255"/>
      <c r="BL35" s="254"/>
      <c r="BM35" s="254"/>
      <c r="BN35" s="254"/>
      <c r="BO35" s="256"/>
      <c r="BP35" s="256"/>
      <c r="BQ35" s="261">
        <f t="shared" si="106"/>
        <v>0</v>
      </c>
      <c r="BR35" s="279"/>
      <c r="BS35" s="253"/>
      <c r="BT35" s="254"/>
      <c r="BU35" s="254"/>
      <c r="BV35" s="254"/>
      <c r="BW35" s="254"/>
      <c r="BX35" s="254"/>
      <c r="BY35" s="253"/>
      <c r="BZ35" s="255"/>
      <c r="CA35" s="253"/>
      <c r="CB35" s="255"/>
      <c r="CC35" s="254"/>
      <c r="CD35" s="254"/>
      <c r="CE35" s="254"/>
      <c r="CF35" s="256"/>
      <c r="CG35" s="256"/>
      <c r="CH35" s="261">
        <f t="shared" si="122"/>
        <v>0</v>
      </c>
      <c r="CI35" s="75"/>
      <c r="CJ35" s="291"/>
      <c r="CK35" s="292"/>
      <c r="CL35" s="291"/>
      <c r="CM35" s="292"/>
      <c r="CN35" s="291"/>
      <c r="CO35" s="292"/>
      <c r="CP35" s="291"/>
      <c r="CQ35" s="292"/>
      <c r="CR35" s="291"/>
      <c r="CS35" s="292"/>
      <c r="CT35" s="291"/>
      <c r="CU35" s="292"/>
      <c r="CV35" s="291"/>
      <c r="CW35" s="293"/>
    </row>
    <row r="36" spans="2:101" s="1" customFormat="1" ht="30" customHeight="1" x14ac:dyDescent="0.25">
      <c r="B36" s="209">
        <v>35</v>
      </c>
      <c r="C36" s="210">
        <v>45474</v>
      </c>
      <c r="D36" s="209" t="s">
        <v>129</v>
      </c>
      <c r="E36" s="211" t="s">
        <v>92</v>
      </c>
      <c r="F36" s="211" t="s">
        <v>96</v>
      </c>
      <c r="G36" s="211" t="s">
        <v>43</v>
      </c>
      <c r="H36" s="212" t="s">
        <v>277</v>
      </c>
      <c r="I36" s="221">
        <v>5</v>
      </c>
      <c r="J36" s="222">
        <v>5</v>
      </c>
      <c r="K36" s="222">
        <v>5</v>
      </c>
      <c r="L36" s="222">
        <v>5</v>
      </c>
      <c r="M36" s="222">
        <v>5</v>
      </c>
      <c r="N36" s="222">
        <v>5</v>
      </c>
      <c r="O36" s="221">
        <v>4</v>
      </c>
      <c r="P36" s="223">
        <v>4</v>
      </c>
      <c r="Q36" s="221">
        <v>5</v>
      </c>
      <c r="R36" s="223">
        <v>4</v>
      </c>
      <c r="S36" s="222">
        <v>5</v>
      </c>
      <c r="T36" s="222">
        <v>5</v>
      </c>
      <c r="U36" s="222">
        <v>5</v>
      </c>
      <c r="V36" s="224">
        <v>5</v>
      </c>
      <c r="W36" s="224">
        <v>5</v>
      </c>
      <c r="X36" s="131"/>
      <c r="Y36" s="457" t="s">
        <v>50</v>
      </c>
      <c r="Z36" s="458" t="s">
        <v>78</v>
      </c>
      <c r="AA36" s="458" t="s">
        <v>126</v>
      </c>
      <c r="AB36" s="253"/>
      <c r="AC36" s="254"/>
      <c r="AD36" s="254"/>
      <c r="AE36" s="254"/>
      <c r="AF36" s="254"/>
      <c r="AG36" s="254"/>
      <c r="AH36" s="253"/>
      <c r="AI36" s="255"/>
      <c r="AJ36" s="253"/>
      <c r="AK36" s="255"/>
      <c r="AL36" s="254"/>
      <c r="AM36" s="254"/>
      <c r="AN36" s="254"/>
      <c r="AO36" s="256"/>
      <c r="AP36" s="256"/>
      <c r="AQ36" s="254"/>
      <c r="AR36" s="257"/>
      <c r="AS36" s="258"/>
      <c r="AT36" s="258"/>
      <c r="AU36" s="258"/>
      <c r="AV36" s="258"/>
      <c r="AW36" s="259"/>
      <c r="AX36" s="260"/>
      <c r="AY36" s="261">
        <f t="shared" si="90"/>
        <v>0</v>
      </c>
      <c r="AZ36" s="75"/>
      <c r="BA36" s="75"/>
      <c r="BB36" s="253"/>
      <c r="BC36" s="254"/>
      <c r="BD36" s="254"/>
      <c r="BE36" s="254"/>
      <c r="BF36" s="254"/>
      <c r="BG36" s="254"/>
      <c r="BH36" s="253"/>
      <c r="BI36" s="255"/>
      <c r="BJ36" s="253"/>
      <c r="BK36" s="255"/>
      <c r="BL36" s="254"/>
      <c r="BM36" s="254"/>
      <c r="BN36" s="254"/>
      <c r="BO36" s="256"/>
      <c r="BP36" s="256"/>
      <c r="BQ36" s="261">
        <f t="shared" si="106"/>
        <v>0</v>
      </c>
      <c r="BR36" s="279"/>
      <c r="BS36" s="253"/>
      <c r="BT36" s="254"/>
      <c r="BU36" s="254"/>
      <c r="BV36" s="254"/>
      <c r="BW36" s="254"/>
      <c r="BX36" s="254"/>
      <c r="BY36" s="253"/>
      <c r="BZ36" s="255"/>
      <c r="CA36" s="253"/>
      <c r="CB36" s="255"/>
      <c r="CC36" s="254"/>
      <c r="CD36" s="254"/>
      <c r="CE36" s="254"/>
      <c r="CF36" s="256"/>
      <c r="CG36" s="256"/>
      <c r="CH36" s="261">
        <f t="shared" si="122"/>
        <v>0</v>
      </c>
      <c r="CI36" s="75"/>
      <c r="CJ36" s="291"/>
      <c r="CK36" s="292"/>
      <c r="CL36" s="291"/>
      <c r="CM36" s="292"/>
      <c r="CN36" s="291"/>
      <c r="CO36" s="292"/>
      <c r="CP36" s="291"/>
      <c r="CQ36" s="292"/>
      <c r="CR36" s="291"/>
      <c r="CS36" s="292"/>
      <c r="CT36" s="291"/>
      <c r="CU36" s="292"/>
      <c r="CV36" s="291"/>
      <c r="CW36" s="293"/>
    </row>
    <row r="37" spans="2:101" s="1" customFormat="1" ht="30" customHeight="1" x14ac:dyDescent="0.25">
      <c r="B37" s="209">
        <v>36</v>
      </c>
      <c r="C37" s="210">
        <v>45474</v>
      </c>
      <c r="D37" s="209" t="s">
        <v>129</v>
      </c>
      <c r="E37" s="211" t="s">
        <v>94</v>
      </c>
      <c r="F37" s="211" t="s">
        <v>96</v>
      </c>
      <c r="G37" s="211" t="s">
        <v>31</v>
      </c>
      <c r="H37" s="212" t="s">
        <v>60</v>
      </c>
      <c r="I37" s="221">
        <v>5</v>
      </c>
      <c r="J37" s="222">
        <v>5</v>
      </c>
      <c r="K37" s="222">
        <v>5</v>
      </c>
      <c r="L37" s="222">
        <v>5</v>
      </c>
      <c r="M37" s="222">
        <v>5</v>
      </c>
      <c r="N37" s="222">
        <v>4</v>
      </c>
      <c r="O37" s="221">
        <v>5</v>
      </c>
      <c r="P37" s="223">
        <v>5</v>
      </c>
      <c r="Q37" s="221">
        <v>5</v>
      </c>
      <c r="R37" s="223">
        <v>5</v>
      </c>
      <c r="S37" s="222">
        <v>5</v>
      </c>
      <c r="T37" s="222">
        <v>5</v>
      </c>
      <c r="U37" s="222">
        <v>5</v>
      </c>
      <c r="V37" s="224">
        <v>5</v>
      </c>
      <c r="W37" s="224"/>
      <c r="X37" s="131"/>
      <c r="Y37" s="251" t="s">
        <v>36</v>
      </c>
      <c r="Z37" s="252" t="s">
        <v>86</v>
      </c>
      <c r="AA37" s="252" t="s">
        <v>127</v>
      </c>
      <c r="AB37" s="253">
        <f t="shared" ref="AB37:AP39" si="151">+AVERAGEIF($H$6:$H$466,$Z37,I$6:I$466)</f>
        <v>4</v>
      </c>
      <c r="AC37" s="254">
        <f t="shared" si="151"/>
        <v>3.25</v>
      </c>
      <c r="AD37" s="254">
        <f t="shared" si="151"/>
        <v>3.25</v>
      </c>
      <c r="AE37" s="254">
        <f t="shared" si="151"/>
        <v>4</v>
      </c>
      <c r="AF37" s="254">
        <f t="shared" si="151"/>
        <v>3.75</v>
      </c>
      <c r="AG37" s="254">
        <f t="shared" si="151"/>
        <v>3.25</v>
      </c>
      <c r="AH37" s="253">
        <f t="shared" si="151"/>
        <v>3.5</v>
      </c>
      <c r="AI37" s="255">
        <f t="shared" si="151"/>
        <v>4</v>
      </c>
      <c r="AJ37" s="253">
        <f t="shared" si="151"/>
        <v>4</v>
      </c>
      <c r="AK37" s="255">
        <f t="shared" si="151"/>
        <v>4</v>
      </c>
      <c r="AL37" s="254">
        <f t="shared" si="151"/>
        <v>3.25</v>
      </c>
      <c r="AM37" s="254">
        <f t="shared" si="151"/>
        <v>3</v>
      </c>
      <c r="AN37" s="254">
        <f t="shared" si="151"/>
        <v>4</v>
      </c>
      <c r="AO37" s="256">
        <f t="shared" si="151"/>
        <v>4.5</v>
      </c>
      <c r="AP37" s="256">
        <f t="shared" si="151"/>
        <v>4</v>
      </c>
      <c r="AQ37" s="254"/>
      <c r="AR37" s="257">
        <f>AVERAGE(AB37:AG37)</f>
        <v>3.5833333333333335</v>
      </c>
      <c r="AS37" s="258">
        <f>AVERAGE(AH37:AI37)</f>
        <v>3.75</v>
      </c>
      <c r="AT37" s="258">
        <f>AVERAGE(AJ37:AK37)</f>
        <v>4</v>
      </c>
      <c r="AU37" s="258">
        <f>AVERAGE(AL37:AN37)</f>
        <v>3.4166666666666665</v>
      </c>
      <c r="AV37" s="258">
        <f t="shared" ref="AV37:AW39" si="152">AVERAGE(AO37)</f>
        <v>4.5</v>
      </c>
      <c r="AW37" s="259">
        <f t="shared" si="152"/>
        <v>4</v>
      </c>
      <c r="AX37" s="260">
        <f>AVERAGE(AR37:AW37)</f>
        <v>3.875</v>
      </c>
      <c r="AY37" s="261">
        <f t="shared" si="90"/>
        <v>4</v>
      </c>
      <c r="AZ37" s="75"/>
      <c r="BA37" s="75"/>
      <c r="BB37" s="253">
        <f t="shared" ref="BB37:BH39" si="153">+AVERAGEIFS(I$6:I$466,$H$6:$H$466,$Z37,$E$6:$E$466,"Muller")</f>
        <v>2</v>
      </c>
      <c r="BC37" s="254">
        <f t="shared" si="153"/>
        <v>2</v>
      </c>
      <c r="BD37" s="254">
        <f t="shared" si="153"/>
        <v>4</v>
      </c>
      <c r="BE37" s="254">
        <f t="shared" si="153"/>
        <v>3</v>
      </c>
      <c r="BF37" s="254">
        <f t="shared" si="153"/>
        <v>2</v>
      </c>
      <c r="BG37" s="254">
        <f t="shared" si="153"/>
        <v>3</v>
      </c>
      <c r="BH37" s="253">
        <f t="shared" si="153"/>
        <v>2</v>
      </c>
      <c r="BI37" s="255"/>
      <c r="BJ37" s="253">
        <f t="shared" ref="BJ37:BP39" si="154">+AVERAGEIFS(Q$6:Q$466,$H$6:$H$466,$Z37,$E$6:$E$466,"Muller")</f>
        <v>3</v>
      </c>
      <c r="BK37" s="255">
        <f t="shared" si="154"/>
        <v>4</v>
      </c>
      <c r="BL37" s="254">
        <f t="shared" si="154"/>
        <v>2</v>
      </c>
      <c r="BM37" s="254">
        <f t="shared" si="154"/>
        <v>1</v>
      </c>
      <c r="BN37" s="254">
        <f t="shared" si="154"/>
        <v>3</v>
      </c>
      <c r="BO37" s="256">
        <f t="shared" si="154"/>
        <v>4</v>
      </c>
      <c r="BP37" s="256">
        <f t="shared" si="154"/>
        <v>3</v>
      </c>
      <c r="BQ37" s="261">
        <f t="shared" ref="BQ37:BQ47" si="155">+COUNTIFS($E$6:$E$466,"Muller",$H$6:$H$466,Z37)</f>
        <v>1</v>
      </c>
      <c r="BR37" s="279"/>
      <c r="BS37" s="253">
        <f t="shared" ref="BS37:CG39" si="156">+AVERAGEIFS(I$6:I$466,$H$6:$H$466,$Z37,$E$6:$E$466,"Home")</f>
        <v>4.666666666666667</v>
      </c>
      <c r="BT37" s="254">
        <f t="shared" si="156"/>
        <v>3.6666666666666665</v>
      </c>
      <c r="BU37" s="254">
        <f t="shared" si="156"/>
        <v>3</v>
      </c>
      <c r="BV37" s="254">
        <f t="shared" si="156"/>
        <v>4.333333333333333</v>
      </c>
      <c r="BW37" s="254">
        <f t="shared" si="156"/>
        <v>4.333333333333333</v>
      </c>
      <c r="BX37" s="254">
        <f t="shared" si="156"/>
        <v>3.3333333333333335</v>
      </c>
      <c r="BY37" s="253">
        <f t="shared" si="156"/>
        <v>4</v>
      </c>
      <c r="BZ37" s="255">
        <f t="shared" si="156"/>
        <v>4</v>
      </c>
      <c r="CA37" s="253">
        <f t="shared" si="156"/>
        <v>4.333333333333333</v>
      </c>
      <c r="CB37" s="255">
        <f t="shared" si="156"/>
        <v>4</v>
      </c>
      <c r="CC37" s="254">
        <f t="shared" si="156"/>
        <v>3.6666666666666665</v>
      </c>
      <c r="CD37" s="254">
        <f t="shared" si="156"/>
        <v>4</v>
      </c>
      <c r="CE37" s="254">
        <f t="shared" si="156"/>
        <v>4.5</v>
      </c>
      <c r="CF37" s="256">
        <f t="shared" si="156"/>
        <v>4.666666666666667</v>
      </c>
      <c r="CG37" s="256">
        <f t="shared" si="156"/>
        <v>4.333333333333333</v>
      </c>
      <c r="CH37" s="261">
        <f t="shared" ref="CH37:CH47" si="157">+COUNTIFS($E$6:$E$466,"Home",$H$6:$H$466,Z37)</f>
        <v>3</v>
      </c>
      <c r="CI37" s="75"/>
      <c r="CJ37" s="291">
        <f>+AVERAGE(BB37:BG37)</f>
        <v>2.6666666666666665</v>
      </c>
      <c r="CK37" s="292">
        <f>+AVERAGE(BS37:BX37)</f>
        <v>3.8888888888888888</v>
      </c>
      <c r="CL37" s="291"/>
      <c r="CM37" s="292">
        <f>+AVERAGE(BY37:BZ37)</f>
        <v>4</v>
      </c>
      <c r="CN37" s="291">
        <f>+AVERAGE(BJ37:BK37)</f>
        <v>3.5</v>
      </c>
      <c r="CO37" s="292">
        <f>+AVERAGE(CA37:CB37)</f>
        <v>4.1666666666666661</v>
      </c>
      <c r="CP37" s="291">
        <f>+AVERAGE(BL37:BN37)</f>
        <v>2</v>
      </c>
      <c r="CQ37" s="292">
        <f>+AVERAGE(CC37:CE37)</f>
        <v>4.0555555555555554</v>
      </c>
      <c r="CR37" s="291">
        <f>+AVERAGE(BO37)</f>
        <v>4</v>
      </c>
      <c r="CS37" s="292">
        <f>+AVERAGE(CF37)</f>
        <v>4.666666666666667</v>
      </c>
      <c r="CT37" s="291">
        <f>+AVERAGE(BP37)</f>
        <v>3</v>
      </c>
      <c r="CU37" s="292">
        <f>+AVERAGE(CG37)</f>
        <v>4.333333333333333</v>
      </c>
      <c r="CV37" s="291">
        <f>+AVERAGE(CJ37,CL37,CN37,CP37,CR37, CT37)</f>
        <v>3.0333333333333332</v>
      </c>
      <c r="CW37" s="293">
        <f>+AVERAGE(CK37,CM37,CO37,CQ37,CS37,CU37)</f>
        <v>4.1851851851851851</v>
      </c>
    </row>
    <row r="38" spans="2:101" s="1" customFormat="1" ht="30" customHeight="1" x14ac:dyDescent="0.25">
      <c r="B38" s="209">
        <v>38</v>
      </c>
      <c r="C38" s="210">
        <v>45474</v>
      </c>
      <c r="D38" s="209" t="s">
        <v>129</v>
      </c>
      <c r="E38" s="211" t="s">
        <v>93</v>
      </c>
      <c r="F38" s="211" t="s">
        <v>97</v>
      </c>
      <c r="G38" s="211" t="s">
        <v>33</v>
      </c>
      <c r="H38" s="212" t="s">
        <v>71</v>
      </c>
      <c r="I38" s="221">
        <v>2</v>
      </c>
      <c r="J38" s="222">
        <v>3</v>
      </c>
      <c r="K38" s="222">
        <v>1</v>
      </c>
      <c r="L38" s="222">
        <v>2</v>
      </c>
      <c r="M38" s="222">
        <v>4</v>
      </c>
      <c r="N38" s="222">
        <v>1</v>
      </c>
      <c r="O38" s="221"/>
      <c r="P38" s="223"/>
      <c r="Q38" s="221">
        <v>5</v>
      </c>
      <c r="R38" s="223">
        <v>2</v>
      </c>
      <c r="S38" s="222">
        <v>1</v>
      </c>
      <c r="T38" s="222">
        <v>1</v>
      </c>
      <c r="U38" s="222"/>
      <c r="V38" s="224">
        <v>2</v>
      </c>
      <c r="W38" s="224">
        <v>2</v>
      </c>
      <c r="X38" s="131"/>
      <c r="Y38" s="251" t="s">
        <v>42</v>
      </c>
      <c r="Z38" s="252" t="s">
        <v>64</v>
      </c>
      <c r="AA38" s="252" t="s">
        <v>123</v>
      </c>
      <c r="AB38" s="253">
        <f t="shared" si="151"/>
        <v>4.1428571428571432</v>
      </c>
      <c r="AC38" s="254">
        <f t="shared" si="151"/>
        <v>4.3076923076923075</v>
      </c>
      <c r="AD38" s="254">
        <f t="shared" si="151"/>
        <v>3.4166666666666665</v>
      </c>
      <c r="AE38" s="254">
        <f t="shared" si="151"/>
        <v>4.1428571428571432</v>
      </c>
      <c r="AF38" s="254">
        <f t="shared" si="151"/>
        <v>4.1538461538461542</v>
      </c>
      <c r="AG38" s="254">
        <f t="shared" si="151"/>
        <v>3.3076923076923075</v>
      </c>
      <c r="AH38" s="253">
        <f t="shared" si="151"/>
        <v>3.6923076923076925</v>
      </c>
      <c r="AI38" s="255">
        <f t="shared" si="151"/>
        <v>3.6428571428571428</v>
      </c>
      <c r="AJ38" s="253">
        <f t="shared" si="151"/>
        <v>4.0769230769230766</v>
      </c>
      <c r="AK38" s="255">
        <f t="shared" si="151"/>
        <v>3.2307692307692308</v>
      </c>
      <c r="AL38" s="254">
        <f t="shared" si="151"/>
        <v>4.1538461538461542</v>
      </c>
      <c r="AM38" s="254">
        <f t="shared" si="151"/>
        <v>4.2142857142857144</v>
      </c>
      <c r="AN38" s="254">
        <f t="shared" si="151"/>
        <v>3.7142857142857144</v>
      </c>
      <c r="AO38" s="256">
        <f t="shared" si="151"/>
        <v>4.4285714285714288</v>
      </c>
      <c r="AP38" s="256">
        <f t="shared" si="151"/>
        <v>3.8461538461538463</v>
      </c>
      <c r="AQ38" s="254"/>
      <c r="AR38" s="257">
        <f>AVERAGE(AB38:AG38)</f>
        <v>3.9119352869352864</v>
      </c>
      <c r="AS38" s="258">
        <f>AVERAGE(AH38:AI38)</f>
        <v>3.6675824175824179</v>
      </c>
      <c r="AT38" s="258">
        <f>AVERAGE(AJ38:AK38)</f>
        <v>3.6538461538461537</v>
      </c>
      <c r="AU38" s="258">
        <f>AVERAGE(AL38:AN38)</f>
        <v>4.0274725274725283</v>
      </c>
      <c r="AV38" s="258">
        <f t="shared" si="152"/>
        <v>4.4285714285714288</v>
      </c>
      <c r="AW38" s="259">
        <f t="shared" si="152"/>
        <v>3.8461538461538463</v>
      </c>
      <c r="AX38" s="260">
        <f>AVERAGE(AR38:AW38)</f>
        <v>3.9225936100936103</v>
      </c>
      <c r="AY38" s="261">
        <f t="shared" si="90"/>
        <v>14</v>
      </c>
      <c r="AZ38" s="75"/>
      <c r="BA38" s="75"/>
      <c r="BB38" s="253">
        <f t="shared" si="153"/>
        <v>4.4000000000000004</v>
      </c>
      <c r="BC38" s="254">
        <f t="shared" si="153"/>
        <v>4.4000000000000004</v>
      </c>
      <c r="BD38" s="254">
        <f t="shared" si="153"/>
        <v>3.5</v>
      </c>
      <c r="BE38" s="254">
        <f t="shared" si="153"/>
        <v>4.5999999999999996</v>
      </c>
      <c r="BF38" s="254">
        <f t="shared" si="153"/>
        <v>4.4000000000000004</v>
      </c>
      <c r="BG38" s="254">
        <f t="shared" si="153"/>
        <v>3.6</v>
      </c>
      <c r="BH38" s="253">
        <f t="shared" si="153"/>
        <v>4</v>
      </c>
      <c r="BI38" s="255">
        <f>+AVERAGEIFS(P$6:P$466,$H$6:$H$466,$Z38,$E$6:$E$466,"Muller")</f>
        <v>4</v>
      </c>
      <c r="BJ38" s="253">
        <f t="shared" si="154"/>
        <v>4.4000000000000004</v>
      </c>
      <c r="BK38" s="255">
        <f t="shared" si="154"/>
        <v>3.5</v>
      </c>
      <c r="BL38" s="254">
        <f t="shared" si="154"/>
        <v>4.2</v>
      </c>
      <c r="BM38" s="254">
        <f t="shared" si="154"/>
        <v>4.8</v>
      </c>
      <c r="BN38" s="254">
        <f t="shared" si="154"/>
        <v>4.4000000000000004</v>
      </c>
      <c r="BO38" s="256">
        <f t="shared" si="154"/>
        <v>4.5999999999999996</v>
      </c>
      <c r="BP38" s="256">
        <f t="shared" si="154"/>
        <v>4.25</v>
      </c>
      <c r="BQ38" s="261">
        <f t="shared" si="155"/>
        <v>5</v>
      </c>
      <c r="BR38" s="280"/>
      <c r="BS38" s="253">
        <f t="shared" si="156"/>
        <v>3.875</v>
      </c>
      <c r="BT38" s="254">
        <f t="shared" si="156"/>
        <v>4.1428571428571432</v>
      </c>
      <c r="BU38" s="254">
        <f t="shared" si="156"/>
        <v>3.1428571428571428</v>
      </c>
      <c r="BV38" s="254">
        <f t="shared" si="156"/>
        <v>3.75</v>
      </c>
      <c r="BW38" s="254">
        <f t="shared" si="156"/>
        <v>3.8571428571428572</v>
      </c>
      <c r="BX38" s="254">
        <f t="shared" si="156"/>
        <v>2.8571428571428572</v>
      </c>
      <c r="BY38" s="253">
        <f t="shared" si="156"/>
        <v>3.2857142857142856</v>
      </c>
      <c r="BZ38" s="255">
        <f t="shared" si="156"/>
        <v>3.25</v>
      </c>
      <c r="CA38" s="253">
        <f t="shared" si="156"/>
        <v>3.7142857142857144</v>
      </c>
      <c r="CB38" s="255">
        <f t="shared" si="156"/>
        <v>2.875</v>
      </c>
      <c r="CC38" s="254">
        <f t="shared" si="156"/>
        <v>4</v>
      </c>
      <c r="CD38" s="254">
        <f t="shared" si="156"/>
        <v>3.75</v>
      </c>
      <c r="CE38" s="254">
        <f t="shared" si="156"/>
        <v>3.125</v>
      </c>
      <c r="CF38" s="256">
        <f t="shared" si="156"/>
        <v>4.25</v>
      </c>
      <c r="CG38" s="256">
        <f t="shared" si="156"/>
        <v>3.5</v>
      </c>
      <c r="CH38" s="261">
        <f t="shared" si="157"/>
        <v>8</v>
      </c>
      <c r="CI38" s="75"/>
      <c r="CJ38" s="291">
        <f>+AVERAGE(BB38:BG38)</f>
        <v>4.1499999999999995</v>
      </c>
      <c r="CK38" s="292">
        <f>+AVERAGE(BS38:BX38)</f>
        <v>3.6041666666666665</v>
      </c>
      <c r="CL38" s="291">
        <f>+AVERAGE(BH38:BI38)</f>
        <v>4</v>
      </c>
      <c r="CM38" s="292">
        <f>+AVERAGE(BY38:BZ38)</f>
        <v>3.2678571428571428</v>
      </c>
      <c r="CN38" s="291">
        <f>+AVERAGE(BJ38:BK38)</f>
        <v>3.95</v>
      </c>
      <c r="CO38" s="292">
        <f>+AVERAGE(CA38:CB38)</f>
        <v>3.2946428571428572</v>
      </c>
      <c r="CP38" s="291">
        <f>+AVERAGE(BL38:BN38)</f>
        <v>4.4666666666666668</v>
      </c>
      <c r="CQ38" s="292">
        <f>+AVERAGE(CC38:CE38)</f>
        <v>3.625</v>
      </c>
      <c r="CR38" s="291">
        <f>+AVERAGE(BO38)</f>
        <v>4.5999999999999996</v>
      </c>
      <c r="CS38" s="292">
        <f>+AVERAGE(CF38)</f>
        <v>4.25</v>
      </c>
      <c r="CT38" s="291">
        <f>+AVERAGE(BP38)</f>
        <v>4.25</v>
      </c>
      <c r="CU38" s="292">
        <f>+AVERAGE(CG38)</f>
        <v>3.5</v>
      </c>
      <c r="CV38" s="291">
        <f>+AVERAGE(CJ38,CL38,CN38,CP38,CR38, CT38)</f>
        <v>4.2361111111111107</v>
      </c>
      <c r="CW38" s="293">
        <f>+AVERAGE(CK38,CM38,CO38,CQ38,CS38,CU38)</f>
        <v>3.5902777777777772</v>
      </c>
    </row>
    <row r="39" spans="2:101" s="1" customFormat="1" ht="30" customHeight="1" x14ac:dyDescent="0.25">
      <c r="B39" s="209">
        <v>39</v>
      </c>
      <c r="C39" s="210">
        <v>45474</v>
      </c>
      <c r="D39" s="209" t="s">
        <v>129</v>
      </c>
      <c r="E39" s="211" t="s">
        <v>93</v>
      </c>
      <c r="F39" s="211" t="s">
        <v>96</v>
      </c>
      <c r="G39" s="211" t="s">
        <v>44</v>
      </c>
      <c r="H39" s="212" t="s">
        <v>75</v>
      </c>
      <c r="I39" s="221">
        <v>4</v>
      </c>
      <c r="J39" s="222">
        <v>4</v>
      </c>
      <c r="K39" s="222">
        <v>4</v>
      </c>
      <c r="L39" s="222">
        <v>4</v>
      </c>
      <c r="M39" s="222">
        <v>4</v>
      </c>
      <c r="N39" s="222">
        <v>3</v>
      </c>
      <c r="O39" s="221">
        <v>3</v>
      </c>
      <c r="P39" s="223">
        <v>3</v>
      </c>
      <c r="Q39" s="221">
        <v>3</v>
      </c>
      <c r="R39" s="223">
        <v>4</v>
      </c>
      <c r="S39" s="222">
        <v>4</v>
      </c>
      <c r="T39" s="222">
        <v>3</v>
      </c>
      <c r="U39" s="222"/>
      <c r="V39" s="224">
        <v>4</v>
      </c>
      <c r="W39" s="224">
        <v>4</v>
      </c>
      <c r="X39" s="131"/>
      <c r="Y39" s="262" t="s">
        <v>150</v>
      </c>
      <c r="Z39" s="252" t="s">
        <v>67</v>
      </c>
      <c r="AA39" s="252"/>
      <c r="AB39" s="253">
        <f t="shared" si="151"/>
        <v>4.8888888888888893</v>
      </c>
      <c r="AC39" s="254">
        <f t="shared" si="151"/>
        <v>4.375</v>
      </c>
      <c r="AD39" s="254">
        <f t="shared" si="151"/>
        <v>4.125</v>
      </c>
      <c r="AE39" s="254">
        <f t="shared" si="151"/>
        <v>4.5</v>
      </c>
      <c r="AF39" s="254">
        <f t="shared" si="151"/>
        <v>4.375</v>
      </c>
      <c r="AG39" s="254">
        <f t="shared" si="151"/>
        <v>3.25</v>
      </c>
      <c r="AH39" s="253">
        <f t="shared" si="151"/>
        <v>3.8571428571428572</v>
      </c>
      <c r="AI39" s="255">
        <f t="shared" si="151"/>
        <v>4.625</v>
      </c>
      <c r="AJ39" s="253">
        <f t="shared" si="151"/>
        <v>4.25</v>
      </c>
      <c r="AK39" s="255">
        <f t="shared" si="151"/>
        <v>3.375</v>
      </c>
      <c r="AL39" s="254">
        <f t="shared" si="151"/>
        <v>4.375</v>
      </c>
      <c r="AM39" s="254">
        <f t="shared" si="151"/>
        <v>4.5555555555555554</v>
      </c>
      <c r="AN39" s="254">
        <f t="shared" si="151"/>
        <v>4.1111111111111107</v>
      </c>
      <c r="AO39" s="256">
        <f t="shared" si="151"/>
        <v>4.375</v>
      </c>
      <c r="AP39" s="256">
        <f t="shared" si="151"/>
        <v>4.333333333333333</v>
      </c>
      <c r="AQ39" s="254"/>
      <c r="AR39" s="257">
        <f>AVERAGE(AB39:AG39)</f>
        <v>4.2523148148148149</v>
      </c>
      <c r="AS39" s="258">
        <f>AVERAGE(AH39:AI39)</f>
        <v>4.2410714285714288</v>
      </c>
      <c r="AT39" s="258">
        <f>AVERAGE(AJ39:AK39)</f>
        <v>3.8125</v>
      </c>
      <c r="AU39" s="258">
        <f>AVERAGE(AL39:AN39)</f>
        <v>4.3472222222222223</v>
      </c>
      <c r="AV39" s="258">
        <f t="shared" si="152"/>
        <v>4.375</v>
      </c>
      <c r="AW39" s="259">
        <f t="shared" si="152"/>
        <v>4.333333333333333</v>
      </c>
      <c r="AX39" s="260">
        <f>AVERAGE(AR39:AW39)</f>
        <v>4.2269069664902998</v>
      </c>
      <c r="AY39" s="261">
        <f t="shared" si="90"/>
        <v>9</v>
      </c>
      <c r="AZ39" s="75"/>
      <c r="BA39" s="75"/>
      <c r="BB39" s="253">
        <f t="shared" si="153"/>
        <v>5</v>
      </c>
      <c r="BC39" s="254">
        <f t="shared" si="153"/>
        <v>4.4000000000000004</v>
      </c>
      <c r="BD39" s="254">
        <f t="shared" si="153"/>
        <v>4.2</v>
      </c>
      <c r="BE39" s="254">
        <f t="shared" si="153"/>
        <v>4.8</v>
      </c>
      <c r="BF39" s="254">
        <f t="shared" si="153"/>
        <v>4.8</v>
      </c>
      <c r="BG39" s="254">
        <f t="shared" si="153"/>
        <v>3.4</v>
      </c>
      <c r="BH39" s="253">
        <f t="shared" si="153"/>
        <v>3.75</v>
      </c>
      <c r="BI39" s="255">
        <f>+AVERAGEIFS(P$6:P$466,$H$6:$H$466,$Z39,$E$6:$E$466,"Muller")</f>
        <v>4.5</v>
      </c>
      <c r="BJ39" s="253">
        <f t="shared" si="154"/>
        <v>4.4000000000000004</v>
      </c>
      <c r="BK39" s="255">
        <f t="shared" si="154"/>
        <v>2.8</v>
      </c>
      <c r="BL39" s="254">
        <f t="shared" si="154"/>
        <v>4.2</v>
      </c>
      <c r="BM39" s="254">
        <f t="shared" si="154"/>
        <v>4.4000000000000004</v>
      </c>
      <c r="BN39" s="254">
        <f t="shared" si="154"/>
        <v>4.4000000000000004</v>
      </c>
      <c r="BO39" s="256">
        <f t="shared" si="154"/>
        <v>4.2</v>
      </c>
      <c r="BP39" s="256">
        <f t="shared" si="154"/>
        <v>4.4000000000000004</v>
      </c>
      <c r="BQ39" s="261">
        <f t="shared" si="155"/>
        <v>5</v>
      </c>
      <c r="BR39" s="279"/>
      <c r="BS39" s="253">
        <f t="shared" si="156"/>
        <v>4.666666666666667</v>
      </c>
      <c r="BT39" s="254">
        <f t="shared" si="156"/>
        <v>4.5</v>
      </c>
      <c r="BU39" s="254">
        <f t="shared" si="156"/>
        <v>4</v>
      </c>
      <c r="BV39" s="254">
        <f t="shared" si="156"/>
        <v>3.5</v>
      </c>
      <c r="BW39" s="254">
        <f t="shared" si="156"/>
        <v>3.5</v>
      </c>
      <c r="BX39" s="254">
        <f t="shared" si="156"/>
        <v>3.5</v>
      </c>
      <c r="BY39" s="253">
        <f t="shared" si="156"/>
        <v>4</v>
      </c>
      <c r="BZ39" s="255">
        <f t="shared" si="156"/>
        <v>4.666666666666667</v>
      </c>
      <c r="CA39" s="253">
        <f t="shared" si="156"/>
        <v>4</v>
      </c>
      <c r="CB39" s="255">
        <f t="shared" si="156"/>
        <v>4</v>
      </c>
      <c r="CC39" s="254">
        <f t="shared" si="156"/>
        <v>4.5</v>
      </c>
      <c r="CD39" s="254">
        <f t="shared" si="156"/>
        <v>4.666666666666667</v>
      </c>
      <c r="CE39" s="254">
        <f t="shared" si="156"/>
        <v>4.666666666666667</v>
      </c>
      <c r="CF39" s="256">
        <f t="shared" si="156"/>
        <v>4.5</v>
      </c>
      <c r="CG39" s="256">
        <f t="shared" si="156"/>
        <v>4.333333333333333</v>
      </c>
      <c r="CH39" s="261">
        <f t="shared" si="157"/>
        <v>3</v>
      </c>
      <c r="CI39" s="75"/>
      <c r="CJ39" s="291">
        <f t="shared" ref="CJ39:CJ47" si="158">+AVERAGE(BB39:BG39)</f>
        <v>4.4333333333333336</v>
      </c>
      <c r="CK39" s="292">
        <f t="shared" ref="CK39:CK47" si="159">+AVERAGE(BS39:BX39)</f>
        <v>3.9444444444444446</v>
      </c>
      <c r="CL39" s="291">
        <f t="shared" ref="CL39:CL47" si="160">+AVERAGE(BH39:BI39)</f>
        <v>4.125</v>
      </c>
      <c r="CM39" s="292">
        <f t="shared" ref="CM39:CM47" si="161">+AVERAGE(BY39:BZ39)</f>
        <v>4.3333333333333339</v>
      </c>
      <c r="CN39" s="291">
        <f t="shared" ref="CN39:CN47" si="162">+AVERAGE(BJ39:BK39)</f>
        <v>3.6</v>
      </c>
      <c r="CO39" s="292">
        <f t="shared" ref="CO39:CO47" si="163">+AVERAGE(CA39:CB39)</f>
        <v>4</v>
      </c>
      <c r="CP39" s="291">
        <f t="shared" ref="CP39:CP47" si="164">+AVERAGE(BL39:BN39)</f>
        <v>4.3333333333333339</v>
      </c>
      <c r="CQ39" s="292">
        <f t="shared" ref="CQ39:CQ47" si="165">+AVERAGE(CC39:CE39)</f>
        <v>4.6111111111111116</v>
      </c>
      <c r="CR39" s="291">
        <f t="shared" ref="CR39:CR47" si="166">+AVERAGE(BO39)</f>
        <v>4.2</v>
      </c>
      <c r="CS39" s="292">
        <f t="shared" ref="CS39:CS47" si="167">+AVERAGE(CF39)</f>
        <v>4.5</v>
      </c>
      <c r="CT39" s="291">
        <f t="shared" ref="CT39:CT47" si="168">+AVERAGE(BP39)</f>
        <v>4.4000000000000004</v>
      </c>
      <c r="CU39" s="292">
        <f t="shared" ref="CU39:CU47" si="169">+AVERAGE(CG39)</f>
        <v>4.333333333333333</v>
      </c>
      <c r="CV39" s="291">
        <f t="shared" ref="CV39:CV47" si="170">+AVERAGE(CJ39,CL39,CN39,CP39,CR39, CT39)</f>
        <v>4.1819444444444445</v>
      </c>
      <c r="CW39" s="293">
        <f t="shared" ref="CW39:CW47" si="171">+AVERAGE(CK39,CM39,CO39,CQ39,CS39,CU39)</f>
        <v>4.2870370370370372</v>
      </c>
    </row>
    <row r="40" spans="2:101" s="1" customFormat="1" ht="30" customHeight="1" x14ac:dyDescent="0.25">
      <c r="B40" s="209">
        <v>40</v>
      </c>
      <c r="C40" s="210">
        <v>45474</v>
      </c>
      <c r="D40" s="209" t="s">
        <v>129</v>
      </c>
      <c r="E40" s="211" t="s">
        <v>93</v>
      </c>
      <c r="F40" s="211" t="s">
        <v>95</v>
      </c>
      <c r="G40" s="211" t="s">
        <v>19</v>
      </c>
      <c r="H40" s="212" t="s">
        <v>59</v>
      </c>
      <c r="I40" s="221">
        <v>5</v>
      </c>
      <c r="J40" s="222">
        <v>5</v>
      </c>
      <c r="K40" s="222">
        <v>5</v>
      </c>
      <c r="L40" s="222">
        <v>5</v>
      </c>
      <c r="M40" s="222">
        <v>5</v>
      </c>
      <c r="N40" s="222">
        <v>5</v>
      </c>
      <c r="O40" s="221">
        <v>1</v>
      </c>
      <c r="P40" s="223">
        <v>5</v>
      </c>
      <c r="Q40" s="221">
        <v>5</v>
      </c>
      <c r="R40" s="223">
        <v>1</v>
      </c>
      <c r="S40" s="222">
        <v>5</v>
      </c>
      <c r="T40" s="222">
        <v>1</v>
      </c>
      <c r="U40" s="222">
        <v>1</v>
      </c>
      <c r="V40" s="224">
        <v>5</v>
      </c>
      <c r="W40" s="224">
        <v>5</v>
      </c>
      <c r="X40" s="131"/>
      <c r="Y40" s="251" t="s">
        <v>49</v>
      </c>
      <c r="Z40" s="252" t="s">
        <v>85</v>
      </c>
      <c r="AA40" s="252" t="s">
        <v>126</v>
      </c>
      <c r="AB40" s="253"/>
      <c r="AC40" s="254"/>
      <c r="AD40" s="254"/>
      <c r="AE40" s="254"/>
      <c r="AF40" s="254"/>
      <c r="AG40" s="254"/>
      <c r="AH40" s="253"/>
      <c r="AI40" s="255"/>
      <c r="AJ40" s="253"/>
      <c r="AK40" s="255"/>
      <c r="AL40" s="254"/>
      <c r="AM40" s="254"/>
      <c r="AN40" s="254"/>
      <c r="AO40" s="256"/>
      <c r="AP40" s="256"/>
      <c r="AQ40" s="254"/>
      <c r="AR40" s="257"/>
      <c r="AS40" s="258"/>
      <c r="AT40" s="258"/>
      <c r="AU40" s="258"/>
      <c r="AV40" s="258"/>
      <c r="AW40" s="259"/>
      <c r="AX40" s="260"/>
      <c r="AY40" s="261">
        <f t="shared" si="90"/>
        <v>0</v>
      </c>
      <c r="AZ40" s="75"/>
      <c r="BA40" s="75"/>
      <c r="BB40" s="253"/>
      <c r="BC40" s="254"/>
      <c r="BD40" s="254"/>
      <c r="BE40" s="254"/>
      <c r="BF40" s="254"/>
      <c r="BG40" s="254"/>
      <c r="BH40" s="253"/>
      <c r="BI40" s="255"/>
      <c r="BJ40" s="253"/>
      <c r="BK40" s="255"/>
      <c r="BL40" s="254"/>
      <c r="BM40" s="254"/>
      <c r="BN40" s="254"/>
      <c r="BO40" s="256"/>
      <c r="BP40" s="256"/>
      <c r="BQ40" s="261">
        <f t="shared" si="155"/>
        <v>0</v>
      </c>
      <c r="BR40" s="279"/>
      <c r="BS40" s="253"/>
      <c r="BT40" s="254"/>
      <c r="BU40" s="254"/>
      <c r="BV40" s="254"/>
      <c r="BW40" s="254"/>
      <c r="BX40" s="254"/>
      <c r="BY40" s="253"/>
      <c r="BZ40" s="255"/>
      <c r="CA40" s="253"/>
      <c r="CB40" s="255"/>
      <c r="CC40" s="254"/>
      <c r="CD40" s="254"/>
      <c r="CE40" s="254"/>
      <c r="CF40" s="256"/>
      <c r="CG40" s="256"/>
      <c r="CH40" s="261">
        <f t="shared" si="157"/>
        <v>0</v>
      </c>
      <c r="CI40" s="75"/>
      <c r="CJ40" s="291"/>
      <c r="CK40" s="292"/>
      <c r="CL40" s="291"/>
      <c r="CM40" s="292"/>
      <c r="CN40" s="291"/>
      <c r="CO40" s="292"/>
      <c r="CP40" s="291"/>
      <c r="CQ40" s="292"/>
      <c r="CR40" s="291"/>
      <c r="CS40" s="292"/>
      <c r="CT40" s="291"/>
      <c r="CU40" s="292"/>
      <c r="CV40" s="291"/>
      <c r="CW40" s="293"/>
    </row>
    <row r="41" spans="2:101" s="1" customFormat="1" ht="30" customHeight="1" x14ac:dyDescent="0.25">
      <c r="B41" s="209">
        <v>41</v>
      </c>
      <c r="C41" s="210">
        <v>45474</v>
      </c>
      <c r="D41" s="209" t="s">
        <v>129</v>
      </c>
      <c r="E41" s="211" t="s">
        <v>93</v>
      </c>
      <c r="F41" s="211" t="s">
        <v>96</v>
      </c>
      <c r="G41" s="211" t="s">
        <v>43</v>
      </c>
      <c r="H41" s="212" t="s">
        <v>277</v>
      </c>
      <c r="I41" s="221">
        <v>4</v>
      </c>
      <c r="J41" s="222">
        <v>3</v>
      </c>
      <c r="K41" s="222">
        <v>2</v>
      </c>
      <c r="L41" s="222">
        <v>4</v>
      </c>
      <c r="M41" s="222">
        <v>4</v>
      </c>
      <c r="N41" s="222">
        <v>2</v>
      </c>
      <c r="O41" s="221">
        <v>4</v>
      </c>
      <c r="P41" s="223">
        <v>4</v>
      </c>
      <c r="Q41" s="221">
        <v>5</v>
      </c>
      <c r="R41" s="223">
        <v>2</v>
      </c>
      <c r="S41" s="222">
        <v>3</v>
      </c>
      <c r="T41" s="222">
        <v>2</v>
      </c>
      <c r="U41" s="222">
        <v>3</v>
      </c>
      <c r="V41" s="224">
        <v>5</v>
      </c>
      <c r="W41" s="224">
        <v>3</v>
      </c>
      <c r="X41" s="131"/>
      <c r="Y41" s="262" t="s">
        <v>35</v>
      </c>
      <c r="Z41" s="252" t="s">
        <v>72</v>
      </c>
      <c r="AA41" s="252" t="s">
        <v>124</v>
      </c>
      <c r="AB41" s="253">
        <f t="shared" ref="AB41:AP47" si="172">+AVERAGEIF($H$6:$H$466,$Z41,I$6:I$466)</f>
        <v>4.2307692307692308</v>
      </c>
      <c r="AC41" s="254">
        <f t="shared" si="172"/>
        <v>3.9166666666666665</v>
      </c>
      <c r="AD41" s="254">
        <f t="shared" si="172"/>
        <v>3.8</v>
      </c>
      <c r="AE41" s="254">
        <f t="shared" si="172"/>
        <v>4.0769230769230766</v>
      </c>
      <c r="AF41" s="254">
        <f t="shared" si="172"/>
        <v>4.25</v>
      </c>
      <c r="AG41" s="254">
        <f t="shared" si="172"/>
        <v>2.8</v>
      </c>
      <c r="AH41" s="253">
        <f t="shared" si="172"/>
        <v>3.7692307692307692</v>
      </c>
      <c r="AI41" s="255">
        <f t="shared" si="172"/>
        <v>3.9166666666666665</v>
      </c>
      <c r="AJ41" s="253">
        <f t="shared" si="172"/>
        <v>4.25</v>
      </c>
      <c r="AK41" s="255">
        <f t="shared" si="172"/>
        <v>3.1666666666666665</v>
      </c>
      <c r="AL41" s="254">
        <f t="shared" si="172"/>
        <v>4.5555555555555554</v>
      </c>
      <c r="AM41" s="254">
        <f t="shared" si="172"/>
        <v>4.166666666666667</v>
      </c>
      <c r="AN41" s="254">
        <f t="shared" si="172"/>
        <v>4.333333333333333</v>
      </c>
      <c r="AO41" s="256">
        <f t="shared" si="172"/>
        <v>4.3076923076923075</v>
      </c>
      <c r="AP41" s="256">
        <f t="shared" si="172"/>
        <v>4.1538461538461542</v>
      </c>
      <c r="AQ41" s="254"/>
      <c r="AR41" s="257">
        <f t="shared" ref="AR41:AR47" si="173">AVERAGE(AB41:AG41)</f>
        <v>3.8457264957264958</v>
      </c>
      <c r="AS41" s="258">
        <f t="shared" ref="AS41:AS47" si="174">AVERAGE(AH41:AI41)</f>
        <v>3.8429487179487181</v>
      </c>
      <c r="AT41" s="258">
        <f t="shared" ref="AT41:AT47" si="175">AVERAGE(AJ41:AK41)</f>
        <v>3.708333333333333</v>
      </c>
      <c r="AU41" s="258">
        <f t="shared" ref="AU41:AU47" si="176">AVERAGE(AL41:AN41)</f>
        <v>4.3518518518518512</v>
      </c>
      <c r="AV41" s="258">
        <f t="shared" ref="AV41:AW47" si="177">AVERAGE(AO41)</f>
        <v>4.3076923076923075</v>
      </c>
      <c r="AW41" s="259">
        <f t="shared" si="177"/>
        <v>4.1538461538461542</v>
      </c>
      <c r="AX41" s="260">
        <f t="shared" ref="AX41:AX47" si="178">AVERAGE(AR41:AW41)</f>
        <v>4.0350664767331432</v>
      </c>
      <c r="AY41" s="261">
        <f t="shared" si="90"/>
        <v>13</v>
      </c>
      <c r="AZ41" s="75"/>
      <c r="BA41" s="75"/>
      <c r="BB41" s="253">
        <f t="shared" ref="BB41:BP41" si="179">+AVERAGEIFS(I$6:I$466,$H$6:$H$466,$Z41,$E$6:$E$466,"Muller")</f>
        <v>5</v>
      </c>
      <c r="BC41" s="254">
        <f t="shared" si="179"/>
        <v>5</v>
      </c>
      <c r="BD41" s="254">
        <f t="shared" si="179"/>
        <v>4</v>
      </c>
      <c r="BE41" s="254">
        <f t="shared" si="179"/>
        <v>5</v>
      </c>
      <c r="BF41" s="254">
        <f t="shared" si="179"/>
        <v>4.5</v>
      </c>
      <c r="BG41" s="254">
        <f t="shared" si="179"/>
        <v>3.5</v>
      </c>
      <c r="BH41" s="253">
        <f t="shared" si="179"/>
        <v>4.5</v>
      </c>
      <c r="BI41" s="255">
        <f t="shared" si="179"/>
        <v>5</v>
      </c>
      <c r="BJ41" s="253">
        <f t="shared" si="179"/>
        <v>4.5</v>
      </c>
      <c r="BK41" s="255">
        <f t="shared" si="179"/>
        <v>3.5</v>
      </c>
      <c r="BL41" s="254">
        <f t="shared" si="179"/>
        <v>5</v>
      </c>
      <c r="BM41" s="254">
        <f t="shared" si="179"/>
        <v>4.5</v>
      </c>
      <c r="BN41" s="254">
        <f t="shared" si="179"/>
        <v>4.5</v>
      </c>
      <c r="BO41" s="256">
        <f t="shared" si="179"/>
        <v>4.5</v>
      </c>
      <c r="BP41" s="256">
        <f t="shared" si="179"/>
        <v>5</v>
      </c>
      <c r="BQ41" s="261">
        <f t="shared" si="155"/>
        <v>2</v>
      </c>
      <c r="BR41" s="279"/>
      <c r="BS41" s="253">
        <f t="shared" ref="BS41:CG47" si="180">+AVERAGEIFS(I$6:I$466,$H$6:$H$466,$Z41,$E$6:$E$466,"Home")</f>
        <v>4.0999999999999996</v>
      </c>
      <c r="BT41" s="254">
        <f t="shared" si="180"/>
        <v>3.6666666666666665</v>
      </c>
      <c r="BU41" s="254">
        <f t="shared" si="180"/>
        <v>3.8571428571428572</v>
      </c>
      <c r="BV41" s="254">
        <f t="shared" si="180"/>
        <v>3.9</v>
      </c>
      <c r="BW41" s="254">
        <f t="shared" si="180"/>
        <v>4.2222222222222223</v>
      </c>
      <c r="BX41" s="254">
        <f t="shared" si="180"/>
        <v>2.7142857142857144</v>
      </c>
      <c r="BY41" s="253">
        <f t="shared" si="180"/>
        <v>3.7</v>
      </c>
      <c r="BZ41" s="255">
        <f t="shared" si="180"/>
        <v>3.7777777777777777</v>
      </c>
      <c r="CA41" s="253">
        <f t="shared" si="180"/>
        <v>4.333333333333333</v>
      </c>
      <c r="CB41" s="255">
        <f t="shared" si="180"/>
        <v>3.1111111111111112</v>
      </c>
      <c r="CC41" s="254">
        <f t="shared" si="180"/>
        <v>4.5</v>
      </c>
      <c r="CD41" s="254">
        <f t="shared" si="180"/>
        <v>4.2222222222222223</v>
      </c>
      <c r="CE41" s="254">
        <f t="shared" si="180"/>
        <v>4.5</v>
      </c>
      <c r="CF41" s="256">
        <f t="shared" si="180"/>
        <v>4.2</v>
      </c>
      <c r="CG41" s="256">
        <f t="shared" si="180"/>
        <v>4</v>
      </c>
      <c r="CH41" s="261">
        <f t="shared" si="157"/>
        <v>10</v>
      </c>
      <c r="CI41" s="75"/>
      <c r="CJ41" s="291">
        <f t="shared" si="158"/>
        <v>4.5</v>
      </c>
      <c r="CK41" s="292">
        <f t="shared" si="159"/>
        <v>3.7433862433862437</v>
      </c>
      <c r="CL41" s="291">
        <f t="shared" si="160"/>
        <v>4.75</v>
      </c>
      <c r="CM41" s="292">
        <f t="shared" si="161"/>
        <v>3.7388888888888889</v>
      </c>
      <c r="CN41" s="291">
        <f t="shared" si="162"/>
        <v>4</v>
      </c>
      <c r="CO41" s="292">
        <f t="shared" si="163"/>
        <v>3.7222222222222223</v>
      </c>
      <c r="CP41" s="291">
        <f t="shared" si="164"/>
        <v>4.666666666666667</v>
      </c>
      <c r="CQ41" s="292">
        <f t="shared" si="165"/>
        <v>4.4074074074074074</v>
      </c>
      <c r="CR41" s="291">
        <f t="shared" si="166"/>
        <v>4.5</v>
      </c>
      <c r="CS41" s="292">
        <f t="shared" si="167"/>
        <v>4.2</v>
      </c>
      <c r="CT41" s="291">
        <f t="shared" si="168"/>
        <v>5</v>
      </c>
      <c r="CU41" s="292">
        <f t="shared" si="169"/>
        <v>4</v>
      </c>
      <c r="CV41" s="291">
        <f t="shared" si="170"/>
        <v>4.5694444444444446</v>
      </c>
      <c r="CW41" s="293">
        <f t="shared" si="171"/>
        <v>3.9686507936507938</v>
      </c>
    </row>
    <row r="42" spans="2:101" s="1" customFormat="1" ht="30" customHeight="1" x14ac:dyDescent="0.25">
      <c r="B42" s="209">
        <v>42</v>
      </c>
      <c r="C42" s="210">
        <v>45474</v>
      </c>
      <c r="D42" s="209" t="s">
        <v>129</v>
      </c>
      <c r="E42" s="211" t="s">
        <v>93</v>
      </c>
      <c r="F42" s="211" t="s">
        <v>95</v>
      </c>
      <c r="G42" s="211" t="s">
        <v>43</v>
      </c>
      <c r="H42" s="212" t="s">
        <v>277</v>
      </c>
      <c r="I42" s="221">
        <v>5</v>
      </c>
      <c r="J42" s="222">
        <v>5</v>
      </c>
      <c r="K42" s="222">
        <v>4</v>
      </c>
      <c r="L42" s="222">
        <v>5</v>
      </c>
      <c r="M42" s="222">
        <v>5</v>
      </c>
      <c r="N42" s="222">
        <v>5</v>
      </c>
      <c r="O42" s="221">
        <v>5</v>
      </c>
      <c r="P42" s="223">
        <v>5</v>
      </c>
      <c r="Q42" s="221">
        <v>5</v>
      </c>
      <c r="R42" s="223">
        <v>5</v>
      </c>
      <c r="S42" s="222">
        <v>5</v>
      </c>
      <c r="T42" s="222">
        <v>5</v>
      </c>
      <c r="U42" s="222">
        <v>5</v>
      </c>
      <c r="V42" s="224">
        <v>5</v>
      </c>
      <c r="W42" s="224">
        <v>5</v>
      </c>
      <c r="X42" s="131"/>
      <c r="Y42" s="251" t="s">
        <v>40</v>
      </c>
      <c r="Z42" s="252" t="s">
        <v>77</v>
      </c>
      <c r="AA42" s="252" t="s">
        <v>124</v>
      </c>
      <c r="AB42" s="253">
        <f t="shared" si="172"/>
        <v>4.8571428571428568</v>
      </c>
      <c r="AC42" s="254">
        <f t="shared" si="172"/>
        <v>4.166666666666667</v>
      </c>
      <c r="AD42" s="254">
        <f t="shared" si="172"/>
        <v>3.8</v>
      </c>
      <c r="AE42" s="254">
        <f t="shared" si="172"/>
        <v>4.5</v>
      </c>
      <c r="AF42" s="254">
        <f t="shared" si="172"/>
        <v>4</v>
      </c>
      <c r="AG42" s="254">
        <f t="shared" si="172"/>
        <v>3.5</v>
      </c>
      <c r="AH42" s="253">
        <f t="shared" si="172"/>
        <v>4.5</v>
      </c>
      <c r="AI42" s="255">
        <f t="shared" si="172"/>
        <v>4.166666666666667</v>
      </c>
      <c r="AJ42" s="253">
        <f t="shared" si="172"/>
        <v>4.5</v>
      </c>
      <c r="AK42" s="255">
        <f t="shared" si="172"/>
        <v>4</v>
      </c>
      <c r="AL42" s="254">
        <f t="shared" si="172"/>
        <v>4.5999999999999996</v>
      </c>
      <c r="AM42" s="254">
        <f t="shared" si="172"/>
        <v>4.7142857142857144</v>
      </c>
      <c r="AN42" s="254">
        <f t="shared" si="172"/>
        <v>4.5999999999999996</v>
      </c>
      <c r="AO42" s="256">
        <f t="shared" si="172"/>
        <v>4.5999999999999996</v>
      </c>
      <c r="AP42" s="256">
        <f t="shared" si="172"/>
        <v>4.666666666666667</v>
      </c>
      <c r="AQ42" s="254"/>
      <c r="AR42" s="257">
        <f t="shared" si="173"/>
        <v>4.1373015873015868</v>
      </c>
      <c r="AS42" s="258">
        <f t="shared" si="174"/>
        <v>4.3333333333333339</v>
      </c>
      <c r="AT42" s="258">
        <f t="shared" si="175"/>
        <v>4.25</v>
      </c>
      <c r="AU42" s="258">
        <f t="shared" si="176"/>
        <v>4.6380952380952376</v>
      </c>
      <c r="AV42" s="258">
        <f t="shared" si="177"/>
        <v>4.5999999999999996</v>
      </c>
      <c r="AW42" s="259">
        <f t="shared" si="177"/>
        <v>4.666666666666667</v>
      </c>
      <c r="AX42" s="260">
        <f t="shared" si="178"/>
        <v>4.4375661375661384</v>
      </c>
      <c r="AY42" s="261">
        <f t="shared" si="90"/>
        <v>7</v>
      </c>
      <c r="AZ42" s="75"/>
      <c r="BA42" s="75"/>
      <c r="BB42" s="253"/>
      <c r="BC42" s="254"/>
      <c r="BD42" s="254"/>
      <c r="BE42" s="254"/>
      <c r="BF42" s="254"/>
      <c r="BG42" s="254"/>
      <c r="BH42" s="253"/>
      <c r="BI42" s="255"/>
      <c r="BJ42" s="253"/>
      <c r="BK42" s="255"/>
      <c r="BL42" s="254"/>
      <c r="BM42" s="254"/>
      <c r="BN42" s="254"/>
      <c r="BO42" s="256"/>
      <c r="BP42" s="256"/>
      <c r="BQ42" s="261">
        <f t="shared" si="155"/>
        <v>0</v>
      </c>
      <c r="BR42" s="280"/>
      <c r="BS42" s="253">
        <f t="shared" si="180"/>
        <v>4.833333333333333</v>
      </c>
      <c r="BT42" s="254">
        <f t="shared" si="180"/>
        <v>4.2</v>
      </c>
      <c r="BU42" s="254">
        <f t="shared" si="180"/>
        <v>3.75</v>
      </c>
      <c r="BV42" s="254">
        <f t="shared" si="180"/>
        <v>4.4000000000000004</v>
      </c>
      <c r="BW42" s="254">
        <f t="shared" si="180"/>
        <v>3.75</v>
      </c>
      <c r="BX42" s="254">
        <f t="shared" si="180"/>
        <v>3.6666666666666665</v>
      </c>
      <c r="BY42" s="253">
        <f t="shared" si="180"/>
        <v>4.8</v>
      </c>
      <c r="BZ42" s="255">
        <f t="shared" si="180"/>
        <v>4.4000000000000004</v>
      </c>
      <c r="CA42" s="253">
        <f t="shared" si="180"/>
        <v>4.5999999999999996</v>
      </c>
      <c r="CB42" s="255">
        <f t="shared" si="180"/>
        <v>4</v>
      </c>
      <c r="CC42" s="254">
        <f t="shared" si="180"/>
        <v>4.75</v>
      </c>
      <c r="CD42" s="254">
        <f t="shared" si="180"/>
        <v>4.666666666666667</v>
      </c>
      <c r="CE42" s="254">
        <f t="shared" si="180"/>
        <v>4.5</v>
      </c>
      <c r="CF42" s="256">
        <f t="shared" si="180"/>
        <v>4.75</v>
      </c>
      <c r="CG42" s="256">
        <f t="shared" si="180"/>
        <v>4.8</v>
      </c>
      <c r="CH42" s="261">
        <f t="shared" si="157"/>
        <v>6</v>
      </c>
      <c r="CI42" s="75"/>
      <c r="CJ42" s="291"/>
      <c r="CK42" s="292">
        <f t="shared" si="159"/>
        <v>4.1000000000000005</v>
      </c>
      <c r="CL42" s="291"/>
      <c r="CM42" s="292">
        <f t="shared" si="161"/>
        <v>4.5999999999999996</v>
      </c>
      <c r="CN42" s="291"/>
      <c r="CO42" s="292">
        <f t="shared" si="163"/>
        <v>4.3</v>
      </c>
      <c r="CP42" s="291"/>
      <c r="CQ42" s="292">
        <f t="shared" si="165"/>
        <v>4.6388888888888893</v>
      </c>
      <c r="CR42" s="291"/>
      <c r="CS42" s="292">
        <f t="shared" si="167"/>
        <v>4.75</v>
      </c>
      <c r="CT42" s="291"/>
      <c r="CU42" s="292">
        <f t="shared" si="169"/>
        <v>4.8</v>
      </c>
      <c r="CV42" s="291"/>
      <c r="CW42" s="293">
        <f t="shared" si="171"/>
        <v>4.5314814814814817</v>
      </c>
    </row>
    <row r="43" spans="2:101" s="1" customFormat="1" ht="30" customHeight="1" x14ac:dyDescent="0.25">
      <c r="B43" s="209">
        <v>43</v>
      </c>
      <c r="C43" s="210">
        <v>45474</v>
      </c>
      <c r="D43" s="209" t="s">
        <v>129</v>
      </c>
      <c r="E43" s="211" t="s">
        <v>93</v>
      </c>
      <c r="F43" s="211" t="s">
        <v>96</v>
      </c>
      <c r="G43" s="211" t="s">
        <v>26</v>
      </c>
      <c r="H43" s="212" t="s">
        <v>62</v>
      </c>
      <c r="I43" s="221">
        <v>5</v>
      </c>
      <c r="J43" s="222">
        <v>5</v>
      </c>
      <c r="K43" s="222">
        <v>3</v>
      </c>
      <c r="L43" s="222">
        <v>5</v>
      </c>
      <c r="M43" s="222">
        <v>4</v>
      </c>
      <c r="N43" s="222">
        <v>4</v>
      </c>
      <c r="O43" s="221">
        <v>5</v>
      </c>
      <c r="P43" s="223">
        <v>5</v>
      </c>
      <c r="Q43" s="221">
        <v>4</v>
      </c>
      <c r="R43" s="223">
        <v>2</v>
      </c>
      <c r="S43" s="222">
        <v>5</v>
      </c>
      <c r="T43" s="222">
        <v>4</v>
      </c>
      <c r="U43" s="222">
        <v>5</v>
      </c>
      <c r="V43" s="224">
        <v>4</v>
      </c>
      <c r="W43" s="224">
        <v>5</v>
      </c>
      <c r="X43" s="131"/>
      <c r="Y43" s="251" t="s">
        <v>19</v>
      </c>
      <c r="Z43" s="252" t="s">
        <v>59</v>
      </c>
      <c r="AA43" s="252" t="s">
        <v>124</v>
      </c>
      <c r="AB43" s="253">
        <f t="shared" si="172"/>
        <v>4.5882352941176467</v>
      </c>
      <c r="AC43" s="254">
        <f t="shared" si="172"/>
        <v>4.2352941176470589</v>
      </c>
      <c r="AD43" s="254">
        <f t="shared" si="172"/>
        <v>4.0714285714285712</v>
      </c>
      <c r="AE43" s="254">
        <f t="shared" si="172"/>
        <v>4.4705882352941178</v>
      </c>
      <c r="AF43" s="254">
        <f t="shared" si="172"/>
        <v>4.1764705882352944</v>
      </c>
      <c r="AG43" s="254">
        <f t="shared" si="172"/>
        <v>3.4666666666666668</v>
      </c>
      <c r="AH43" s="253">
        <f t="shared" si="172"/>
        <v>3.0588235294117645</v>
      </c>
      <c r="AI43" s="255">
        <f t="shared" si="172"/>
        <v>4.3529411764705879</v>
      </c>
      <c r="AJ43" s="253">
        <f t="shared" si="172"/>
        <v>4.4444444444444446</v>
      </c>
      <c r="AK43" s="255">
        <f t="shared" si="172"/>
        <v>3.3529411764705883</v>
      </c>
      <c r="AL43" s="254">
        <f t="shared" si="172"/>
        <v>4.625</v>
      </c>
      <c r="AM43" s="254">
        <f t="shared" si="172"/>
        <v>3.4117647058823528</v>
      </c>
      <c r="AN43" s="254">
        <f t="shared" si="172"/>
        <v>3.6875</v>
      </c>
      <c r="AO43" s="256">
        <f t="shared" si="172"/>
        <v>4.5555555555555554</v>
      </c>
      <c r="AP43" s="256">
        <f t="shared" si="172"/>
        <v>4.4444444444444446</v>
      </c>
      <c r="AQ43" s="254"/>
      <c r="AR43" s="257">
        <f t="shared" si="173"/>
        <v>4.1681139122315587</v>
      </c>
      <c r="AS43" s="258">
        <f t="shared" si="174"/>
        <v>3.7058823529411762</v>
      </c>
      <c r="AT43" s="258">
        <f t="shared" si="175"/>
        <v>3.8986928104575167</v>
      </c>
      <c r="AU43" s="258">
        <f t="shared" si="176"/>
        <v>3.9080882352941178</v>
      </c>
      <c r="AV43" s="258">
        <f t="shared" si="177"/>
        <v>4.5555555555555554</v>
      </c>
      <c r="AW43" s="259">
        <f t="shared" si="177"/>
        <v>4.4444444444444446</v>
      </c>
      <c r="AX43" s="260">
        <f t="shared" si="178"/>
        <v>4.1134628851540613</v>
      </c>
      <c r="AY43" s="261">
        <f t="shared" si="90"/>
        <v>18</v>
      </c>
      <c r="AZ43" s="75"/>
      <c r="BA43" s="75"/>
      <c r="BB43" s="253">
        <f t="shared" ref="BB43:BP47" si="181">+AVERAGEIFS(I$6:I$466,$H$6:$H$466,$Z43,$E$6:$E$466,"Muller")</f>
        <v>5</v>
      </c>
      <c r="BC43" s="254">
        <f t="shared" si="181"/>
        <v>4.5</v>
      </c>
      <c r="BD43" s="254">
        <f t="shared" si="181"/>
        <v>4.5</v>
      </c>
      <c r="BE43" s="254">
        <f t="shared" si="181"/>
        <v>5</v>
      </c>
      <c r="BF43" s="254">
        <f t="shared" si="181"/>
        <v>4.5</v>
      </c>
      <c r="BG43" s="254">
        <f t="shared" si="181"/>
        <v>2.5</v>
      </c>
      <c r="BH43" s="253">
        <f t="shared" si="181"/>
        <v>2.5</v>
      </c>
      <c r="BI43" s="255">
        <f t="shared" si="181"/>
        <v>4.5</v>
      </c>
      <c r="BJ43" s="253">
        <f t="shared" si="181"/>
        <v>4.5</v>
      </c>
      <c r="BK43" s="255">
        <f t="shared" si="181"/>
        <v>2.5</v>
      </c>
      <c r="BL43" s="254">
        <f t="shared" si="181"/>
        <v>4.5</v>
      </c>
      <c r="BM43" s="254">
        <f t="shared" si="181"/>
        <v>3.5</v>
      </c>
      <c r="BN43" s="254">
        <f t="shared" si="181"/>
        <v>3.5</v>
      </c>
      <c r="BO43" s="256">
        <f t="shared" si="181"/>
        <v>4.5</v>
      </c>
      <c r="BP43" s="256">
        <f t="shared" si="181"/>
        <v>4.5</v>
      </c>
      <c r="BQ43" s="261">
        <f t="shared" si="155"/>
        <v>2</v>
      </c>
      <c r="BR43" s="279"/>
      <c r="BS43" s="253">
        <f t="shared" si="180"/>
        <v>4.4615384615384617</v>
      </c>
      <c r="BT43" s="254">
        <f t="shared" si="180"/>
        <v>4.0769230769230766</v>
      </c>
      <c r="BU43" s="254">
        <f t="shared" si="180"/>
        <v>3.8</v>
      </c>
      <c r="BV43" s="254">
        <f t="shared" si="180"/>
        <v>4.3076923076923075</v>
      </c>
      <c r="BW43" s="254">
        <f t="shared" si="180"/>
        <v>4.0769230769230766</v>
      </c>
      <c r="BX43" s="254">
        <f t="shared" si="180"/>
        <v>3.5454545454545454</v>
      </c>
      <c r="BY43" s="253">
        <f t="shared" si="180"/>
        <v>3</v>
      </c>
      <c r="BZ43" s="255">
        <f t="shared" si="180"/>
        <v>4.2307692307692308</v>
      </c>
      <c r="CA43" s="253">
        <f t="shared" si="180"/>
        <v>4.3571428571428568</v>
      </c>
      <c r="CB43" s="255">
        <f t="shared" si="180"/>
        <v>3.3846153846153846</v>
      </c>
      <c r="CC43" s="254">
        <f t="shared" si="180"/>
        <v>4.583333333333333</v>
      </c>
      <c r="CD43" s="254">
        <f t="shared" si="180"/>
        <v>3.1538461538461537</v>
      </c>
      <c r="CE43" s="254">
        <f t="shared" si="180"/>
        <v>3.5</v>
      </c>
      <c r="CF43" s="256">
        <f t="shared" si="180"/>
        <v>4.5</v>
      </c>
      <c r="CG43" s="256">
        <f t="shared" si="180"/>
        <v>4.3571428571428568</v>
      </c>
      <c r="CH43" s="261">
        <f t="shared" si="157"/>
        <v>14</v>
      </c>
      <c r="CI43" s="75"/>
      <c r="CJ43" s="291">
        <f t="shared" si="158"/>
        <v>4.333333333333333</v>
      </c>
      <c r="CK43" s="292">
        <f t="shared" si="159"/>
        <v>4.0447552447552448</v>
      </c>
      <c r="CL43" s="291">
        <f t="shared" si="160"/>
        <v>3.5</v>
      </c>
      <c r="CM43" s="292">
        <f t="shared" si="161"/>
        <v>3.6153846153846154</v>
      </c>
      <c r="CN43" s="291">
        <f>+AVERAGE(BJ43:BK43)</f>
        <v>3.5</v>
      </c>
      <c r="CO43" s="292">
        <f>+AVERAGE(CA43:CB43)</f>
        <v>3.8708791208791204</v>
      </c>
      <c r="CP43" s="291">
        <f t="shared" si="164"/>
        <v>3.8333333333333335</v>
      </c>
      <c r="CQ43" s="292">
        <f t="shared" si="165"/>
        <v>3.7457264957264957</v>
      </c>
      <c r="CR43" s="291">
        <f t="shared" si="166"/>
        <v>4.5</v>
      </c>
      <c r="CS43" s="292">
        <f t="shared" si="167"/>
        <v>4.5</v>
      </c>
      <c r="CT43" s="291">
        <f t="shared" si="168"/>
        <v>4.5</v>
      </c>
      <c r="CU43" s="292">
        <f t="shared" si="169"/>
        <v>4.3571428571428568</v>
      </c>
      <c r="CV43" s="291">
        <f t="shared" si="170"/>
        <v>4.0277777777777777</v>
      </c>
      <c r="CW43" s="293">
        <f t="shared" si="171"/>
        <v>4.0223147223147224</v>
      </c>
    </row>
    <row r="44" spans="2:101" s="1" customFormat="1" ht="30" customHeight="1" x14ac:dyDescent="0.25">
      <c r="B44" s="209">
        <v>44</v>
      </c>
      <c r="C44" s="210">
        <v>45474</v>
      </c>
      <c r="D44" s="209" t="s">
        <v>129</v>
      </c>
      <c r="E44" s="211" t="s">
        <v>93</v>
      </c>
      <c r="F44" s="211" t="s">
        <v>96</v>
      </c>
      <c r="G44" s="211" t="s">
        <v>25</v>
      </c>
      <c r="H44" s="212" t="s">
        <v>70</v>
      </c>
      <c r="I44" s="221">
        <v>5</v>
      </c>
      <c r="J44" s="222">
        <v>5</v>
      </c>
      <c r="K44" s="222">
        <v>5</v>
      </c>
      <c r="L44" s="222">
        <v>5</v>
      </c>
      <c r="M44" s="222">
        <v>5</v>
      </c>
      <c r="N44" s="222"/>
      <c r="O44" s="221"/>
      <c r="P44" s="223"/>
      <c r="Q44" s="221"/>
      <c r="R44" s="223"/>
      <c r="S44" s="222"/>
      <c r="T44" s="222"/>
      <c r="U44" s="222"/>
      <c r="V44" s="224"/>
      <c r="W44" s="224"/>
      <c r="X44" s="131"/>
      <c r="Y44" s="251" t="s">
        <v>26</v>
      </c>
      <c r="Z44" s="252" t="s">
        <v>62</v>
      </c>
      <c r="AA44" s="252" t="s">
        <v>125</v>
      </c>
      <c r="AB44" s="253">
        <f t="shared" si="172"/>
        <v>4.7368421052631575</v>
      </c>
      <c r="AC44" s="254">
        <f t="shared" si="172"/>
        <v>4.8421052631578947</v>
      </c>
      <c r="AD44" s="254">
        <f t="shared" si="172"/>
        <v>4.4000000000000004</v>
      </c>
      <c r="AE44" s="254">
        <f t="shared" si="172"/>
        <v>4.6842105263157894</v>
      </c>
      <c r="AF44" s="254">
        <f t="shared" si="172"/>
        <v>4.3684210526315788</v>
      </c>
      <c r="AG44" s="254">
        <f t="shared" si="172"/>
        <v>3.8333333333333335</v>
      </c>
      <c r="AH44" s="253">
        <f t="shared" si="172"/>
        <v>4.0588235294117645</v>
      </c>
      <c r="AI44" s="255">
        <f t="shared" si="172"/>
        <v>4.4444444444444446</v>
      </c>
      <c r="AJ44" s="253">
        <f t="shared" si="172"/>
        <v>3.5882352941176472</v>
      </c>
      <c r="AK44" s="255">
        <f t="shared" si="172"/>
        <v>2.8333333333333335</v>
      </c>
      <c r="AL44" s="254">
        <f t="shared" si="172"/>
        <v>4.5294117647058822</v>
      </c>
      <c r="AM44" s="254">
        <f t="shared" si="172"/>
        <v>4.1764705882352944</v>
      </c>
      <c r="AN44" s="254">
        <f t="shared" si="172"/>
        <v>4.615384615384615</v>
      </c>
      <c r="AO44" s="256">
        <f t="shared" si="172"/>
        <v>4.5294117647058822</v>
      </c>
      <c r="AP44" s="256">
        <f t="shared" si="172"/>
        <v>4.5</v>
      </c>
      <c r="AQ44" s="254"/>
      <c r="AR44" s="257">
        <f t="shared" si="173"/>
        <v>4.477485380116959</v>
      </c>
      <c r="AS44" s="258">
        <f t="shared" si="174"/>
        <v>4.2516339869281046</v>
      </c>
      <c r="AT44" s="258">
        <f t="shared" si="175"/>
        <v>3.2107843137254903</v>
      </c>
      <c r="AU44" s="258">
        <f t="shared" si="176"/>
        <v>4.4404223227752642</v>
      </c>
      <c r="AV44" s="258">
        <f t="shared" si="177"/>
        <v>4.5294117647058822</v>
      </c>
      <c r="AW44" s="259">
        <f t="shared" si="177"/>
        <v>4.5</v>
      </c>
      <c r="AX44" s="260">
        <f t="shared" si="178"/>
        <v>4.234956294708617</v>
      </c>
      <c r="AY44" s="261">
        <f t="shared" si="90"/>
        <v>20</v>
      </c>
      <c r="AZ44" s="75"/>
      <c r="BA44" s="75"/>
      <c r="BB44" s="253">
        <f t="shared" si="181"/>
        <v>4.583333333333333</v>
      </c>
      <c r="BC44" s="254">
        <f t="shared" si="181"/>
        <v>4.75</v>
      </c>
      <c r="BD44" s="254">
        <f t="shared" si="181"/>
        <v>4.125</v>
      </c>
      <c r="BE44" s="254">
        <f t="shared" si="181"/>
        <v>4.5</v>
      </c>
      <c r="BF44" s="254">
        <f t="shared" si="181"/>
        <v>4.083333333333333</v>
      </c>
      <c r="BG44" s="254">
        <f t="shared" si="181"/>
        <v>3.1666666666666665</v>
      </c>
      <c r="BH44" s="253">
        <f t="shared" si="181"/>
        <v>3.8181818181818183</v>
      </c>
      <c r="BI44" s="255">
        <f t="shared" si="181"/>
        <v>4.0909090909090908</v>
      </c>
      <c r="BJ44" s="253">
        <f t="shared" si="181"/>
        <v>3.2</v>
      </c>
      <c r="BK44" s="255">
        <f t="shared" si="181"/>
        <v>2.5454545454545454</v>
      </c>
      <c r="BL44" s="254">
        <f t="shared" si="181"/>
        <v>4.3</v>
      </c>
      <c r="BM44" s="254">
        <f t="shared" si="181"/>
        <v>4</v>
      </c>
      <c r="BN44" s="254">
        <f t="shared" si="181"/>
        <v>4.2857142857142856</v>
      </c>
      <c r="BO44" s="256">
        <f t="shared" si="181"/>
        <v>4.3</v>
      </c>
      <c r="BP44" s="256">
        <f t="shared" si="181"/>
        <v>4.1818181818181817</v>
      </c>
      <c r="BQ44" s="261">
        <f t="shared" si="155"/>
        <v>12</v>
      </c>
      <c r="BR44" s="279"/>
      <c r="BS44" s="253">
        <f t="shared" si="180"/>
        <v>5</v>
      </c>
      <c r="BT44" s="254">
        <f t="shared" si="180"/>
        <v>5</v>
      </c>
      <c r="BU44" s="254">
        <f t="shared" si="180"/>
        <v>4.7142857142857144</v>
      </c>
      <c r="BV44" s="254">
        <f t="shared" si="180"/>
        <v>5</v>
      </c>
      <c r="BW44" s="254">
        <f t="shared" si="180"/>
        <v>4.8571428571428568</v>
      </c>
      <c r="BX44" s="254">
        <f t="shared" si="180"/>
        <v>4.5</v>
      </c>
      <c r="BY44" s="253">
        <f t="shared" si="180"/>
        <v>4.5</v>
      </c>
      <c r="BZ44" s="255">
        <f t="shared" si="180"/>
        <v>5</v>
      </c>
      <c r="CA44" s="253">
        <f t="shared" si="180"/>
        <v>4.1428571428571432</v>
      </c>
      <c r="CB44" s="255">
        <f t="shared" si="180"/>
        <v>3.2857142857142856</v>
      </c>
      <c r="CC44" s="254">
        <f t="shared" si="180"/>
        <v>4.8571428571428568</v>
      </c>
      <c r="CD44" s="254">
        <f t="shared" si="180"/>
        <v>4.4285714285714288</v>
      </c>
      <c r="CE44" s="254">
        <f t="shared" si="180"/>
        <v>5</v>
      </c>
      <c r="CF44" s="256">
        <f t="shared" si="180"/>
        <v>4.8571428571428568</v>
      </c>
      <c r="CG44" s="256">
        <f t="shared" si="180"/>
        <v>5</v>
      </c>
      <c r="CH44" s="261">
        <f t="shared" si="157"/>
        <v>8</v>
      </c>
      <c r="CI44" s="75"/>
      <c r="CJ44" s="291">
        <f t="shared" si="158"/>
        <v>4.2013888888888884</v>
      </c>
      <c r="CK44" s="292">
        <f t="shared" si="159"/>
        <v>4.8452380952380958</v>
      </c>
      <c r="CL44" s="291">
        <f t="shared" si="160"/>
        <v>3.9545454545454546</v>
      </c>
      <c r="CM44" s="292">
        <f t="shared" si="161"/>
        <v>4.75</v>
      </c>
      <c r="CN44" s="291">
        <f t="shared" si="162"/>
        <v>2.872727272727273</v>
      </c>
      <c r="CO44" s="292">
        <f t="shared" si="163"/>
        <v>3.7142857142857144</v>
      </c>
      <c r="CP44" s="291">
        <f t="shared" si="164"/>
        <v>4.1952380952380954</v>
      </c>
      <c r="CQ44" s="292">
        <f t="shared" si="165"/>
        <v>4.7619047619047619</v>
      </c>
      <c r="CR44" s="291">
        <f t="shared" si="166"/>
        <v>4.3</v>
      </c>
      <c r="CS44" s="292">
        <f t="shared" si="167"/>
        <v>4.8571428571428568</v>
      </c>
      <c r="CT44" s="291">
        <f t="shared" si="168"/>
        <v>4.1818181818181817</v>
      </c>
      <c r="CU44" s="292">
        <f t="shared" si="169"/>
        <v>5</v>
      </c>
      <c r="CV44" s="291">
        <f t="shared" si="170"/>
        <v>3.9509529822029825</v>
      </c>
      <c r="CW44" s="293">
        <f t="shared" si="171"/>
        <v>4.6547619047619051</v>
      </c>
    </row>
    <row r="45" spans="2:101" s="1" customFormat="1" ht="30" customHeight="1" x14ac:dyDescent="0.25">
      <c r="B45" s="209">
        <v>45</v>
      </c>
      <c r="C45" s="210">
        <v>45474</v>
      </c>
      <c r="D45" s="209" t="s">
        <v>129</v>
      </c>
      <c r="E45" s="211" t="s">
        <v>94</v>
      </c>
      <c r="F45" s="211" t="s">
        <v>95</v>
      </c>
      <c r="G45" s="211" t="s">
        <v>131</v>
      </c>
      <c r="H45" s="212" t="s">
        <v>84</v>
      </c>
      <c r="I45" s="221">
        <v>5</v>
      </c>
      <c r="J45" s="222">
        <v>4</v>
      </c>
      <c r="K45" s="222">
        <v>4</v>
      </c>
      <c r="L45" s="222">
        <v>5</v>
      </c>
      <c r="M45" s="222">
        <v>5</v>
      </c>
      <c r="N45" s="222">
        <v>5</v>
      </c>
      <c r="O45" s="221">
        <v>5</v>
      </c>
      <c r="P45" s="223">
        <v>5</v>
      </c>
      <c r="Q45" s="221">
        <v>4</v>
      </c>
      <c r="R45" s="223">
        <v>3</v>
      </c>
      <c r="S45" s="222">
        <v>4</v>
      </c>
      <c r="T45" s="222">
        <v>5</v>
      </c>
      <c r="U45" s="222">
        <v>5</v>
      </c>
      <c r="V45" s="224">
        <v>5</v>
      </c>
      <c r="W45" s="224">
        <v>5</v>
      </c>
      <c r="X45" s="131"/>
      <c r="Y45" s="251" t="s">
        <v>152</v>
      </c>
      <c r="Z45" s="434" t="s">
        <v>153</v>
      </c>
      <c r="AA45" s="434" t="s">
        <v>123</v>
      </c>
      <c r="AB45" s="253">
        <f t="shared" si="172"/>
        <v>4.7142857142857144</v>
      </c>
      <c r="AC45" s="254">
        <f t="shared" si="172"/>
        <v>4.7142857142857144</v>
      </c>
      <c r="AD45" s="254">
        <f t="shared" si="172"/>
        <v>4.5999999999999996</v>
      </c>
      <c r="AE45" s="254">
        <f t="shared" si="172"/>
        <v>4.8571428571428568</v>
      </c>
      <c r="AF45" s="254">
        <f t="shared" si="172"/>
        <v>4.2857142857142856</v>
      </c>
      <c r="AG45" s="254">
        <f t="shared" si="172"/>
        <v>4</v>
      </c>
      <c r="AH45" s="253">
        <f t="shared" si="172"/>
        <v>4.7142857142857144</v>
      </c>
      <c r="AI45" s="255">
        <f t="shared" si="172"/>
        <v>4.5714285714285712</v>
      </c>
      <c r="AJ45" s="253">
        <f t="shared" si="172"/>
        <v>4.833333333333333</v>
      </c>
      <c r="AK45" s="255">
        <f t="shared" si="172"/>
        <v>4</v>
      </c>
      <c r="AL45" s="254">
        <f t="shared" si="172"/>
        <v>4.7142857142857144</v>
      </c>
      <c r="AM45" s="254">
        <f t="shared" si="172"/>
        <v>4.1428571428571432</v>
      </c>
      <c r="AN45" s="254">
        <f t="shared" si="172"/>
        <v>4.2857142857142856</v>
      </c>
      <c r="AO45" s="256">
        <f t="shared" si="172"/>
        <v>4.7142857142857144</v>
      </c>
      <c r="AP45" s="256">
        <f t="shared" si="172"/>
        <v>4.7142857142857144</v>
      </c>
      <c r="AQ45" s="254"/>
      <c r="AR45" s="257">
        <f t="shared" si="173"/>
        <v>4.5285714285714285</v>
      </c>
      <c r="AS45" s="258">
        <f t="shared" si="174"/>
        <v>4.6428571428571423</v>
      </c>
      <c r="AT45" s="258">
        <f t="shared" si="175"/>
        <v>4.4166666666666661</v>
      </c>
      <c r="AU45" s="258">
        <f t="shared" si="176"/>
        <v>4.3809523809523805</v>
      </c>
      <c r="AV45" s="258">
        <f t="shared" si="177"/>
        <v>4.7142857142857144</v>
      </c>
      <c r="AW45" s="259">
        <f t="shared" si="177"/>
        <v>4.7142857142857144</v>
      </c>
      <c r="AX45" s="260">
        <f t="shared" si="178"/>
        <v>4.5662698412698415</v>
      </c>
      <c r="AY45" s="261">
        <f t="shared" si="90"/>
        <v>7</v>
      </c>
      <c r="AZ45" s="75"/>
      <c r="BA45" s="75"/>
      <c r="BB45" s="253">
        <f t="shared" si="181"/>
        <v>4.75</v>
      </c>
      <c r="BC45" s="254">
        <f t="shared" si="181"/>
        <v>4.75</v>
      </c>
      <c r="BD45" s="254">
        <f t="shared" si="181"/>
        <v>4.666666666666667</v>
      </c>
      <c r="BE45" s="254">
        <f t="shared" si="181"/>
        <v>5</v>
      </c>
      <c r="BF45" s="254">
        <f t="shared" si="181"/>
        <v>4</v>
      </c>
      <c r="BG45" s="254">
        <f t="shared" si="181"/>
        <v>4</v>
      </c>
      <c r="BH45" s="253">
        <f t="shared" si="181"/>
        <v>4.75</v>
      </c>
      <c r="BI45" s="255">
        <f t="shared" si="181"/>
        <v>4.5</v>
      </c>
      <c r="BJ45" s="253">
        <f t="shared" si="181"/>
        <v>5</v>
      </c>
      <c r="BK45" s="255">
        <f t="shared" si="181"/>
        <v>3.3333333333333335</v>
      </c>
      <c r="BL45" s="254">
        <f t="shared" si="181"/>
        <v>4.75</v>
      </c>
      <c r="BM45" s="254">
        <f t="shared" si="181"/>
        <v>3.75</v>
      </c>
      <c r="BN45" s="254">
        <f t="shared" si="181"/>
        <v>4</v>
      </c>
      <c r="BO45" s="256">
        <f t="shared" si="181"/>
        <v>4.75</v>
      </c>
      <c r="BP45" s="256">
        <f t="shared" si="181"/>
        <v>4.75</v>
      </c>
      <c r="BQ45" s="261">
        <f t="shared" si="155"/>
        <v>4</v>
      </c>
      <c r="BR45" s="279"/>
      <c r="BS45" s="253">
        <f t="shared" si="180"/>
        <v>4.666666666666667</v>
      </c>
      <c r="BT45" s="254">
        <f t="shared" si="180"/>
        <v>4.666666666666667</v>
      </c>
      <c r="BU45" s="254">
        <f t="shared" si="180"/>
        <v>4.5</v>
      </c>
      <c r="BV45" s="254">
        <f t="shared" si="180"/>
        <v>4.666666666666667</v>
      </c>
      <c r="BW45" s="254">
        <f t="shared" si="180"/>
        <v>4.666666666666667</v>
      </c>
      <c r="BX45" s="254">
        <f t="shared" si="180"/>
        <v>4</v>
      </c>
      <c r="BY45" s="253">
        <f t="shared" si="180"/>
        <v>4.666666666666667</v>
      </c>
      <c r="BZ45" s="255">
        <f t="shared" si="180"/>
        <v>4.666666666666667</v>
      </c>
      <c r="CA45" s="253">
        <f t="shared" si="180"/>
        <v>4.666666666666667</v>
      </c>
      <c r="CB45" s="255">
        <f t="shared" si="180"/>
        <v>4.666666666666667</v>
      </c>
      <c r="CC45" s="254">
        <f t="shared" si="180"/>
        <v>4.666666666666667</v>
      </c>
      <c r="CD45" s="254">
        <f t="shared" si="180"/>
        <v>4.666666666666667</v>
      </c>
      <c r="CE45" s="254">
        <f t="shared" si="180"/>
        <v>4.666666666666667</v>
      </c>
      <c r="CF45" s="256">
        <f t="shared" si="180"/>
        <v>4.666666666666667</v>
      </c>
      <c r="CG45" s="256">
        <f t="shared" si="180"/>
        <v>4.666666666666667</v>
      </c>
      <c r="CH45" s="261">
        <f t="shared" si="157"/>
        <v>3</v>
      </c>
      <c r="CI45" s="75"/>
      <c r="CJ45" s="291">
        <f t="shared" si="158"/>
        <v>4.5277777777777777</v>
      </c>
      <c r="CK45" s="292">
        <f t="shared" si="159"/>
        <v>4.5277777777777777</v>
      </c>
      <c r="CL45" s="291">
        <f t="shared" si="160"/>
        <v>4.625</v>
      </c>
      <c r="CM45" s="292">
        <f t="shared" si="161"/>
        <v>4.666666666666667</v>
      </c>
      <c r="CN45" s="291">
        <f t="shared" si="162"/>
        <v>4.166666666666667</v>
      </c>
      <c r="CO45" s="292">
        <f t="shared" si="163"/>
        <v>4.666666666666667</v>
      </c>
      <c r="CP45" s="291">
        <f t="shared" si="164"/>
        <v>4.166666666666667</v>
      </c>
      <c r="CQ45" s="292">
        <f t="shared" si="165"/>
        <v>4.666666666666667</v>
      </c>
      <c r="CR45" s="291">
        <f t="shared" si="166"/>
        <v>4.75</v>
      </c>
      <c r="CS45" s="292">
        <f t="shared" si="167"/>
        <v>4.666666666666667</v>
      </c>
      <c r="CT45" s="291">
        <f t="shared" si="168"/>
        <v>4.75</v>
      </c>
      <c r="CU45" s="292">
        <f t="shared" si="169"/>
        <v>4.666666666666667</v>
      </c>
      <c r="CV45" s="291">
        <f t="shared" si="170"/>
        <v>4.497685185185186</v>
      </c>
      <c r="CW45" s="293">
        <f t="shared" si="171"/>
        <v>4.643518518518519</v>
      </c>
    </row>
    <row r="46" spans="2:101" s="1" customFormat="1" ht="30" customHeight="1" x14ac:dyDescent="0.25">
      <c r="B46" s="209">
        <v>46</v>
      </c>
      <c r="C46" s="210">
        <v>45474</v>
      </c>
      <c r="D46" s="209" t="s">
        <v>129</v>
      </c>
      <c r="E46" s="211" t="s">
        <v>93</v>
      </c>
      <c r="F46" s="211" t="s">
        <v>96</v>
      </c>
      <c r="G46" s="211" t="s">
        <v>33</v>
      </c>
      <c r="H46" s="212" t="s">
        <v>71</v>
      </c>
      <c r="I46" s="221">
        <v>4</v>
      </c>
      <c r="J46" s="222">
        <v>4</v>
      </c>
      <c r="K46" s="222">
        <v>3</v>
      </c>
      <c r="L46" s="222">
        <v>4</v>
      </c>
      <c r="M46" s="222">
        <v>4</v>
      </c>
      <c r="N46" s="222">
        <v>4</v>
      </c>
      <c r="O46" s="221">
        <v>4</v>
      </c>
      <c r="P46" s="223">
        <v>4</v>
      </c>
      <c r="Q46" s="221"/>
      <c r="R46" s="223"/>
      <c r="S46" s="222"/>
      <c r="T46" s="222">
        <v>3</v>
      </c>
      <c r="U46" s="222">
        <v>3</v>
      </c>
      <c r="V46" s="224">
        <v>4</v>
      </c>
      <c r="W46" s="224">
        <v>5</v>
      </c>
      <c r="X46" s="131"/>
      <c r="Y46" s="251" t="s">
        <v>46</v>
      </c>
      <c r="Z46" s="252" t="s">
        <v>68</v>
      </c>
      <c r="AA46" s="252" t="s">
        <v>124</v>
      </c>
      <c r="AB46" s="253">
        <f t="shared" si="172"/>
        <v>4.6363636363636367</v>
      </c>
      <c r="AC46" s="254">
        <f t="shared" si="172"/>
        <v>4.4545454545454541</v>
      </c>
      <c r="AD46" s="254">
        <f t="shared" si="172"/>
        <v>4.7272727272727275</v>
      </c>
      <c r="AE46" s="254">
        <f t="shared" si="172"/>
        <v>4.7272727272727275</v>
      </c>
      <c r="AF46" s="254">
        <f t="shared" si="172"/>
        <v>4.3</v>
      </c>
      <c r="AG46" s="254">
        <f t="shared" si="172"/>
        <v>4.5</v>
      </c>
      <c r="AH46" s="253">
        <f t="shared" si="172"/>
        <v>4.1818181818181817</v>
      </c>
      <c r="AI46" s="255">
        <f t="shared" si="172"/>
        <v>4.5454545454545459</v>
      </c>
      <c r="AJ46" s="253">
        <f t="shared" si="172"/>
        <v>4.4000000000000004</v>
      </c>
      <c r="AK46" s="255">
        <f t="shared" si="172"/>
        <v>3.4545454545454546</v>
      </c>
      <c r="AL46" s="254">
        <f t="shared" si="172"/>
        <v>4.5454545454545459</v>
      </c>
      <c r="AM46" s="254">
        <f t="shared" si="172"/>
        <v>3.7777777777777777</v>
      </c>
      <c r="AN46" s="254">
        <f t="shared" si="172"/>
        <v>4.4444444444444446</v>
      </c>
      <c r="AO46" s="256">
        <f t="shared" si="172"/>
        <v>4.5454545454545459</v>
      </c>
      <c r="AP46" s="256">
        <f t="shared" si="172"/>
        <v>4.6363636363636367</v>
      </c>
      <c r="AQ46" s="254"/>
      <c r="AR46" s="257">
        <f t="shared" si="173"/>
        <v>4.5575757575757576</v>
      </c>
      <c r="AS46" s="258">
        <f t="shared" si="174"/>
        <v>4.3636363636363633</v>
      </c>
      <c r="AT46" s="258">
        <f t="shared" si="175"/>
        <v>3.9272727272727277</v>
      </c>
      <c r="AU46" s="258">
        <f t="shared" si="176"/>
        <v>4.2558922558922561</v>
      </c>
      <c r="AV46" s="258">
        <f t="shared" si="177"/>
        <v>4.5454545454545459</v>
      </c>
      <c r="AW46" s="259">
        <f t="shared" si="177"/>
        <v>4.6363636363636367</v>
      </c>
      <c r="AX46" s="260">
        <f t="shared" si="178"/>
        <v>4.3810325476992151</v>
      </c>
      <c r="AY46" s="261">
        <f t="shared" si="90"/>
        <v>11</v>
      </c>
      <c r="AZ46" s="75"/>
      <c r="BA46" s="75"/>
      <c r="BB46" s="253">
        <f t="shared" si="181"/>
        <v>4.5</v>
      </c>
      <c r="BC46" s="254">
        <f t="shared" si="181"/>
        <v>4.25</v>
      </c>
      <c r="BD46" s="254">
        <f t="shared" si="181"/>
        <v>4.5</v>
      </c>
      <c r="BE46" s="254">
        <f t="shared" si="181"/>
        <v>4.5</v>
      </c>
      <c r="BF46" s="254">
        <f t="shared" si="181"/>
        <v>4</v>
      </c>
      <c r="BG46" s="254">
        <f t="shared" si="181"/>
        <v>4.25</v>
      </c>
      <c r="BH46" s="253">
        <f t="shared" si="181"/>
        <v>4</v>
      </c>
      <c r="BI46" s="255">
        <f t="shared" si="181"/>
        <v>4.25</v>
      </c>
      <c r="BJ46" s="253">
        <f t="shared" si="181"/>
        <v>4.5</v>
      </c>
      <c r="BK46" s="255">
        <f t="shared" si="181"/>
        <v>3.5</v>
      </c>
      <c r="BL46" s="254">
        <f t="shared" si="181"/>
        <v>4.5</v>
      </c>
      <c r="BM46" s="254">
        <f t="shared" si="181"/>
        <v>3.5</v>
      </c>
      <c r="BN46" s="254">
        <f t="shared" si="181"/>
        <v>4.333333333333333</v>
      </c>
      <c r="BO46" s="256">
        <f t="shared" si="181"/>
        <v>4.5</v>
      </c>
      <c r="BP46" s="256">
        <f t="shared" si="181"/>
        <v>4.25</v>
      </c>
      <c r="BQ46" s="261">
        <f t="shared" si="155"/>
        <v>4</v>
      </c>
      <c r="BR46" s="280"/>
      <c r="BS46" s="253">
        <f t="shared" si="180"/>
        <v>4.7142857142857144</v>
      </c>
      <c r="BT46" s="254">
        <f t="shared" si="180"/>
        <v>4.5714285714285712</v>
      </c>
      <c r="BU46" s="254">
        <f t="shared" si="180"/>
        <v>4.8571428571428568</v>
      </c>
      <c r="BV46" s="254">
        <f t="shared" si="180"/>
        <v>4.8571428571428568</v>
      </c>
      <c r="BW46" s="254">
        <f t="shared" si="180"/>
        <v>4.5</v>
      </c>
      <c r="BX46" s="254">
        <f t="shared" si="180"/>
        <v>4.666666666666667</v>
      </c>
      <c r="BY46" s="253">
        <f t="shared" si="180"/>
        <v>4.2857142857142856</v>
      </c>
      <c r="BZ46" s="255">
        <f t="shared" si="180"/>
        <v>4.7142857142857144</v>
      </c>
      <c r="CA46" s="253">
        <f t="shared" si="180"/>
        <v>4.333333333333333</v>
      </c>
      <c r="CB46" s="255">
        <f t="shared" si="180"/>
        <v>3.4285714285714284</v>
      </c>
      <c r="CC46" s="254">
        <f t="shared" si="180"/>
        <v>4.5714285714285712</v>
      </c>
      <c r="CD46" s="254">
        <f t="shared" si="180"/>
        <v>4</v>
      </c>
      <c r="CE46" s="254">
        <f t="shared" si="180"/>
        <v>4.5</v>
      </c>
      <c r="CF46" s="256">
        <f t="shared" si="180"/>
        <v>4.5714285714285712</v>
      </c>
      <c r="CG46" s="256">
        <f t="shared" si="180"/>
        <v>4.8571428571428568</v>
      </c>
      <c r="CH46" s="261">
        <f t="shared" si="157"/>
        <v>7</v>
      </c>
      <c r="CI46" s="75"/>
      <c r="CJ46" s="291">
        <f t="shared" si="158"/>
        <v>4.333333333333333</v>
      </c>
      <c r="CK46" s="292">
        <f t="shared" si="159"/>
        <v>4.6944444444444446</v>
      </c>
      <c r="CL46" s="291">
        <f t="shared" si="160"/>
        <v>4.125</v>
      </c>
      <c r="CM46" s="292">
        <f t="shared" si="161"/>
        <v>4.5</v>
      </c>
      <c r="CN46" s="291">
        <f t="shared" si="162"/>
        <v>4</v>
      </c>
      <c r="CO46" s="292">
        <f t="shared" si="163"/>
        <v>3.8809523809523805</v>
      </c>
      <c r="CP46" s="291">
        <f t="shared" si="164"/>
        <v>4.1111111111111107</v>
      </c>
      <c r="CQ46" s="292">
        <f t="shared" si="165"/>
        <v>4.3571428571428568</v>
      </c>
      <c r="CR46" s="291">
        <f t="shared" si="166"/>
        <v>4.5</v>
      </c>
      <c r="CS46" s="292">
        <f t="shared" si="167"/>
        <v>4.5714285714285712</v>
      </c>
      <c r="CT46" s="291">
        <f t="shared" si="168"/>
        <v>4.25</v>
      </c>
      <c r="CU46" s="292">
        <f t="shared" si="169"/>
        <v>4.8571428571428568</v>
      </c>
      <c r="CV46" s="291">
        <f t="shared" si="170"/>
        <v>4.2199074074074074</v>
      </c>
      <c r="CW46" s="293">
        <f t="shared" si="171"/>
        <v>4.4768518518518521</v>
      </c>
    </row>
    <row r="47" spans="2:101" s="1" customFormat="1" ht="30" customHeight="1" x14ac:dyDescent="0.25">
      <c r="B47" s="209">
        <v>47</v>
      </c>
      <c r="C47" s="210">
        <v>45474</v>
      </c>
      <c r="D47" s="209" t="s">
        <v>129</v>
      </c>
      <c r="E47" s="211" t="s">
        <v>94</v>
      </c>
      <c r="F47" s="211" t="s">
        <v>95</v>
      </c>
      <c r="G47" s="211" t="s">
        <v>27</v>
      </c>
      <c r="H47" s="212" t="s">
        <v>89</v>
      </c>
      <c r="I47" s="221">
        <v>5</v>
      </c>
      <c r="J47" s="222">
        <v>5</v>
      </c>
      <c r="K47" s="222">
        <v>5</v>
      </c>
      <c r="L47" s="222">
        <v>5</v>
      </c>
      <c r="M47" s="222">
        <v>4</v>
      </c>
      <c r="N47" s="222">
        <v>5</v>
      </c>
      <c r="O47" s="221"/>
      <c r="P47" s="223"/>
      <c r="Q47" s="221">
        <v>5</v>
      </c>
      <c r="R47" s="223">
        <v>5</v>
      </c>
      <c r="S47" s="222">
        <v>5</v>
      </c>
      <c r="T47" s="222">
        <v>5</v>
      </c>
      <c r="U47" s="222">
        <v>5</v>
      </c>
      <c r="V47" s="224">
        <v>5</v>
      </c>
      <c r="W47" s="224"/>
      <c r="X47" s="131"/>
      <c r="Y47" s="251" t="s">
        <v>34</v>
      </c>
      <c r="Z47" s="252" t="s">
        <v>55</v>
      </c>
      <c r="AA47" s="252" t="s">
        <v>123</v>
      </c>
      <c r="AB47" s="253">
        <f t="shared" si="172"/>
        <v>4.583333333333333</v>
      </c>
      <c r="AC47" s="254">
        <f t="shared" si="172"/>
        <v>4.5</v>
      </c>
      <c r="AD47" s="254">
        <f t="shared" si="172"/>
        <v>4.4615384615384617</v>
      </c>
      <c r="AE47" s="254">
        <f t="shared" si="172"/>
        <v>4.5</v>
      </c>
      <c r="AF47" s="254">
        <f t="shared" si="172"/>
        <v>4.6923076923076925</v>
      </c>
      <c r="AG47" s="254">
        <f t="shared" si="172"/>
        <v>4.333333333333333</v>
      </c>
      <c r="AH47" s="253">
        <f t="shared" si="172"/>
        <v>4.1818181818181817</v>
      </c>
      <c r="AI47" s="255">
        <f t="shared" si="172"/>
        <v>4.2</v>
      </c>
      <c r="AJ47" s="253">
        <f t="shared" si="172"/>
        <v>4.4000000000000004</v>
      </c>
      <c r="AK47" s="255">
        <f t="shared" si="172"/>
        <v>3.6</v>
      </c>
      <c r="AL47" s="254">
        <f t="shared" si="172"/>
        <v>4.7272727272727275</v>
      </c>
      <c r="AM47" s="254">
        <f t="shared" si="172"/>
        <v>4.4615384615384617</v>
      </c>
      <c r="AN47" s="254">
        <f t="shared" si="172"/>
        <v>4.7</v>
      </c>
      <c r="AO47" s="256">
        <f t="shared" si="172"/>
        <v>4.666666666666667</v>
      </c>
      <c r="AP47" s="256">
        <f t="shared" si="172"/>
        <v>4.583333333333333</v>
      </c>
      <c r="AQ47" s="254"/>
      <c r="AR47" s="257">
        <f t="shared" si="173"/>
        <v>4.5117521367521372</v>
      </c>
      <c r="AS47" s="258">
        <f t="shared" si="174"/>
        <v>4.1909090909090914</v>
      </c>
      <c r="AT47" s="258">
        <f t="shared" si="175"/>
        <v>4</v>
      </c>
      <c r="AU47" s="258">
        <f t="shared" si="176"/>
        <v>4.6296037296037298</v>
      </c>
      <c r="AV47" s="258">
        <f t="shared" si="177"/>
        <v>4.666666666666667</v>
      </c>
      <c r="AW47" s="259">
        <f t="shared" si="177"/>
        <v>4.583333333333333</v>
      </c>
      <c r="AX47" s="260">
        <f t="shared" si="178"/>
        <v>4.4303774928774926</v>
      </c>
      <c r="AY47" s="261">
        <f t="shared" si="90"/>
        <v>13</v>
      </c>
      <c r="AZ47" s="75"/>
      <c r="BA47" s="75"/>
      <c r="BB47" s="253">
        <f t="shared" si="181"/>
        <v>4.5</v>
      </c>
      <c r="BC47" s="254">
        <f t="shared" si="181"/>
        <v>4.5</v>
      </c>
      <c r="BD47" s="254">
        <f t="shared" si="181"/>
        <v>4.5</v>
      </c>
      <c r="BE47" s="254">
        <f t="shared" si="181"/>
        <v>4.5</v>
      </c>
      <c r="BF47" s="254">
        <f t="shared" si="181"/>
        <v>4.8</v>
      </c>
      <c r="BG47" s="254">
        <f t="shared" si="181"/>
        <v>4.4285714285714288</v>
      </c>
      <c r="BH47" s="253">
        <f t="shared" si="181"/>
        <v>4.2222222222222223</v>
      </c>
      <c r="BI47" s="255">
        <f t="shared" si="181"/>
        <v>4.25</v>
      </c>
      <c r="BJ47" s="253">
        <f t="shared" si="181"/>
        <v>4.2857142857142856</v>
      </c>
      <c r="BK47" s="255">
        <f t="shared" si="181"/>
        <v>3.75</v>
      </c>
      <c r="BL47" s="254">
        <f t="shared" si="181"/>
        <v>4.7777777777777777</v>
      </c>
      <c r="BM47" s="254">
        <f t="shared" si="181"/>
        <v>4.4000000000000004</v>
      </c>
      <c r="BN47" s="254">
        <f t="shared" si="181"/>
        <v>4.75</v>
      </c>
      <c r="BO47" s="256">
        <f t="shared" si="181"/>
        <v>4.8888888888888893</v>
      </c>
      <c r="BP47" s="256">
        <f t="shared" si="181"/>
        <v>4.4444444444444446</v>
      </c>
      <c r="BQ47" s="261">
        <f t="shared" si="155"/>
        <v>10</v>
      </c>
      <c r="BR47" s="279"/>
      <c r="BS47" s="253">
        <f t="shared" si="180"/>
        <v>5</v>
      </c>
      <c r="BT47" s="254">
        <f t="shared" si="180"/>
        <v>4.5</v>
      </c>
      <c r="BU47" s="254">
        <f t="shared" si="180"/>
        <v>4.333333333333333</v>
      </c>
      <c r="BV47" s="254">
        <f t="shared" si="180"/>
        <v>4.5</v>
      </c>
      <c r="BW47" s="254">
        <f t="shared" si="180"/>
        <v>4.333333333333333</v>
      </c>
      <c r="BX47" s="254">
        <f t="shared" si="180"/>
        <v>4</v>
      </c>
      <c r="BY47" s="253">
        <f t="shared" si="180"/>
        <v>4</v>
      </c>
      <c r="BZ47" s="255">
        <f t="shared" si="180"/>
        <v>4</v>
      </c>
      <c r="CA47" s="253">
        <f t="shared" si="180"/>
        <v>4.666666666666667</v>
      </c>
      <c r="CB47" s="255">
        <f t="shared" si="180"/>
        <v>3</v>
      </c>
      <c r="CC47" s="254">
        <f t="shared" si="180"/>
        <v>4.5</v>
      </c>
      <c r="CD47" s="254">
        <f t="shared" si="180"/>
        <v>4.666666666666667</v>
      </c>
      <c r="CE47" s="254">
        <f t="shared" si="180"/>
        <v>4.5</v>
      </c>
      <c r="CF47" s="256">
        <f t="shared" si="180"/>
        <v>4</v>
      </c>
      <c r="CG47" s="256">
        <f t="shared" si="180"/>
        <v>5</v>
      </c>
      <c r="CH47" s="261">
        <f t="shared" si="157"/>
        <v>3</v>
      </c>
      <c r="CI47" s="75"/>
      <c r="CJ47" s="291">
        <f t="shared" si="158"/>
        <v>4.538095238095238</v>
      </c>
      <c r="CK47" s="292">
        <f t="shared" si="159"/>
        <v>4.4444444444444438</v>
      </c>
      <c r="CL47" s="291">
        <f t="shared" si="160"/>
        <v>4.2361111111111107</v>
      </c>
      <c r="CM47" s="292">
        <f t="shared" si="161"/>
        <v>4</v>
      </c>
      <c r="CN47" s="291">
        <f t="shared" si="162"/>
        <v>4.0178571428571423</v>
      </c>
      <c r="CO47" s="292">
        <f t="shared" si="163"/>
        <v>3.8333333333333335</v>
      </c>
      <c r="CP47" s="291">
        <f t="shared" si="164"/>
        <v>4.6425925925925924</v>
      </c>
      <c r="CQ47" s="292">
        <f t="shared" si="165"/>
        <v>4.5555555555555562</v>
      </c>
      <c r="CR47" s="291">
        <f t="shared" si="166"/>
        <v>4.8888888888888893</v>
      </c>
      <c r="CS47" s="292">
        <f t="shared" si="167"/>
        <v>4</v>
      </c>
      <c r="CT47" s="291">
        <f t="shared" si="168"/>
        <v>4.4444444444444446</v>
      </c>
      <c r="CU47" s="292">
        <f t="shared" si="169"/>
        <v>5</v>
      </c>
      <c r="CV47" s="291">
        <f t="shared" si="170"/>
        <v>4.4613315696649032</v>
      </c>
      <c r="CW47" s="293">
        <f t="shared" si="171"/>
        <v>4.3055555555555554</v>
      </c>
    </row>
    <row r="48" spans="2:101" s="1" customFormat="1" ht="30" customHeight="1" x14ac:dyDescent="0.25">
      <c r="B48" s="209">
        <v>48</v>
      </c>
      <c r="C48" s="210">
        <v>45474</v>
      </c>
      <c r="D48" s="209" t="s">
        <v>129</v>
      </c>
      <c r="E48" s="211" t="s">
        <v>93</v>
      </c>
      <c r="F48" s="211" t="s">
        <v>96</v>
      </c>
      <c r="G48" s="211" t="s">
        <v>23</v>
      </c>
      <c r="H48" s="212" t="s">
        <v>82</v>
      </c>
      <c r="I48" s="221">
        <v>5</v>
      </c>
      <c r="J48" s="222">
        <v>1</v>
      </c>
      <c r="K48" s="222">
        <v>2</v>
      </c>
      <c r="L48" s="222">
        <v>1</v>
      </c>
      <c r="M48" s="222">
        <v>1</v>
      </c>
      <c r="N48" s="222">
        <v>3</v>
      </c>
      <c r="O48" s="221">
        <v>3</v>
      </c>
      <c r="P48" s="223">
        <v>4</v>
      </c>
      <c r="Q48" s="221">
        <v>1</v>
      </c>
      <c r="R48" s="223">
        <v>1</v>
      </c>
      <c r="S48" s="222">
        <v>5</v>
      </c>
      <c r="T48" s="222">
        <v>5</v>
      </c>
      <c r="U48" s="222">
        <v>5</v>
      </c>
      <c r="V48" s="224">
        <v>1</v>
      </c>
      <c r="W48" s="224">
        <v>2</v>
      </c>
      <c r="X48" s="131"/>
      <c r="Y48" s="268"/>
      <c r="Z48" s="437" t="s">
        <v>289</v>
      </c>
      <c r="AA48" s="269"/>
      <c r="AB48" s="253"/>
      <c r="AC48" s="254"/>
      <c r="AD48" s="254"/>
      <c r="AE48" s="254"/>
      <c r="AF48" s="254"/>
      <c r="AG48" s="254"/>
      <c r="AH48" s="253"/>
      <c r="AI48" s="255"/>
      <c r="AJ48" s="253"/>
      <c r="AK48" s="255"/>
      <c r="AL48" s="254"/>
      <c r="AM48" s="254"/>
      <c r="AN48" s="254"/>
      <c r="AO48" s="256"/>
      <c r="AP48" s="256"/>
      <c r="AQ48" s="254"/>
      <c r="AR48" s="263"/>
      <c r="AS48" s="264"/>
      <c r="AT48" s="264"/>
      <c r="AU48" s="264"/>
      <c r="AV48" s="264"/>
      <c r="AW48" s="265"/>
      <c r="AX48" s="266"/>
      <c r="AY48" s="267">
        <f>SUM(AY6:AY47)</f>
        <v>461</v>
      </c>
      <c r="AZ48" s="75"/>
      <c r="BA48" s="75"/>
      <c r="BB48" s="281"/>
      <c r="BC48" s="282"/>
      <c r="BD48" s="282"/>
      <c r="BE48" s="282"/>
      <c r="BF48" s="282"/>
      <c r="BG48" s="282"/>
      <c r="BH48" s="281"/>
      <c r="BI48" s="283"/>
      <c r="BJ48" s="281"/>
      <c r="BK48" s="283"/>
      <c r="BL48" s="282"/>
      <c r="BM48" s="282"/>
      <c r="BN48" s="282"/>
      <c r="BO48" s="284"/>
      <c r="BP48" s="284"/>
      <c r="BQ48" s="267">
        <f>SUM(BQ6:BQ47)</f>
        <v>210</v>
      </c>
      <c r="BR48" s="285"/>
      <c r="BS48" s="281"/>
      <c r="BT48" s="282"/>
      <c r="BU48" s="282"/>
      <c r="BV48" s="282"/>
      <c r="BW48" s="282"/>
      <c r="BX48" s="282"/>
      <c r="BY48" s="281"/>
      <c r="BZ48" s="283"/>
      <c r="CA48" s="281"/>
      <c r="CB48" s="283"/>
      <c r="CC48" s="282"/>
      <c r="CD48" s="282"/>
      <c r="CE48" s="282"/>
      <c r="CF48" s="284"/>
      <c r="CG48" s="284"/>
      <c r="CH48" s="267">
        <f>SUM(CH6:CH47)</f>
        <v>225</v>
      </c>
      <c r="CI48" s="75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135"/>
      <c r="CU48" s="135"/>
      <c r="CV48" s="135"/>
      <c r="CW48" s="135"/>
    </row>
    <row r="49" spans="2:101" s="1" customFormat="1" ht="30" customHeight="1" x14ac:dyDescent="0.25">
      <c r="B49" s="209">
        <v>49</v>
      </c>
      <c r="C49" s="210">
        <v>45474</v>
      </c>
      <c r="D49" s="209" t="s">
        <v>129</v>
      </c>
      <c r="E49" s="211" t="s">
        <v>93</v>
      </c>
      <c r="F49" s="211" t="s">
        <v>95</v>
      </c>
      <c r="G49" s="211" t="s">
        <v>150</v>
      </c>
      <c r="H49" s="212" t="s">
        <v>67</v>
      </c>
      <c r="I49" s="221">
        <v>4</v>
      </c>
      <c r="J49" s="222">
        <v>4</v>
      </c>
      <c r="K49" s="222">
        <v>4</v>
      </c>
      <c r="L49" s="222"/>
      <c r="M49" s="222">
        <v>4</v>
      </c>
      <c r="N49" s="222">
        <v>3</v>
      </c>
      <c r="O49" s="221">
        <v>3</v>
      </c>
      <c r="P49" s="223">
        <v>4</v>
      </c>
      <c r="Q49" s="221">
        <v>4</v>
      </c>
      <c r="R49" s="223">
        <v>3</v>
      </c>
      <c r="S49" s="222">
        <v>4</v>
      </c>
      <c r="T49" s="222">
        <v>4</v>
      </c>
      <c r="U49" s="222">
        <v>4</v>
      </c>
      <c r="V49" s="224">
        <v>4</v>
      </c>
      <c r="W49" s="224">
        <v>4</v>
      </c>
      <c r="X49" s="131"/>
      <c r="Y49" s="78"/>
      <c r="AB49" s="73"/>
      <c r="AC49" s="73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4"/>
      <c r="AS49" s="74"/>
      <c r="AT49" s="74"/>
      <c r="AU49" s="74"/>
      <c r="AV49" s="74"/>
      <c r="AW49" s="74"/>
      <c r="AX49" s="74"/>
      <c r="AY49" s="74"/>
      <c r="AZ49" s="75"/>
      <c r="BA49" s="75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6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5"/>
    </row>
    <row r="50" spans="2:101" s="1" customFormat="1" ht="30" customHeight="1" x14ac:dyDescent="0.25">
      <c r="B50" s="209">
        <v>50</v>
      </c>
      <c r="C50" s="210">
        <v>45474</v>
      </c>
      <c r="D50" s="209" t="s">
        <v>129</v>
      </c>
      <c r="E50" s="211" t="s">
        <v>94</v>
      </c>
      <c r="F50" s="211" t="s">
        <v>96</v>
      </c>
      <c r="G50" s="211" t="s">
        <v>28</v>
      </c>
      <c r="H50" s="212" t="s">
        <v>76</v>
      </c>
      <c r="I50" s="221">
        <v>5</v>
      </c>
      <c r="J50" s="222">
        <v>5</v>
      </c>
      <c r="K50" s="222">
        <v>5</v>
      </c>
      <c r="L50" s="222">
        <v>5</v>
      </c>
      <c r="M50" s="222">
        <v>5</v>
      </c>
      <c r="N50" s="222">
        <v>4</v>
      </c>
      <c r="O50" s="221">
        <v>5</v>
      </c>
      <c r="P50" s="223">
        <v>5</v>
      </c>
      <c r="Q50" s="221">
        <v>5</v>
      </c>
      <c r="R50" s="223">
        <v>4</v>
      </c>
      <c r="S50" s="222">
        <v>5</v>
      </c>
      <c r="T50" s="222">
        <v>5</v>
      </c>
      <c r="U50" s="222">
        <v>5</v>
      </c>
      <c r="V50" s="224">
        <v>4</v>
      </c>
      <c r="W50" s="224">
        <v>5</v>
      </c>
      <c r="X50" s="131"/>
      <c r="Y50" s="78"/>
      <c r="AB50" s="73"/>
      <c r="AC50" s="73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4"/>
      <c r="AS50" s="74"/>
      <c r="AT50" s="74"/>
      <c r="AU50" s="74"/>
      <c r="AV50" s="74"/>
      <c r="AW50" s="74"/>
      <c r="AX50" s="74"/>
      <c r="AY50" s="74"/>
      <c r="AZ50" s="75"/>
      <c r="BA50" s="75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6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5"/>
    </row>
    <row r="51" spans="2:101" s="1" customFormat="1" ht="30" customHeight="1" x14ac:dyDescent="0.25">
      <c r="B51" s="209">
        <v>51</v>
      </c>
      <c r="C51" s="210">
        <v>45474</v>
      </c>
      <c r="D51" s="209" t="s">
        <v>129</v>
      </c>
      <c r="E51" s="211" t="s">
        <v>93</v>
      </c>
      <c r="F51" s="211" t="s">
        <v>96</v>
      </c>
      <c r="G51" s="211" t="s">
        <v>149</v>
      </c>
      <c r="H51" s="212" t="s">
        <v>63</v>
      </c>
      <c r="I51" s="221">
        <v>2</v>
      </c>
      <c r="J51" s="222">
        <v>3</v>
      </c>
      <c r="K51" s="222">
        <v>3</v>
      </c>
      <c r="L51" s="222">
        <v>3</v>
      </c>
      <c r="M51" s="222">
        <v>2</v>
      </c>
      <c r="N51" s="222">
        <v>3</v>
      </c>
      <c r="O51" s="221">
        <v>2</v>
      </c>
      <c r="P51" s="223">
        <v>2</v>
      </c>
      <c r="Q51" s="221">
        <v>3</v>
      </c>
      <c r="R51" s="223">
        <v>1</v>
      </c>
      <c r="S51" s="222">
        <v>3</v>
      </c>
      <c r="T51" s="222">
        <v>4</v>
      </c>
      <c r="U51" s="222">
        <v>4</v>
      </c>
      <c r="V51" s="224">
        <v>3</v>
      </c>
      <c r="W51" s="224">
        <v>2</v>
      </c>
      <c r="X51" s="131"/>
      <c r="Y51" s="78"/>
      <c r="AB51" s="73"/>
      <c r="AC51" s="73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4"/>
      <c r="AS51" s="74"/>
      <c r="AT51" s="74"/>
      <c r="AU51" s="74"/>
      <c r="AV51" s="74"/>
      <c r="AW51" s="74"/>
      <c r="AX51" s="74"/>
      <c r="AY51" s="74"/>
      <c r="AZ51" s="75"/>
      <c r="BA51" s="75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6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5"/>
      <c r="CJ51" s="294" t="s">
        <v>203</v>
      </c>
      <c r="CK51" s="63"/>
      <c r="CL51" s="63"/>
      <c r="CM51" s="63"/>
      <c r="CN51" s="63"/>
      <c r="CO51" s="63"/>
      <c r="CP51" s="63"/>
      <c r="CQ51" s="63"/>
      <c r="CR51" s="63"/>
      <c r="CS51" s="63"/>
      <c r="CT51" s="135"/>
      <c r="CU51" s="135"/>
      <c r="CV51" s="295" t="s">
        <v>204</v>
      </c>
      <c r="CW51" s="295"/>
    </row>
    <row r="52" spans="2:101" s="1" customFormat="1" ht="30" customHeight="1" x14ac:dyDescent="0.25">
      <c r="B52" s="209">
        <v>52</v>
      </c>
      <c r="C52" s="210">
        <v>45474</v>
      </c>
      <c r="D52" s="209" t="s">
        <v>129</v>
      </c>
      <c r="E52" s="211" t="s">
        <v>93</v>
      </c>
      <c r="F52" s="211" t="s">
        <v>97</v>
      </c>
      <c r="G52" s="211" t="s">
        <v>131</v>
      </c>
      <c r="H52" s="212" t="s">
        <v>84</v>
      </c>
      <c r="I52" s="221">
        <v>2</v>
      </c>
      <c r="J52" s="222">
        <v>2</v>
      </c>
      <c r="K52" s="222">
        <v>2</v>
      </c>
      <c r="L52" s="222">
        <v>1</v>
      </c>
      <c r="M52" s="222">
        <v>3</v>
      </c>
      <c r="N52" s="222">
        <v>2</v>
      </c>
      <c r="O52" s="221">
        <v>3</v>
      </c>
      <c r="P52" s="223">
        <v>2</v>
      </c>
      <c r="Q52" s="221"/>
      <c r="R52" s="223">
        <v>1</v>
      </c>
      <c r="S52" s="222">
        <v>3</v>
      </c>
      <c r="T52" s="222">
        <v>2</v>
      </c>
      <c r="U52" s="222">
        <v>3</v>
      </c>
      <c r="V52" s="224">
        <v>3</v>
      </c>
      <c r="W52" s="224">
        <v>2</v>
      </c>
      <c r="X52" s="131"/>
      <c r="Y52" s="78"/>
      <c r="AB52" s="73"/>
      <c r="AC52" s="73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4"/>
      <c r="AS52" s="74"/>
      <c r="AT52" s="74"/>
      <c r="AU52" s="74"/>
      <c r="AV52" s="74"/>
      <c r="AW52" s="74"/>
      <c r="AX52" s="74"/>
      <c r="AY52" s="74"/>
      <c r="AZ52" s="75"/>
      <c r="BA52" s="75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6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5"/>
      <c r="CJ52" s="296">
        <f>AVERAGE(CJ6:CJ47)</f>
        <v>4.1242105937816724</v>
      </c>
      <c r="CK52" s="296">
        <f>AVERAGE(CK6:CK47)</f>
        <v>4.1334688389525853</v>
      </c>
      <c r="CL52" s="296">
        <f t="shared" ref="CL52:CT52" si="182">AVERAGE(CL6:CL47)</f>
        <v>4.0485092254488801</v>
      </c>
      <c r="CM52" s="296">
        <f t="shared" si="182"/>
        <v>4.1406050301362107</v>
      </c>
      <c r="CN52" s="296">
        <f t="shared" si="182"/>
        <v>3.785519480519481</v>
      </c>
      <c r="CO52" s="296">
        <f t="shared" si="182"/>
        <v>3.908078904976295</v>
      </c>
      <c r="CP52" s="296">
        <f t="shared" si="182"/>
        <v>4.0910111800823881</v>
      </c>
      <c r="CQ52" s="296">
        <f t="shared" si="182"/>
        <v>4.2173086957256505</v>
      </c>
      <c r="CR52" s="296">
        <f t="shared" si="182"/>
        <v>4.4449844137344137</v>
      </c>
      <c r="CS52" s="296">
        <f t="shared" si="182"/>
        <v>4.4107950872656758</v>
      </c>
      <c r="CT52" s="296">
        <f t="shared" si="182"/>
        <v>4.2235763310763312</v>
      </c>
      <c r="CU52" s="296">
        <f>AVERAGE(CU6:CU47)</f>
        <v>4.2964052287581689</v>
      </c>
      <c r="CV52" s="297" t="s">
        <v>0</v>
      </c>
      <c r="CW52" s="297" t="s">
        <v>1</v>
      </c>
    </row>
    <row r="53" spans="2:101" s="1" customFormat="1" ht="30" customHeight="1" x14ac:dyDescent="0.25">
      <c r="B53" s="209">
        <v>53</v>
      </c>
      <c r="C53" s="210">
        <v>45474</v>
      </c>
      <c r="D53" s="209" t="s">
        <v>129</v>
      </c>
      <c r="E53" s="211" t="s">
        <v>94</v>
      </c>
      <c r="F53" s="211" t="s">
        <v>95</v>
      </c>
      <c r="G53" s="211" t="s">
        <v>25</v>
      </c>
      <c r="H53" s="212" t="s">
        <v>70</v>
      </c>
      <c r="I53" s="221">
        <v>5</v>
      </c>
      <c r="J53" s="222">
        <v>4</v>
      </c>
      <c r="K53" s="222">
        <v>5</v>
      </c>
      <c r="L53" s="222">
        <v>5</v>
      </c>
      <c r="M53" s="222">
        <v>4</v>
      </c>
      <c r="N53" s="222">
        <v>4</v>
      </c>
      <c r="O53" s="221">
        <v>4</v>
      </c>
      <c r="P53" s="223">
        <v>3</v>
      </c>
      <c r="Q53" s="221">
        <v>4</v>
      </c>
      <c r="R53" s="223">
        <v>4</v>
      </c>
      <c r="S53" s="222">
        <v>5</v>
      </c>
      <c r="T53" s="222">
        <v>5</v>
      </c>
      <c r="U53" s="222">
        <v>5</v>
      </c>
      <c r="V53" s="224">
        <v>4</v>
      </c>
      <c r="W53" s="224">
        <v>4</v>
      </c>
      <c r="X53" s="131"/>
      <c r="Y53" s="78"/>
      <c r="AB53" s="73"/>
      <c r="AC53" s="73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4"/>
      <c r="AS53" s="74"/>
      <c r="AT53" s="74"/>
      <c r="AU53" s="74"/>
      <c r="AV53" s="74"/>
      <c r="AW53" s="74"/>
      <c r="AX53" s="74"/>
      <c r="AY53" s="74"/>
      <c r="AZ53" s="75"/>
      <c r="BA53" s="75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6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5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135"/>
      <c r="CU53" s="135"/>
      <c r="CV53" s="298">
        <f>AVERAGE(CV6:CV47)</f>
        <v>4.1139953380398859</v>
      </c>
      <c r="CW53" s="298">
        <f>AVERAGE(CW6:CW47)</f>
        <v>4.1943269213893375</v>
      </c>
    </row>
    <row r="54" spans="2:101" s="1" customFormat="1" ht="30" customHeight="1" x14ac:dyDescent="0.25">
      <c r="B54" s="209">
        <v>54</v>
      </c>
      <c r="C54" s="210">
        <v>45474</v>
      </c>
      <c r="D54" s="209" t="s">
        <v>129</v>
      </c>
      <c r="E54" s="211" t="s">
        <v>93</v>
      </c>
      <c r="F54" s="211" t="s">
        <v>96</v>
      </c>
      <c r="G54" s="211" t="s">
        <v>33</v>
      </c>
      <c r="H54" s="212" t="s">
        <v>71</v>
      </c>
      <c r="I54" s="221">
        <v>3</v>
      </c>
      <c r="J54" s="222">
        <v>3</v>
      </c>
      <c r="K54" s="222">
        <v>4</v>
      </c>
      <c r="L54" s="222">
        <v>2</v>
      </c>
      <c r="M54" s="222">
        <v>4</v>
      </c>
      <c r="N54" s="222">
        <v>1</v>
      </c>
      <c r="O54" s="221"/>
      <c r="P54" s="223"/>
      <c r="Q54" s="221"/>
      <c r="R54" s="223"/>
      <c r="S54" s="222">
        <v>3</v>
      </c>
      <c r="T54" s="222">
        <v>3</v>
      </c>
      <c r="U54" s="222"/>
      <c r="V54" s="224">
        <v>4</v>
      </c>
      <c r="W54" s="224">
        <v>3</v>
      </c>
      <c r="X54" s="131"/>
      <c r="Y54" s="78"/>
      <c r="AB54" s="73"/>
      <c r="AC54" s="73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4"/>
      <c r="AS54" s="74"/>
      <c r="AT54" s="74"/>
      <c r="AU54" s="74"/>
      <c r="AV54" s="74"/>
      <c r="AW54" s="74"/>
      <c r="AX54" s="74"/>
      <c r="AY54" s="74"/>
      <c r="AZ54" s="75"/>
      <c r="BA54" s="75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6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5"/>
    </row>
    <row r="55" spans="2:101" s="1" customFormat="1" ht="30" customHeight="1" x14ac:dyDescent="0.25">
      <c r="B55" s="209">
        <v>55</v>
      </c>
      <c r="C55" s="210">
        <v>45474</v>
      </c>
      <c r="D55" s="209" t="s">
        <v>129</v>
      </c>
      <c r="E55" s="211" t="s">
        <v>92</v>
      </c>
      <c r="F55" s="211" t="s">
        <v>96</v>
      </c>
      <c r="G55" s="211" t="s">
        <v>149</v>
      </c>
      <c r="H55" s="212" t="s">
        <v>63</v>
      </c>
      <c r="I55" s="221">
        <v>1</v>
      </c>
      <c r="J55" s="222">
        <v>2</v>
      </c>
      <c r="K55" s="222">
        <v>1</v>
      </c>
      <c r="L55" s="222">
        <v>1</v>
      </c>
      <c r="M55" s="222">
        <v>5</v>
      </c>
      <c r="N55" s="222">
        <v>1</v>
      </c>
      <c r="O55" s="221">
        <v>1</v>
      </c>
      <c r="P55" s="223">
        <v>1</v>
      </c>
      <c r="Q55" s="221">
        <v>2</v>
      </c>
      <c r="R55" s="223">
        <v>3</v>
      </c>
      <c r="S55" s="222">
        <v>2</v>
      </c>
      <c r="T55" s="222">
        <v>1</v>
      </c>
      <c r="U55" s="222">
        <v>1</v>
      </c>
      <c r="V55" s="224">
        <v>3</v>
      </c>
      <c r="W55" s="224">
        <v>1</v>
      </c>
      <c r="X55" s="131"/>
      <c r="Y55" s="78"/>
      <c r="AB55" s="73"/>
      <c r="AC55" s="73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4"/>
      <c r="AS55" s="74"/>
      <c r="AT55" s="74"/>
      <c r="AU55" s="74"/>
      <c r="AV55" s="74"/>
      <c r="AW55" s="74"/>
      <c r="AX55" s="74"/>
      <c r="AY55" s="74"/>
      <c r="AZ55" s="75"/>
      <c r="BA55" s="75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6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5"/>
    </row>
    <row r="56" spans="2:101" s="1" customFormat="1" ht="30" customHeight="1" x14ac:dyDescent="0.25">
      <c r="B56" s="209">
        <v>56</v>
      </c>
      <c r="C56" s="210">
        <v>45474</v>
      </c>
      <c r="D56" s="209" t="s">
        <v>129</v>
      </c>
      <c r="E56" s="211" t="s">
        <v>92</v>
      </c>
      <c r="F56" s="211" t="s">
        <v>97</v>
      </c>
      <c r="G56" s="211" t="s">
        <v>43</v>
      </c>
      <c r="H56" s="212" t="s">
        <v>277</v>
      </c>
      <c r="I56" s="221">
        <v>5</v>
      </c>
      <c r="J56" s="222">
        <v>5</v>
      </c>
      <c r="K56" s="222">
        <v>5</v>
      </c>
      <c r="L56" s="222">
        <v>5</v>
      </c>
      <c r="M56" s="222">
        <v>5</v>
      </c>
      <c r="N56" s="222">
        <v>5</v>
      </c>
      <c r="O56" s="221">
        <v>4</v>
      </c>
      <c r="P56" s="223">
        <v>5</v>
      </c>
      <c r="Q56" s="221">
        <v>5</v>
      </c>
      <c r="R56" s="223">
        <v>4</v>
      </c>
      <c r="S56" s="222">
        <v>5</v>
      </c>
      <c r="T56" s="222">
        <v>5</v>
      </c>
      <c r="U56" s="222">
        <v>5</v>
      </c>
      <c r="V56" s="224">
        <v>5</v>
      </c>
      <c r="W56" s="224">
        <v>5</v>
      </c>
      <c r="X56" s="131"/>
      <c r="Y56" s="78"/>
      <c r="AB56" s="73"/>
      <c r="AC56" s="73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4"/>
      <c r="AS56" s="74"/>
      <c r="AT56" s="74"/>
      <c r="AU56" s="74"/>
      <c r="AV56" s="74"/>
      <c r="AW56" s="74"/>
      <c r="AX56" s="74"/>
      <c r="AY56" s="74"/>
      <c r="AZ56" s="75"/>
      <c r="BA56" s="75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6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5"/>
    </row>
    <row r="57" spans="2:101" s="1" customFormat="1" ht="30" customHeight="1" x14ac:dyDescent="0.25">
      <c r="B57" s="209">
        <v>57</v>
      </c>
      <c r="C57" s="210">
        <v>45474</v>
      </c>
      <c r="D57" s="209" t="s">
        <v>129</v>
      </c>
      <c r="E57" s="211" t="s">
        <v>94</v>
      </c>
      <c r="F57" s="211" t="s">
        <v>96</v>
      </c>
      <c r="G57" s="211" t="s">
        <v>149</v>
      </c>
      <c r="H57" s="212" t="s">
        <v>63</v>
      </c>
      <c r="I57" s="221">
        <v>3</v>
      </c>
      <c r="J57" s="222">
        <v>3</v>
      </c>
      <c r="K57" s="222">
        <v>2</v>
      </c>
      <c r="L57" s="222">
        <v>2</v>
      </c>
      <c r="M57" s="222">
        <v>4</v>
      </c>
      <c r="N57" s="222">
        <v>4</v>
      </c>
      <c r="O57" s="221">
        <v>1</v>
      </c>
      <c r="P57" s="223">
        <v>1</v>
      </c>
      <c r="Q57" s="221">
        <v>3</v>
      </c>
      <c r="R57" s="223">
        <v>1</v>
      </c>
      <c r="S57" s="222">
        <v>2</v>
      </c>
      <c r="T57" s="222">
        <v>1</v>
      </c>
      <c r="U57" s="222">
        <v>1</v>
      </c>
      <c r="V57" s="224">
        <v>5</v>
      </c>
      <c r="W57" s="224">
        <v>2</v>
      </c>
      <c r="X57" s="131"/>
      <c r="Y57" s="78"/>
      <c r="AB57" s="73"/>
      <c r="AC57" s="73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4"/>
      <c r="AS57" s="74"/>
      <c r="AT57" s="74"/>
      <c r="AU57" s="74"/>
      <c r="AV57" s="74"/>
      <c r="AW57" s="74"/>
      <c r="AX57" s="74"/>
      <c r="AY57" s="74"/>
      <c r="AZ57" s="75"/>
      <c r="BA57" s="75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6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5"/>
    </row>
    <row r="58" spans="2:101" s="1" customFormat="1" ht="30" customHeight="1" x14ac:dyDescent="0.25">
      <c r="B58" s="209">
        <v>58</v>
      </c>
      <c r="C58" s="210">
        <v>45474</v>
      </c>
      <c r="D58" s="209" t="s">
        <v>129</v>
      </c>
      <c r="E58" s="211" t="s">
        <v>93</v>
      </c>
      <c r="F58" s="211" t="s">
        <v>96</v>
      </c>
      <c r="G58" s="211" t="s">
        <v>149</v>
      </c>
      <c r="H58" s="212" t="s">
        <v>63</v>
      </c>
      <c r="I58" s="221">
        <v>4</v>
      </c>
      <c r="J58" s="222">
        <v>3</v>
      </c>
      <c r="K58" s="222">
        <v>4</v>
      </c>
      <c r="L58" s="222">
        <v>4</v>
      </c>
      <c r="M58" s="222">
        <v>4</v>
      </c>
      <c r="N58" s="222">
        <v>3</v>
      </c>
      <c r="O58" s="221">
        <v>4</v>
      </c>
      <c r="P58" s="223">
        <v>4</v>
      </c>
      <c r="Q58" s="221">
        <v>4</v>
      </c>
      <c r="R58" s="223">
        <v>3</v>
      </c>
      <c r="S58" s="222">
        <v>3</v>
      </c>
      <c r="T58" s="222">
        <v>4</v>
      </c>
      <c r="U58" s="222">
        <v>4</v>
      </c>
      <c r="V58" s="224">
        <v>3</v>
      </c>
      <c r="W58" s="224">
        <v>4</v>
      </c>
      <c r="X58" s="131"/>
      <c r="Y58" s="78"/>
      <c r="AB58" s="73"/>
      <c r="AC58" s="73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4"/>
      <c r="AS58" s="74"/>
      <c r="AT58" s="74"/>
      <c r="AU58" s="74"/>
      <c r="AV58" s="74"/>
      <c r="AW58" s="74"/>
      <c r="AX58" s="74"/>
      <c r="AY58" s="74"/>
      <c r="AZ58" s="75"/>
      <c r="BA58" s="75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6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5"/>
    </row>
    <row r="59" spans="2:101" s="1" customFormat="1" ht="30" customHeight="1" x14ac:dyDescent="0.25">
      <c r="B59" s="209">
        <v>59</v>
      </c>
      <c r="C59" s="210">
        <v>45474</v>
      </c>
      <c r="D59" s="209" t="s">
        <v>129</v>
      </c>
      <c r="E59" s="211" t="s">
        <v>93</v>
      </c>
      <c r="F59" s="211" t="s">
        <v>95</v>
      </c>
      <c r="G59" s="211" t="s">
        <v>131</v>
      </c>
      <c r="H59" s="212" t="s">
        <v>84</v>
      </c>
      <c r="I59" s="221">
        <v>4</v>
      </c>
      <c r="J59" s="222">
        <v>4</v>
      </c>
      <c r="K59" s="222">
        <v>4</v>
      </c>
      <c r="L59" s="222">
        <v>5</v>
      </c>
      <c r="M59" s="222">
        <v>4</v>
      </c>
      <c r="N59" s="222">
        <v>3</v>
      </c>
      <c r="O59" s="221">
        <v>2</v>
      </c>
      <c r="P59" s="223">
        <v>2</v>
      </c>
      <c r="Q59" s="221">
        <v>4</v>
      </c>
      <c r="R59" s="223">
        <v>3</v>
      </c>
      <c r="S59" s="222">
        <v>4</v>
      </c>
      <c r="T59" s="222">
        <v>3</v>
      </c>
      <c r="U59" s="222">
        <v>3</v>
      </c>
      <c r="V59" s="224">
        <v>4</v>
      </c>
      <c r="W59" s="224">
        <v>4</v>
      </c>
      <c r="X59" s="131"/>
      <c r="Y59" s="78"/>
      <c r="AB59" s="73"/>
      <c r="AC59" s="73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4"/>
      <c r="AS59" s="74"/>
      <c r="AT59" s="74"/>
      <c r="AU59" s="74"/>
      <c r="AV59" s="74"/>
      <c r="AW59" s="74"/>
      <c r="AX59" s="74"/>
      <c r="AY59" s="74"/>
      <c r="AZ59" s="75"/>
      <c r="BA59" s="75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6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5"/>
    </row>
    <row r="60" spans="2:101" s="1" customFormat="1" ht="30" customHeight="1" x14ac:dyDescent="0.25">
      <c r="B60" s="209">
        <v>60</v>
      </c>
      <c r="C60" s="210">
        <v>45474</v>
      </c>
      <c r="D60" s="209" t="s">
        <v>129</v>
      </c>
      <c r="E60" s="211" t="s">
        <v>94</v>
      </c>
      <c r="F60" s="211" t="s">
        <v>96</v>
      </c>
      <c r="G60" s="211" t="s">
        <v>28</v>
      </c>
      <c r="H60" s="212" t="s">
        <v>76</v>
      </c>
      <c r="I60" s="221">
        <v>5</v>
      </c>
      <c r="J60" s="222">
        <v>5</v>
      </c>
      <c r="K60" s="222">
        <v>4</v>
      </c>
      <c r="L60" s="222">
        <v>5</v>
      </c>
      <c r="M60" s="222">
        <v>5</v>
      </c>
      <c r="N60" s="222">
        <v>4</v>
      </c>
      <c r="O60" s="221">
        <v>5</v>
      </c>
      <c r="P60" s="223">
        <v>5</v>
      </c>
      <c r="Q60" s="221"/>
      <c r="R60" s="223"/>
      <c r="S60" s="222">
        <v>4</v>
      </c>
      <c r="T60" s="222">
        <v>5</v>
      </c>
      <c r="U60" s="222">
        <v>5</v>
      </c>
      <c r="V60" s="224">
        <v>5</v>
      </c>
      <c r="W60" s="224">
        <v>5</v>
      </c>
      <c r="X60" s="131"/>
      <c r="Y60" s="78"/>
      <c r="AB60" s="73"/>
      <c r="AC60" s="73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4"/>
      <c r="AS60" s="74"/>
      <c r="AT60" s="74"/>
      <c r="AU60" s="74"/>
      <c r="AV60" s="74"/>
      <c r="AW60" s="74"/>
      <c r="AX60" s="74"/>
      <c r="AY60" s="74"/>
      <c r="AZ60" s="75"/>
      <c r="BA60" s="75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6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5"/>
    </row>
    <row r="61" spans="2:101" s="1" customFormat="1" ht="30" customHeight="1" x14ac:dyDescent="0.25">
      <c r="B61" s="209">
        <v>61</v>
      </c>
      <c r="C61" s="210">
        <v>45474</v>
      </c>
      <c r="D61" s="209" t="s">
        <v>129</v>
      </c>
      <c r="E61" s="211" t="s">
        <v>93</v>
      </c>
      <c r="F61" s="211" t="s">
        <v>95</v>
      </c>
      <c r="G61" s="211" t="s">
        <v>22</v>
      </c>
      <c r="H61" s="212" t="s">
        <v>81</v>
      </c>
      <c r="I61" s="221">
        <v>4</v>
      </c>
      <c r="J61" s="222">
        <v>3</v>
      </c>
      <c r="K61" s="222">
        <v>4</v>
      </c>
      <c r="L61" s="222">
        <v>3</v>
      </c>
      <c r="M61" s="222">
        <v>3</v>
      </c>
      <c r="N61" s="222">
        <v>2</v>
      </c>
      <c r="O61" s="221">
        <v>5</v>
      </c>
      <c r="P61" s="223">
        <v>5</v>
      </c>
      <c r="Q61" s="221">
        <v>4</v>
      </c>
      <c r="R61" s="223">
        <v>4</v>
      </c>
      <c r="S61" s="222">
        <v>5</v>
      </c>
      <c r="T61" s="222">
        <v>5</v>
      </c>
      <c r="U61" s="222"/>
      <c r="V61" s="224">
        <v>3</v>
      </c>
      <c r="W61" s="224">
        <v>3</v>
      </c>
      <c r="X61" s="131"/>
      <c r="Y61" s="78"/>
      <c r="AB61" s="73"/>
      <c r="AC61" s="73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4"/>
      <c r="AS61" s="74"/>
      <c r="AT61" s="74"/>
      <c r="AU61" s="74"/>
      <c r="AV61" s="74"/>
      <c r="AW61" s="74"/>
      <c r="AX61" s="74"/>
      <c r="AY61" s="74"/>
      <c r="AZ61" s="75"/>
      <c r="BA61" s="75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6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5"/>
    </row>
    <row r="62" spans="2:101" s="1" customFormat="1" ht="30" customHeight="1" x14ac:dyDescent="0.25">
      <c r="B62" s="209">
        <v>63</v>
      </c>
      <c r="C62" s="210">
        <v>45474</v>
      </c>
      <c r="D62" s="209" t="s">
        <v>129</v>
      </c>
      <c r="E62" s="211" t="s">
        <v>93</v>
      </c>
      <c r="F62" s="211" t="s">
        <v>95</v>
      </c>
      <c r="G62" s="211" t="s">
        <v>131</v>
      </c>
      <c r="H62" s="212" t="s">
        <v>84</v>
      </c>
      <c r="I62" s="221">
        <v>4</v>
      </c>
      <c r="J62" s="222">
        <v>4</v>
      </c>
      <c r="K62" s="222">
        <v>4</v>
      </c>
      <c r="L62" s="222">
        <v>4</v>
      </c>
      <c r="M62" s="222">
        <v>3</v>
      </c>
      <c r="N62" s="222">
        <v>4</v>
      </c>
      <c r="O62" s="221">
        <v>4</v>
      </c>
      <c r="P62" s="223">
        <v>4</v>
      </c>
      <c r="Q62" s="221">
        <v>3</v>
      </c>
      <c r="R62" s="223">
        <v>3</v>
      </c>
      <c r="S62" s="222">
        <v>3</v>
      </c>
      <c r="T62" s="222">
        <v>3</v>
      </c>
      <c r="U62" s="222">
        <v>3</v>
      </c>
      <c r="V62" s="224">
        <v>4</v>
      </c>
      <c r="W62" s="224">
        <v>4</v>
      </c>
      <c r="X62" s="131"/>
      <c r="Y62" s="78"/>
      <c r="AB62" s="73"/>
      <c r="AC62" s="73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4"/>
      <c r="AS62" s="74"/>
      <c r="AT62" s="74"/>
      <c r="AU62" s="74"/>
      <c r="AV62" s="74"/>
      <c r="AW62" s="74"/>
      <c r="AX62" s="74"/>
      <c r="AY62" s="74"/>
      <c r="AZ62" s="75"/>
      <c r="BA62" s="75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6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5"/>
    </row>
    <row r="63" spans="2:101" s="1" customFormat="1" ht="30" customHeight="1" x14ac:dyDescent="0.25">
      <c r="B63" s="209">
        <v>64</v>
      </c>
      <c r="C63" s="210">
        <v>45474</v>
      </c>
      <c r="D63" s="209" t="s">
        <v>129</v>
      </c>
      <c r="E63" s="211" t="s">
        <v>94</v>
      </c>
      <c r="F63" s="211" t="s">
        <v>96</v>
      </c>
      <c r="G63" s="211" t="s">
        <v>33</v>
      </c>
      <c r="H63" s="212" t="s">
        <v>71</v>
      </c>
      <c r="I63" s="221">
        <v>5</v>
      </c>
      <c r="J63" s="222">
        <v>4</v>
      </c>
      <c r="K63" s="222"/>
      <c r="L63" s="222">
        <v>4</v>
      </c>
      <c r="M63" s="222">
        <v>4</v>
      </c>
      <c r="N63" s="222"/>
      <c r="O63" s="221">
        <v>3</v>
      </c>
      <c r="P63" s="223">
        <v>4</v>
      </c>
      <c r="Q63" s="221">
        <v>4</v>
      </c>
      <c r="R63" s="223">
        <v>2</v>
      </c>
      <c r="S63" s="222">
        <v>4</v>
      </c>
      <c r="T63" s="222">
        <v>3</v>
      </c>
      <c r="U63" s="222">
        <v>3</v>
      </c>
      <c r="V63" s="224">
        <v>4</v>
      </c>
      <c r="W63" s="224">
        <v>4</v>
      </c>
      <c r="X63" s="131"/>
      <c r="Y63" s="78"/>
      <c r="AB63" s="73"/>
      <c r="AC63" s="73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4"/>
      <c r="AS63" s="74"/>
      <c r="AT63" s="74"/>
      <c r="AU63" s="74"/>
      <c r="AV63" s="74"/>
      <c r="AW63" s="74"/>
      <c r="AX63" s="74"/>
      <c r="AY63" s="74"/>
      <c r="AZ63" s="75"/>
      <c r="BA63" s="75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6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5"/>
    </row>
    <row r="64" spans="2:101" s="1" customFormat="1" ht="30" customHeight="1" x14ac:dyDescent="0.25">
      <c r="B64" s="209">
        <v>65</v>
      </c>
      <c r="C64" s="210">
        <v>45474</v>
      </c>
      <c r="D64" s="209" t="s">
        <v>129</v>
      </c>
      <c r="E64" s="211" t="s">
        <v>94</v>
      </c>
      <c r="F64" s="211" t="s">
        <v>96</v>
      </c>
      <c r="G64" s="211" t="s">
        <v>152</v>
      </c>
      <c r="H64" s="212" t="s">
        <v>153</v>
      </c>
      <c r="I64" s="221">
        <v>5</v>
      </c>
      <c r="J64" s="222">
        <v>5</v>
      </c>
      <c r="K64" s="222">
        <v>5</v>
      </c>
      <c r="L64" s="222">
        <v>5</v>
      </c>
      <c r="M64" s="222">
        <v>3</v>
      </c>
      <c r="N64" s="222">
        <v>4</v>
      </c>
      <c r="O64" s="221">
        <v>5</v>
      </c>
      <c r="P64" s="223">
        <v>5</v>
      </c>
      <c r="Q64" s="221">
        <v>5</v>
      </c>
      <c r="R64" s="223">
        <v>1</v>
      </c>
      <c r="S64" s="222">
        <v>5</v>
      </c>
      <c r="T64" s="222">
        <v>4</v>
      </c>
      <c r="U64" s="222">
        <v>4</v>
      </c>
      <c r="V64" s="224">
        <v>5</v>
      </c>
      <c r="W64" s="224">
        <v>5</v>
      </c>
      <c r="X64" s="131"/>
      <c r="Y64" s="78"/>
      <c r="AB64" s="73"/>
      <c r="AC64" s="73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4"/>
      <c r="AS64" s="74"/>
      <c r="AT64" s="74"/>
      <c r="AU64" s="74"/>
      <c r="AV64" s="74"/>
      <c r="AW64" s="74"/>
      <c r="AX64" s="74"/>
      <c r="AY64" s="74"/>
      <c r="AZ64" s="75"/>
      <c r="BA64" s="75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6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5"/>
    </row>
    <row r="65" spans="2:87" s="1" customFormat="1" ht="30" customHeight="1" x14ac:dyDescent="0.25">
      <c r="B65" s="209">
        <v>66</v>
      </c>
      <c r="C65" s="210">
        <v>45474</v>
      </c>
      <c r="D65" s="209" t="s">
        <v>129</v>
      </c>
      <c r="E65" s="211" t="s">
        <v>93</v>
      </c>
      <c r="F65" s="211" t="s">
        <v>96</v>
      </c>
      <c r="G65" s="211" t="s">
        <v>131</v>
      </c>
      <c r="H65" s="212" t="s">
        <v>84</v>
      </c>
      <c r="I65" s="221">
        <v>4</v>
      </c>
      <c r="J65" s="222">
        <v>4</v>
      </c>
      <c r="K65" s="222">
        <v>3</v>
      </c>
      <c r="L65" s="222">
        <v>4</v>
      </c>
      <c r="M65" s="222">
        <v>3</v>
      </c>
      <c r="N65" s="222">
        <v>4</v>
      </c>
      <c r="O65" s="221">
        <v>4</v>
      </c>
      <c r="P65" s="223">
        <v>4</v>
      </c>
      <c r="Q65" s="221">
        <v>4</v>
      </c>
      <c r="R65" s="223">
        <v>4</v>
      </c>
      <c r="S65" s="222">
        <v>4</v>
      </c>
      <c r="T65" s="222">
        <v>4</v>
      </c>
      <c r="U65" s="222">
        <v>4</v>
      </c>
      <c r="V65" s="224">
        <v>4</v>
      </c>
      <c r="W65" s="224">
        <v>4</v>
      </c>
      <c r="X65" s="131"/>
      <c r="Y65" s="78"/>
      <c r="AB65" s="73"/>
      <c r="AC65" s="73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4"/>
      <c r="AS65" s="74"/>
      <c r="AT65" s="74"/>
      <c r="AU65" s="74"/>
      <c r="AV65" s="74"/>
      <c r="AW65" s="74"/>
      <c r="AX65" s="74"/>
      <c r="AY65" s="74"/>
      <c r="AZ65" s="75"/>
      <c r="BA65" s="75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6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5"/>
    </row>
    <row r="66" spans="2:87" s="1" customFormat="1" ht="30" customHeight="1" x14ac:dyDescent="0.25">
      <c r="B66" s="209">
        <v>67</v>
      </c>
      <c r="C66" s="210">
        <v>45474</v>
      </c>
      <c r="D66" s="209" t="s">
        <v>129</v>
      </c>
      <c r="E66" s="211" t="s">
        <v>93</v>
      </c>
      <c r="F66" s="211" t="s">
        <v>95</v>
      </c>
      <c r="G66" s="211" t="s">
        <v>23</v>
      </c>
      <c r="H66" s="212" t="s">
        <v>82</v>
      </c>
      <c r="I66" s="221">
        <v>5</v>
      </c>
      <c r="J66" s="222">
        <v>1</v>
      </c>
      <c r="K66" s="222">
        <v>3</v>
      </c>
      <c r="L66" s="222">
        <v>5</v>
      </c>
      <c r="M66" s="222">
        <v>3</v>
      </c>
      <c r="N66" s="222">
        <v>1</v>
      </c>
      <c r="O66" s="221"/>
      <c r="P66" s="223">
        <v>4</v>
      </c>
      <c r="Q66" s="221">
        <v>3</v>
      </c>
      <c r="R66" s="223">
        <v>4</v>
      </c>
      <c r="S66" s="222">
        <v>3</v>
      </c>
      <c r="T66" s="222">
        <v>3</v>
      </c>
      <c r="U66" s="222">
        <v>3</v>
      </c>
      <c r="V66" s="224">
        <v>5</v>
      </c>
      <c r="W66" s="224">
        <v>3</v>
      </c>
      <c r="X66" s="131"/>
      <c r="Y66" s="78"/>
      <c r="AB66" s="73"/>
      <c r="AC66" s="73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4"/>
      <c r="AS66" s="74"/>
      <c r="AT66" s="74"/>
      <c r="AU66" s="74"/>
      <c r="AV66" s="74"/>
      <c r="AW66" s="74"/>
      <c r="AX66" s="74"/>
      <c r="AY66" s="74"/>
      <c r="AZ66" s="75"/>
      <c r="BA66" s="75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6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5"/>
    </row>
    <row r="67" spans="2:87" s="1" customFormat="1" ht="30" customHeight="1" x14ac:dyDescent="0.25">
      <c r="B67" s="209">
        <v>68</v>
      </c>
      <c r="C67" s="210">
        <v>45474</v>
      </c>
      <c r="D67" s="209" t="s">
        <v>128</v>
      </c>
      <c r="E67" s="211" t="s">
        <v>94</v>
      </c>
      <c r="F67" s="211" t="s">
        <v>95</v>
      </c>
      <c r="G67" s="211" t="s">
        <v>35</v>
      </c>
      <c r="H67" s="212" t="s">
        <v>72</v>
      </c>
      <c r="I67" s="221">
        <v>5</v>
      </c>
      <c r="J67" s="222">
        <v>5</v>
      </c>
      <c r="K67" s="222">
        <v>3</v>
      </c>
      <c r="L67" s="222">
        <v>5</v>
      </c>
      <c r="M67" s="222">
        <v>4</v>
      </c>
      <c r="N67" s="222">
        <v>2</v>
      </c>
      <c r="O67" s="221">
        <v>4</v>
      </c>
      <c r="P67" s="223">
        <v>5</v>
      </c>
      <c r="Q67" s="221">
        <v>4</v>
      </c>
      <c r="R67" s="223">
        <v>2</v>
      </c>
      <c r="S67" s="222">
        <v>5</v>
      </c>
      <c r="T67" s="222">
        <v>4</v>
      </c>
      <c r="U67" s="222">
        <v>4</v>
      </c>
      <c r="V67" s="224">
        <v>4</v>
      </c>
      <c r="W67" s="224">
        <v>5</v>
      </c>
      <c r="X67" s="131"/>
      <c r="Y67" s="78"/>
      <c r="AB67" s="73"/>
      <c r="AC67" s="73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4"/>
      <c r="AS67" s="74"/>
      <c r="AT67" s="74"/>
      <c r="AU67" s="74"/>
      <c r="AV67" s="74"/>
      <c r="AW67" s="74"/>
      <c r="AX67" s="74"/>
      <c r="AY67" s="74"/>
      <c r="AZ67" s="75"/>
      <c r="BA67" s="75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6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5"/>
    </row>
    <row r="68" spans="2:87" s="1" customFormat="1" ht="30" customHeight="1" x14ac:dyDescent="0.25">
      <c r="B68" s="209">
        <v>69</v>
      </c>
      <c r="C68" s="210">
        <v>45474</v>
      </c>
      <c r="D68" s="209" t="s">
        <v>129</v>
      </c>
      <c r="E68" s="211" t="s">
        <v>93</v>
      </c>
      <c r="F68" s="211" t="s">
        <v>95</v>
      </c>
      <c r="G68" s="211" t="s">
        <v>33</v>
      </c>
      <c r="H68" s="212" t="s">
        <v>71</v>
      </c>
      <c r="I68" s="221">
        <v>5</v>
      </c>
      <c r="J68" s="222">
        <v>5</v>
      </c>
      <c r="K68" s="222">
        <v>4</v>
      </c>
      <c r="L68" s="222">
        <v>5</v>
      </c>
      <c r="M68" s="222">
        <v>5</v>
      </c>
      <c r="N68" s="222">
        <v>4</v>
      </c>
      <c r="O68" s="221">
        <v>4</v>
      </c>
      <c r="P68" s="223">
        <v>5</v>
      </c>
      <c r="Q68" s="221">
        <v>5</v>
      </c>
      <c r="R68" s="223">
        <v>4</v>
      </c>
      <c r="S68" s="222">
        <v>5</v>
      </c>
      <c r="T68" s="222">
        <v>4</v>
      </c>
      <c r="U68" s="222">
        <v>5</v>
      </c>
      <c r="V68" s="224">
        <v>5</v>
      </c>
      <c r="W68" s="224">
        <v>5</v>
      </c>
      <c r="X68" s="131"/>
      <c r="Y68" s="78"/>
      <c r="AB68" s="73"/>
      <c r="AC68" s="73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4"/>
      <c r="AS68" s="74"/>
      <c r="AT68" s="74"/>
      <c r="AU68" s="74"/>
      <c r="AV68" s="74"/>
      <c r="AW68" s="74"/>
      <c r="AX68" s="74"/>
      <c r="AY68" s="74"/>
      <c r="AZ68" s="75"/>
      <c r="BA68" s="75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6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5"/>
    </row>
    <row r="69" spans="2:87" s="1" customFormat="1" ht="30" customHeight="1" x14ac:dyDescent="0.25">
      <c r="B69" s="209">
        <v>72</v>
      </c>
      <c r="C69" s="210">
        <v>45474</v>
      </c>
      <c r="D69" s="209" t="s">
        <v>129</v>
      </c>
      <c r="E69" s="211" t="s">
        <v>93</v>
      </c>
      <c r="F69" s="211" t="s">
        <v>95</v>
      </c>
      <c r="G69" s="211" t="s">
        <v>38</v>
      </c>
      <c r="H69" s="212" t="s">
        <v>73</v>
      </c>
      <c r="I69" s="221">
        <v>5</v>
      </c>
      <c r="J69" s="222">
        <v>5</v>
      </c>
      <c r="K69" s="222">
        <v>4</v>
      </c>
      <c r="L69" s="222">
        <v>5</v>
      </c>
      <c r="M69" s="222">
        <v>4</v>
      </c>
      <c r="N69" s="222">
        <v>2</v>
      </c>
      <c r="O69" s="221">
        <v>4</v>
      </c>
      <c r="P69" s="223">
        <v>5</v>
      </c>
      <c r="Q69" s="221">
        <v>2</v>
      </c>
      <c r="R69" s="223">
        <v>2</v>
      </c>
      <c r="S69" s="222">
        <v>4</v>
      </c>
      <c r="T69" s="222">
        <v>2</v>
      </c>
      <c r="U69" s="222">
        <v>5</v>
      </c>
      <c r="V69" s="224">
        <v>5</v>
      </c>
      <c r="W69" s="224">
        <v>5</v>
      </c>
      <c r="X69" s="131"/>
      <c r="Y69" s="78"/>
      <c r="AB69" s="73"/>
      <c r="AC69" s="73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4"/>
      <c r="AS69" s="74"/>
      <c r="AT69" s="74"/>
      <c r="AU69" s="74"/>
      <c r="AV69" s="74"/>
      <c r="AW69" s="74"/>
      <c r="AX69" s="74"/>
      <c r="AY69" s="74"/>
      <c r="AZ69" s="75"/>
      <c r="BA69" s="75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6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5"/>
    </row>
    <row r="70" spans="2:87" s="1" customFormat="1" ht="30" customHeight="1" x14ac:dyDescent="0.25">
      <c r="B70" s="209">
        <v>73</v>
      </c>
      <c r="C70" s="210">
        <v>45474</v>
      </c>
      <c r="D70" s="209" t="s">
        <v>129</v>
      </c>
      <c r="E70" s="211" t="s">
        <v>94</v>
      </c>
      <c r="F70" s="211" t="s">
        <v>96</v>
      </c>
      <c r="G70" s="211" t="s">
        <v>132</v>
      </c>
      <c r="H70" s="212" t="s">
        <v>74</v>
      </c>
      <c r="I70" s="221">
        <v>5</v>
      </c>
      <c r="J70" s="222">
        <v>5</v>
      </c>
      <c r="K70" s="222"/>
      <c r="L70" s="222">
        <v>5</v>
      </c>
      <c r="M70" s="222">
        <v>5</v>
      </c>
      <c r="N70" s="222"/>
      <c r="O70" s="221"/>
      <c r="P70" s="223"/>
      <c r="Q70" s="221">
        <v>5</v>
      </c>
      <c r="R70" s="223"/>
      <c r="S70" s="222">
        <v>5</v>
      </c>
      <c r="T70" s="222">
        <v>5</v>
      </c>
      <c r="U70" s="222"/>
      <c r="V70" s="224">
        <v>5</v>
      </c>
      <c r="W70" s="224">
        <v>5</v>
      </c>
      <c r="X70" s="131"/>
      <c r="Y70" s="78"/>
      <c r="AB70" s="73"/>
      <c r="AC70" s="73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4"/>
      <c r="AS70" s="74"/>
      <c r="AT70" s="74"/>
      <c r="AU70" s="74"/>
      <c r="AV70" s="74"/>
      <c r="AW70" s="74"/>
      <c r="AX70" s="74"/>
      <c r="AY70" s="74"/>
      <c r="AZ70" s="75"/>
      <c r="BA70" s="75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6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5"/>
    </row>
    <row r="71" spans="2:87" s="1" customFormat="1" ht="30" customHeight="1" x14ac:dyDescent="0.25">
      <c r="B71" s="209">
        <v>74</v>
      </c>
      <c r="C71" s="210">
        <v>45474</v>
      </c>
      <c r="D71" s="209" t="s">
        <v>129</v>
      </c>
      <c r="E71" s="211" t="s">
        <v>93</v>
      </c>
      <c r="F71" s="211" t="s">
        <v>95</v>
      </c>
      <c r="G71" s="211" t="s">
        <v>18</v>
      </c>
      <c r="H71" s="212" t="s">
        <v>69</v>
      </c>
      <c r="I71" s="221">
        <v>5</v>
      </c>
      <c r="J71" s="222">
        <v>4</v>
      </c>
      <c r="K71" s="222">
        <v>5</v>
      </c>
      <c r="L71" s="222">
        <v>4</v>
      </c>
      <c r="M71" s="222">
        <v>5</v>
      </c>
      <c r="N71" s="222">
        <v>3</v>
      </c>
      <c r="O71" s="221"/>
      <c r="P71" s="223"/>
      <c r="Q71" s="221">
        <v>4</v>
      </c>
      <c r="R71" s="223">
        <v>2</v>
      </c>
      <c r="S71" s="222">
        <v>4</v>
      </c>
      <c r="T71" s="222">
        <v>4</v>
      </c>
      <c r="U71" s="222"/>
      <c r="V71" s="224">
        <v>4</v>
      </c>
      <c r="W71" s="224">
        <v>4</v>
      </c>
      <c r="X71" s="131"/>
      <c r="Y71" s="78"/>
      <c r="AB71" s="73"/>
      <c r="AC71" s="73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4"/>
      <c r="AS71" s="74"/>
      <c r="AT71" s="74"/>
      <c r="AU71" s="74"/>
      <c r="AV71" s="74"/>
      <c r="AW71" s="74"/>
      <c r="AX71" s="74"/>
      <c r="AY71" s="74"/>
      <c r="AZ71" s="75"/>
      <c r="BA71" s="75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6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5"/>
    </row>
    <row r="72" spans="2:87" s="1" customFormat="1" ht="30" customHeight="1" x14ac:dyDescent="0.25">
      <c r="B72" s="209">
        <v>75</v>
      </c>
      <c r="C72" s="210">
        <v>45474</v>
      </c>
      <c r="D72" s="209" t="s">
        <v>129</v>
      </c>
      <c r="E72" s="211" t="s">
        <v>93</v>
      </c>
      <c r="F72" s="211" t="s">
        <v>96</v>
      </c>
      <c r="G72" s="211" t="s">
        <v>23</v>
      </c>
      <c r="H72" s="212" t="s">
        <v>82</v>
      </c>
      <c r="I72" s="221">
        <v>5</v>
      </c>
      <c r="J72" s="222">
        <v>5</v>
      </c>
      <c r="K72" s="222">
        <v>3</v>
      </c>
      <c r="L72" s="222"/>
      <c r="M72" s="222"/>
      <c r="N72" s="222">
        <v>4</v>
      </c>
      <c r="O72" s="221">
        <v>4</v>
      </c>
      <c r="P72" s="223">
        <v>5</v>
      </c>
      <c r="Q72" s="221">
        <v>4</v>
      </c>
      <c r="R72" s="223">
        <v>4</v>
      </c>
      <c r="S72" s="222">
        <v>5</v>
      </c>
      <c r="T72" s="222">
        <v>4</v>
      </c>
      <c r="U72" s="222">
        <v>4</v>
      </c>
      <c r="V72" s="224">
        <v>4</v>
      </c>
      <c r="W72" s="224">
        <v>4</v>
      </c>
      <c r="X72" s="131"/>
      <c r="Y72" s="78"/>
      <c r="AB72" s="73"/>
      <c r="AC72" s="73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4"/>
      <c r="AS72" s="74"/>
      <c r="AT72" s="74"/>
      <c r="AU72" s="74"/>
      <c r="AV72" s="74"/>
      <c r="AW72" s="74"/>
      <c r="AX72" s="74"/>
      <c r="AY72" s="74"/>
      <c r="AZ72" s="75"/>
      <c r="BA72" s="75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6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5"/>
    </row>
    <row r="73" spans="2:87" s="1" customFormat="1" ht="30" customHeight="1" x14ac:dyDescent="0.25">
      <c r="B73" s="209">
        <v>78</v>
      </c>
      <c r="C73" s="210">
        <v>45474</v>
      </c>
      <c r="D73" s="209" t="s">
        <v>129</v>
      </c>
      <c r="E73" s="211" t="s">
        <v>93</v>
      </c>
      <c r="F73" s="211" t="s">
        <v>95</v>
      </c>
      <c r="G73" s="211" t="s">
        <v>151</v>
      </c>
      <c r="H73" s="212" t="s">
        <v>88</v>
      </c>
      <c r="I73" s="221">
        <v>1</v>
      </c>
      <c r="J73" s="222">
        <v>1</v>
      </c>
      <c r="K73" s="222">
        <v>1</v>
      </c>
      <c r="L73" s="222">
        <v>1</v>
      </c>
      <c r="M73" s="222">
        <v>1</v>
      </c>
      <c r="N73" s="222">
        <v>1</v>
      </c>
      <c r="O73" s="221">
        <v>1</v>
      </c>
      <c r="P73" s="223">
        <v>1</v>
      </c>
      <c r="Q73" s="221">
        <v>1</v>
      </c>
      <c r="R73" s="223">
        <v>1</v>
      </c>
      <c r="S73" s="222">
        <v>1</v>
      </c>
      <c r="T73" s="222">
        <v>1</v>
      </c>
      <c r="U73" s="222">
        <v>1</v>
      </c>
      <c r="V73" s="224">
        <v>1</v>
      </c>
      <c r="W73" s="224">
        <v>1</v>
      </c>
      <c r="X73" s="131"/>
      <c r="Y73" s="78"/>
      <c r="AB73" s="73"/>
      <c r="AC73" s="73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4"/>
      <c r="AS73" s="74"/>
      <c r="AT73" s="74"/>
      <c r="AU73" s="74"/>
      <c r="AV73" s="74"/>
      <c r="AW73" s="74"/>
      <c r="AX73" s="74"/>
      <c r="AY73" s="74"/>
      <c r="AZ73" s="75"/>
      <c r="BA73" s="75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6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5"/>
    </row>
    <row r="74" spans="2:87" s="1" customFormat="1" ht="30" customHeight="1" x14ac:dyDescent="0.25">
      <c r="B74" s="209">
        <v>79</v>
      </c>
      <c r="C74" s="210">
        <v>45474</v>
      </c>
      <c r="D74" s="209" t="s">
        <v>129</v>
      </c>
      <c r="E74" s="211" t="s">
        <v>94</v>
      </c>
      <c r="F74" s="211" t="s">
        <v>96</v>
      </c>
      <c r="G74" s="211" t="s">
        <v>21</v>
      </c>
      <c r="H74" s="212" t="s">
        <v>66</v>
      </c>
      <c r="I74" s="221">
        <v>4</v>
      </c>
      <c r="J74" s="222">
        <v>4</v>
      </c>
      <c r="K74" s="222">
        <v>4</v>
      </c>
      <c r="L74" s="222">
        <v>3</v>
      </c>
      <c r="M74" s="222">
        <v>2</v>
      </c>
      <c r="N74" s="222">
        <v>4</v>
      </c>
      <c r="O74" s="221">
        <v>3</v>
      </c>
      <c r="P74" s="223">
        <v>3</v>
      </c>
      <c r="Q74" s="221">
        <v>4</v>
      </c>
      <c r="R74" s="223">
        <v>4</v>
      </c>
      <c r="S74" s="222">
        <v>5</v>
      </c>
      <c r="T74" s="222">
        <v>2</v>
      </c>
      <c r="U74" s="222">
        <v>2</v>
      </c>
      <c r="V74" s="224">
        <v>5</v>
      </c>
      <c r="W74" s="224">
        <v>3</v>
      </c>
      <c r="X74" s="131"/>
      <c r="Y74" s="78"/>
      <c r="AB74" s="73"/>
      <c r="AC74" s="73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4"/>
      <c r="AS74" s="74"/>
      <c r="AT74" s="74"/>
      <c r="AU74" s="74"/>
      <c r="AV74" s="74"/>
      <c r="AW74" s="74"/>
      <c r="AX74" s="74"/>
      <c r="AY74" s="74"/>
      <c r="AZ74" s="75"/>
      <c r="BA74" s="75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6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5"/>
    </row>
    <row r="75" spans="2:87" s="1" customFormat="1" ht="30" customHeight="1" x14ac:dyDescent="0.25">
      <c r="B75" s="209">
        <v>80</v>
      </c>
      <c r="C75" s="210">
        <v>45474</v>
      </c>
      <c r="D75" s="209" t="s">
        <v>129</v>
      </c>
      <c r="E75" s="211" t="s">
        <v>93</v>
      </c>
      <c r="F75" s="211" t="s">
        <v>95</v>
      </c>
      <c r="G75" s="211" t="s">
        <v>42</v>
      </c>
      <c r="H75" s="212" t="s">
        <v>64</v>
      </c>
      <c r="I75" s="221">
        <v>1</v>
      </c>
      <c r="J75" s="222"/>
      <c r="K75" s="222">
        <v>1</v>
      </c>
      <c r="L75" s="222">
        <v>1</v>
      </c>
      <c r="M75" s="222"/>
      <c r="N75" s="222">
        <v>1</v>
      </c>
      <c r="O75" s="221">
        <v>1</v>
      </c>
      <c r="P75" s="223">
        <v>1</v>
      </c>
      <c r="Q75" s="221">
        <v>1</v>
      </c>
      <c r="R75" s="223">
        <v>1</v>
      </c>
      <c r="S75" s="222"/>
      <c r="T75" s="222">
        <v>4</v>
      </c>
      <c r="U75" s="222">
        <v>1</v>
      </c>
      <c r="V75" s="224">
        <v>4</v>
      </c>
      <c r="W75" s="224">
        <v>1</v>
      </c>
      <c r="X75" s="131"/>
      <c r="Y75" s="78"/>
      <c r="AB75" s="73"/>
      <c r="AC75" s="73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4"/>
      <c r="AS75" s="74"/>
      <c r="AT75" s="74"/>
      <c r="AU75" s="74"/>
      <c r="AV75" s="74"/>
      <c r="AW75" s="74"/>
      <c r="AX75" s="74"/>
      <c r="AY75" s="74"/>
      <c r="AZ75" s="75"/>
      <c r="BA75" s="75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6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5"/>
    </row>
    <row r="76" spans="2:87" s="1" customFormat="1" ht="30" customHeight="1" x14ac:dyDescent="0.25">
      <c r="B76" s="209">
        <v>81</v>
      </c>
      <c r="C76" s="210">
        <v>45474</v>
      </c>
      <c r="D76" s="209" t="s">
        <v>129</v>
      </c>
      <c r="E76" s="211" t="s">
        <v>92</v>
      </c>
      <c r="F76" s="211" t="s">
        <v>97</v>
      </c>
      <c r="G76" s="211" t="s">
        <v>40</v>
      </c>
      <c r="H76" s="212" t="s">
        <v>77</v>
      </c>
      <c r="I76" s="221">
        <v>5</v>
      </c>
      <c r="J76" s="222">
        <v>4</v>
      </c>
      <c r="K76" s="222">
        <v>4</v>
      </c>
      <c r="L76" s="222">
        <v>5</v>
      </c>
      <c r="M76" s="222">
        <v>5</v>
      </c>
      <c r="N76" s="222">
        <v>3</v>
      </c>
      <c r="O76" s="221">
        <v>3</v>
      </c>
      <c r="P76" s="223">
        <v>3</v>
      </c>
      <c r="Q76" s="221">
        <v>4</v>
      </c>
      <c r="R76" s="223">
        <v>4</v>
      </c>
      <c r="S76" s="222">
        <v>4</v>
      </c>
      <c r="T76" s="222">
        <v>5</v>
      </c>
      <c r="U76" s="222">
        <v>5</v>
      </c>
      <c r="V76" s="224">
        <v>4</v>
      </c>
      <c r="W76" s="224">
        <v>4</v>
      </c>
      <c r="X76" s="131"/>
      <c r="Y76" s="78"/>
      <c r="AB76" s="73"/>
      <c r="AC76" s="73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4"/>
      <c r="AS76" s="74"/>
      <c r="AT76" s="74"/>
      <c r="AU76" s="74"/>
      <c r="AV76" s="74"/>
      <c r="AW76" s="74"/>
      <c r="AX76" s="74"/>
      <c r="AY76" s="74"/>
      <c r="AZ76" s="75"/>
      <c r="BA76" s="75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6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5"/>
    </row>
    <row r="77" spans="2:87" s="1" customFormat="1" ht="30" customHeight="1" x14ac:dyDescent="0.25">
      <c r="B77" s="209">
        <v>83</v>
      </c>
      <c r="C77" s="210">
        <v>45474</v>
      </c>
      <c r="D77" s="209" t="s">
        <v>129</v>
      </c>
      <c r="E77" s="211" t="s">
        <v>93</v>
      </c>
      <c r="F77" s="211" t="s">
        <v>95</v>
      </c>
      <c r="G77" s="211" t="s">
        <v>20</v>
      </c>
      <c r="H77" s="212" t="s">
        <v>61</v>
      </c>
      <c r="I77" s="221">
        <v>5</v>
      </c>
      <c r="J77" s="222">
        <v>5</v>
      </c>
      <c r="K77" s="222">
        <v>5</v>
      </c>
      <c r="L77" s="222">
        <v>5</v>
      </c>
      <c r="M77" s="222">
        <v>5</v>
      </c>
      <c r="N77" s="222">
        <v>4</v>
      </c>
      <c r="O77" s="221">
        <v>5</v>
      </c>
      <c r="P77" s="223">
        <v>5</v>
      </c>
      <c r="Q77" s="221">
        <v>5</v>
      </c>
      <c r="R77" s="223">
        <v>4</v>
      </c>
      <c r="S77" s="222">
        <v>5</v>
      </c>
      <c r="T77" s="222">
        <v>5</v>
      </c>
      <c r="U77" s="222">
        <v>5</v>
      </c>
      <c r="V77" s="224">
        <v>5</v>
      </c>
      <c r="W77" s="224">
        <v>5</v>
      </c>
      <c r="X77" s="131"/>
      <c r="Y77" s="78"/>
      <c r="AB77" s="73"/>
      <c r="AC77" s="73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4"/>
      <c r="AS77" s="74"/>
      <c r="AT77" s="74"/>
      <c r="AU77" s="74"/>
      <c r="AV77" s="74"/>
      <c r="AW77" s="74"/>
      <c r="AX77" s="74"/>
      <c r="AY77" s="74"/>
      <c r="AZ77" s="75"/>
      <c r="BA77" s="75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6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5"/>
    </row>
    <row r="78" spans="2:87" s="1" customFormat="1" ht="45" x14ac:dyDescent="0.25">
      <c r="B78" s="209">
        <v>84</v>
      </c>
      <c r="C78" s="210">
        <v>45474</v>
      </c>
      <c r="D78" s="209" t="s">
        <v>129</v>
      </c>
      <c r="E78" s="211" t="s">
        <v>94</v>
      </c>
      <c r="F78" s="211" t="s">
        <v>95</v>
      </c>
      <c r="G78" s="211" t="s">
        <v>150</v>
      </c>
      <c r="H78" s="212" t="s">
        <v>67</v>
      </c>
      <c r="I78" s="221">
        <v>5</v>
      </c>
      <c r="J78" s="222">
        <v>4</v>
      </c>
      <c r="K78" s="222">
        <v>5</v>
      </c>
      <c r="L78" s="222">
        <v>5</v>
      </c>
      <c r="M78" s="222">
        <v>5</v>
      </c>
      <c r="N78" s="222">
        <v>4</v>
      </c>
      <c r="O78" s="221">
        <v>4</v>
      </c>
      <c r="P78" s="223">
        <v>5</v>
      </c>
      <c r="Q78" s="221">
        <v>5</v>
      </c>
      <c r="R78" s="223">
        <v>5</v>
      </c>
      <c r="S78" s="222">
        <v>4</v>
      </c>
      <c r="T78" s="222">
        <v>5</v>
      </c>
      <c r="U78" s="222">
        <v>5</v>
      </c>
      <c r="V78" s="224">
        <v>4</v>
      </c>
      <c r="W78" s="224">
        <v>5</v>
      </c>
      <c r="X78" s="131"/>
      <c r="Y78" s="78"/>
      <c r="AB78" s="73"/>
      <c r="AC78" s="73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4"/>
      <c r="AS78" s="74"/>
      <c r="AT78" s="74"/>
      <c r="AU78" s="74"/>
      <c r="AV78" s="74"/>
      <c r="AW78" s="74"/>
      <c r="AX78" s="74"/>
      <c r="AY78" s="74"/>
      <c r="AZ78" s="75"/>
      <c r="BA78" s="75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6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5"/>
    </row>
    <row r="79" spans="2:87" s="1" customFormat="1" ht="30" customHeight="1" x14ac:dyDescent="0.25">
      <c r="B79" s="209">
        <v>85</v>
      </c>
      <c r="C79" s="210">
        <v>45474</v>
      </c>
      <c r="D79" s="209" t="s">
        <v>129</v>
      </c>
      <c r="E79" s="211" t="s">
        <v>94</v>
      </c>
      <c r="F79" s="211" t="s">
        <v>96</v>
      </c>
      <c r="G79" s="211" t="s">
        <v>28</v>
      </c>
      <c r="H79" s="212" t="s">
        <v>76</v>
      </c>
      <c r="I79" s="221">
        <v>3</v>
      </c>
      <c r="J79" s="222">
        <v>3</v>
      </c>
      <c r="K79" s="222">
        <v>3</v>
      </c>
      <c r="L79" s="222">
        <v>5</v>
      </c>
      <c r="M79" s="222">
        <v>3</v>
      </c>
      <c r="N79" s="222">
        <v>3</v>
      </c>
      <c r="O79" s="221">
        <v>2</v>
      </c>
      <c r="P79" s="223">
        <v>3</v>
      </c>
      <c r="Q79" s="221">
        <v>4</v>
      </c>
      <c r="R79" s="223">
        <v>1</v>
      </c>
      <c r="S79" s="222">
        <v>4</v>
      </c>
      <c r="T79" s="222">
        <v>4</v>
      </c>
      <c r="U79" s="222"/>
      <c r="V79" s="224">
        <v>5</v>
      </c>
      <c r="W79" s="224">
        <v>4</v>
      </c>
      <c r="X79" s="131"/>
      <c r="Y79" s="78"/>
      <c r="AB79" s="73"/>
      <c r="AC79" s="73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4"/>
      <c r="AS79" s="74"/>
      <c r="AT79" s="74"/>
      <c r="AU79" s="74"/>
      <c r="AV79" s="74"/>
      <c r="AW79" s="74"/>
      <c r="AX79" s="74"/>
      <c r="AY79" s="74"/>
      <c r="AZ79" s="75"/>
      <c r="BA79" s="75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6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5"/>
    </row>
    <row r="80" spans="2:87" s="1" customFormat="1" ht="30" customHeight="1" x14ac:dyDescent="0.25">
      <c r="B80" s="209">
        <v>86</v>
      </c>
      <c r="C80" s="210">
        <v>45474</v>
      </c>
      <c r="D80" s="209" t="s">
        <v>128</v>
      </c>
      <c r="E80" s="211" t="s">
        <v>94</v>
      </c>
      <c r="F80" s="211" t="s">
        <v>95</v>
      </c>
      <c r="G80" s="211" t="s">
        <v>149</v>
      </c>
      <c r="H80" s="212" t="s">
        <v>63</v>
      </c>
      <c r="I80" s="221">
        <v>5</v>
      </c>
      <c r="J80" s="222">
        <v>5</v>
      </c>
      <c r="K80" s="222">
        <v>5</v>
      </c>
      <c r="L80" s="222">
        <v>5</v>
      </c>
      <c r="M80" s="222">
        <v>5</v>
      </c>
      <c r="N80" s="222">
        <v>5</v>
      </c>
      <c r="O80" s="221">
        <v>5</v>
      </c>
      <c r="P80" s="223">
        <v>5</v>
      </c>
      <c r="Q80" s="221">
        <v>5</v>
      </c>
      <c r="R80" s="223">
        <v>5</v>
      </c>
      <c r="S80" s="222">
        <v>5</v>
      </c>
      <c r="T80" s="222">
        <v>5</v>
      </c>
      <c r="U80" s="222">
        <v>5</v>
      </c>
      <c r="V80" s="224">
        <v>5</v>
      </c>
      <c r="W80" s="224">
        <v>5</v>
      </c>
      <c r="X80" s="131"/>
      <c r="Y80" s="78"/>
      <c r="AB80" s="73"/>
      <c r="AC80" s="73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4"/>
      <c r="AS80" s="74"/>
      <c r="AT80" s="74"/>
      <c r="AU80" s="74"/>
      <c r="AV80" s="74"/>
      <c r="AW80" s="74"/>
      <c r="AX80" s="74"/>
      <c r="AY80" s="74"/>
      <c r="AZ80" s="75"/>
      <c r="BA80" s="75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6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5"/>
    </row>
    <row r="81" spans="2:87" s="1" customFormat="1" ht="30" customHeight="1" x14ac:dyDescent="0.25">
      <c r="B81" s="209">
        <v>87</v>
      </c>
      <c r="C81" s="210">
        <v>45474</v>
      </c>
      <c r="D81" s="209" t="s">
        <v>129</v>
      </c>
      <c r="E81" s="211" t="s">
        <v>93</v>
      </c>
      <c r="F81" s="211" t="s">
        <v>96</v>
      </c>
      <c r="G81" s="211" t="s">
        <v>132</v>
      </c>
      <c r="H81" s="212" t="s">
        <v>74</v>
      </c>
      <c r="I81" s="221">
        <v>5</v>
      </c>
      <c r="J81" s="222">
        <v>4</v>
      </c>
      <c r="K81" s="222">
        <v>4</v>
      </c>
      <c r="L81" s="222">
        <v>5</v>
      </c>
      <c r="M81" s="222">
        <v>4</v>
      </c>
      <c r="N81" s="222">
        <v>4</v>
      </c>
      <c r="O81" s="221">
        <v>5</v>
      </c>
      <c r="P81" s="223">
        <v>5</v>
      </c>
      <c r="Q81" s="221">
        <v>3</v>
      </c>
      <c r="R81" s="223">
        <v>3</v>
      </c>
      <c r="S81" s="222">
        <v>5</v>
      </c>
      <c r="T81" s="222">
        <v>3</v>
      </c>
      <c r="U81" s="222">
        <v>3</v>
      </c>
      <c r="V81" s="224">
        <v>5</v>
      </c>
      <c r="W81" s="224">
        <v>4</v>
      </c>
      <c r="X81" s="131"/>
      <c r="Y81" s="78"/>
      <c r="AB81" s="73"/>
      <c r="AC81" s="73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4"/>
      <c r="AS81" s="74"/>
      <c r="AT81" s="74"/>
      <c r="AU81" s="74"/>
      <c r="AV81" s="74"/>
      <c r="AW81" s="74"/>
      <c r="AX81" s="74"/>
      <c r="AY81" s="74"/>
      <c r="AZ81" s="75"/>
      <c r="BA81" s="75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6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5"/>
    </row>
    <row r="82" spans="2:87" s="1" customFormat="1" ht="30" customHeight="1" x14ac:dyDescent="0.25">
      <c r="B82" s="209">
        <v>88</v>
      </c>
      <c r="C82" s="210">
        <v>45474</v>
      </c>
      <c r="D82" s="209" t="s">
        <v>129</v>
      </c>
      <c r="E82" s="211" t="s">
        <v>92</v>
      </c>
      <c r="F82" s="211" t="s">
        <v>95</v>
      </c>
      <c r="G82" s="211" t="s">
        <v>17</v>
      </c>
      <c r="H82" s="212" t="s">
        <v>79</v>
      </c>
      <c r="I82" s="221">
        <v>5</v>
      </c>
      <c r="J82" s="222">
        <v>5</v>
      </c>
      <c r="K82" s="222">
        <v>4</v>
      </c>
      <c r="L82" s="222">
        <v>4</v>
      </c>
      <c r="M82" s="222">
        <v>5</v>
      </c>
      <c r="N82" s="222">
        <v>3</v>
      </c>
      <c r="O82" s="221">
        <v>4</v>
      </c>
      <c r="P82" s="223">
        <v>4</v>
      </c>
      <c r="Q82" s="221">
        <v>4</v>
      </c>
      <c r="R82" s="223">
        <v>4</v>
      </c>
      <c r="S82" s="222">
        <v>5</v>
      </c>
      <c r="T82" s="222">
        <v>5</v>
      </c>
      <c r="U82" s="222">
        <v>5</v>
      </c>
      <c r="V82" s="224">
        <v>5</v>
      </c>
      <c r="W82" s="224">
        <v>5</v>
      </c>
      <c r="X82" s="131"/>
      <c r="Y82" s="78"/>
      <c r="AB82" s="73"/>
      <c r="AC82" s="73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4"/>
      <c r="AS82" s="74"/>
      <c r="AT82" s="74"/>
      <c r="AU82" s="74"/>
      <c r="AV82" s="74"/>
      <c r="AW82" s="74"/>
      <c r="AX82" s="74"/>
      <c r="AY82" s="74"/>
      <c r="AZ82" s="75"/>
      <c r="BA82" s="75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6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5"/>
    </row>
    <row r="83" spans="2:87" s="1" customFormat="1" ht="30" customHeight="1" x14ac:dyDescent="0.25">
      <c r="B83" s="209">
        <v>89</v>
      </c>
      <c r="C83" s="210">
        <v>45474</v>
      </c>
      <c r="D83" s="209" t="s">
        <v>129</v>
      </c>
      <c r="E83" s="211" t="s">
        <v>94</v>
      </c>
      <c r="F83" s="211" t="s">
        <v>95</v>
      </c>
      <c r="G83" s="211" t="s">
        <v>22</v>
      </c>
      <c r="H83" s="212" t="s">
        <v>81</v>
      </c>
      <c r="I83" s="221">
        <v>5</v>
      </c>
      <c r="J83" s="222">
        <v>5</v>
      </c>
      <c r="K83" s="222">
        <v>5</v>
      </c>
      <c r="L83" s="222">
        <v>5</v>
      </c>
      <c r="M83" s="222">
        <v>4</v>
      </c>
      <c r="N83" s="222">
        <v>1</v>
      </c>
      <c r="O83" s="221">
        <v>5</v>
      </c>
      <c r="P83" s="223">
        <v>5</v>
      </c>
      <c r="Q83" s="221">
        <v>4</v>
      </c>
      <c r="R83" s="223">
        <v>2</v>
      </c>
      <c r="S83" s="222">
        <v>5</v>
      </c>
      <c r="T83" s="222">
        <v>5</v>
      </c>
      <c r="U83" s="222">
        <v>5</v>
      </c>
      <c r="V83" s="224">
        <v>5</v>
      </c>
      <c r="W83" s="224">
        <v>5</v>
      </c>
      <c r="X83" s="131"/>
      <c r="Y83" s="78"/>
      <c r="AB83" s="73"/>
      <c r="AC83" s="73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4"/>
      <c r="AS83" s="74"/>
      <c r="AT83" s="74"/>
      <c r="AU83" s="74"/>
      <c r="AV83" s="74"/>
      <c r="AW83" s="74"/>
      <c r="AX83" s="74"/>
      <c r="AY83" s="74"/>
      <c r="AZ83" s="75"/>
      <c r="BA83" s="75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6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5"/>
    </row>
    <row r="84" spans="2:87" s="1" customFormat="1" ht="30" customHeight="1" x14ac:dyDescent="0.25">
      <c r="B84" s="209">
        <v>90</v>
      </c>
      <c r="C84" s="210">
        <v>45474</v>
      </c>
      <c r="D84" s="209" t="s">
        <v>129</v>
      </c>
      <c r="E84" s="211" t="s">
        <v>93</v>
      </c>
      <c r="F84" s="211" t="s">
        <v>95</v>
      </c>
      <c r="G84" s="211" t="s">
        <v>18</v>
      </c>
      <c r="H84" s="212" t="s">
        <v>69</v>
      </c>
      <c r="I84" s="221">
        <v>5</v>
      </c>
      <c r="J84" s="222">
        <v>4</v>
      </c>
      <c r="K84" s="222">
        <v>5</v>
      </c>
      <c r="L84" s="222">
        <v>5</v>
      </c>
      <c r="M84" s="222">
        <v>4</v>
      </c>
      <c r="N84" s="222">
        <v>4</v>
      </c>
      <c r="O84" s="221">
        <v>4</v>
      </c>
      <c r="P84" s="223">
        <v>4</v>
      </c>
      <c r="Q84" s="221">
        <v>5</v>
      </c>
      <c r="R84" s="223">
        <v>4</v>
      </c>
      <c r="S84" s="222">
        <v>4</v>
      </c>
      <c r="T84" s="222">
        <v>5</v>
      </c>
      <c r="U84" s="222">
        <v>4</v>
      </c>
      <c r="V84" s="224">
        <v>4</v>
      </c>
      <c r="W84" s="224">
        <v>5</v>
      </c>
      <c r="X84" s="131"/>
      <c r="Y84" s="78"/>
      <c r="AB84" s="73"/>
      <c r="AC84" s="73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4"/>
      <c r="AS84" s="74"/>
      <c r="AT84" s="74"/>
      <c r="AU84" s="74"/>
      <c r="AV84" s="74"/>
      <c r="AW84" s="74"/>
      <c r="AX84" s="74"/>
      <c r="AY84" s="74"/>
      <c r="AZ84" s="75"/>
      <c r="BA84" s="75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6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5"/>
    </row>
    <row r="85" spans="2:87" s="1" customFormat="1" ht="30" customHeight="1" x14ac:dyDescent="0.25">
      <c r="B85" s="209">
        <v>91</v>
      </c>
      <c r="C85" s="210">
        <v>45474</v>
      </c>
      <c r="D85" s="209" t="s">
        <v>128</v>
      </c>
      <c r="E85" s="211" t="s">
        <v>93</v>
      </c>
      <c r="F85" s="211" t="s">
        <v>95</v>
      </c>
      <c r="G85" s="211" t="s">
        <v>28</v>
      </c>
      <c r="H85" s="212" t="s">
        <v>76</v>
      </c>
      <c r="I85" s="221">
        <v>4</v>
      </c>
      <c r="J85" s="222">
        <v>4</v>
      </c>
      <c r="K85" s="222">
        <v>3</v>
      </c>
      <c r="L85" s="222">
        <v>5</v>
      </c>
      <c r="M85" s="222">
        <v>3</v>
      </c>
      <c r="N85" s="222">
        <v>3</v>
      </c>
      <c r="O85" s="221">
        <v>2</v>
      </c>
      <c r="P85" s="223">
        <v>3</v>
      </c>
      <c r="Q85" s="221">
        <v>4</v>
      </c>
      <c r="R85" s="223">
        <v>3</v>
      </c>
      <c r="S85" s="222">
        <v>4</v>
      </c>
      <c r="T85" s="222">
        <v>2</v>
      </c>
      <c r="U85" s="222">
        <v>2</v>
      </c>
      <c r="V85" s="224">
        <v>4</v>
      </c>
      <c r="W85" s="224">
        <v>4</v>
      </c>
      <c r="X85" s="131"/>
      <c r="Y85" s="78"/>
      <c r="AB85" s="73"/>
      <c r="AC85" s="73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4"/>
      <c r="AS85" s="74"/>
      <c r="AT85" s="74"/>
      <c r="AU85" s="74"/>
      <c r="AV85" s="74"/>
      <c r="AW85" s="74"/>
      <c r="AX85" s="74"/>
      <c r="AY85" s="74"/>
      <c r="AZ85" s="75"/>
      <c r="BA85" s="75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6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5"/>
    </row>
    <row r="86" spans="2:87" s="1" customFormat="1" ht="30" customHeight="1" x14ac:dyDescent="0.25">
      <c r="B86" s="209">
        <v>92</v>
      </c>
      <c r="C86" s="210">
        <v>45474</v>
      </c>
      <c r="D86" s="209" t="s">
        <v>129</v>
      </c>
      <c r="E86" s="211" t="s">
        <v>93</v>
      </c>
      <c r="F86" s="211" t="s">
        <v>96</v>
      </c>
      <c r="G86" s="211" t="s">
        <v>40</v>
      </c>
      <c r="H86" s="212" t="s">
        <v>77</v>
      </c>
      <c r="I86" s="221">
        <v>4</v>
      </c>
      <c r="J86" s="222">
        <v>2</v>
      </c>
      <c r="K86" s="222">
        <v>2</v>
      </c>
      <c r="L86" s="222">
        <v>3</v>
      </c>
      <c r="M86" s="222"/>
      <c r="N86" s="222"/>
      <c r="O86" s="221"/>
      <c r="P86" s="223"/>
      <c r="Q86" s="221"/>
      <c r="R86" s="223"/>
      <c r="S86" s="222"/>
      <c r="T86" s="222">
        <v>4</v>
      </c>
      <c r="U86" s="222">
        <v>4</v>
      </c>
      <c r="V86" s="224"/>
      <c r="W86" s="224"/>
      <c r="X86" s="131"/>
      <c r="Y86" s="78"/>
      <c r="AB86" s="73"/>
      <c r="AC86" s="73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4"/>
      <c r="AS86" s="74"/>
      <c r="AT86" s="74"/>
      <c r="AU86" s="74"/>
      <c r="AV86" s="74"/>
      <c r="AW86" s="74"/>
      <c r="AX86" s="74"/>
      <c r="AY86" s="74"/>
      <c r="AZ86" s="75"/>
      <c r="BA86" s="75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6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5"/>
    </row>
    <row r="87" spans="2:87" s="1" customFormat="1" ht="30" customHeight="1" x14ac:dyDescent="0.25">
      <c r="B87" s="209">
        <v>93</v>
      </c>
      <c r="C87" s="210">
        <v>45474</v>
      </c>
      <c r="D87" s="209" t="s">
        <v>129</v>
      </c>
      <c r="E87" s="211" t="s">
        <v>94</v>
      </c>
      <c r="F87" s="211" t="s">
        <v>96</v>
      </c>
      <c r="G87" s="211" t="s">
        <v>43</v>
      </c>
      <c r="H87" s="212" t="s">
        <v>277</v>
      </c>
      <c r="I87" s="221">
        <v>4</v>
      </c>
      <c r="J87" s="222">
        <v>2</v>
      </c>
      <c r="K87" s="222">
        <v>2</v>
      </c>
      <c r="L87" s="222">
        <v>3</v>
      </c>
      <c r="M87" s="222">
        <v>3</v>
      </c>
      <c r="N87" s="222">
        <v>2</v>
      </c>
      <c r="O87" s="221">
        <v>2</v>
      </c>
      <c r="P87" s="223">
        <v>3</v>
      </c>
      <c r="Q87" s="221">
        <v>3</v>
      </c>
      <c r="R87" s="223">
        <v>4</v>
      </c>
      <c r="S87" s="222">
        <v>3</v>
      </c>
      <c r="T87" s="222">
        <v>4</v>
      </c>
      <c r="U87" s="222">
        <v>4</v>
      </c>
      <c r="V87" s="224">
        <v>4</v>
      </c>
      <c r="W87" s="224">
        <v>3</v>
      </c>
      <c r="X87" s="131"/>
      <c r="Y87" s="78"/>
      <c r="AB87" s="73"/>
      <c r="AC87" s="73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4"/>
      <c r="AS87" s="74"/>
      <c r="AT87" s="74"/>
      <c r="AU87" s="74"/>
      <c r="AV87" s="74"/>
      <c r="AW87" s="74"/>
      <c r="AX87" s="74"/>
      <c r="AY87" s="74"/>
      <c r="AZ87" s="75"/>
      <c r="BA87" s="75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6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5"/>
    </row>
    <row r="88" spans="2:87" s="1" customFormat="1" ht="30" customHeight="1" x14ac:dyDescent="0.25">
      <c r="B88" s="209">
        <v>94</v>
      </c>
      <c r="C88" s="210">
        <v>45474</v>
      </c>
      <c r="D88" s="209" t="s">
        <v>129</v>
      </c>
      <c r="E88" s="211" t="s">
        <v>93</v>
      </c>
      <c r="F88" s="211" t="s">
        <v>96</v>
      </c>
      <c r="G88" s="211" t="s">
        <v>132</v>
      </c>
      <c r="H88" s="212" t="s">
        <v>74</v>
      </c>
      <c r="I88" s="221">
        <v>4</v>
      </c>
      <c r="J88" s="222">
        <v>3</v>
      </c>
      <c r="K88" s="222">
        <v>3</v>
      </c>
      <c r="L88" s="222">
        <v>4</v>
      </c>
      <c r="M88" s="222">
        <v>5</v>
      </c>
      <c r="N88" s="222">
        <v>3</v>
      </c>
      <c r="O88" s="221">
        <v>4</v>
      </c>
      <c r="P88" s="223">
        <v>3</v>
      </c>
      <c r="Q88" s="221">
        <v>5</v>
      </c>
      <c r="R88" s="223">
        <v>3</v>
      </c>
      <c r="S88" s="222">
        <v>3</v>
      </c>
      <c r="T88" s="222">
        <v>5</v>
      </c>
      <c r="U88" s="222">
        <v>4</v>
      </c>
      <c r="V88" s="224">
        <v>4</v>
      </c>
      <c r="W88" s="224">
        <v>3</v>
      </c>
      <c r="X88" s="131"/>
      <c r="Y88" s="78"/>
      <c r="AB88" s="73"/>
      <c r="AC88" s="73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4"/>
      <c r="AS88" s="74"/>
      <c r="AT88" s="74"/>
      <c r="AU88" s="74"/>
      <c r="AV88" s="74"/>
      <c r="AW88" s="74"/>
      <c r="AX88" s="74"/>
      <c r="AY88" s="74"/>
      <c r="AZ88" s="75"/>
      <c r="BA88" s="75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6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5"/>
    </row>
    <row r="89" spans="2:87" s="1" customFormat="1" ht="30" customHeight="1" x14ac:dyDescent="0.25">
      <c r="B89" s="209">
        <v>95</v>
      </c>
      <c r="C89" s="210">
        <v>45474</v>
      </c>
      <c r="D89" s="209" t="s">
        <v>129</v>
      </c>
      <c r="E89" s="211" t="s">
        <v>92</v>
      </c>
      <c r="F89" s="211" t="s">
        <v>96</v>
      </c>
      <c r="G89" s="211" t="s">
        <v>149</v>
      </c>
      <c r="H89" s="212" t="s">
        <v>63</v>
      </c>
      <c r="I89" s="221">
        <v>2</v>
      </c>
      <c r="J89" s="222">
        <v>2</v>
      </c>
      <c r="K89" s="222"/>
      <c r="L89" s="222">
        <v>2</v>
      </c>
      <c r="M89" s="222"/>
      <c r="N89" s="222">
        <v>2</v>
      </c>
      <c r="O89" s="221">
        <v>3</v>
      </c>
      <c r="P89" s="223">
        <v>2</v>
      </c>
      <c r="Q89" s="221">
        <v>3</v>
      </c>
      <c r="R89" s="223"/>
      <c r="S89" s="222">
        <v>4</v>
      </c>
      <c r="T89" s="222">
        <v>1</v>
      </c>
      <c r="U89" s="222"/>
      <c r="V89" s="224">
        <v>3</v>
      </c>
      <c r="W89" s="224">
        <v>2</v>
      </c>
      <c r="X89" s="131"/>
      <c r="Y89" s="78"/>
      <c r="AB89" s="73"/>
      <c r="AC89" s="73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4"/>
      <c r="AS89" s="74"/>
      <c r="AT89" s="74"/>
      <c r="AU89" s="74"/>
      <c r="AV89" s="74"/>
      <c r="AW89" s="74"/>
      <c r="AX89" s="74"/>
      <c r="AY89" s="74"/>
      <c r="AZ89" s="75"/>
      <c r="BA89" s="75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6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5"/>
    </row>
    <row r="90" spans="2:87" s="1" customFormat="1" ht="30" customHeight="1" x14ac:dyDescent="0.25">
      <c r="B90" s="209">
        <v>96</v>
      </c>
      <c r="C90" s="210">
        <v>45474</v>
      </c>
      <c r="D90" s="209" t="s">
        <v>129</v>
      </c>
      <c r="E90" s="211" t="s">
        <v>94</v>
      </c>
      <c r="F90" s="211" t="s">
        <v>97</v>
      </c>
      <c r="G90" s="211" t="s">
        <v>44</v>
      </c>
      <c r="H90" s="212" t="s">
        <v>75</v>
      </c>
      <c r="I90" s="221">
        <v>5</v>
      </c>
      <c r="J90" s="222">
        <v>4</v>
      </c>
      <c r="K90" s="222">
        <v>5</v>
      </c>
      <c r="L90" s="222">
        <v>4</v>
      </c>
      <c r="M90" s="222">
        <v>4</v>
      </c>
      <c r="N90" s="222">
        <v>3</v>
      </c>
      <c r="O90" s="221">
        <v>4</v>
      </c>
      <c r="P90" s="223">
        <v>3</v>
      </c>
      <c r="Q90" s="221">
        <v>4</v>
      </c>
      <c r="R90" s="223">
        <v>4</v>
      </c>
      <c r="S90" s="222">
        <v>4</v>
      </c>
      <c r="T90" s="222">
        <v>4</v>
      </c>
      <c r="U90" s="222">
        <v>4</v>
      </c>
      <c r="V90" s="224">
        <v>4</v>
      </c>
      <c r="W90" s="224">
        <v>4</v>
      </c>
      <c r="X90" s="131"/>
      <c r="Y90" s="78"/>
      <c r="AB90" s="73"/>
      <c r="AC90" s="73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4"/>
      <c r="AS90" s="74"/>
      <c r="AT90" s="74"/>
      <c r="AU90" s="74"/>
      <c r="AV90" s="74"/>
      <c r="AW90" s="74"/>
      <c r="AX90" s="74"/>
      <c r="AY90" s="74"/>
      <c r="AZ90" s="75"/>
      <c r="BA90" s="75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6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5"/>
    </row>
    <row r="91" spans="2:87" s="1" customFormat="1" ht="30" customHeight="1" x14ac:dyDescent="0.25">
      <c r="B91" s="209">
        <v>97</v>
      </c>
      <c r="C91" s="210">
        <v>45474</v>
      </c>
      <c r="D91" s="209" t="s">
        <v>129</v>
      </c>
      <c r="E91" s="211" t="s">
        <v>93</v>
      </c>
      <c r="F91" s="211" t="s">
        <v>96</v>
      </c>
      <c r="G91" s="211" t="s">
        <v>43</v>
      </c>
      <c r="H91" s="212" t="s">
        <v>277</v>
      </c>
      <c r="I91" s="221">
        <v>5</v>
      </c>
      <c r="J91" s="222">
        <v>5</v>
      </c>
      <c r="K91" s="222">
        <v>5</v>
      </c>
      <c r="L91" s="222">
        <v>5</v>
      </c>
      <c r="M91" s="222">
        <v>5</v>
      </c>
      <c r="N91" s="222">
        <v>5</v>
      </c>
      <c r="O91" s="221">
        <v>2</v>
      </c>
      <c r="P91" s="223">
        <v>5</v>
      </c>
      <c r="Q91" s="221">
        <v>5</v>
      </c>
      <c r="R91" s="223">
        <v>4</v>
      </c>
      <c r="S91" s="222">
        <v>5</v>
      </c>
      <c r="T91" s="222">
        <v>5</v>
      </c>
      <c r="U91" s="222">
        <v>5</v>
      </c>
      <c r="V91" s="224">
        <v>5</v>
      </c>
      <c r="W91" s="224">
        <v>5</v>
      </c>
      <c r="X91" s="131"/>
      <c r="Y91" s="78"/>
      <c r="AB91" s="73"/>
      <c r="AC91" s="73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4"/>
      <c r="AS91" s="74"/>
      <c r="AT91" s="74"/>
      <c r="AU91" s="74"/>
      <c r="AV91" s="74"/>
      <c r="AW91" s="74"/>
      <c r="AX91" s="74"/>
      <c r="AY91" s="74"/>
      <c r="AZ91" s="75"/>
      <c r="BA91" s="75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6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5"/>
    </row>
    <row r="92" spans="2:87" s="1" customFormat="1" ht="30" customHeight="1" x14ac:dyDescent="0.25">
      <c r="B92" s="209">
        <v>98</v>
      </c>
      <c r="C92" s="210">
        <v>45474</v>
      </c>
      <c r="D92" s="209" t="s">
        <v>129</v>
      </c>
      <c r="E92" s="211" t="s">
        <v>93</v>
      </c>
      <c r="F92" s="211" t="s">
        <v>96</v>
      </c>
      <c r="G92" s="211" t="s">
        <v>46</v>
      </c>
      <c r="H92" s="212" t="s">
        <v>68</v>
      </c>
      <c r="I92" s="221">
        <v>5</v>
      </c>
      <c r="J92" s="222">
        <v>5</v>
      </c>
      <c r="K92" s="222">
        <v>5</v>
      </c>
      <c r="L92" s="222">
        <v>5</v>
      </c>
      <c r="M92" s="222"/>
      <c r="N92" s="222"/>
      <c r="O92" s="221">
        <v>5</v>
      </c>
      <c r="P92" s="223">
        <v>5</v>
      </c>
      <c r="Q92" s="221"/>
      <c r="R92" s="223">
        <v>5</v>
      </c>
      <c r="S92" s="222">
        <v>5</v>
      </c>
      <c r="T92" s="222"/>
      <c r="U92" s="222">
        <v>5</v>
      </c>
      <c r="V92" s="224">
        <v>5</v>
      </c>
      <c r="W92" s="224">
        <v>5</v>
      </c>
      <c r="X92" s="131"/>
      <c r="Y92" s="78"/>
      <c r="AB92" s="73"/>
      <c r="AC92" s="73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4"/>
      <c r="AS92" s="74"/>
      <c r="AT92" s="74"/>
      <c r="AU92" s="74"/>
      <c r="AV92" s="74"/>
      <c r="AW92" s="74"/>
      <c r="AX92" s="74"/>
      <c r="AY92" s="74"/>
      <c r="AZ92" s="75"/>
      <c r="BA92" s="75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6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5"/>
    </row>
    <row r="93" spans="2:87" s="1" customFormat="1" ht="30" customHeight="1" x14ac:dyDescent="0.25">
      <c r="B93" s="209">
        <v>99</v>
      </c>
      <c r="C93" s="210">
        <v>45474</v>
      </c>
      <c r="D93" s="209" t="s">
        <v>129</v>
      </c>
      <c r="E93" s="211" t="s">
        <v>93</v>
      </c>
      <c r="F93" s="211" t="s">
        <v>97</v>
      </c>
      <c r="G93" s="211" t="s">
        <v>46</v>
      </c>
      <c r="H93" s="212" t="s">
        <v>68</v>
      </c>
      <c r="I93" s="221">
        <v>3</v>
      </c>
      <c r="J93" s="222">
        <v>2</v>
      </c>
      <c r="K93" s="222">
        <v>4</v>
      </c>
      <c r="L93" s="222">
        <v>4</v>
      </c>
      <c r="M93" s="222">
        <v>3</v>
      </c>
      <c r="N93" s="222">
        <v>3</v>
      </c>
      <c r="O93" s="221">
        <v>4</v>
      </c>
      <c r="P93" s="223">
        <v>4</v>
      </c>
      <c r="Q93" s="221">
        <v>3</v>
      </c>
      <c r="R93" s="223">
        <v>3</v>
      </c>
      <c r="S93" s="222">
        <v>4</v>
      </c>
      <c r="T93" s="222">
        <v>4</v>
      </c>
      <c r="U93" s="222">
        <v>4</v>
      </c>
      <c r="V93" s="224">
        <v>4</v>
      </c>
      <c r="W93" s="224">
        <v>4</v>
      </c>
      <c r="X93" s="131"/>
      <c r="Y93" s="78"/>
      <c r="AB93" s="73"/>
      <c r="AC93" s="73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4"/>
      <c r="AS93" s="74"/>
      <c r="AT93" s="74"/>
      <c r="AU93" s="74"/>
      <c r="AV93" s="74"/>
      <c r="AW93" s="74"/>
      <c r="AX93" s="74"/>
      <c r="AY93" s="74"/>
      <c r="AZ93" s="75"/>
      <c r="BA93" s="75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6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5"/>
    </row>
    <row r="94" spans="2:87" s="1" customFormat="1" ht="30" customHeight="1" x14ac:dyDescent="0.25">
      <c r="B94" s="209">
        <v>100</v>
      </c>
      <c r="C94" s="210">
        <v>45474</v>
      </c>
      <c r="D94" s="209" t="s">
        <v>129</v>
      </c>
      <c r="E94" s="211" t="s">
        <v>93</v>
      </c>
      <c r="F94" s="211" t="s">
        <v>95</v>
      </c>
      <c r="G94" s="211" t="s">
        <v>19</v>
      </c>
      <c r="H94" s="212" t="s">
        <v>59</v>
      </c>
      <c r="I94" s="221">
        <v>5</v>
      </c>
      <c r="J94" s="222">
        <v>5</v>
      </c>
      <c r="K94" s="222"/>
      <c r="L94" s="222">
        <v>5</v>
      </c>
      <c r="M94" s="222">
        <v>3</v>
      </c>
      <c r="N94" s="222"/>
      <c r="O94" s="221">
        <v>1</v>
      </c>
      <c r="P94" s="223">
        <v>4</v>
      </c>
      <c r="Q94" s="221">
        <v>4</v>
      </c>
      <c r="R94" s="223"/>
      <c r="S94" s="222">
        <v>5</v>
      </c>
      <c r="T94" s="222">
        <v>3</v>
      </c>
      <c r="U94" s="222">
        <v>3</v>
      </c>
      <c r="V94" s="224">
        <v>4</v>
      </c>
      <c r="W94" s="224">
        <v>4</v>
      </c>
      <c r="X94" s="131"/>
      <c r="Y94" s="78"/>
      <c r="AB94" s="73"/>
      <c r="AC94" s="73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4"/>
      <c r="AS94" s="74"/>
      <c r="AT94" s="74"/>
      <c r="AU94" s="74"/>
      <c r="AV94" s="74"/>
      <c r="AW94" s="74"/>
      <c r="AX94" s="74"/>
      <c r="AY94" s="74"/>
      <c r="AZ94" s="75"/>
      <c r="BA94" s="75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6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5"/>
    </row>
    <row r="95" spans="2:87" s="1" customFormat="1" ht="30" customHeight="1" x14ac:dyDescent="0.25">
      <c r="B95" s="209">
        <v>101</v>
      </c>
      <c r="C95" s="210">
        <v>45474</v>
      </c>
      <c r="D95" s="209" t="s">
        <v>129</v>
      </c>
      <c r="E95" s="211" t="s">
        <v>93</v>
      </c>
      <c r="F95" s="211" t="s">
        <v>96</v>
      </c>
      <c r="G95" s="211" t="s">
        <v>152</v>
      </c>
      <c r="H95" s="212" t="s">
        <v>153</v>
      </c>
      <c r="I95" s="221">
        <v>4</v>
      </c>
      <c r="J95" s="222">
        <v>4</v>
      </c>
      <c r="K95" s="222">
        <v>4</v>
      </c>
      <c r="L95" s="222">
        <v>4</v>
      </c>
      <c r="M95" s="222">
        <v>4</v>
      </c>
      <c r="N95" s="222">
        <v>4</v>
      </c>
      <c r="O95" s="221">
        <v>4</v>
      </c>
      <c r="P95" s="223">
        <v>4</v>
      </c>
      <c r="Q95" s="221">
        <v>4</v>
      </c>
      <c r="R95" s="223">
        <v>4</v>
      </c>
      <c r="S95" s="222">
        <v>4</v>
      </c>
      <c r="T95" s="222">
        <v>4</v>
      </c>
      <c r="U95" s="222">
        <v>4</v>
      </c>
      <c r="V95" s="224">
        <v>4</v>
      </c>
      <c r="W95" s="224">
        <v>4</v>
      </c>
      <c r="X95" s="131"/>
      <c r="Y95" s="78"/>
      <c r="AB95" s="73"/>
      <c r="AC95" s="73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4"/>
      <c r="AS95" s="74"/>
      <c r="AT95" s="74"/>
      <c r="AU95" s="74"/>
      <c r="AV95" s="74"/>
      <c r="AW95" s="74"/>
      <c r="AX95" s="74"/>
      <c r="AY95" s="74"/>
      <c r="AZ95" s="75"/>
      <c r="BA95" s="75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6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5"/>
    </row>
    <row r="96" spans="2:87" s="1" customFormat="1" ht="30" customHeight="1" x14ac:dyDescent="0.25">
      <c r="B96" s="209">
        <v>102</v>
      </c>
      <c r="C96" s="210">
        <v>45474</v>
      </c>
      <c r="D96" s="209" t="s">
        <v>129</v>
      </c>
      <c r="E96" s="211" t="s">
        <v>94</v>
      </c>
      <c r="F96" s="211" t="s">
        <v>95</v>
      </c>
      <c r="G96" s="211" t="s">
        <v>23</v>
      </c>
      <c r="H96" s="212" t="s">
        <v>82</v>
      </c>
      <c r="I96" s="221">
        <v>4</v>
      </c>
      <c r="J96" s="222">
        <v>4</v>
      </c>
      <c r="K96" s="222"/>
      <c r="L96" s="222">
        <v>4</v>
      </c>
      <c r="M96" s="222">
        <v>1</v>
      </c>
      <c r="N96" s="222">
        <v>3</v>
      </c>
      <c r="O96" s="221">
        <v>3</v>
      </c>
      <c r="P96" s="223">
        <v>3</v>
      </c>
      <c r="Q96" s="221">
        <v>4</v>
      </c>
      <c r="R96" s="223">
        <v>4</v>
      </c>
      <c r="S96" s="222">
        <v>4</v>
      </c>
      <c r="T96" s="222">
        <v>4</v>
      </c>
      <c r="U96" s="222"/>
      <c r="V96" s="224">
        <v>3</v>
      </c>
      <c r="W96" s="224">
        <v>4</v>
      </c>
      <c r="X96" s="131"/>
      <c r="Y96" s="78"/>
      <c r="AB96" s="73"/>
      <c r="AC96" s="73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4"/>
      <c r="AS96" s="74"/>
      <c r="AT96" s="74"/>
      <c r="AU96" s="74"/>
      <c r="AV96" s="74"/>
      <c r="AW96" s="74"/>
      <c r="AX96" s="74"/>
      <c r="AY96" s="74"/>
      <c r="AZ96" s="75"/>
      <c r="BA96" s="75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6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5"/>
    </row>
    <row r="97" spans="2:87" s="1" customFormat="1" ht="30" customHeight="1" x14ac:dyDescent="0.25">
      <c r="B97" s="209">
        <v>103</v>
      </c>
      <c r="C97" s="210">
        <v>45474</v>
      </c>
      <c r="D97" s="209" t="s">
        <v>129</v>
      </c>
      <c r="E97" s="211" t="s">
        <v>94</v>
      </c>
      <c r="F97" s="211" t="s">
        <v>96</v>
      </c>
      <c r="G97" s="211" t="s">
        <v>21</v>
      </c>
      <c r="H97" s="212" t="s">
        <v>66</v>
      </c>
      <c r="I97" s="221">
        <v>5</v>
      </c>
      <c r="J97" s="222">
        <v>5</v>
      </c>
      <c r="K97" s="222">
        <v>5</v>
      </c>
      <c r="L97" s="222">
        <v>5</v>
      </c>
      <c r="M97" s="222">
        <v>4</v>
      </c>
      <c r="N97" s="222">
        <v>4</v>
      </c>
      <c r="O97" s="221">
        <v>5</v>
      </c>
      <c r="P97" s="223">
        <v>5</v>
      </c>
      <c r="Q97" s="221">
        <v>5</v>
      </c>
      <c r="R97" s="223">
        <v>5</v>
      </c>
      <c r="S97" s="222">
        <v>5</v>
      </c>
      <c r="T97" s="222">
        <v>5</v>
      </c>
      <c r="U97" s="222">
        <v>5</v>
      </c>
      <c r="V97" s="224">
        <v>5</v>
      </c>
      <c r="W97" s="224">
        <v>5</v>
      </c>
      <c r="X97" s="131"/>
      <c r="Y97" s="78"/>
      <c r="AB97" s="73"/>
      <c r="AC97" s="73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4"/>
      <c r="AS97" s="74"/>
      <c r="AT97" s="74"/>
      <c r="AU97" s="74"/>
      <c r="AV97" s="74"/>
      <c r="AW97" s="74"/>
      <c r="AX97" s="74"/>
      <c r="AY97" s="74"/>
      <c r="AZ97" s="75"/>
      <c r="BA97" s="75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6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5"/>
    </row>
    <row r="98" spans="2:87" s="1" customFormat="1" ht="30" customHeight="1" x14ac:dyDescent="0.25">
      <c r="B98" s="209">
        <v>104</v>
      </c>
      <c r="C98" s="210">
        <v>45474</v>
      </c>
      <c r="D98" s="209" t="s">
        <v>129</v>
      </c>
      <c r="E98" s="211" t="s">
        <v>93</v>
      </c>
      <c r="F98" s="211" t="s">
        <v>96</v>
      </c>
      <c r="G98" s="211" t="s">
        <v>46</v>
      </c>
      <c r="H98" s="212" t="s">
        <v>68</v>
      </c>
      <c r="I98" s="221">
        <v>5</v>
      </c>
      <c r="J98" s="222">
        <v>5</v>
      </c>
      <c r="K98" s="222">
        <v>5</v>
      </c>
      <c r="L98" s="222">
        <v>5</v>
      </c>
      <c r="M98" s="222">
        <v>4</v>
      </c>
      <c r="N98" s="222">
        <v>5</v>
      </c>
      <c r="O98" s="221">
        <v>3</v>
      </c>
      <c r="P98" s="223">
        <v>4</v>
      </c>
      <c r="Q98" s="221">
        <v>5</v>
      </c>
      <c r="R98" s="223">
        <v>3</v>
      </c>
      <c r="S98" s="222">
        <v>4</v>
      </c>
      <c r="T98" s="222">
        <v>4</v>
      </c>
      <c r="U98" s="222"/>
      <c r="V98" s="224">
        <v>4</v>
      </c>
      <c r="W98" s="224">
        <v>5</v>
      </c>
      <c r="X98" s="131"/>
      <c r="Y98" s="78"/>
      <c r="AB98" s="73"/>
      <c r="AC98" s="73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4"/>
      <c r="AS98" s="74"/>
      <c r="AT98" s="74"/>
      <c r="AU98" s="74"/>
      <c r="AV98" s="74"/>
      <c r="AW98" s="74"/>
      <c r="AX98" s="74"/>
      <c r="AY98" s="74"/>
      <c r="AZ98" s="75"/>
      <c r="BA98" s="75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6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5"/>
    </row>
    <row r="99" spans="2:87" s="1" customFormat="1" ht="30" customHeight="1" x14ac:dyDescent="0.25">
      <c r="B99" s="209">
        <v>105</v>
      </c>
      <c r="C99" s="210">
        <v>45474</v>
      </c>
      <c r="D99" s="209" t="s">
        <v>129</v>
      </c>
      <c r="E99" s="211" t="s">
        <v>94</v>
      </c>
      <c r="F99" s="211" t="s">
        <v>95</v>
      </c>
      <c r="G99" s="211" t="s">
        <v>25</v>
      </c>
      <c r="H99" s="212" t="s">
        <v>70</v>
      </c>
      <c r="I99" s="221">
        <v>5</v>
      </c>
      <c r="J99" s="222">
        <v>5</v>
      </c>
      <c r="K99" s="222">
        <v>4</v>
      </c>
      <c r="L99" s="222">
        <v>5</v>
      </c>
      <c r="M99" s="222">
        <v>4</v>
      </c>
      <c r="N99" s="222">
        <v>3</v>
      </c>
      <c r="O99" s="221">
        <v>4</v>
      </c>
      <c r="P99" s="223">
        <v>4</v>
      </c>
      <c r="Q99" s="221">
        <v>5</v>
      </c>
      <c r="R99" s="223">
        <v>4</v>
      </c>
      <c r="S99" s="222">
        <v>5</v>
      </c>
      <c r="T99" s="222">
        <v>4</v>
      </c>
      <c r="U99" s="222"/>
      <c r="V99" s="224">
        <v>4</v>
      </c>
      <c r="W99" s="224">
        <v>5</v>
      </c>
      <c r="X99" s="131"/>
      <c r="Y99" s="78"/>
      <c r="AB99" s="73"/>
      <c r="AC99" s="73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4"/>
      <c r="AS99" s="74"/>
      <c r="AT99" s="74"/>
      <c r="AU99" s="74"/>
      <c r="AV99" s="74"/>
      <c r="AW99" s="74"/>
      <c r="AX99" s="74"/>
      <c r="AY99" s="74"/>
      <c r="AZ99" s="75"/>
      <c r="BA99" s="75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6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5"/>
    </row>
    <row r="100" spans="2:87" s="1" customFormat="1" ht="30" customHeight="1" x14ac:dyDescent="0.25">
      <c r="B100" s="209">
        <v>106</v>
      </c>
      <c r="C100" s="210">
        <v>45474</v>
      </c>
      <c r="D100" s="209" t="s">
        <v>129</v>
      </c>
      <c r="E100" s="211" t="s">
        <v>93</v>
      </c>
      <c r="F100" s="211" t="s">
        <v>95</v>
      </c>
      <c r="G100" s="211" t="s">
        <v>39</v>
      </c>
      <c r="H100" s="212" t="s">
        <v>83</v>
      </c>
      <c r="I100" s="221">
        <v>5</v>
      </c>
      <c r="J100" s="222">
        <v>5</v>
      </c>
      <c r="K100" s="222">
        <v>4</v>
      </c>
      <c r="L100" s="222">
        <v>5</v>
      </c>
      <c r="M100" s="222">
        <v>4</v>
      </c>
      <c r="N100" s="222">
        <v>4</v>
      </c>
      <c r="O100" s="221">
        <v>4</v>
      </c>
      <c r="P100" s="223">
        <v>5</v>
      </c>
      <c r="Q100" s="221">
        <v>5</v>
      </c>
      <c r="R100" s="223">
        <v>4</v>
      </c>
      <c r="S100" s="222">
        <v>5</v>
      </c>
      <c r="T100" s="222">
        <v>5</v>
      </c>
      <c r="U100" s="222">
        <v>5</v>
      </c>
      <c r="V100" s="224">
        <v>5</v>
      </c>
      <c r="W100" s="224">
        <v>5</v>
      </c>
      <c r="X100" s="131"/>
      <c r="Y100" s="78"/>
      <c r="AB100" s="73"/>
      <c r="AC100" s="73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4"/>
      <c r="AS100" s="74"/>
      <c r="AT100" s="74"/>
      <c r="AU100" s="74"/>
      <c r="AV100" s="74"/>
      <c r="AW100" s="74"/>
      <c r="AX100" s="74"/>
      <c r="AY100" s="74"/>
      <c r="AZ100" s="75"/>
      <c r="BA100" s="75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6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5"/>
    </row>
    <row r="101" spans="2:87" s="1" customFormat="1" ht="30" customHeight="1" x14ac:dyDescent="0.25">
      <c r="B101" s="209">
        <v>107</v>
      </c>
      <c r="C101" s="210">
        <v>45474</v>
      </c>
      <c r="D101" s="209" t="s">
        <v>129</v>
      </c>
      <c r="E101" s="211" t="s">
        <v>93</v>
      </c>
      <c r="F101" s="211" t="s">
        <v>96</v>
      </c>
      <c r="G101" s="211" t="s">
        <v>21</v>
      </c>
      <c r="H101" s="212" t="s">
        <v>66</v>
      </c>
      <c r="I101" s="221">
        <v>4</v>
      </c>
      <c r="J101" s="222">
        <v>4</v>
      </c>
      <c r="K101" s="222">
        <v>4</v>
      </c>
      <c r="L101" s="222">
        <v>4</v>
      </c>
      <c r="M101" s="222">
        <v>4</v>
      </c>
      <c r="N101" s="222">
        <v>4</v>
      </c>
      <c r="O101" s="221">
        <v>4</v>
      </c>
      <c r="P101" s="223">
        <v>4</v>
      </c>
      <c r="Q101" s="221">
        <v>4</v>
      </c>
      <c r="R101" s="223">
        <v>4</v>
      </c>
      <c r="S101" s="222">
        <v>5</v>
      </c>
      <c r="T101" s="222">
        <v>4</v>
      </c>
      <c r="U101" s="222">
        <v>4</v>
      </c>
      <c r="V101" s="224">
        <v>5</v>
      </c>
      <c r="W101" s="224">
        <v>5</v>
      </c>
      <c r="X101" s="131"/>
      <c r="Y101" s="78"/>
      <c r="AB101" s="73"/>
      <c r="AC101" s="73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4"/>
      <c r="AS101" s="74"/>
      <c r="AT101" s="74"/>
      <c r="AU101" s="74"/>
      <c r="AV101" s="74"/>
      <c r="AW101" s="74"/>
      <c r="AX101" s="74"/>
      <c r="AY101" s="74"/>
      <c r="AZ101" s="75"/>
      <c r="BA101" s="75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6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5"/>
    </row>
    <row r="102" spans="2:87" s="1" customFormat="1" ht="30" customHeight="1" x14ac:dyDescent="0.25">
      <c r="B102" s="209">
        <v>108</v>
      </c>
      <c r="C102" s="210">
        <v>45474</v>
      </c>
      <c r="D102" s="209" t="s">
        <v>129</v>
      </c>
      <c r="E102" s="211" t="s">
        <v>93</v>
      </c>
      <c r="F102" s="211" t="s">
        <v>96</v>
      </c>
      <c r="G102" s="211" t="s">
        <v>131</v>
      </c>
      <c r="H102" s="212" t="s">
        <v>84</v>
      </c>
      <c r="I102" s="221">
        <v>5</v>
      </c>
      <c r="J102" s="222">
        <v>4</v>
      </c>
      <c r="K102" s="222">
        <v>4</v>
      </c>
      <c r="L102" s="222">
        <v>5</v>
      </c>
      <c r="M102" s="222">
        <v>4</v>
      </c>
      <c r="N102" s="222">
        <v>4</v>
      </c>
      <c r="O102" s="221">
        <v>4</v>
      </c>
      <c r="P102" s="223">
        <v>4</v>
      </c>
      <c r="Q102" s="221">
        <v>5</v>
      </c>
      <c r="R102" s="223">
        <v>4</v>
      </c>
      <c r="S102" s="222">
        <v>4</v>
      </c>
      <c r="T102" s="222">
        <v>4</v>
      </c>
      <c r="U102" s="222">
        <v>4</v>
      </c>
      <c r="V102" s="224">
        <v>5</v>
      </c>
      <c r="W102" s="224">
        <v>5</v>
      </c>
      <c r="X102" s="131"/>
      <c r="Y102" s="78"/>
      <c r="AB102" s="73"/>
      <c r="AC102" s="73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4"/>
      <c r="AS102" s="74"/>
      <c r="AT102" s="74"/>
      <c r="AU102" s="74"/>
      <c r="AV102" s="74"/>
      <c r="AW102" s="74"/>
      <c r="AX102" s="74"/>
      <c r="AY102" s="74"/>
      <c r="AZ102" s="75"/>
      <c r="BA102" s="75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6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5"/>
    </row>
    <row r="103" spans="2:87" s="1" customFormat="1" ht="30" customHeight="1" x14ac:dyDescent="0.25">
      <c r="B103" s="209">
        <v>109</v>
      </c>
      <c r="C103" s="210">
        <v>45474</v>
      </c>
      <c r="D103" s="209" t="s">
        <v>129</v>
      </c>
      <c r="E103" s="211" t="s">
        <v>94</v>
      </c>
      <c r="F103" s="211" t="s">
        <v>96</v>
      </c>
      <c r="G103" s="211" t="s">
        <v>43</v>
      </c>
      <c r="H103" s="212" t="s">
        <v>277</v>
      </c>
      <c r="I103" s="221">
        <v>5</v>
      </c>
      <c r="J103" s="222">
        <v>5</v>
      </c>
      <c r="K103" s="222">
        <v>4</v>
      </c>
      <c r="L103" s="222">
        <v>5</v>
      </c>
      <c r="M103" s="222">
        <v>4</v>
      </c>
      <c r="N103" s="222">
        <v>3</v>
      </c>
      <c r="O103" s="221">
        <v>5</v>
      </c>
      <c r="P103" s="223">
        <v>5</v>
      </c>
      <c r="Q103" s="221">
        <v>4</v>
      </c>
      <c r="R103" s="223">
        <v>2</v>
      </c>
      <c r="S103" s="222">
        <v>3</v>
      </c>
      <c r="T103" s="222">
        <v>3</v>
      </c>
      <c r="U103" s="222">
        <v>3</v>
      </c>
      <c r="V103" s="224">
        <v>5</v>
      </c>
      <c r="W103" s="224">
        <v>4</v>
      </c>
      <c r="X103" s="131"/>
      <c r="Y103" s="78"/>
      <c r="AB103" s="73"/>
      <c r="AC103" s="73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4"/>
      <c r="AS103" s="74"/>
      <c r="AT103" s="74"/>
      <c r="AU103" s="74"/>
      <c r="AV103" s="74"/>
      <c r="AW103" s="74"/>
      <c r="AX103" s="74"/>
      <c r="AY103" s="74"/>
      <c r="AZ103" s="75"/>
      <c r="BA103" s="75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6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5"/>
    </row>
    <row r="104" spans="2:87" s="1" customFormat="1" ht="30" customHeight="1" x14ac:dyDescent="0.25">
      <c r="B104" s="209">
        <v>110</v>
      </c>
      <c r="C104" s="210">
        <v>45474</v>
      </c>
      <c r="D104" s="209" t="s">
        <v>129</v>
      </c>
      <c r="E104" s="211" t="s">
        <v>94</v>
      </c>
      <c r="F104" s="211" t="s">
        <v>95</v>
      </c>
      <c r="G104" s="211" t="s">
        <v>26</v>
      </c>
      <c r="H104" s="212" t="s">
        <v>62</v>
      </c>
      <c r="I104" s="221">
        <v>4</v>
      </c>
      <c r="J104" s="222">
        <v>4</v>
      </c>
      <c r="K104" s="222"/>
      <c r="L104" s="222">
        <v>4</v>
      </c>
      <c r="M104" s="222">
        <v>4</v>
      </c>
      <c r="N104" s="222"/>
      <c r="O104" s="221">
        <v>4</v>
      </c>
      <c r="P104" s="223">
        <v>3</v>
      </c>
      <c r="Q104" s="221">
        <v>4</v>
      </c>
      <c r="R104" s="223">
        <v>2</v>
      </c>
      <c r="S104" s="222"/>
      <c r="T104" s="222"/>
      <c r="U104" s="222"/>
      <c r="V104" s="224">
        <v>4</v>
      </c>
      <c r="W104" s="224">
        <v>4</v>
      </c>
      <c r="X104" s="131"/>
      <c r="Y104" s="78"/>
      <c r="AB104" s="73"/>
      <c r="AC104" s="73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4"/>
      <c r="AS104" s="74"/>
      <c r="AT104" s="74"/>
      <c r="AU104" s="74"/>
      <c r="AV104" s="74"/>
      <c r="AW104" s="74"/>
      <c r="AX104" s="74"/>
      <c r="AY104" s="74"/>
      <c r="AZ104" s="75"/>
      <c r="BA104" s="75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6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5"/>
    </row>
    <row r="105" spans="2:87" s="1" customFormat="1" ht="30" customHeight="1" x14ac:dyDescent="0.25">
      <c r="B105" s="209">
        <v>111</v>
      </c>
      <c r="C105" s="210">
        <v>45474</v>
      </c>
      <c r="D105" s="209" t="s">
        <v>129</v>
      </c>
      <c r="E105" s="211" t="s">
        <v>94</v>
      </c>
      <c r="F105" s="211" t="s">
        <v>96</v>
      </c>
      <c r="G105" s="211" t="s">
        <v>21</v>
      </c>
      <c r="H105" s="212" t="s">
        <v>66</v>
      </c>
      <c r="I105" s="221">
        <v>5</v>
      </c>
      <c r="J105" s="222">
        <v>5</v>
      </c>
      <c r="K105" s="222">
        <v>5</v>
      </c>
      <c r="L105" s="222">
        <v>5</v>
      </c>
      <c r="M105" s="222">
        <v>5</v>
      </c>
      <c r="N105" s="222"/>
      <c r="O105" s="221">
        <v>5</v>
      </c>
      <c r="P105" s="223">
        <v>5</v>
      </c>
      <c r="Q105" s="221">
        <v>5</v>
      </c>
      <c r="R105" s="223">
        <v>2</v>
      </c>
      <c r="S105" s="222">
        <v>5</v>
      </c>
      <c r="T105" s="222">
        <v>5</v>
      </c>
      <c r="U105" s="222">
        <v>5</v>
      </c>
      <c r="V105" s="224">
        <v>5</v>
      </c>
      <c r="W105" s="224">
        <v>5</v>
      </c>
      <c r="X105" s="131"/>
      <c r="Y105" s="78"/>
      <c r="AB105" s="73"/>
      <c r="AC105" s="73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4"/>
      <c r="AS105" s="74"/>
      <c r="AT105" s="74"/>
      <c r="AU105" s="74"/>
      <c r="AV105" s="74"/>
      <c r="AW105" s="74"/>
      <c r="AX105" s="74"/>
      <c r="AY105" s="74"/>
      <c r="AZ105" s="75"/>
      <c r="BA105" s="75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6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5"/>
    </row>
    <row r="106" spans="2:87" s="1" customFormat="1" ht="30" customHeight="1" x14ac:dyDescent="0.25">
      <c r="B106" s="209">
        <v>112</v>
      </c>
      <c r="C106" s="210">
        <v>45474</v>
      </c>
      <c r="D106" s="209" t="s">
        <v>129</v>
      </c>
      <c r="E106" s="211" t="s">
        <v>93</v>
      </c>
      <c r="F106" s="211" t="s">
        <v>95</v>
      </c>
      <c r="G106" s="211" t="s">
        <v>38</v>
      </c>
      <c r="H106" s="212" t="s">
        <v>73</v>
      </c>
      <c r="I106" s="221">
        <v>5</v>
      </c>
      <c r="J106" s="222">
        <v>5</v>
      </c>
      <c r="K106" s="222">
        <v>3</v>
      </c>
      <c r="L106" s="222">
        <v>4</v>
      </c>
      <c r="M106" s="222">
        <v>4</v>
      </c>
      <c r="N106" s="222">
        <v>2</v>
      </c>
      <c r="O106" s="221">
        <v>5</v>
      </c>
      <c r="P106" s="223">
        <v>5</v>
      </c>
      <c r="Q106" s="221">
        <v>5</v>
      </c>
      <c r="R106" s="223">
        <v>2</v>
      </c>
      <c r="S106" s="222">
        <v>3</v>
      </c>
      <c r="T106" s="222">
        <v>2</v>
      </c>
      <c r="U106" s="222">
        <v>4</v>
      </c>
      <c r="V106" s="224">
        <v>4</v>
      </c>
      <c r="W106" s="224">
        <v>4</v>
      </c>
      <c r="X106" s="131"/>
      <c r="Y106" s="78"/>
      <c r="AB106" s="73"/>
      <c r="AC106" s="73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4"/>
      <c r="AS106" s="74"/>
      <c r="AT106" s="74"/>
      <c r="AU106" s="74"/>
      <c r="AV106" s="74"/>
      <c r="AW106" s="74"/>
      <c r="AX106" s="74"/>
      <c r="AY106" s="74"/>
      <c r="AZ106" s="75"/>
      <c r="BA106" s="75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6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5"/>
    </row>
    <row r="107" spans="2:87" s="1" customFormat="1" ht="30" customHeight="1" x14ac:dyDescent="0.25">
      <c r="B107" s="209">
        <v>114</v>
      </c>
      <c r="C107" s="210">
        <v>45474</v>
      </c>
      <c r="D107" s="209" t="s">
        <v>129</v>
      </c>
      <c r="E107" s="211" t="s">
        <v>94</v>
      </c>
      <c r="F107" s="211" t="s">
        <v>95</v>
      </c>
      <c r="G107" s="211" t="s">
        <v>21</v>
      </c>
      <c r="H107" s="212" t="s">
        <v>66</v>
      </c>
      <c r="I107" s="221">
        <v>5</v>
      </c>
      <c r="J107" s="222">
        <v>4</v>
      </c>
      <c r="K107" s="222">
        <v>4</v>
      </c>
      <c r="L107" s="222">
        <v>5</v>
      </c>
      <c r="M107" s="222">
        <v>5</v>
      </c>
      <c r="N107" s="222">
        <v>3</v>
      </c>
      <c r="O107" s="221">
        <v>5</v>
      </c>
      <c r="P107" s="223">
        <v>5</v>
      </c>
      <c r="Q107" s="221">
        <v>4</v>
      </c>
      <c r="R107" s="223">
        <v>1</v>
      </c>
      <c r="S107" s="222">
        <v>5</v>
      </c>
      <c r="T107" s="222">
        <v>2</v>
      </c>
      <c r="U107" s="222">
        <v>2</v>
      </c>
      <c r="V107" s="224">
        <v>5</v>
      </c>
      <c r="W107" s="224">
        <v>4</v>
      </c>
      <c r="X107" s="131"/>
      <c r="Y107" s="77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4"/>
      <c r="AS107" s="74"/>
      <c r="AT107" s="74"/>
      <c r="AU107" s="74"/>
      <c r="AV107" s="74"/>
      <c r="AW107" s="74"/>
      <c r="AX107" s="74"/>
      <c r="AY107" s="74"/>
      <c r="AZ107" s="75"/>
      <c r="BA107" s="75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6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5"/>
    </row>
    <row r="108" spans="2:87" s="1" customFormat="1" ht="30" customHeight="1" x14ac:dyDescent="0.25">
      <c r="B108" s="209">
        <v>115</v>
      </c>
      <c r="C108" s="210">
        <v>45474</v>
      </c>
      <c r="D108" s="209" t="s">
        <v>129</v>
      </c>
      <c r="E108" s="211" t="s">
        <v>94</v>
      </c>
      <c r="F108" s="211" t="s">
        <v>96</v>
      </c>
      <c r="G108" s="211" t="s">
        <v>23</v>
      </c>
      <c r="H108" s="212" t="s">
        <v>82</v>
      </c>
      <c r="I108" s="221">
        <v>5</v>
      </c>
      <c r="J108" s="222">
        <v>3</v>
      </c>
      <c r="K108" s="222"/>
      <c r="L108" s="222">
        <v>5</v>
      </c>
      <c r="M108" s="222">
        <v>3</v>
      </c>
      <c r="N108" s="222"/>
      <c r="O108" s="221">
        <v>4</v>
      </c>
      <c r="P108" s="223">
        <v>5</v>
      </c>
      <c r="Q108" s="221">
        <v>5</v>
      </c>
      <c r="R108" s="223">
        <v>3</v>
      </c>
      <c r="S108" s="222"/>
      <c r="T108" s="222">
        <v>4</v>
      </c>
      <c r="U108" s="222"/>
      <c r="V108" s="224">
        <v>3</v>
      </c>
      <c r="W108" s="224">
        <v>4</v>
      </c>
      <c r="X108" s="77"/>
      <c r="Y108" s="77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4"/>
      <c r="AS108" s="74"/>
      <c r="AT108" s="74"/>
      <c r="AU108" s="74"/>
      <c r="AV108" s="74"/>
      <c r="AW108" s="74"/>
      <c r="AX108" s="74"/>
      <c r="AY108" s="74"/>
      <c r="AZ108" s="75"/>
      <c r="BA108" s="75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6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5"/>
    </row>
    <row r="109" spans="2:87" s="1" customFormat="1" ht="30" customHeight="1" x14ac:dyDescent="0.25">
      <c r="B109" s="209">
        <v>116</v>
      </c>
      <c r="C109" s="210">
        <v>45474</v>
      </c>
      <c r="D109" s="209" t="s">
        <v>129</v>
      </c>
      <c r="E109" s="211" t="s">
        <v>93</v>
      </c>
      <c r="F109" s="211" t="s">
        <v>95</v>
      </c>
      <c r="G109" s="211" t="s">
        <v>23</v>
      </c>
      <c r="H109" s="212" t="s">
        <v>82</v>
      </c>
      <c r="I109" s="221">
        <v>5</v>
      </c>
      <c r="J109" s="222">
        <v>5</v>
      </c>
      <c r="K109" s="222"/>
      <c r="L109" s="222">
        <v>5</v>
      </c>
      <c r="M109" s="222">
        <v>2</v>
      </c>
      <c r="N109" s="222"/>
      <c r="O109" s="221">
        <v>5</v>
      </c>
      <c r="P109" s="223">
        <v>5</v>
      </c>
      <c r="Q109" s="221">
        <v>4</v>
      </c>
      <c r="R109" s="223">
        <v>5</v>
      </c>
      <c r="S109" s="222">
        <v>5</v>
      </c>
      <c r="T109" s="222">
        <v>5</v>
      </c>
      <c r="U109" s="222">
        <v>5</v>
      </c>
      <c r="V109" s="224"/>
      <c r="W109" s="224"/>
      <c r="X109" s="77"/>
      <c r="Y109" s="77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4"/>
      <c r="AS109" s="74"/>
      <c r="AT109" s="74"/>
      <c r="AU109" s="74"/>
      <c r="AV109" s="74"/>
      <c r="AW109" s="74"/>
      <c r="AX109" s="74"/>
      <c r="AY109" s="74"/>
      <c r="AZ109" s="75"/>
      <c r="BA109" s="75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6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5"/>
    </row>
    <row r="110" spans="2:87" s="1" customFormat="1" ht="30" customHeight="1" x14ac:dyDescent="0.25">
      <c r="B110" s="209">
        <v>118</v>
      </c>
      <c r="C110" s="210">
        <v>45474</v>
      </c>
      <c r="D110" s="209" t="s">
        <v>129</v>
      </c>
      <c r="E110" s="211" t="s">
        <v>93</v>
      </c>
      <c r="F110" s="211" t="s">
        <v>96</v>
      </c>
      <c r="G110" s="211" t="s">
        <v>23</v>
      </c>
      <c r="H110" s="212" t="s">
        <v>82</v>
      </c>
      <c r="I110" s="221">
        <v>4</v>
      </c>
      <c r="J110" s="222">
        <v>4</v>
      </c>
      <c r="K110" s="222">
        <v>4</v>
      </c>
      <c r="L110" s="222">
        <v>4</v>
      </c>
      <c r="M110" s="222">
        <v>4</v>
      </c>
      <c r="N110" s="222">
        <v>4</v>
      </c>
      <c r="O110" s="221">
        <v>4</v>
      </c>
      <c r="P110" s="223">
        <v>4</v>
      </c>
      <c r="Q110" s="221">
        <v>4</v>
      </c>
      <c r="R110" s="223">
        <v>4</v>
      </c>
      <c r="S110" s="222">
        <v>5</v>
      </c>
      <c r="T110" s="222">
        <v>4</v>
      </c>
      <c r="U110" s="222">
        <v>4</v>
      </c>
      <c r="V110" s="224">
        <v>4</v>
      </c>
      <c r="W110" s="224">
        <v>4</v>
      </c>
      <c r="X110" s="77"/>
      <c r="Y110" s="77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4"/>
      <c r="AS110" s="74"/>
      <c r="AT110" s="74"/>
      <c r="AU110" s="74"/>
      <c r="AV110" s="74"/>
      <c r="AW110" s="74"/>
      <c r="AX110" s="74"/>
      <c r="AY110" s="74"/>
      <c r="AZ110" s="75"/>
      <c r="BA110" s="75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6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5"/>
    </row>
    <row r="111" spans="2:87" s="1" customFormat="1" ht="30" customHeight="1" x14ac:dyDescent="0.25">
      <c r="B111" s="209">
        <v>119</v>
      </c>
      <c r="C111" s="210">
        <v>45474</v>
      </c>
      <c r="D111" s="209" t="s">
        <v>128</v>
      </c>
      <c r="E111" s="211" t="s">
        <v>92</v>
      </c>
      <c r="F111" s="211" t="s">
        <v>96</v>
      </c>
      <c r="G111" s="211" t="s">
        <v>151</v>
      </c>
      <c r="H111" s="212" t="s">
        <v>88</v>
      </c>
      <c r="I111" s="221">
        <v>4</v>
      </c>
      <c r="J111" s="222">
        <v>4</v>
      </c>
      <c r="K111" s="222">
        <v>3</v>
      </c>
      <c r="L111" s="222"/>
      <c r="M111" s="222">
        <v>5</v>
      </c>
      <c r="N111" s="222">
        <v>3</v>
      </c>
      <c r="O111" s="221">
        <v>3</v>
      </c>
      <c r="P111" s="223">
        <v>3</v>
      </c>
      <c r="Q111" s="221">
        <v>5</v>
      </c>
      <c r="R111" s="223">
        <v>1</v>
      </c>
      <c r="S111" s="222">
        <v>4</v>
      </c>
      <c r="T111" s="222">
        <v>5</v>
      </c>
      <c r="U111" s="222">
        <v>5</v>
      </c>
      <c r="V111" s="224">
        <v>5</v>
      </c>
      <c r="W111" s="224">
        <v>4</v>
      </c>
      <c r="X111" s="77"/>
      <c r="Y111" s="77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4"/>
      <c r="AS111" s="74"/>
      <c r="AT111" s="74"/>
      <c r="AU111" s="74"/>
      <c r="AV111" s="74"/>
      <c r="AW111" s="74"/>
      <c r="AX111" s="74"/>
      <c r="AY111" s="74"/>
      <c r="AZ111" s="75"/>
      <c r="BA111" s="75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6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5"/>
    </row>
    <row r="112" spans="2:87" s="1" customFormat="1" ht="30" customHeight="1" x14ac:dyDescent="0.25">
      <c r="B112" s="209">
        <v>120</v>
      </c>
      <c r="C112" s="210">
        <v>45474</v>
      </c>
      <c r="D112" s="209" t="s">
        <v>128</v>
      </c>
      <c r="E112" s="211" t="s">
        <v>93</v>
      </c>
      <c r="F112" s="211" t="s">
        <v>95</v>
      </c>
      <c r="G112" s="211" t="s">
        <v>149</v>
      </c>
      <c r="H112" s="212" t="s">
        <v>63</v>
      </c>
      <c r="I112" s="221">
        <v>2</v>
      </c>
      <c r="J112" s="222">
        <v>2</v>
      </c>
      <c r="K112" s="222">
        <v>2</v>
      </c>
      <c r="L112" s="222">
        <v>3</v>
      </c>
      <c r="M112" s="222">
        <v>4</v>
      </c>
      <c r="N112" s="222">
        <v>1</v>
      </c>
      <c r="O112" s="221">
        <v>3</v>
      </c>
      <c r="P112" s="223">
        <v>2</v>
      </c>
      <c r="Q112" s="221">
        <v>2</v>
      </c>
      <c r="R112" s="223">
        <v>1</v>
      </c>
      <c r="S112" s="222">
        <v>2</v>
      </c>
      <c r="T112" s="222">
        <v>4</v>
      </c>
      <c r="U112" s="222">
        <v>1</v>
      </c>
      <c r="V112" s="224">
        <v>4</v>
      </c>
      <c r="W112" s="224">
        <v>2</v>
      </c>
      <c r="X112" s="77"/>
      <c r="Y112" s="77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4"/>
      <c r="AS112" s="74"/>
      <c r="AT112" s="74"/>
      <c r="AU112" s="74"/>
      <c r="AV112" s="74"/>
      <c r="AW112" s="74"/>
      <c r="AX112" s="74"/>
      <c r="AY112" s="74"/>
      <c r="AZ112" s="75"/>
      <c r="BA112" s="75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6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5"/>
    </row>
    <row r="113" spans="2:87" s="1" customFormat="1" ht="30" customHeight="1" x14ac:dyDescent="0.25">
      <c r="B113" s="209">
        <v>122</v>
      </c>
      <c r="C113" s="210">
        <v>45474</v>
      </c>
      <c r="D113" s="209" t="s">
        <v>129</v>
      </c>
      <c r="E113" s="211" t="s">
        <v>93</v>
      </c>
      <c r="F113" s="211" t="s">
        <v>96</v>
      </c>
      <c r="G113" s="211" t="s">
        <v>36</v>
      </c>
      <c r="H113" s="212" t="s">
        <v>86</v>
      </c>
      <c r="I113" s="221">
        <v>5</v>
      </c>
      <c r="J113" s="222">
        <v>4</v>
      </c>
      <c r="K113" s="222">
        <v>3</v>
      </c>
      <c r="L113" s="222">
        <v>5</v>
      </c>
      <c r="M113" s="222">
        <v>4</v>
      </c>
      <c r="N113" s="222">
        <v>3</v>
      </c>
      <c r="O113" s="221">
        <v>4</v>
      </c>
      <c r="P113" s="223">
        <v>4</v>
      </c>
      <c r="Q113" s="221">
        <v>4</v>
      </c>
      <c r="R113" s="223">
        <v>3</v>
      </c>
      <c r="S113" s="222">
        <v>4</v>
      </c>
      <c r="T113" s="222"/>
      <c r="U113" s="222"/>
      <c r="V113" s="224">
        <v>5</v>
      </c>
      <c r="W113" s="224">
        <v>4</v>
      </c>
      <c r="X113" s="77"/>
      <c r="Y113" s="77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4"/>
      <c r="AS113" s="74"/>
      <c r="AT113" s="74"/>
      <c r="AU113" s="74"/>
      <c r="AV113" s="74"/>
      <c r="AW113" s="74"/>
      <c r="AX113" s="74"/>
      <c r="AY113" s="74"/>
      <c r="AZ113" s="75"/>
      <c r="BA113" s="75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6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5"/>
    </row>
    <row r="114" spans="2:87" s="1" customFormat="1" ht="30" customHeight="1" x14ac:dyDescent="0.25">
      <c r="B114" s="209">
        <v>123</v>
      </c>
      <c r="C114" s="210">
        <v>45474</v>
      </c>
      <c r="D114" s="209" t="s">
        <v>129</v>
      </c>
      <c r="E114" s="211" t="s">
        <v>93</v>
      </c>
      <c r="F114" s="211" t="s">
        <v>95</v>
      </c>
      <c r="G114" s="211" t="s">
        <v>25</v>
      </c>
      <c r="H114" s="212" t="s">
        <v>70</v>
      </c>
      <c r="I114" s="221">
        <v>5</v>
      </c>
      <c r="J114" s="222">
        <v>5</v>
      </c>
      <c r="K114" s="222">
        <v>4</v>
      </c>
      <c r="L114" s="222">
        <v>5</v>
      </c>
      <c r="M114" s="222">
        <v>4</v>
      </c>
      <c r="N114" s="222">
        <v>3</v>
      </c>
      <c r="O114" s="221">
        <v>5</v>
      </c>
      <c r="P114" s="223">
        <v>5</v>
      </c>
      <c r="Q114" s="221">
        <v>4</v>
      </c>
      <c r="R114" s="223">
        <v>4</v>
      </c>
      <c r="S114" s="222">
        <v>4</v>
      </c>
      <c r="T114" s="222">
        <v>3</v>
      </c>
      <c r="U114" s="222">
        <v>3</v>
      </c>
      <c r="V114" s="224">
        <v>5</v>
      </c>
      <c r="W114" s="224">
        <v>5</v>
      </c>
      <c r="X114" s="77"/>
      <c r="Y114" s="77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4"/>
      <c r="AS114" s="74"/>
      <c r="AT114" s="74"/>
      <c r="AU114" s="74"/>
      <c r="AV114" s="74"/>
      <c r="AW114" s="74"/>
      <c r="AX114" s="74"/>
      <c r="AY114" s="74"/>
      <c r="AZ114" s="75"/>
      <c r="BA114" s="75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6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5"/>
    </row>
    <row r="115" spans="2:87" s="1" customFormat="1" ht="30" customHeight="1" x14ac:dyDescent="0.25">
      <c r="B115" s="209">
        <v>126</v>
      </c>
      <c r="C115" s="210">
        <v>45474</v>
      </c>
      <c r="D115" s="209" t="s">
        <v>128</v>
      </c>
      <c r="E115" s="211" t="s">
        <v>93</v>
      </c>
      <c r="F115" s="211" t="s">
        <v>96</v>
      </c>
      <c r="G115" s="211" t="s">
        <v>149</v>
      </c>
      <c r="H115" s="212" t="s">
        <v>63</v>
      </c>
      <c r="I115" s="221">
        <v>5</v>
      </c>
      <c r="J115" s="222">
        <v>5</v>
      </c>
      <c r="K115" s="222">
        <v>4</v>
      </c>
      <c r="L115" s="222">
        <v>5</v>
      </c>
      <c r="M115" s="222">
        <v>4</v>
      </c>
      <c r="N115" s="222">
        <v>4</v>
      </c>
      <c r="O115" s="221"/>
      <c r="P115" s="223"/>
      <c r="Q115" s="221"/>
      <c r="R115" s="223">
        <v>2</v>
      </c>
      <c r="S115" s="222">
        <v>5</v>
      </c>
      <c r="T115" s="222"/>
      <c r="U115" s="222">
        <v>4</v>
      </c>
      <c r="V115" s="224">
        <v>5</v>
      </c>
      <c r="W115" s="224">
        <v>4</v>
      </c>
      <c r="X115" s="77"/>
      <c r="Y115" s="77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4"/>
      <c r="AS115" s="74"/>
      <c r="AT115" s="74"/>
      <c r="AU115" s="74"/>
      <c r="AV115" s="74"/>
      <c r="AW115" s="74"/>
      <c r="AX115" s="74"/>
      <c r="AY115" s="74"/>
      <c r="AZ115" s="75"/>
      <c r="BA115" s="75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6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5"/>
    </row>
    <row r="116" spans="2:87" s="1" customFormat="1" ht="30" customHeight="1" x14ac:dyDescent="0.25">
      <c r="B116" s="209">
        <v>127</v>
      </c>
      <c r="C116" s="210">
        <v>45474</v>
      </c>
      <c r="D116" s="209" t="s">
        <v>129</v>
      </c>
      <c r="E116" s="211" t="s">
        <v>94</v>
      </c>
      <c r="F116" s="211" t="s">
        <v>96</v>
      </c>
      <c r="G116" s="211" t="s">
        <v>31</v>
      </c>
      <c r="H116" s="212" t="s">
        <v>60</v>
      </c>
      <c r="I116" s="221">
        <v>5</v>
      </c>
      <c r="J116" s="222">
        <v>5</v>
      </c>
      <c r="K116" s="222"/>
      <c r="L116" s="222">
        <v>5</v>
      </c>
      <c r="M116" s="222">
        <v>3</v>
      </c>
      <c r="N116" s="222"/>
      <c r="O116" s="221">
        <v>3</v>
      </c>
      <c r="P116" s="223">
        <v>4</v>
      </c>
      <c r="Q116" s="221">
        <v>4</v>
      </c>
      <c r="R116" s="223">
        <v>2</v>
      </c>
      <c r="S116" s="222"/>
      <c r="T116" s="222">
        <v>3</v>
      </c>
      <c r="U116" s="222">
        <v>4</v>
      </c>
      <c r="V116" s="224">
        <v>4</v>
      </c>
      <c r="W116" s="224">
        <v>5</v>
      </c>
      <c r="X116" s="77"/>
      <c r="Y116" s="77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4"/>
      <c r="AS116" s="74"/>
      <c r="AT116" s="74"/>
      <c r="AU116" s="74"/>
      <c r="AV116" s="74"/>
      <c r="AW116" s="74"/>
      <c r="AX116" s="74"/>
      <c r="AY116" s="74"/>
      <c r="AZ116" s="75"/>
      <c r="BA116" s="75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6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5"/>
    </row>
    <row r="117" spans="2:87" s="1" customFormat="1" ht="30" customHeight="1" x14ac:dyDescent="0.25">
      <c r="B117" s="209">
        <v>129</v>
      </c>
      <c r="C117" s="210">
        <v>45474</v>
      </c>
      <c r="D117" s="209" t="s">
        <v>129</v>
      </c>
      <c r="E117" s="211" t="s">
        <v>93</v>
      </c>
      <c r="F117" s="211" t="s">
        <v>96</v>
      </c>
      <c r="G117" s="211" t="s">
        <v>43</v>
      </c>
      <c r="H117" s="212" t="s">
        <v>277</v>
      </c>
      <c r="I117" s="221">
        <v>5</v>
      </c>
      <c r="J117" s="222">
        <v>4</v>
      </c>
      <c r="K117" s="222">
        <v>5</v>
      </c>
      <c r="L117" s="222">
        <v>5</v>
      </c>
      <c r="M117" s="222">
        <v>5</v>
      </c>
      <c r="N117" s="222">
        <v>4</v>
      </c>
      <c r="O117" s="221">
        <v>4</v>
      </c>
      <c r="P117" s="223">
        <v>4</v>
      </c>
      <c r="Q117" s="221">
        <v>5</v>
      </c>
      <c r="R117" s="223">
        <v>3</v>
      </c>
      <c r="S117" s="222">
        <v>5</v>
      </c>
      <c r="T117" s="222">
        <v>5</v>
      </c>
      <c r="U117" s="222">
        <v>4</v>
      </c>
      <c r="V117" s="224">
        <v>4</v>
      </c>
      <c r="W117" s="224">
        <v>4</v>
      </c>
      <c r="X117" s="77"/>
      <c r="Y117" s="77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4"/>
      <c r="AS117" s="74"/>
      <c r="AT117" s="74"/>
      <c r="AU117" s="74"/>
      <c r="AV117" s="74"/>
      <c r="AW117" s="74"/>
      <c r="AX117" s="74"/>
      <c r="AY117" s="74"/>
      <c r="AZ117" s="75"/>
      <c r="BA117" s="75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6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5"/>
    </row>
    <row r="118" spans="2:87" s="1" customFormat="1" ht="30" customHeight="1" x14ac:dyDescent="0.25">
      <c r="B118" s="209">
        <v>130</v>
      </c>
      <c r="C118" s="210">
        <v>45474</v>
      </c>
      <c r="D118" s="209" t="s">
        <v>129</v>
      </c>
      <c r="E118" s="211" t="s">
        <v>94</v>
      </c>
      <c r="F118" s="211" t="s">
        <v>95</v>
      </c>
      <c r="G118" s="211" t="s">
        <v>27</v>
      </c>
      <c r="H118" s="212" t="s">
        <v>89</v>
      </c>
      <c r="I118" s="221">
        <v>5</v>
      </c>
      <c r="J118" s="222">
        <v>5</v>
      </c>
      <c r="K118" s="222">
        <v>5</v>
      </c>
      <c r="L118" s="222">
        <v>5</v>
      </c>
      <c r="M118" s="222">
        <v>5</v>
      </c>
      <c r="N118" s="222">
        <v>5</v>
      </c>
      <c r="O118" s="221">
        <v>5</v>
      </c>
      <c r="P118" s="223">
        <v>5</v>
      </c>
      <c r="Q118" s="221">
        <v>5</v>
      </c>
      <c r="R118" s="223">
        <v>5</v>
      </c>
      <c r="S118" s="222">
        <v>5</v>
      </c>
      <c r="T118" s="222">
        <v>5</v>
      </c>
      <c r="U118" s="222">
        <v>5</v>
      </c>
      <c r="V118" s="224">
        <v>5</v>
      </c>
      <c r="W118" s="224">
        <v>5</v>
      </c>
      <c r="X118" s="77"/>
      <c r="Y118" s="77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4"/>
      <c r="AS118" s="74"/>
      <c r="AT118" s="74"/>
      <c r="AU118" s="74"/>
      <c r="AV118" s="74"/>
      <c r="AW118" s="74"/>
      <c r="AX118" s="74"/>
      <c r="AY118" s="74"/>
      <c r="AZ118" s="75"/>
      <c r="BA118" s="75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6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5"/>
    </row>
    <row r="119" spans="2:87" s="1" customFormat="1" ht="30" customHeight="1" x14ac:dyDescent="0.25">
      <c r="B119" s="209">
        <v>131</v>
      </c>
      <c r="C119" s="210">
        <v>45474</v>
      </c>
      <c r="D119" s="209" t="s">
        <v>129</v>
      </c>
      <c r="E119" s="211" t="s">
        <v>94</v>
      </c>
      <c r="F119" s="211" t="s">
        <v>96</v>
      </c>
      <c r="G119" s="211" t="s">
        <v>27</v>
      </c>
      <c r="H119" s="212" t="s">
        <v>89</v>
      </c>
      <c r="I119" s="221">
        <v>3</v>
      </c>
      <c r="J119" s="222">
        <v>3</v>
      </c>
      <c r="K119" s="222">
        <v>3</v>
      </c>
      <c r="L119" s="222">
        <v>4</v>
      </c>
      <c r="M119" s="222">
        <v>4</v>
      </c>
      <c r="N119" s="222">
        <v>1</v>
      </c>
      <c r="O119" s="221">
        <v>4</v>
      </c>
      <c r="P119" s="223">
        <v>2</v>
      </c>
      <c r="Q119" s="221">
        <v>4</v>
      </c>
      <c r="R119" s="223">
        <v>3</v>
      </c>
      <c r="S119" s="222"/>
      <c r="T119" s="222"/>
      <c r="U119" s="222"/>
      <c r="V119" s="224">
        <v>3</v>
      </c>
      <c r="W119" s="224">
        <v>3</v>
      </c>
      <c r="X119" s="77"/>
      <c r="Y119" s="77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4"/>
      <c r="AS119" s="74"/>
      <c r="AT119" s="74"/>
      <c r="AU119" s="74"/>
      <c r="AV119" s="74"/>
      <c r="AW119" s="74"/>
      <c r="AX119" s="74"/>
      <c r="AY119" s="74"/>
      <c r="AZ119" s="75"/>
      <c r="BA119" s="75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6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5"/>
    </row>
    <row r="120" spans="2:87" s="1" customFormat="1" ht="30" customHeight="1" x14ac:dyDescent="0.25">
      <c r="B120" s="209">
        <v>132</v>
      </c>
      <c r="C120" s="210">
        <v>45474</v>
      </c>
      <c r="D120" s="209" t="s">
        <v>129</v>
      </c>
      <c r="E120" s="211" t="s">
        <v>93</v>
      </c>
      <c r="F120" s="211" t="s">
        <v>95</v>
      </c>
      <c r="G120" s="211" t="s">
        <v>28</v>
      </c>
      <c r="H120" s="212" t="s">
        <v>76</v>
      </c>
      <c r="I120" s="221">
        <v>4</v>
      </c>
      <c r="J120" s="222">
        <v>4</v>
      </c>
      <c r="K120" s="222">
        <v>4</v>
      </c>
      <c r="L120" s="222">
        <v>4</v>
      </c>
      <c r="M120" s="222">
        <v>5</v>
      </c>
      <c r="N120" s="222">
        <v>5</v>
      </c>
      <c r="O120" s="221">
        <v>4</v>
      </c>
      <c r="P120" s="223">
        <v>4</v>
      </c>
      <c r="Q120" s="221">
        <v>4</v>
      </c>
      <c r="R120" s="223">
        <v>4</v>
      </c>
      <c r="S120" s="222">
        <v>4</v>
      </c>
      <c r="T120" s="222">
        <v>5</v>
      </c>
      <c r="U120" s="222">
        <v>4</v>
      </c>
      <c r="V120" s="224">
        <v>5</v>
      </c>
      <c r="W120" s="224">
        <v>4</v>
      </c>
      <c r="X120" s="77"/>
      <c r="Y120" s="77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4"/>
      <c r="AS120" s="74"/>
      <c r="AT120" s="74"/>
      <c r="AU120" s="74"/>
      <c r="AV120" s="74"/>
      <c r="AW120" s="74"/>
      <c r="AX120" s="74"/>
      <c r="AY120" s="74"/>
      <c r="AZ120" s="75"/>
      <c r="BA120" s="75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6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5"/>
    </row>
    <row r="121" spans="2:87" s="1" customFormat="1" ht="30" customHeight="1" x14ac:dyDescent="0.25">
      <c r="B121" s="209">
        <v>134</v>
      </c>
      <c r="C121" s="210">
        <v>45474</v>
      </c>
      <c r="D121" s="209" t="s">
        <v>129</v>
      </c>
      <c r="E121" s="211" t="s">
        <v>93</v>
      </c>
      <c r="F121" s="211" t="s">
        <v>97</v>
      </c>
      <c r="G121" s="211" t="s">
        <v>151</v>
      </c>
      <c r="H121" s="212" t="s">
        <v>88</v>
      </c>
      <c r="I121" s="221">
        <v>5</v>
      </c>
      <c r="J121" s="222">
        <v>5</v>
      </c>
      <c r="K121" s="222">
        <v>5</v>
      </c>
      <c r="L121" s="222">
        <v>5</v>
      </c>
      <c r="M121" s="222">
        <v>5</v>
      </c>
      <c r="N121" s="222">
        <v>4</v>
      </c>
      <c r="O121" s="221">
        <v>5</v>
      </c>
      <c r="P121" s="223">
        <v>5</v>
      </c>
      <c r="Q121" s="221">
        <v>5</v>
      </c>
      <c r="R121" s="223">
        <v>5</v>
      </c>
      <c r="S121" s="222">
        <v>5</v>
      </c>
      <c r="T121" s="222">
        <v>5</v>
      </c>
      <c r="U121" s="222">
        <v>5</v>
      </c>
      <c r="V121" s="224">
        <v>5</v>
      </c>
      <c r="W121" s="224">
        <v>5</v>
      </c>
      <c r="X121" s="77"/>
      <c r="Y121" s="77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4"/>
      <c r="AS121" s="74"/>
      <c r="AT121" s="74"/>
      <c r="AU121" s="74"/>
      <c r="AV121" s="74"/>
      <c r="AW121" s="74"/>
      <c r="AX121" s="74"/>
      <c r="AY121" s="74"/>
      <c r="AZ121" s="75"/>
      <c r="BA121" s="75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6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5"/>
    </row>
    <row r="122" spans="2:87" s="1" customFormat="1" ht="30" customHeight="1" x14ac:dyDescent="0.25">
      <c r="B122" s="209">
        <v>135</v>
      </c>
      <c r="C122" s="210">
        <v>45474</v>
      </c>
      <c r="D122" s="209" t="s">
        <v>129</v>
      </c>
      <c r="E122" s="211" t="s">
        <v>94</v>
      </c>
      <c r="F122" s="211" t="s">
        <v>96</v>
      </c>
      <c r="G122" s="211" t="s">
        <v>32</v>
      </c>
      <c r="H122" s="212" t="s">
        <v>56</v>
      </c>
      <c r="I122" s="221">
        <v>1</v>
      </c>
      <c r="J122" s="222">
        <v>1</v>
      </c>
      <c r="K122" s="222">
        <v>1</v>
      </c>
      <c r="L122" s="222">
        <v>3</v>
      </c>
      <c r="M122" s="222">
        <v>3</v>
      </c>
      <c r="N122" s="222">
        <v>1</v>
      </c>
      <c r="O122" s="221">
        <v>2</v>
      </c>
      <c r="P122" s="223">
        <v>1</v>
      </c>
      <c r="Q122" s="221">
        <v>1</v>
      </c>
      <c r="R122" s="223">
        <v>1</v>
      </c>
      <c r="S122" s="222">
        <v>3</v>
      </c>
      <c r="T122" s="222">
        <v>3</v>
      </c>
      <c r="U122" s="222">
        <v>3</v>
      </c>
      <c r="V122" s="224">
        <v>4</v>
      </c>
      <c r="W122" s="224">
        <v>1</v>
      </c>
      <c r="X122" s="77"/>
      <c r="Y122" s="77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4"/>
      <c r="AS122" s="74"/>
      <c r="AT122" s="74"/>
      <c r="AU122" s="74"/>
      <c r="AV122" s="74"/>
      <c r="AW122" s="74"/>
      <c r="AX122" s="74"/>
      <c r="AY122" s="74"/>
      <c r="AZ122" s="75"/>
      <c r="BA122" s="75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6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5"/>
    </row>
    <row r="123" spans="2:87" s="1" customFormat="1" ht="30" customHeight="1" x14ac:dyDescent="0.25">
      <c r="B123" s="209">
        <v>136</v>
      </c>
      <c r="C123" s="210">
        <v>45474</v>
      </c>
      <c r="D123" s="209" t="s">
        <v>129</v>
      </c>
      <c r="E123" s="211" t="s">
        <v>93</v>
      </c>
      <c r="F123" s="211" t="s">
        <v>95</v>
      </c>
      <c r="G123" s="211" t="s">
        <v>29</v>
      </c>
      <c r="H123" s="212" t="s">
        <v>80</v>
      </c>
      <c r="I123" s="221">
        <v>5</v>
      </c>
      <c r="J123" s="222">
        <v>5</v>
      </c>
      <c r="K123" s="222">
        <v>5</v>
      </c>
      <c r="L123" s="222">
        <v>5</v>
      </c>
      <c r="M123" s="222">
        <v>5</v>
      </c>
      <c r="N123" s="222">
        <v>5</v>
      </c>
      <c r="O123" s="221">
        <v>5</v>
      </c>
      <c r="P123" s="223">
        <v>5</v>
      </c>
      <c r="Q123" s="221">
        <v>5</v>
      </c>
      <c r="R123" s="223">
        <v>5</v>
      </c>
      <c r="S123" s="222">
        <v>5</v>
      </c>
      <c r="T123" s="222">
        <v>5</v>
      </c>
      <c r="U123" s="222">
        <v>5</v>
      </c>
      <c r="V123" s="224">
        <v>5</v>
      </c>
      <c r="W123" s="224">
        <v>5</v>
      </c>
      <c r="X123" s="77"/>
      <c r="Y123" s="77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4"/>
      <c r="AS123" s="74"/>
      <c r="AT123" s="74"/>
      <c r="AU123" s="74"/>
      <c r="AV123" s="74"/>
      <c r="AW123" s="74"/>
      <c r="AX123" s="74"/>
      <c r="AY123" s="74"/>
      <c r="AZ123" s="75"/>
      <c r="BA123" s="75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6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5"/>
    </row>
    <row r="124" spans="2:87" s="1" customFormat="1" ht="30" customHeight="1" x14ac:dyDescent="0.25">
      <c r="B124" s="209">
        <v>137</v>
      </c>
      <c r="C124" s="210">
        <v>45474</v>
      </c>
      <c r="D124" s="209" t="s">
        <v>129</v>
      </c>
      <c r="E124" s="211" t="s">
        <v>94</v>
      </c>
      <c r="F124" s="211" t="s">
        <v>95</v>
      </c>
      <c r="G124" s="211" t="s">
        <v>32</v>
      </c>
      <c r="H124" s="212" t="s">
        <v>56</v>
      </c>
      <c r="I124" s="221">
        <v>5</v>
      </c>
      <c r="J124" s="222">
        <v>5</v>
      </c>
      <c r="K124" s="222">
        <v>5</v>
      </c>
      <c r="L124" s="222">
        <v>5</v>
      </c>
      <c r="M124" s="222">
        <v>5</v>
      </c>
      <c r="N124" s="222">
        <v>4</v>
      </c>
      <c r="O124" s="221">
        <v>5</v>
      </c>
      <c r="P124" s="223">
        <v>5</v>
      </c>
      <c r="Q124" s="221">
        <v>5</v>
      </c>
      <c r="R124" s="223">
        <v>4</v>
      </c>
      <c r="S124" s="222">
        <v>5</v>
      </c>
      <c r="T124" s="222">
        <v>5</v>
      </c>
      <c r="U124" s="222">
        <v>5</v>
      </c>
      <c r="V124" s="224">
        <v>5</v>
      </c>
      <c r="W124" s="224">
        <v>5</v>
      </c>
      <c r="X124" s="77"/>
      <c r="Y124" s="77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4"/>
      <c r="AS124" s="74"/>
      <c r="AT124" s="74"/>
      <c r="AU124" s="74"/>
      <c r="AV124" s="74"/>
      <c r="AW124" s="74"/>
      <c r="AX124" s="74"/>
      <c r="AY124" s="74"/>
      <c r="AZ124" s="75"/>
      <c r="BA124" s="75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6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5"/>
    </row>
    <row r="125" spans="2:87" s="1" customFormat="1" ht="30" customHeight="1" x14ac:dyDescent="0.25">
      <c r="B125" s="209">
        <v>139</v>
      </c>
      <c r="C125" s="210">
        <v>45474</v>
      </c>
      <c r="D125" s="209" t="s">
        <v>129</v>
      </c>
      <c r="E125" s="211" t="s">
        <v>93</v>
      </c>
      <c r="F125" s="211" t="s">
        <v>96</v>
      </c>
      <c r="G125" s="211" t="s">
        <v>21</v>
      </c>
      <c r="H125" s="212" t="s">
        <v>66</v>
      </c>
      <c r="I125" s="221"/>
      <c r="J125" s="222"/>
      <c r="K125" s="222"/>
      <c r="L125" s="222"/>
      <c r="M125" s="222">
        <v>5</v>
      </c>
      <c r="N125" s="222"/>
      <c r="O125" s="221"/>
      <c r="P125" s="223"/>
      <c r="Q125" s="221"/>
      <c r="R125" s="223"/>
      <c r="S125" s="222"/>
      <c r="T125" s="222"/>
      <c r="U125" s="222"/>
      <c r="V125" s="224">
        <v>5</v>
      </c>
      <c r="W125" s="224"/>
      <c r="X125" s="77"/>
      <c r="Y125" s="77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4"/>
      <c r="AS125" s="74"/>
      <c r="AT125" s="74"/>
      <c r="AU125" s="74"/>
      <c r="AV125" s="74"/>
      <c r="AW125" s="74"/>
      <c r="AX125" s="74"/>
      <c r="AY125" s="74"/>
      <c r="AZ125" s="75"/>
      <c r="BA125" s="75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6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5"/>
    </row>
    <row r="126" spans="2:87" s="1" customFormat="1" ht="30" customHeight="1" x14ac:dyDescent="0.25">
      <c r="B126" s="209">
        <v>140</v>
      </c>
      <c r="C126" s="210">
        <v>45474</v>
      </c>
      <c r="D126" s="209" t="s">
        <v>129</v>
      </c>
      <c r="E126" s="211" t="s">
        <v>93</v>
      </c>
      <c r="F126" s="211" t="s">
        <v>96</v>
      </c>
      <c r="G126" s="211" t="s">
        <v>21</v>
      </c>
      <c r="H126" s="212" t="s">
        <v>66</v>
      </c>
      <c r="I126" s="221">
        <v>5</v>
      </c>
      <c r="J126" s="222">
        <v>4</v>
      </c>
      <c r="K126" s="222">
        <v>3</v>
      </c>
      <c r="L126" s="222">
        <v>5</v>
      </c>
      <c r="M126" s="222">
        <v>3</v>
      </c>
      <c r="N126" s="222">
        <v>3</v>
      </c>
      <c r="O126" s="221">
        <v>4</v>
      </c>
      <c r="P126" s="223">
        <v>4</v>
      </c>
      <c r="Q126" s="221">
        <v>5</v>
      </c>
      <c r="R126" s="223">
        <v>4</v>
      </c>
      <c r="S126" s="222">
        <v>5</v>
      </c>
      <c r="T126" s="222">
        <v>3</v>
      </c>
      <c r="U126" s="222">
        <v>4</v>
      </c>
      <c r="V126" s="224">
        <v>5</v>
      </c>
      <c r="W126" s="224">
        <v>4</v>
      </c>
      <c r="X126" s="77"/>
      <c r="Y126" s="77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4"/>
      <c r="AS126" s="74"/>
      <c r="AT126" s="74"/>
      <c r="AU126" s="74"/>
      <c r="AV126" s="74"/>
      <c r="AW126" s="74"/>
      <c r="AX126" s="74"/>
      <c r="AY126" s="74"/>
      <c r="AZ126" s="75"/>
      <c r="BA126" s="75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6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5"/>
    </row>
    <row r="127" spans="2:87" s="1" customFormat="1" ht="30" customHeight="1" x14ac:dyDescent="0.25">
      <c r="B127" s="209">
        <v>142</v>
      </c>
      <c r="C127" s="210">
        <v>45474</v>
      </c>
      <c r="D127" s="209" t="s">
        <v>129</v>
      </c>
      <c r="E127" s="211" t="s">
        <v>94</v>
      </c>
      <c r="F127" s="211" t="s">
        <v>96</v>
      </c>
      <c r="G127" s="211" t="s">
        <v>28</v>
      </c>
      <c r="H127" s="212" t="s">
        <v>76</v>
      </c>
      <c r="I127" s="221">
        <v>5</v>
      </c>
      <c r="J127" s="222">
        <v>2</v>
      </c>
      <c r="K127" s="222">
        <v>2</v>
      </c>
      <c r="L127" s="222">
        <v>5</v>
      </c>
      <c r="M127" s="222">
        <v>5</v>
      </c>
      <c r="N127" s="222">
        <v>1</v>
      </c>
      <c r="O127" s="221">
        <v>2</v>
      </c>
      <c r="P127" s="223">
        <v>2</v>
      </c>
      <c r="Q127" s="221">
        <v>2</v>
      </c>
      <c r="R127" s="223">
        <v>2</v>
      </c>
      <c r="S127" s="222">
        <v>5</v>
      </c>
      <c r="T127" s="222">
        <v>1</v>
      </c>
      <c r="U127" s="222">
        <v>1</v>
      </c>
      <c r="V127" s="224">
        <v>4</v>
      </c>
      <c r="W127" s="224">
        <v>4</v>
      </c>
      <c r="X127" s="77"/>
      <c r="Y127" s="77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4"/>
      <c r="AS127" s="74"/>
      <c r="AT127" s="74"/>
      <c r="AU127" s="74"/>
      <c r="AV127" s="74"/>
      <c r="AW127" s="74"/>
      <c r="AX127" s="74"/>
      <c r="AY127" s="74"/>
      <c r="AZ127" s="75"/>
      <c r="BA127" s="75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6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5"/>
    </row>
    <row r="128" spans="2:87" s="1" customFormat="1" ht="30" customHeight="1" x14ac:dyDescent="0.25">
      <c r="B128" s="209">
        <v>143</v>
      </c>
      <c r="C128" s="210">
        <v>45474</v>
      </c>
      <c r="D128" s="209" t="s">
        <v>129</v>
      </c>
      <c r="E128" s="211" t="s">
        <v>94</v>
      </c>
      <c r="F128" s="211" t="s">
        <v>95</v>
      </c>
      <c r="G128" s="211" t="s">
        <v>25</v>
      </c>
      <c r="H128" s="212" t="s">
        <v>70</v>
      </c>
      <c r="I128" s="221">
        <v>5</v>
      </c>
      <c r="J128" s="222">
        <v>5</v>
      </c>
      <c r="K128" s="222">
        <v>5</v>
      </c>
      <c r="L128" s="222">
        <v>5</v>
      </c>
      <c r="M128" s="222">
        <v>5</v>
      </c>
      <c r="N128" s="222">
        <v>5</v>
      </c>
      <c r="O128" s="221">
        <v>5</v>
      </c>
      <c r="P128" s="223">
        <v>5</v>
      </c>
      <c r="Q128" s="221">
        <v>5</v>
      </c>
      <c r="R128" s="223">
        <v>5</v>
      </c>
      <c r="S128" s="222">
        <v>5</v>
      </c>
      <c r="T128" s="222">
        <v>5</v>
      </c>
      <c r="U128" s="222">
        <v>5</v>
      </c>
      <c r="V128" s="224">
        <v>5</v>
      </c>
      <c r="W128" s="224">
        <v>5</v>
      </c>
      <c r="X128" s="77"/>
      <c r="Y128" s="77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4"/>
      <c r="AS128" s="74"/>
      <c r="AT128" s="74"/>
      <c r="AU128" s="74"/>
      <c r="AV128" s="74"/>
      <c r="AW128" s="74"/>
      <c r="AX128" s="74"/>
      <c r="AY128" s="74"/>
      <c r="AZ128" s="75"/>
      <c r="BA128" s="75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6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5"/>
    </row>
    <row r="129" spans="2:87" s="1" customFormat="1" ht="30" customHeight="1" x14ac:dyDescent="0.25">
      <c r="B129" s="209">
        <v>144</v>
      </c>
      <c r="C129" s="210">
        <v>45474</v>
      </c>
      <c r="D129" s="209" t="s">
        <v>129</v>
      </c>
      <c r="E129" s="211" t="s">
        <v>93</v>
      </c>
      <c r="F129" s="211" t="s">
        <v>96</v>
      </c>
      <c r="G129" s="211" t="s">
        <v>29</v>
      </c>
      <c r="H129" s="212" t="s">
        <v>80</v>
      </c>
      <c r="I129" s="221">
        <v>5</v>
      </c>
      <c r="J129" s="222">
        <v>4</v>
      </c>
      <c r="K129" s="222">
        <v>3</v>
      </c>
      <c r="L129" s="222">
        <v>4</v>
      </c>
      <c r="M129" s="222">
        <v>4</v>
      </c>
      <c r="N129" s="222">
        <v>4</v>
      </c>
      <c r="O129" s="221">
        <v>2</v>
      </c>
      <c r="P129" s="223">
        <v>2</v>
      </c>
      <c r="Q129" s="221">
        <v>4</v>
      </c>
      <c r="R129" s="223">
        <v>3</v>
      </c>
      <c r="S129" s="222">
        <v>2</v>
      </c>
      <c r="T129" s="222">
        <v>5</v>
      </c>
      <c r="U129" s="222"/>
      <c r="V129" s="224">
        <v>4</v>
      </c>
      <c r="W129" s="224">
        <v>4</v>
      </c>
      <c r="X129" s="77"/>
      <c r="Y129" s="77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4"/>
      <c r="AS129" s="74"/>
      <c r="AT129" s="74"/>
      <c r="AU129" s="74"/>
      <c r="AV129" s="74"/>
      <c r="AW129" s="74"/>
      <c r="AX129" s="74"/>
      <c r="AY129" s="74"/>
      <c r="AZ129" s="75"/>
      <c r="BA129" s="75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6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5"/>
    </row>
    <row r="130" spans="2:87" s="1" customFormat="1" ht="30" customHeight="1" x14ac:dyDescent="0.25">
      <c r="B130" s="209">
        <v>145</v>
      </c>
      <c r="C130" s="210">
        <v>45474</v>
      </c>
      <c r="D130" s="209" t="s">
        <v>129</v>
      </c>
      <c r="E130" s="211" t="s">
        <v>93</v>
      </c>
      <c r="F130" s="211" t="s">
        <v>96</v>
      </c>
      <c r="G130" s="211" t="s">
        <v>42</v>
      </c>
      <c r="H130" s="212" t="s">
        <v>64</v>
      </c>
      <c r="I130" s="221">
        <v>4</v>
      </c>
      <c r="J130" s="222">
        <v>4</v>
      </c>
      <c r="K130" s="222">
        <v>3</v>
      </c>
      <c r="L130" s="222">
        <v>4</v>
      </c>
      <c r="M130" s="222">
        <v>4</v>
      </c>
      <c r="N130" s="222">
        <v>3</v>
      </c>
      <c r="O130" s="221">
        <v>4</v>
      </c>
      <c r="P130" s="223">
        <v>3</v>
      </c>
      <c r="Q130" s="221">
        <v>4</v>
      </c>
      <c r="R130" s="223">
        <v>3</v>
      </c>
      <c r="S130" s="222">
        <v>4</v>
      </c>
      <c r="T130" s="222">
        <v>4</v>
      </c>
      <c r="U130" s="222">
        <v>3</v>
      </c>
      <c r="V130" s="224">
        <v>4</v>
      </c>
      <c r="W130" s="224">
        <v>3</v>
      </c>
      <c r="X130" s="77"/>
      <c r="Y130" s="77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4"/>
      <c r="AS130" s="74"/>
      <c r="AT130" s="74"/>
      <c r="AU130" s="74"/>
      <c r="AV130" s="74"/>
      <c r="AW130" s="74"/>
      <c r="AX130" s="74"/>
      <c r="AY130" s="74"/>
      <c r="AZ130" s="75"/>
      <c r="BA130" s="75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6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5"/>
    </row>
    <row r="131" spans="2:87" s="1" customFormat="1" ht="30" customHeight="1" x14ac:dyDescent="0.25">
      <c r="B131" s="209">
        <v>147</v>
      </c>
      <c r="C131" s="210">
        <v>45474</v>
      </c>
      <c r="D131" s="209" t="s">
        <v>129</v>
      </c>
      <c r="E131" s="211" t="s">
        <v>93</v>
      </c>
      <c r="F131" s="211" t="s">
        <v>96</v>
      </c>
      <c r="G131" s="211" t="s">
        <v>22</v>
      </c>
      <c r="H131" s="212" t="s">
        <v>81</v>
      </c>
      <c r="I131" s="221">
        <v>5</v>
      </c>
      <c r="J131" s="222">
        <v>4</v>
      </c>
      <c r="K131" s="222">
        <v>4</v>
      </c>
      <c r="L131" s="222">
        <v>5</v>
      </c>
      <c r="M131" s="222">
        <v>4</v>
      </c>
      <c r="N131" s="222">
        <v>4</v>
      </c>
      <c r="O131" s="221">
        <v>5</v>
      </c>
      <c r="P131" s="223">
        <v>5</v>
      </c>
      <c r="Q131" s="221">
        <v>5</v>
      </c>
      <c r="R131" s="223">
        <v>3</v>
      </c>
      <c r="S131" s="222">
        <v>5</v>
      </c>
      <c r="T131" s="222">
        <v>4</v>
      </c>
      <c r="U131" s="222">
        <v>5</v>
      </c>
      <c r="V131" s="224">
        <v>5</v>
      </c>
      <c r="W131" s="224">
        <v>4</v>
      </c>
      <c r="X131" s="77"/>
      <c r="Y131" s="77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4"/>
      <c r="AS131" s="74"/>
      <c r="AT131" s="74"/>
      <c r="AU131" s="74"/>
      <c r="AV131" s="74"/>
      <c r="AW131" s="74"/>
      <c r="AX131" s="74"/>
      <c r="AY131" s="74"/>
      <c r="AZ131" s="75"/>
      <c r="BA131" s="75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6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5"/>
    </row>
    <row r="132" spans="2:87" s="1" customFormat="1" ht="30" customHeight="1" x14ac:dyDescent="0.25">
      <c r="B132" s="209">
        <v>148</v>
      </c>
      <c r="C132" s="210">
        <v>45474</v>
      </c>
      <c r="D132" s="209" t="s">
        <v>129</v>
      </c>
      <c r="E132" s="211" t="s">
        <v>93</v>
      </c>
      <c r="F132" s="211" t="s">
        <v>95</v>
      </c>
      <c r="G132" s="211" t="s">
        <v>30</v>
      </c>
      <c r="H132" s="212" t="s">
        <v>90</v>
      </c>
      <c r="I132" s="221">
        <v>5</v>
      </c>
      <c r="J132" s="222">
        <v>5</v>
      </c>
      <c r="K132" s="222">
        <v>5</v>
      </c>
      <c r="L132" s="222">
        <v>5</v>
      </c>
      <c r="M132" s="222">
        <v>5</v>
      </c>
      <c r="N132" s="222">
        <v>5</v>
      </c>
      <c r="O132" s="221">
        <v>3</v>
      </c>
      <c r="P132" s="223">
        <v>5</v>
      </c>
      <c r="Q132" s="221">
        <v>3</v>
      </c>
      <c r="R132" s="223">
        <v>2</v>
      </c>
      <c r="S132" s="222">
        <v>5</v>
      </c>
      <c r="T132" s="222">
        <v>4</v>
      </c>
      <c r="U132" s="222">
        <v>5</v>
      </c>
      <c r="V132" s="224">
        <v>5</v>
      </c>
      <c r="W132" s="224">
        <v>5</v>
      </c>
      <c r="X132" s="77"/>
      <c r="Y132" s="77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4"/>
      <c r="AS132" s="74"/>
      <c r="AT132" s="74"/>
      <c r="AU132" s="74"/>
      <c r="AV132" s="74"/>
      <c r="AW132" s="74"/>
      <c r="AX132" s="74"/>
      <c r="AY132" s="74"/>
      <c r="AZ132" s="75"/>
      <c r="BA132" s="75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6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5"/>
    </row>
    <row r="133" spans="2:87" s="1" customFormat="1" ht="30" customHeight="1" x14ac:dyDescent="0.25">
      <c r="B133" s="209">
        <v>149</v>
      </c>
      <c r="C133" s="210">
        <v>45474</v>
      </c>
      <c r="D133" s="209" t="s">
        <v>129</v>
      </c>
      <c r="E133" s="211" t="s">
        <v>93</v>
      </c>
      <c r="F133" s="211" t="s">
        <v>96</v>
      </c>
      <c r="G133" s="211" t="s">
        <v>19</v>
      </c>
      <c r="H133" s="212" t="s">
        <v>59</v>
      </c>
      <c r="I133" s="221">
        <v>5</v>
      </c>
      <c r="J133" s="222">
        <v>5</v>
      </c>
      <c r="K133" s="222">
        <v>5</v>
      </c>
      <c r="L133" s="222">
        <v>5</v>
      </c>
      <c r="M133" s="222">
        <v>5</v>
      </c>
      <c r="N133" s="222">
        <v>2</v>
      </c>
      <c r="O133" s="221">
        <v>5</v>
      </c>
      <c r="P133" s="223">
        <v>5</v>
      </c>
      <c r="Q133" s="221">
        <v>5</v>
      </c>
      <c r="R133" s="223">
        <v>3</v>
      </c>
      <c r="S133" s="222">
        <v>5</v>
      </c>
      <c r="T133" s="222">
        <v>2</v>
      </c>
      <c r="U133" s="222">
        <v>3</v>
      </c>
      <c r="V133" s="224">
        <v>5</v>
      </c>
      <c r="W133" s="224">
        <v>5</v>
      </c>
      <c r="X133" s="77"/>
      <c r="Y133" s="77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4"/>
      <c r="AS133" s="74"/>
      <c r="AT133" s="74"/>
      <c r="AU133" s="74"/>
      <c r="AV133" s="74"/>
      <c r="AW133" s="74"/>
      <c r="AX133" s="74"/>
      <c r="AY133" s="74"/>
      <c r="AZ133" s="75"/>
      <c r="BA133" s="75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6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5"/>
    </row>
    <row r="134" spans="2:87" s="1" customFormat="1" ht="30" customHeight="1" x14ac:dyDescent="0.25">
      <c r="B134" s="209">
        <v>150</v>
      </c>
      <c r="C134" s="210">
        <v>45474</v>
      </c>
      <c r="D134" s="209" t="s">
        <v>129</v>
      </c>
      <c r="E134" s="211" t="s">
        <v>94</v>
      </c>
      <c r="F134" s="211" t="s">
        <v>95</v>
      </c>
      <c r="G134" s="211" t="s">
        <v>22</v>
      </c>
      <c r="H134" s="212" t="s">
        <v>81</v>
      </c>
      <c r="I134" s="221">
        <v>4</v>
      </c>
      <c r="J134" s="222">
        <v>4</v>
      </c>
      <c r="K134" s="222">
        <v>4</v>
      </c>
      <c r="L134" s="222">
        <v>4</v>
      </c>
      <c r="M134" s="222">
        <v>5</v>
      </c>
      <c r="N134" s="222">
        <v>3</v>
      </c>
      <c r="O134" s="221">
        <v>4</v>
      </c>
      <c r="P134" s="223">
        <v>4</v>
      </c>
      <c r="Q134" s="221">
        <v>5</v>
      </c>
      <c r="R134" s="223">
        <v>4</v>
      </c>
      <c r="S134" s="222">
        <v>5</v>
      </c>
      <c r="T134" s="222">
        <v>5</v>
      </c>
      <c r="U134" s="222"/>
      <c r="V134" s="224">
        <v>5</v>
      </c>
      <c r="W134" s="224">
        <v>4</v>
      </c>
      <c r="X134" s="77"/>
      <c r="Y134" s="77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4"/>
      <c r="AS134" s="74"/>
      <c r="AT134" s="74"/>
      <c r="AU134" s="74"/>
      <c r="AV134" s="74"/>
      <c r="AW134" s="74"/>
      <c r="AX134" s="74"/>
      <c r="AY134" s="74"/>
      <c r="AZ134" s="75"/>
      <c r="BA134" s="75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6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5"/>
    </row>
    <row r="135" spans="2:87" s="1" customFormat="1" ht="30" customHeight="1" x14ac:dyDescent="0.25">
      <c r="B135" s="209">
        <v>151</v>
      </c>
      <c r="C135" s="210">
        <v>45474</v>
      </c>
      <c r="D135" s="209" t="s">
        <v>129</v>
      </c>
      <c r="E135" s="211" t="s">
        <v>94</v>
      </c>
      <c r="F135" s="211" t="s">
        <v>96</v>
      </c>
      <c r="G135" s="211" t="s">
        <v>43</v>
      </c>
      <c r="H135" s="212" t="s">
        <v>277</v>
      </c>
      <c r="I135" s="221">
        <v>5</v>
      </c>
      <c r="J135" s="222">
        <v>5</v>
      </c>
      <c r="K135" s="222">
        <v>4</v>
      </c>
      <c r="L135" s="222">
        <v>5</v>
      </c>
      <c r="M135" s="222">
        <v>5</v>
      </c>
      <c r="N135" s="222">
        <v>4</v>
      </c>
      <c r="O135" s="221">
        <v>5</v>
      </c>
      <c r="P135" s="223">
        <v>5</v>
      </c>
      <c r="Q135" s="221">
        <v>5</v>
      </c>
      <c r="R135" s="223">
        <v>5</v>
      </c>
      <c r="S135" s="222">
        <v>5</v>
      </c>
      <c r="T135" s="222">
        <v>5</v>
      </c>
      <c r="U135" s="222">
        <v>5</v>
      </c>
      <c r="V135" s="224">
        <v>5</v>
      </c>
      <c r="W135" s="224">
        <v>5</v>
      </c>
      <c r="X135" s="77"/>
      <c r="Y135" s="77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4"/>
      <c r="AS135" s="74"/>
      <c r="AT135" s="74"/>
      <c r="AU135" s="74"/>
      <c r="AV135" s="74"/>
      <c r="AW135" s="74"/>
      <c r="AX135" s="74"/>
      <c r="AY135" s="74"/>
      <c r="AZ135" s="75"/>
      <c r="BA135" s="75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6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5"/>
    </row>
    <row r="136" spans="2:87" s="1" customFormat="1" ht="30" customHeight="1" x14ac:dyDescent="0.25">
      <c r="B136" s="209">
        <v>152</v>
      </c>
      <c r="C136" s="210">
        <v>45474</v>
      </c>
      <c r="D136" s="209" t="s">
        <v>129</v>
      </c>
      <c r="E136" s="211" t="s">
        <v>94</v>
      </c>
      <c r="F136" s="211" t="s">
        <v>95</v>
      </c>
      <c r="G136" s="211" t="s">
        <v>132</v>
      </c>
      <c r="H136" s="212" t="s">
        <v>74</v>
      </c>
      <c r="I136" s="221">
        <v>4</v>
      </c>
      <c r="J136" s="222">
        <v>4</v>
      </c>
      <c r="K136" s="222">
        <v>4</v>
      </c>
      <c r="L136" s="222">
        <v>4</v>
      </c>
      <c r="M136" s="222">
        <v>5</v>
      </c>
      <c r="N136" s="222">
        <v>3</v>
      </c>
      <c r="O136" s="221">
        <v>4</v>
      </c>
      <c r="P136" s="223">
        <v>4</v>
      </c>
      <c r="Q136" s="221">
        <v>4</v>
      </c>
      <c r="R136" s="223">
        <v>5</v>
      </c>
      <c r="S136" s="222">
        <v>3</v>
      </c>
      <c r="T136" s="222">
        <v>5</v>
      </c>
      <c r="U136" s="222">
        <v>5</v>
      </c>
      <c r="V136" s="224">
        <v>5</v>
      </c>
      <c r="W136" s="224">
        <v>4</v>
      </c>
      <c r="X136" s="77"/>
      <c r="Y136" s="77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4"/>
      <c r="AS136" s="74"/>
      <c r="AT136" s="74"/>
      <c r="AU136" s="74"/>
      <c r="AV136" s="74"/>
      <c r="AW136" s="74"/>
      <c r="AX136" s="74"/>
      <c r="AY136" s="74"/>
      <c r="AZ136" s="75"/>
      <c r="BA136" s="75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6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5"/>
    </row>
    <row r="137" spans="2:87" s="1" customFormat="1" ht="30" customHeight="1" x14ac:dyDescent="0.25">
      <c r="B137" s="209">
        <v>153</v>
      </c>
      <c r="C137" s="210">
        <v>45474</v>
      </c>
      <c r="D137" s="209" t="s">
        <v>128</v>
      </c>
      <c r="E137" s="211" t="s">
        <v>93</v>
      </c>
      <c r="F137" s="211" t="s">
        <v>96</v>
      </c>
      <c r="G137" s="211" t="s">
        <v>43</v>
      </c>
      <c r="H137" s="212" t="s">
        <v>277</v>
      </c>
      <c r="I137" s="221">
        <v>5</v>
      </c>
      <c r="J137" s="222">
        <v>4</v>
      </c>
      <c r="K137" s="222">
        <v>4</v>
      </c>
      <c r="L137" s="222">
        <v>5</v>
      </c>
      <c r="M137" s="222">
        <v>5</v>
      </c>
      <c r="N137" s="222">
        <v>4</v>
      </c>
      <c r="O137" s="221">
        <v>5</v>
      </c>
      <c r="P137" s="223">
        <v>5</v>
      </c>
      <c r="Q137" s="221">
        <v>5</v>
      </c>
      <c r="R137" s="223">
        <v>4</v>
      </c>
      <c r="S137" s="222">
        <v>5</v>
      </c>
      <c r="T137" s="222">
        <v>5</v>
      </c>
      <c r="U137" s="222">
        <v>5</v>
      </c>
      <c r="V137" s="224">
        <v>5</v>
      </c>
      <c r="W137" s="224">
        <v>5</v>
      </c>
      <c r="X137" s="77"/>
      <c r="Y137" s="77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4"/>
      <c r="AS137" s="74"/>
      <c r="AT137" s="74"/>
      <c r="AU137" s="74"/>
      <c r="AV137" s="74"/>
      <c r="AW137" s="74"/>
      <c r="AX137" s="74"/>
      <c r="AY137" s="74"/>
      <c r="AZ137" s="75"/>
      <c r="BA137" s="75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6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5"/>
    </row>
    <row r="138" spans="2:87" s="1" customFormat="1" ht="30" customHeight="1" x14ac:dyDescent="0.25">
      <c r="B138" s="209">
        <v>154</v>
      </c>
      <c r="C138" s="210">
        <v>45474</v>
      </c>
      <c r="D138" s="209" t="s">
        <v>129</v>
      </c>
      <c r="E138" s="211" t="s">
        <v>93</v>
      </c>
      <c r="F138" s="211" t="s">
        <v>96</v>
      </c>
      <c r="G138" s="211" t="s">
        <v>36</v>
      </c>
      <c r="H138" s="212" t="s">
        <v>86</v>
      </c>
      <c r="I138" s="221">
        <v>5</v>
      </c>
      <c r="J138" s="222">
        <v>3</v>
      </c>
      <c r="K138" s="222">
        <v>3</v>
      </c>
      <c r="L138" s="222">
        <v>5</v>
      </c>
      <c r="M138" s="222">
        <v>4</v>
      </c>
      <c r="N138" s="222">
        <v>3</v>
      </c>
      <c r="O138" s="221">
        <v>4</v>
      </c>
      <c r="P138" s="223">
        <v>4</v>
      </c>
      <c r="Q138" s="221">
        <v>4</v>
      </c>
      <c r="R138" s="223">
        <v>5</v>
      </c>
      <c r="S138" s="222">
        <v>3</v>
      </c>
      <c r="T138" s="222">
        <v>5</v>
      </c>
      <c r="U138" s="222">
        <v>5</v>
      </c>
      <c r="V138" s="224">
        <v>5</v>
      </c>
      <c r="W138" s="224">
        <v>5</v>
      </c>
      <c r="X138" s="77"/>
      <c r="Y138" s="77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4"/>
      <c r="AS138" s="74"/>
      <c r="AT138" s="74"/>
      <c r="AU138" s="74"/>
      <c r="AV138" s="74"/>
      <c r="AW138" s="74"/>
      <c r="AX138" s="74"/>
      <c r="AY138" s="74"/>
      <c r="AZ138" s="75"/>
      <c r="BA138" s="75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6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5"/>
    </row>
    <row r="139" spans="2:87" s="1" customFormat="1" ht="30" customHeight="1" x14ac:dyDescent="0.25">
      <c r="B139" s="209">
        <v>155</v>
      </c>
      <c r="C139" s="210">
        <v>45474</v>
      </c>
      <c r="D139" s="209" t="s">
        <v>129</v>
      </c>
      <c r="E139" s="211" t="s">
        <v>94</v>
      </c>
      <c r="F139" s="211" t="s">
        <v>95</v>
      </c>
      <c r="G139" s="211" t="s">
        <v>42</v>
      </c>
      <c r="H139" s="212" t="s">
        <v>64</v>
      </c>
      <c r="I139" s="221">
        <v>4</v>
      </c>
      <c r="J139" s="222">
        <v>5</v>
      </c>
      <c r="K139" s="222"/>
      <c r="L139" s="222">
        <v>5</v>
      </c>
      <c r="M139" s="222">
        <v>4</v>
      </c>
      <c r="N139" s="222">
        <v>4</v>
      </c>
      <c r="O139" s="221">
        <v>4</v>
      </c>
      <c r="P139" s="223">
        <v>4</v>
      </c>
      <c r="Q139" s="221">
        <v>5</v>
      </c>
      <c r="R139" s="223">
        <v>3</v>
      </c>
      <c r="S139" s="222">
        <v>5</v>
      </c>
      <c r="T139" s="222">
        <v>5</v>
      </c>
      <c r="U139" s="222">
        <v>5</v>
      </c>
      <c r="V139" s="224">
        <v>4</v>
      </c>
      <c r="W139" s="224">
        <v>4</v>
      </c>
      <c r="X139" s="77"/>
      <c r="Y139" s="77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4"/>
      <c r="AS139" s="74"/>
      <c r="AT139" s="74"/>
      <c r="AU139" s="74"/>
      <c r="AV139" s="74"/>
      <c r="AW139" s="74"/>
      <c r="AX139" s="74"/>
      <c r="AY139" s="74"/>
      <c r="AZ139" s="75"/>
      <c r="BA139" s="75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6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5"/>
    </row>
    <row r="140" spans="2:87" s="1" customFormat="1" ht="30" customHeight="1" x14ac:dyDescent="0.25">
      <c r="B140" s="209">
        <v>156</v>
      </c>
      <c r="C140" s="210">
        <v>45474</v>
      </c>
      <c r="D140" s="209" t="s">
        <v>129</v>
      </c>
      <c r="E140" s="211" t="s">
        <v>94</v>
      </c>
      <c r="F140" s="211" t="s">
        <v>95</v>
      </c>
      <c r="G140" s="211" t="s">
        <v>18</v>
      </c>
      <c r="H140" s="212" t="s">
        <v>69</v>
      </c>
      <c r="I140" s="221">
        <v>5</v>
      </c>
      <c r="J140" s="222">
        <v>4</v>
      </c>
      <c r="K140" s="222">
        <v>4</v>
      </c>
      <c r="L140" s="222">
        <v>5</v>
      </c>
      <c r="M140" s="222">
        <v>4</v>
      </c>
      <c r="N140" s="222">
        <v>2</v>
      </c>
      <c r="O140" s="221">
        <v>3</v>
      </c>
      <c r="P140" s="223">
        <v>4</v>
      </c>
      <c r="Q140" s="221">
        <v>4</v>
      </c>
      <c r="R140" s="223">
        <v>2</v>
      </c>
      <c r="S140" s="222">
        <v>4</v>
      </c>
      <c r="T140" s="222">
        <v>5</v>
      </c>
      <c r="U140" s="222">
        <v>5</v>
      </c>
      <c r="V140" s="224">
        <v>4</v>
      </c>
      <c r="W140" s="224">
        <v>4</v>
      </c>
      <c r="X140" s="77"/>
      <c r="Y140" s="77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4"/>
      <c r="AS140" s="74"/>
      <c r="AT140" s="74"/>
      <c r="AU140" s="74"/>
      <c r="AV140" s="74"/>
      <c r="AW140" s="74"/>
      <c r="AX140" s="74"/>
      <c r="AY140" s="74"/>
      <c r="AZ140" s="75"/>
      <c r="BA140" s="75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6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5"/>
    </row>
    <row r="141" spans="2:87" s="1" customFormat="1" ht="30" customHeight="1" x14ac:dyDescent="0.25">
      <c r="B141" s="209">
        <v>157</v>
      </c>
      <c r="C141" s="210">
        <v>45474</v>
      </c>
      <c r="D141" s="209" t="s">
        <v>129</v>
      </c>
      <c r="E141" s="211" t="s">
        <v>93</v>
      </c>
      <c r="F141" s="211" t="s">
        <v>96</v>
      </c>
      <c r="G141" s="211" t="s">
        <v>19</v>
      </c>
      <c r="H141" s="212" t="s">
        <v>59</v>
      </c>
      <c r="I141" s="221">
        <v>4</v>
      </c>
      <c r="J141" s="222">
        <v>4</v>
      </c>
      <c r="K141" s="222">
        <v>3</v>
      </c>
      <c r="L141" s="222">
        <v>4</v>
      </c>
      <c r="M141" s="222">
        <v>3</v>
      </c>
      <c r="N141" s="222">
        <v>2</v>
      </c>
      <c r="O141" s="221">
        <v>1</v>
      </c>
      <c r="P141" s="223">
        <v>4</v>
      </c>
      <c r="Q141" s="221">
        <v>3</v>
      </c>
      <c r="R141" s="223">
        <v>1</v>
      </c>
      <c r="S141" s="222">
        <v>4</v>
      </c>
      <c r="T141" s="222">
        <v>1</v>
      </c>
      <c r="U141" s="222">
        <v>1</v>
      </c>
      <c r="V141" s="224">
        <v>4</v>
      </c>
      <c r="W141" s="224">
        <v>4</v>
      </c>
      <c r="X141" s="77"/>
      <c r="Y141" s="77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4"/>
      <c r="AS141" s="74"/>
      <c r="AT141" s="74"/>
      <c r="AU141" s="74"/>
      <c r="AV141" s="74"/>
      <c r="AW141" s="74"/>
      <c r="AX141" s="74"/>
      <c r="AY141" s="74"/>
      <c r="AZ141" s="75"/>
      <c r="BA141" s="75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6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5"/>
    </row>
    <row r="142" spans="2:87" s="1" customFormat="1" ht="30" customHeight="1" x14ac:dyDescent="0.25">
      <c r="B142" s="209">
        <v>159</v>
      </c>
      <c r="C142" s="210">
        <v>45474</v>
      </c>
      <c r="D142" s="209" t="s">
        <v>129</v>
      </c>
      <c r="E142" s="211" t="s">
        <v>94</v>
      </c>
      <c r="F142" s="211" t="s">
        <v>95</v>
      </c>
      <c r="G142" s="211" t="s">
        <v>26</v>
      </c>
      <c r="H142" s="212" t="s">
        <v>62</v>
      </c>
      <c r="I142" s="221">
        <v>5</v>
      </c>
      <c r="J142" s="222">
        <v>5</v>
      </c>
      <c r="K142" s="222">
        <v>4</v>
      </c>
      <c r="L142" s="222">
        <v>4</v>
      </c>
      <c r="M142" s="222">
        <v>4</v>
      </c>
      <c r="N142" s="222">
        <v>2</v>
      </c>
      <c r="O142" s="221">
        <v>3</v>
      </c>
      <c r="P142" s="223">
        <v>4</v>
      </c>
      <c r="Q142" s="221">
        <v>4</v>
      </c>
      <c r="R142" s="223">
        <v>1</v>
      </c>
      <c r="S142" s="222">
        <v>3</v>
      </c>
      <c r="T142" s="222">
        <v>4</v>
      </c>
      <c r="U142" s="222">
        <v>4</v>
      </c>
      <c r="V142" s="224">
        <v>4</v>
      </c>
      <c r="W142" s="224">
        <v>4</v>
      </c>
      <c r="X142" s="77"/>
      <c r="Y142" s="77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4"/>
      <c r="AS142" s="74"/>
      <c r="AT142" s="74"/>
      <c r="AU142" s="74"/>
      <c r="AV142" s="74"/>
      <c r="AW142" s="74"/>
      <c r="AX142" s="74"/>
      <c r="AY142" s="74"/>
      <c r="AZ142" s="75"/>
      <c r="BA142" s="75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6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5"/>
    </row>
    <row r="143" spans="2:87" s="1" customFormat="1" ht="30" customHeight="1" x14ac:dyDescent="0.25">
      <c r="B143" s="209">
        <v>160</v>
      </c>
      <c r="C143" s="210">
        <v>45474</v>
      </c>
      <c r="D143" s="209" t="s">
        <v>129</v>
      </c>
      <c r="E143" s="211" t="s">
        <v>94</v>
      </c>
      <c r="F143" s="211" t="s">
        <v>95</v>
      </c>
      <c r="G143" s="211" t="s">
        <v>131</v>
      </c>
      <c r="H143" s="212" t="s">
        <v>84</v>
      </c>
      <c r="I143" s="221">
        <v>5</v>
      </c>
      <c r="J143" s="222">
        <v>5</v>
      </c>
      <c r="K143" s="222">
        <v>4</v>
      </c>
      <c r="L143" s="222">
        <v>5</v>
      </c>
      <c r="M143" s="222">
        <v>5</v>
      </c>
      <c r="N143" s="222">
        <v>3</v>
      </c>
      <c r="O143" s="221">
        <v>5</v>
      </c>
      <c r="P143" s="223">
        <v>5</v>
      </c>
      <c r="Q143" s="221">
        <v>5</v>
      </c>
      <c r="R143" s="223">
        <v>1</v>
      </c>
      <c r="S143" s="222">
        <v>5</v>
      </c>
      <c r="T143" s="222">
        <v>5</v>
      </c>
      <c r="U143" s="222">
        <v>5</v>
      </c>
      <c r="V143" s="224">
        <v>5</v>
      </c>
      <c r="W143" s="224">
        <v>5</v>
      </c>
      <c r="X143" s="77"/>
      <c r="Y143" s="77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4"/>
      <c r="AS143" s="74"/>
      <c r="AT143" s="74"/>
      <c r="AU143" s="74"/>
      <c r="AV143" s="74"/>
      <c r="AW143" s="74"/>
      <c r="AX143" s="74"/>
      <c r="AY143" s="74"/>
      <c r="AZ143" s="75"/>
      <c r="BA143" s="75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6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5"/>
    </row>
    <row r="144" spans="2:87" s="1" customFormat="1" ht="30" customHeight="1" x14ac:dyDescent="0.25">
      <c r="B144" s="209">
        <v>162</v>
      </c>
      <c r="C144" s="210">
        <v>45474</v>
      </c>
      <c r="D144" s="209" t="s">
        <v>129</v>
      </c>
      <c r="E144" s="211" t="s">
        <v>94</v>
      </c>
      <c r="F144" s="211" t="s">
        <v>95</v>
      </c>
      <c r="G144" s="211" t="s">
        <v>21</v>
      </c>
      <c r="H144" s="212" t="s">
        <v>66</v>
      </c>
      <c r="I144" s="221">
        <v>3</v>
      </c>
      <c r="J144" s="222">
        <v>3</v>
      </c>
      <c r="K144" s="222">
        <v>5</v>
      </c>
      <c r="L144" s="222">
        <v>3</v>
      </c>
      <c r="M144" s="222">
        <v>2</v>
      </c>
      <c r="N144" s="222">
        <v>5</v>
      </c>
      <c r="O144" s="221">
        <v>3</v>
      </c>
      <c r="P144" s="223">
        <v>3</v>
      </c>
      <c r="Q144" s="221">
        <v>4</v>
      </c>
      <c r="R144" s="223">
        <v>4</v>
      </c>
      <c r="S144" s="222">
        <v>4</v>
      </c>
      <c r="T144" s="222">
        <v>3</v>
      </c>
      <c r="U144" s="222">
        <v>3</v>
      </c>
      <c r="V144" s="224">
        <v>4</v>
      </c>
      <c r="W144" s="224">
        <v>3</v>
      </c>
      <c r="X144" s="77"/>
      <c r="Y144" s="77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4"/>
      <c r="AS144" s="74"/>
      <c r="AT144" s="74"/>
      <c r="AU144" s="74"/>
      <c r="AV144" s="74"/>
      <c r="AW144" s="74"/>
      <c r="AX144" s="74"/>
      <c r="AY144" s="74"/>
      <c r="AZ144" s="75"/>
      <c r="BA144" s="75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6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5"/>
    </row>
    <row r="145" spans="2:87" s="1" customFormat="1" ht="30" customHeight="1" x14ac:dyDescent="0.25">
      <c r="B145" s="209">
        <v>163</v>
      </c>
      <c r="C145" s="210">
        <v>45474</v>
      </c>
      <c r="D145" s="209" t="s">
        <v>129</v>
      </c>
      <c r="E145" s="211" t="s">
        <v>94</v>
      </c>
      <c r="F145" s="211" t="s">
        <v>96</v>
      </c>
      <c r="G145" s="211" t="s">
        <v>23</v>
      </c>
      <c r="H145" s="212" t="s">
        <v>82</v>
      </c>
      <c r="I145" s="221">
        <v>5</v>
      </c>
      <c r="J145" s="222">
        <v>5</v>
      </c>
      <c r="K145" s="222">
        <v>5</v>
      </c>
      <c r="L145" s="222">
        <v>5</v>
      </c>
      <c r="M145" s="222">
        <v>4</v>
      </c>
      <c r="N145" s="222">
        <v>4</v>
      </c>
      <c r="O145" s="221">
        <v>4</v>
      </c>
      <c r="P145" s="223">
        <v>4</v>
      </c>
      <c r="Q145" s="221">
        <v>5</v>
      </c>
      <c r="R145" s="223">
        <v>5</v>
      </c>
      <c r="S145" s="222"/>
      <c r="T145" s="222">
        <v>5</v>
      </c>
      <c r="U145" s="222"/>
      <c r="V145" s="224">
        <v>5</v>
      </c>
      <c r="W145" s="224">
        <v>5</v>
      </c>
      <c r="X145" s="77"/>
      <c r="Y145" s="77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4"/>
      <c r="AS145" s="74"/>
      <c r="AT145" s="74"/>
      <c r="AU145" s="74"/>
      <c r="AV145" s="74"/>
      <c r="AW145" s="74"/>
      <c r="AX145" s="74"/>
      <c r="AY145" s="74"/>
      <c r="AZ145" s="75"/>
      <c r="BA145" s="75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6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5"/>
    </row>
    <row r="146" spans="2:87" s="1" customFormat="1" ht="30" customHeight="1" x14ac:dyDescent="0.25">
      <c r="B146" s="209">
        <v>165</v>
      </c>
      <c r="C146" s="210">
        <v>45474</v>
      </c>
      <c r="D146" s="209" t="s">
        <v>129</v>
      </c>
      <c r="E146" s="211" t="s">
        <v>93</v>
      </c>
      <c r="F146" s="211" t="s">
        <v>97</v>
      </c>
      <c r="G146" s="211" t="s">
        <v>43</v>
      </c>
      <c r="H146" s="212" t="s">
        <v>277</v>
      </c>
      <c r="I146" s="221">
        <v>5</v>
      </c>
      <c r="J146" s="222">
        <v>5</v>
      </c>
      <c r="K146" s="222">
        <v>5</v>
      </c>
      <c r="L146" s="222">
        <v>5</v>
      </c>
      <c r="M146" s="222">
        <v>5</v>
      </c>
      <c r="N146" s="222">
        <v>5</v>
      </c>
      <c r="O146" s="221">
        <v>4</v>
      </c>
      <c r="P146" s="223">
        <v>5</v>
      </c>
      <c r="Q146" s="221">
        <v>5</v>
      </c>
      <c r="R146" s="223">
        <v>4</v>
      </c>
      <c r="S146" s="222">
        <v>5</v>
      </c>
      <c r="T146" s="222">
        <v>5</v>
      </c>
      <c r="U146" s="222">
        <v>5</v>
      </c>
      <c r="V146" s="224">
        <v>5</v>
      </c>
      <c r="W146" s="224">
        <v>5</v>
      </c>
      <c r="X146" s="77"/>
      <c r="Y146" s="77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4"/>
      <c r="AS146" s="74"/>
      <c r="AT146" s="74"/>
      <c r="AU146" s="74"/>
      <c r="AV146" s="74"/>
      <c r="AW146" s="74"/>
      <c r="AX146" s="74"/>
      <c r="AY146" s="74"/>
      <c r="AZ146" s="75"/>
      <c r="BA146" s="75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6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5"/>
    </row>
    <row r="147" spans="2:87" s="1" customFormat="1" ht="30" customHeight="1" x14ac:dyDescent="0.25">
      <c r="B147" s="209">
        <v>166</v>
      </c>
      <c r="C147" s="210">
        <v>45474</v>
      </c>
      <c r="D147" s="209" t="s">
        <v>129</v>
      </c>
      <c r="E147" s="211" t="s">
        <v>93</v>
      </c>
      <c r="F147" s="211" t="s">
        <v>96</v>
      </c>
      <c r="G147" s="211" t="s">
        <v>33</v>
      </c>
      <c r="H147" s="212" t="s">
        <v>71</v>
      </c>
      <c r="I147" s="221">
        <v>3</v>
      </c>
      <c r="J147" s="222">
        <v>2</v>
      </c>
      <c r="K147" s="222">
        <v>2</v>
      </c>
      <c r="L147" s="222">
        <v>4</v>
      </c>
      <c r="M147" s="222">
        <v>3</v>
      </c>
      <c r="N147" s="222">
        <v>1</v>
      </c>
      <c r="O147" s="221">
        <v>4</v>
      </c>
      <c r="P147" s="223">
        <v>3</v>
      </c>
      <c r="Q147" s="221">
        <v>3</v>
      </c>
      <c r="R147" s="223">
        <v>3</v>
      </c>
      <c r="S147" s="222">
        <v>2</v>
      </c>
      <c r="T147" s="222">
        <v>1</v>
      </c>
      <c r="U147" s="222">
        <v>2</v>
      </c>
      <c r="V147" s="224">
        <v>2</v>
      </c>
      <c r="W147" s="224">
        <v>3</v>
      </c>
      <c r="X147" s="77"/>
      <c r="Y147" s="77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4"/>
      <c r="AS147" s="74"/>
      <c r="AT147" s="74"/>
      <c r="AU147" s="74"/>
      <c r="AV147" s="74"/>
      <c r="AW147" s="74"/>
      <c r="AX147" s="74"/>
      <c r="AY147" s="74"/>
      <c r="AZ147" s="75"/>
      <c r="BA147" s="75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6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5"/>
    </row>
    <row r="148" spans="2:87" s="1" customFormat="1" ht="30" customHeight="1" x14ac:dyDescent="0.25">
      <c r="B148" s="209">
        <v>167</v>
      </c>
      <c r="C148" s="210">
        <v>45474</v>
      </c>
      <c r="D148" s="209" t="s">
        <v>129</v>
      </c>
      <c r="E148" s="211" t="s">
        <v>93</v>
      </c>
      <c r="F148" s="211" t="s">
        <v>95</v>
      </c>
      <c r="G148" s="211" t="s">
        <v>37</v>
      </c>
      <c r="H148" s="212" t="s">
        <v>87</v>
      </c>
      <c r="I148" s="221">
        <v>4</v>
      </c>
      <c r="J148" s="222">
        <v>4</v>
      </c>
      <c r="K148" s="222">
        <v>3</v>
      </c>
      <c r="L148" s="222">
        <v>4</v>
      </c>
      <c r="M148" s="222">
        <v>3</v>
      </c>
      <c r="N148" s="222"/>
      <c r="O148" s="221">
        <v>3</v>
      </c>
      <c r="P148" s="223">
        <v>3</v>
      </c>
      <c r="Q148" s="221">
        <v>3</v>
      </c>
      <c r="R148" s="223">
        <v>4</v>
      </c>
      <c r="S148" s="222">
        <v>4</v>
      </c>
      <c r="T148" s="222">
        <v>4</v>
      </c>
      <c r="U148" s="222">
        <v>4</v>
      </c>
      <c r="V148" s="224">
        <v>4</v>
      </c>
      <c r="W148" s="224">
        <v>4</v>
      </c>
      <c r="X148" s="77"/>
      <c r="Y148" s="77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4"/>
      <c r="AS148" s="74"/>
      <c r="AT148" s="74"/>
      <c r="AU148" s="74"/>
      <c r="AV148" s="74"/>
      <c r="AW148" s="74"/>
      <c r="AX148" s="74"/>
      <c r="AY148" s="74"/>
      <c r="AZ148" s="75"/>
      <c r="BA148" s="75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6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5"/>
    </row>
    <row r="149" spans="2:87" s="1" customFormat="1" ht="30" customHeight="1" x14ac:dyDescent="0.25">
      <c r="B149" s="209">
        <v>168</v>
      </c>
      <c r="C149" s="210">
        <v>45474</v>
      </c>
      <c r="D149" s="209" t="s">
        <v>129</v>
      </c>
      <c r="E149" s="211" t="s">
        <v>93</v>
      </c>
      <c r="F149" s="211" t="s">
        <v>96</v>
      </c>
      <c r="G149" s="211" t="s">
        <v>45</v>
      </c>
      <c r="H149" s="212" t="s">
        <v>58</v>
      </c>
      <c r="I149" s="221">
        <v>5</v>
      </c>
      <c r="J149" s="222">
        <v>5</v>
      </c>
      <c r="K149" s="222">
        <v>5</v>
      </c>
      <c r="L149" s="222">
        <v>5</v>
      </c>
      <c r="M149" s="222">
        <v>5</v>
      </c>
      <c r="N149" s="222">
        <v>5</v>
      </c>
      <c r="O149" s="221">
        <v>3</v>
      </c>
      <c r="P149" s="223">
        <v>5</v>
      </c>
      <c r="Q149" s="221">
        <v>5</v>
      </c>
      <c r="R149" s="223">
        <v>3</v>
      </c>
      <c r="S149" s="222">
        <v>5</v>
      </c>
      <c r="T149" s="222">
        <v>3</v>
      </c>
      <c r="U149" s="222"/>
      <c r="V149" s="224">
        <v>5</v>
      </c>
      <c r="W149" s="224">
        <v>5</v>
      </c>
      <c r="X149" s="77"/>
      <c r="Y149" s="77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4"/>
      <c r="AS149" s="74"/>
      <c r="AT149" s="74"/>
      <c r="AU149" s="74"/>
      <c r="AV149" s="74"/>
      <c r="AW149" s="74"/>
      <c r="AX149" s="74"/>
      <c r="AY149" s="74"/>
      <c r="AZ149" s="75"/>
      <c r="BA149" s="75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6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5"/>
    </row>
    <row r="150" spans="2:87" s="1" customFormat="1" ht="30" customHeight="1" x14ac:dyDescent="0.25">
      <c r="B150" s="209">
        <v>171</v>
      </c>
      <c r="C150" s="210">
        <v>45474</v>
      </c>
      <c r="D150" s="209" t="s">
        <v>129</v>
      </c>
      <c r="E150" s="211" t="s">
        <v>93</v>
      </c>
      <c r="F150" s="211" t="s">
        <v>96</v>
      </c>
      <c r="G150" s="211" t="s">
        <v>18</v>
      </c>
      <c r="H150" s="212" t="s">
        <v>69</v>
      </c>
      <c r="I150" s="221">
        <v>5</v>
      </c>
      <c r="J150" s="222">
        <v>4</v>
      </c>
      <c r="K150" s="222"/>
      <c r="L150" s="222">
        <v>4</v>
      </c>
      <c r="M150" s="222">
        <v>4</v>
      </c>
      <c r="N150" s="222">
        <v>2</v>
      </c>
      <c r="O150" s="221">
        <v>4</v>
      </c>
      <c r="P150" s="223">
        <v>5</v>
      </c>
      <c r="Q150" s="221">
        <v>4</v>
      </c>
      <c r="R150" s="223">
        <v>4</v>
      </c>
      <c r="S150" s="222">
        <v>4</v>
      </c>
      <c r="T150" s="222">
        <v>3</v>
      </c>
      <c r="U150" s="222"/>
      <c r="V150" s="224">
        <v>4</v>
      </c>
      <c r="W150" s="224">
        <v>4</v>
      </c>
      <c r="X150" s="77"/>
      <c r="Y150" s="77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4"/>
      <c r="AS150" s="74"/>
      <c r="AT150" s="74"/>
      <c r="AU150" s="74"/>
      <c r="AV150" s="74"/>
      <c r="AW150" s="74"/>
      <c r="AX150" s="74"/>
      <c r="AY150" s="74"/>
      <c r="AZ150" s="75"/>
      <c r="BA150" s="75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6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5"/>
    </row>
    <row r="151" spans="2:87" s="1" customFormat="1" ht="30" customHeight="1" x14ac:dyDescent="0.25">
      <c r="B151" s="209">
        <v>172</v>
      </c>
      <c r="C151" s="210">
        <v>45474</v>
      </c>
      <c r="D151" s="209" t="s">
        <v>129</v>
      </c>
      <c r="E151" s="211" t="s">
        <v>93</v>
      </c>
      <c r="F151" s="211" t="s">
        <v>96</v>
      </c>
      <c r="G151" s="211" t="s">
        <v>26</v>
      </c>
      <c r="H151" s="212" t="s">
        <v>62</v>
      </c>
      <c r="I151" s="221"/>
      <c r="J151" s="222"/>
      <c r="K151" s="222"/>
      <c r="L151" s="222"/>
      <c r="M151" s="222"/>
      <c r="N151" s="222"/>
      <c r="O151" s="221"/>
      <c r="P151" s="223"/>
      <c r="Q151" s="221"/>
      <c r="R151" s="223"/>
      <c r="S151" s="222"/>
      <c r="T151" s="222"/>
      <c r="U151" s="222"/>
      <c r="V151" s="224"/>
      <c r="W151" s="224"/>
      <c r="X151" s="77"/>
      <c r="Y151" s="77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4"/>
      <c r="AS151" s="74"/>
      <c r="AT151" s="74"/>
      <c r="AU151" s="74"/>
      <c r="AV151" s="74"/>
      <c r="AW151" s="74"/>
      <c r="AX151" s="74"/>
      <c r="AY151" s="74"/>
      <c r="AZ151" s="75"/>
      <c r="BA151" s="75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6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5"/>
    </row>
    <row r="152" spans="2:87" s="1" customFormat="1" ht="30" customHeight="1" x14ac:dyDescent="0.25">
      <c r="B152" s="209">
        <v>173</v>
      </c>
      <c r="C152" s="210">
        <v>45474</v>
      </c>
      <c r="D152" s="209" t="s">
        <v>129</v>
      </c>
      <c r="E152" s="211" t="s">
        <v>94</v>
      </c>
      <c r="F152" s="211" t="s">
        <v>96</v>
      </c>
      <c r="G152" s="211" t="s">
        <v>46</v>
      </c>
      <c r="H152" s="212" t="s">
        <v>68</v>
      </c>
      <c r="I152" s="221">
        <v>5</v>
      </c>
      <c r="J152" s="222">
        <v>4</v>
      </c>
      <c r="K152" s="222">
        <v>5</v>
      </c>
      <c r="L152" s="222">
        <v>5</v>
      </c>
      <c r="M152" s="222">
        <v>4</v>
      </c>
      <c r="N152" s="222">
        <v>4</v>
      </c>
      <c r="O152" s="221">
        <v>4</v>
      </c>
      <c r="P152" s="223">
        <v>5</v>
      </c>
      <c r="Q152" s="221">
        <v>5</v>
      </c>
      <c r="R152" s="223">
        <v>4</v>
      </c>
      <c r="S152" s="222">
        <v>5</v>
      </c>
      <c r="T152" s="222">
        <v>4</v>
      </c>
      <c r="U152" s="222">
        <v>4</v>
      </c>
      <c r="V152" s="224">
        <v>4</v>
      </c>
      <c r="W152" s="224">
        <v>5</v>
      </c>
      <c r="X152" s="77"/>
      <c r="Y152" s="77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4"/>
      <c r="AS152" s="74"/>
      <c r="AT152" s="74"/>
      <c r="AU152" s="74"/>
      <c r="AV152" s="74"/>
      <c r="AW152" s="74"/>
      <c r="AX152" s="74"/>
      <c r="AY152" s="74"/>
      <c r="AZ152" s="75"/>
      <c r="BA152" s="75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6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5"/>
    </row>
    <row r="153" spans="2:87" s="1" customFormat="1" ht="30" customHeight="1" x14ac:dyDescent="0.25">
      <c r="B153" s="209">
        <v>175</v>
      </c>
      <c r="C153" s="210">
        <v>45474</v>
      </c>
      <c r="D153" s="209" t="s">
        <v>129</v>
      </c>
      <c r="E153" s="211" t="s">
        <v>92</v>
      </c>
      <c r="F153" s="211" t="s">
        <v>96</v>
      </c>
      <c r="G153" s="211" t="s">
        <v>22</v>
      </c>
      <c r="H153" s="212" t="s">
        <v>81</v>
      </c>
      <c r="I153" s="221">
        <v>5</v>
      </c>
      <c r="J153" s="222">
        <v>4</v>
      </c>
      <c r="K153" s="222">
        <v>3</v>
      </c>
      <c r="L153" s="222">
        <v>5</v>
      </c>
      <c r="M153" s="222">
        <v>4</v>
      </c>
      <c r="N153" s="222">
        <v>2</v>
      </c>
      <c r="O153" s="221">
        <v>4</v>
      </c>
      <c r="P153" s="223">
        <v>5</v>
      </c>
      <c r="Q153" s="221">
        <v>5</v>
      </c>
      <c r="R153" s="223">
        <v>2</v>
      </c>
      <c r="S153" s="222">
        <v>4</v>
      </c>
      <c r="T153" s="222">
        <v>5</v>
      </c>
      <c r="U153" s="222">
        <v>5</v>
      </c>
      <c r="V153" s="224">
        <v>4</v>
      </c>
      <c r="W153" s="224">
        <v>5</v>
      </c>
      <c r="X153" s="77"/>
      <c r="Y153" s="77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4"/>
      <c r="AS153" s="74"/>
      <c r="AT153" s="74"/>
      <c r="AU153" s="74"/>
      <c r="AV153" s="74"/>
      <c r="AW153" s="74"/>
      <c r="AX153" s="74"/>
      <c r="AY153" s="74"/>
      <c r="AZ153" s="75"/>
      <c r="BA153" s="75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6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5"/>
    </row>
    <row r="154" spans="2:87" s="1" customFormat="1" ht="30" customHeight="1" x14ac:dyDescent="0.25">
      <c r="B154" s="209">
        <v>176</v>
      </c>
      <c r="C154" s="210">
        <v>45474</v>
      </c>
      <c r="D154" s="209" t="s">
        <v>129</v>
      </c>
      <c r="E154" s="211" t="s">
        <v>94</v>
      </c>
      <c r="F154" s="211" t="s">
        <v>95</v>
      </c>
      <c r="G154" s="211" t="s">
        <v>31</v>
      </c>
      <c r="H154" s="212" t="s">
        <v>60</v>
      </c>
      <c r="I154" s="221">
        <v>5</v>
      </c>
      <c r="J154" s="222">
        <v>5</v>
      </c>
      <c r="K154" s="222"/>
      <c r="L154" s="222">
        <v>5</v>
      </c>
      <c r="M154" s="222">
        <v>5</v>
      </c>
      <c r="N154" s="222"/>
      <c r="O154" s="221">
        <v>5</v>
      </c>
      <c r="P154" s="223">
        <v>5</v>
      </c>
      <c r="Q154" s="221">
        <v>5</v>
      </c>
      <c r="R154" s="223"/>
      <c r="S154" s="222">
        <v>5</v>
      </c>
      <c r="T154" s="222">
        <v>5</v>
      </c>
      <c r="U154" s="222"/>
      <c r="V154" s="224">
        <v>5</v>
      </c>
      <c r="W154" s="224">
        <v>5</v>
      </c>
      <c r="X154" s="77"/>
      <c r="Y154" s="77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4"/>
      <c r="AS154" s="74"/>
      <c r="AT154" s="74"/>
      <c r="AU154" s="74"/>
      <c r="AV154" s="74"/>
      <c r="AW154" s="74"/>
      <c r="AX154" s="74"/>
      <c r="AY154" s="74"/>
      <c r="AZ154" s="75"/>
      <c r="BA154" s="75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6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5"/>
    </row>
    <row r="155" spans="2:87" s="1" customFormat="1" ht="30" customHeight="1" x14ac:dyDescent="0.25">
      <c r="B155" s="209">
        <v>177</v>
      </c>
      <c r="C155" s="210">
        <v>45474</v>
      </c>
      <c r="D155" s="209" t="s">
        <v>129</v>
      </c>
      <c r="E155" s="211" t="s">
        <v>92</v>
      </c>
      <c r="F155" s="211" t="s">
        <v>97</v>
      </c>
      <c r="G155" s="211" t="s">
        <v>22</v>
      </c>
      <c r="H155" s="212" t="s">
        <v>81</v>
      </c>
      <c r="I155" s="221">
        <v>5</v>
      </c>
      <c r="J155" s="222">
        <v>5</v>
      </c>
      <c r="K155" s="222">
        <v>4</v>
      </c>
      <c r="L155" s="222">
        <v>5</v>
      </c>
      <c r="M155" s="222">
        <v>3</v>
      </c>
      <c r="N155" s="222">
        <v>4</v>
      </c>
      <c r="O155" s="221">
        <v>3</v>
      </c>
      <c r="P155" s="223">
        <v>5</v>
      </c>
      <c r="Q155" s="221">
        <v>5</v>
      </c>
      <c r="R155" s="223">
        <v>4</v>
      </c>
      <c r="S155" s="222">
        <v>5</v>
      </c>
      <c r="T155" s="222">
        <v>5</v>
      </c>
      <c r="U155" s="222">
        <v>5</v>
      </c>
      <c r="V155" s="224">
        <v>5</v>
      </c>
      <c r="W155" s="224">
        <v>5</v>
      </c>
      <c r="X155" s="77"/>
      <c r="Y155" s="77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4"/>
      <c r="AS155" s="74"/>
      <c r="AT155" s="74"/>
      <c r="AU155" s="74"/>
      <c r="AV155" s="74"/>
      <c r="AW155" s="74"/>
      <c r="AX155" s="74"/>
      <c r="AY155" s="74"/>
      <c r="AZ155" s="75"/>
      <c r="BA155" s="75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6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5"/>
    </row>
    <row r="156" spans="2:87" s="1" customFormat="1" ht="30" customHeight="1" x14ac:dyDescent="0.25">
      <c r="B156" s="209">
        <v>178</v>
      </c>
      <c r="C156" s="210">
        <v>45474</v>
      </c>
      <c r="D156" s="209" t="s">
        <v>129</v>
      </c>
      <c r="E156" s="211" t="s">
        <v>93</v>
      </c>
      <c r="F156" s="211" t="s">
        <v>96</v>
      </c>
      <c r="G156" s="211" t="s">
        <v>150</v>
      </c>
      <c r="H156" s="212" t="s">
        <v>67</v>
      </c>
      <c r="I156" s="221">
        <v>5</v>
      </c>
      <c r="J156" s="222">
        <v>5</v>
      </c>
      <c r="K156" s="222">
        <v>4</v>
      </c>
      <c r="L156" s="222">
        <v>5</v>
      </c>
      <c r="M156" s="222"/>
      <c r="N156" s="222">
        <v>4</v>
      </c>
      <c r="O156" s="221"/>
      <c r="P156" s="223">
        <v>5</v>
      </c>
      <c r="Q156" s="221">
        <v>5</v>
      </c>
      <c r="R156" s="223"/>
      <c r="S156" s="222"/>
      <c r="T156" s="222">
        <v>5</v>
      </c>
      <c r="U156" s="222">
        <v>5</v>
      </c>
      <c r="V156" s="224"/>
      <c r="W156" s="224">
        <v>5</v>
      </c>
      <c r="X156" s="77"/>
      <c r="Y156" s="77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4"/>
      <c r="AS156" s="74"/>
      <c r="AT156" s="74"/>
      <c r="AU156" s="74"/>
      <c r="AV156" s="74"/>
      <c r="AW156" s="74"/>
      <c r="AX156" s="74"/>
      <c r="AY156" s="74"/>
      <c r="AZ156" s="75"/>
      <c r="BA156" s="75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6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5"/>
    </row>
    <row r="157" spans="2:87" s="1" customFormat="1" ht="30" customHeight="1" x14ac:dyDescent="0.25">
      <c r="B157" s="209">
        <v>179</v>
      </c>
      <c r="C157" s="210">
        <v>45474</v>
      </c>
      <c r="D157" s="209" t="s">
        <v>129</v>
      </c>
      <c r="E157" s="211" t="s">
        <v>93</v>
      </c>
      <c r="F157" s="211" t="s">
        <v>95</v>
      </c>
      <c r="G157" s="211" t="s">
        <v>21</v>
      </c>
      <c r="H157" s="212" t="s">
        <v>66</v>
      </c>
      <c r="I157" s="221">
        <v>5</v>
      </c>
      <c r="J157" s="222">
        <v>5</v>
      </c>
      <c r="K157" s="222">
        <v>5</v>
      </c>
      <c r="L157" s="222">
        <v>5</v>
      </c>
      <c r="M157" s="222">
        <v>5</v>
      </c>
      <c r="N157" s="222">
        <v>4</v>
      </c>
      <c r="O157" s="221">
        <v>3</v>
      </c>
      <c r="P157" s="223">
        <v>4</v>
      </c>
      <c r="Q157" s="221">
        <v>5</v>
      </c>
      <c r="R157" s="223">
        <v>5</v>
      </c>
      <c r="S157" s="222">
        <v>5</v>
      </c>
      <c r="T157" s="222">
        <v>1</v>
      </c>
      <c r="U157" s="222">
        <v>4</v>
      </c>
      <c r="V157" s="224">
        <v>5</v>
      </c>
      <c r="W157" s="224">
        <v>5</v>
      </c>
      <c r="X157" s="77"/>
      <c r="Y157" s="77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4"/>
      <c r="AS157" s="74"/>
      <c r="AT157" s="74"/>
      <c r="AU157" s="74"/>
      <c r="AV157" s="74"/>
      <c r="AW157" s="74"/>
      <c r="AX157" s="74"/>
      <c r="AY157" s="74"/>
      <c r="AZ157" s="75"/>
      <c r="BA157" s="75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6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5"/>
    </row>
    <row r="158" spans="2:87" s="1" customFormat="1" ht="30" customHeight="1" x14ac:dyDescent="0.25">
      <c r="B158" s="209">
        <v>182</v>
      </c>
      <c r="C158" s="210">
        <v>45474</v>
      </c>
      <c r="D158" s="209" t="s">
        <v>129</v>
      </c>
      <c r="E158" s="211" t="s">
        <v>93</v>
      </c>
      <c r="F158" s="211" t="s">
        <v>95</v>
      </c>
      <c r="G158" s="211" t="s">
        <v>42</v>
      </c>
      <c r="H158" s="212" t="s">
        <v>64</v>
      </c>
      <c r="I158" s="221">
        <v>1</v>
      </c>
      <c r="J158" s="222">
        <v>1</v>
      </c>
      <c r="K158" s="222">
        <v>1</v>
      </c>
      <c r="L158" s="222">
        <v>1</v>
      </c>
      <c r="M158" s="222">
        <v>3</v>
      </c>
      <c r="N158" s="222">
        <v>1</v>
      </c>
      <c r="O158" s="221">
        <v>2</v>
      </c>
      <c r="P158" s="223">
        <v>2</v>
      </c>
      <c r="Q158" s="221">
        <v>4</v>
      </c>
      <c r="R158" s="223">
        <v>2</v>
      </c>
      <c r="S158" s="222">
        <v>2</v>
      </c>
      <c r="T158" s="222">
        <v>3</v>
      </c>
      <c r="U158" s="222">
        <v>2</v>
      </c>
      <c r="V158" s="224">
        <v>3</v>
      </c>
      <c r="W158" s="224">
        <v>1</v>
      </c>
      <c r="X158" s="77"/>
      <c r="Y158" s="77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4"/>
      <c r="AS158" s="74"/>
      <c r="AT158" s="74"/>
      <c r="AU158" s="74"/>
      <c r="AV158" s="74"/>
      <c r="AW158" s="74"/>
      <c r="AX158" s="74"/>
      <c r="AY158" s="74"/>
      <c r="AZ158" s="75"/>
      <c r="BA158" s="75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6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5"/>
    </row>
    <row r="159" spans="2:87" s="1" customFormat="1" ht="30" customHeight="1" x14ac:dyDescent="0.25">
      <c r="B159" s="209">
        <v>183</v>
      </c>
      <c r="C159" s="210">
        <v>45474</v>
      </c>
      <c r="D159" s="209" t="s">
        <v>129</v>
      </c>
      <c r="E159" s="211" t="s">
        <v>93</v>
      </c>
      <c r="F159" s="211" t="s">
        <v>95</v>
      </c>
      <c r="G159" s="211" t="s">
        <v>17</v>
      </c>
      <c r="H159" s="212" t="s">
        <v>79</v>
      </c>
      <c r="I159" s="221">
        <v>4</v>
      </c>
      <c r="J159" s="222">
        <v>4</v>
      </c>
      <c r="K159" s="222">
        <v>3</v>
      </c>
      <c r="L159" s="222">
        <v>5</v>
      </c>
      <c r="M159" s="222">
        <v>4</v>
      </c>
      <c r="N159" s="222">
        <v>2</v>
      </c>
      <c r="O159" s="221">
        <v>4</v>
      </c>
      <c r="P159" s="223">
        <v>4</v>
      </c>
      <c r="Q159" s="221">
        <v>5</v>
      </c>
      <c r="R159" s="223">
        <v>4</v>
      </c>
      <c r="S159" s="222"/>
      <c r="T159" s="222">
        <v>5</v>
      </c>
      <c r="U159" s="222">
        <v>4</v>
      </c>
      <c r="V159" s="224">
        <v>5</v>
      </c>
      <c r="W159" s="224">
        <v>4</v>
      </c>
      <c r="X159" s="77"/>
      <c r="Y159" s="77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4"/>
      <c r="AS159" s="74"/>
      <c r="AT159" s="74"/>
      <c r="AU159" s="74"/>
      <c r="AV159" s="74"/>
      <c r="AW159" s="74"/>
      <c r="AX159" s="74"/>
      <c r="AY159" s="74"/>
      <c r="AZ159" s="75"/>
      <c r="BA159" s="75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6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5"/>
    </row>
    <row r="160" spans="2:87" s="1" customFormat="1" ht="30" customHeight="1" x14ac:dyDescent="0.25">
      <c r="B160" s="209">
        <v>185</v>
      </c>
      <c r="C160" s="210">
        <v>45474</v>
      </c>
      <c r="D160" s="209" t="s">
        <v>128</v>
      </c>
      <c r="E160" s="211" t="s">
        <v>94</v>
      </c>
      <c r="F160" s="211" t="s">
        <v>95</v>
      </c>
      <c r="G160" s="211" t="s">
        <v>132</v>
      </c>
      <c r="H160" s="212" t="s">
        <v>74</v>
      </c>
      <c r="I160" s="221">
        <v>5</v>
      </c>
      <c r="J160" s="222">
        <v>5</v>
      </c>
      <c r="K160" s="222">
        <v>4</v>
      </c>
      <c r="L160" s="222">
        <v>5</v>
      </c>
      <c r="M160" s="222">
        <v>4</v>
      </c>
      <c r="N160" s="222">
        <v>5</v>
      </c>
      <c r="O160" s="221">
        <v>4</v>
      </c>
      <c r="P160" s="223">
        <v>4</v>
      </c>
      <c r="Q160" s="221">
        <v>4</v>
      </c>
      <c r="R160" s="223">
        <v>4</v>
      </c>
      <c r="S160" s="222">
        <v>5</v>
      </c>
      <c r="T160" s="222">
        <v>5</v>
      </c>
      <c r="U160" s="222">
        <v>4</v>
      </c>
      <c r="V160" s="224">
        <v>4</v>
      </c>
      <c r="W160" s="224">
        <v>5</v>
      </c>
      <c r="X160" s="77"/>
      <c r="Y160" s="77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4"/>
      <c r="AS160" s="74"/>
      <c r="AT160" s="74"/>
      <c r="AU160" s="74"/>
      <c r="AV160" s="74"/>
      <c r="AW160" s="74"/>
      <c r="AX160" s="74"/>
      <c r="AY160" s="74"/>
      <c r="AZ160" s="75"/>
      <c r="BA160" s="75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6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5"/>
    </row>
    <row r="161" spans="2:87" s="1" customFormat="1" ht="30" customHeight="1" x14ac:dyDescent="0.25">
      <c r="B161" s="209">
        <v>186</v>
      </c>
      <c r="C161" s="210">
        <v>45474</v>
      </c>
      <c r="D161" s="209" t="s">
        <v>129</v>
      </c>
      <c r="E161" s="211" t="s">
        <v>94</v>
      </c>
      <c r="F161" s="211" t="s">
        <v>96</v>
      </c>
      <c r="G161" s="211" t="s">
        <v>27</v>
      </c>
      <c r="H161" s="212" t="s">
        <v>89</v>
      </c>
      <c r="I161" s="221">
        <v>5</v>
      </c>
      <c r="J161" s="222">
        <v>5</v>
      </c>
      <c r="K161" s="222">
        <v>5</v>
      </c>
      <c r="L161" s="222">
        <v>5</v>
      </c>
      <c r="M161" s="222">
        <v>5</v>
      </c>
      <c r="N161" s="222">
        <v>3</v>
      </c>
      <c r="O161" s="221">
        <v>5</v>
      </c>
      <c r="P161" s="223">
        <v>5</v>
      </c>
      <c r="Q161" s="221">
        <v>5</v>
      </c>
      <c r="R161" s="223">
        <v>5</v>
      </c>
      <c r="S161" s="222">
        <v>5</v>
      </c>
      <c r="T161" s="222">
        <v>5</v>
      </c>
      <c r="U161" s="222">
        <v>5</v>
      </c>
      <c r="V161" s="224">
        <v>5</v>
      </c>
      <c r="W161" s="224">
        <v>5</v>
      </c>
      <c r="X161" s="77"/>
      <c r="Y161" s="77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4"/>
      <c r="AS161" s="74"/>
      <c r="AT161" s="74"/>
      <c r="AU161" s="74"/>
      <c r="AV161" s="74"/>
      <c r="AW161" s="74"/>
      <c r="AX161" s="74"/>
      <c r="AY161" s="74"/>
      <c r="AZ161" s="75"/>
      <c r="BA161" s="75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6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5"/>
    </row>
    <row r="162" spans="2:87" s="1" customFormat="1" ht="30" customHeight="1" x14ac:dyDescent="0.25">
      <c r="B162" s="209">
        <v>187</v>
      </c>
      <c r="C162" s="210">
        <v>45474</v>
      </c>
      <c r="D162" s="209" t="s">
        <v>128</v>
      </c>
      <c r="E162" s="211" t="s">
        <v>92</v>
      </c>
      <c r="F162" s="211" t="s">
        <v>96</v>
      </c>
      <c r="G162" s="211" t="s">
        <v>19</v>
      </c>
      <c r="H162" s="212" t="s">
        <v>59</v>
      </c>
      <c r="I162" s="221">
        <v>5</v>
      </c>
      <c r="J162" s="222">
        <v>5</v>
      </c>
      <c r="K162" s="222">
        <v>5</v>
      </c>
      <c r="L162" s="222">
        <v>5</v>
      </c>
      <c r="M162" s="222">
        <v>4</v>
      </c>
      <c r="N162" s="222">
        <v>4</v>
      </c>
      <c r="O162" s="221">
        <v>3</v>
      </c>
      <c r="P162" s="223">
        <v>5</v>
      </c>
      <c r="Q162" s="221">
        <v>5</v>
      </c>
      <c r="R162" s="223">
        <v>4</v>
      </c>
      <c r="S162" s="222">
        <v>5</v>
      </c>
      <c r="T162" s="222">
        <v>5</v>
      </c>
      <c r="U162" s="222">
        <v>5</v>
      </c>
      <c r="V162" s="224">
        <v>5</v>
      </c>
      <c r="W162" s="224">
        <v>5</v>
      </c>
      <c r="X162" s="77"/>
      <c r="Y162" s="77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4"/>
      <c r="AS162" s="74"/>
      <c r="AT162" s="74"/>
      <c r="AU162" s="74"/>
      <c r="AV162" s="74"/>
      <c r="AW162" s="74"/>
      <c r="AX162" s="74"/>
      <c r="AY162" s="74"/>
      <c r="AZ162" s="75"/>
      <c r="BA162" s="75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6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5"/>
    </row>
    <row r="163" spans="2:87" s="1" customFormat="1" ht="30" customHeight="1" x14ac:dyDescent="0.25">
      <c r="B163" s="209">
        <v>188</v>
      </c>
      <c r="C163" s="210">
        <v>45474</v>
      </c>
      <c r="D163" s="209" t="s">
        <v>129</v>
      </c>
      <c r="E163" s="211" t="s">
        <v>93</v>
      </c>
      <c r="F163" s="211" t="s">
        <v>96</v>
      </c>
      <c r="G163" s="211" t="s">
        <v>46</v>
      </c>
      <c r="H163" s="212" t="s">
        <v>68</v>
      </c>
      <c r="I163" s="221">
        <v>5</v>
      </c>
      <c r="J163" s="222">
        <v>5</v>
      </c>
      <c r="K163" s="222">
        <v>5</v>
      </c>
      <c r="L163" s="222">
        <v>5</v>
      </c>
      <c r="M163" s="222">
        <v>5</v>
      </c>
      <c r="N163" s="222">
        <v>5</v>
      </c>
      <c r="O163" s="221">
        <v>5</v>
      </c>
      <c r="P163" s="223">
        <v>5</v>
      </c>
      <c r="Q163" s="221">
        <v>5</v>
      </c>
      <c r="R163" s="223">
        <v>2</v>
      </c>
      <c r="S163" s="222">
        <v>5</v>
      </c>
      <c r="T163" s="222">
        <v>5</v>
      </c>
      <c r="U163" s="222">
        <v>5</v>
      </c>
      <c r="V163" s="224">
        <v>5</v>
      </c>
      <c r="W163" s="224">
        <v>5</v>
      </c>
      <c r="X163" s="77"/>
      <c r="Y163" s="77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4"/>
      <c r="AS163" s="74"/>
      <c r="AT163" s="74"/>
      <c r="AU163" s="74"/>
      <c r="AV163" s="74"/>
      <c r="AW163" s="74"/>
      <c r="AX163" s="74"/>
      <c r="AY163" s="74"/>
      <c r="AZ163" s="75"/>
      <c r="BA163" s="75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6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5"/>
    </row>
    <row r="164" spans="2:87" s="1" customFormat="1" ht="30" customHeight="1" x14ac:dyDescent="0.25">
      <c r="B164" s="209">
        <v>189</v>
      </c>
      <c r="C164" s="210">
        <v>45474</v>
      </c>
      <c r="D164" s="209" t="s">
        <v>129</v>
      </c>
      <c r="E164" s="211" t="s">
        <v>93</v>
      </c>
      <c r="F164" s="211" t="s">
        <v>96</v>
      </c>
      <c r="G164" s="211" t="s">
        <v>40</v>
      </c>
      <c r="H164" s="212" t="s">
        <v>77</v>
      </c>
      <c r="I164" s="221">
        <v>5</v>
      </c>
      <c r="J164" s="222">
        <v>5</v>
      </c>
      <c r="K164" s="222">
        <v>4</v>
      </c>
      <c r="L164" s="222">
        <v>4</v>
      </c>
      <c r="M164" s="222">
        <v>4</v>
      </c>
      <c r="N164" s="222"/>
      <c r="O164" s="221">
        <v>5</v>
      </c>
      <c r="P164" s="223">
        <v>4</v>
      </c>
      <c r="Q164" s="221">
        <v>5</v>
      </c>
      <c r="R164" s="223"/>
      <c r="S164" s="222">
        <v>5</v>
      </c>
      <c r="T164" s="222">
        <v>5</v>
      </c>
      <c r="U164" s="222">
        <v>5</v>
      </c>
      <c r="V164" s="224">
        <v>5</v>
      </c>
      <c r="W164" s="224">
        <v>5</v>
      </c>
      <c r="X164" s="77"/>
      <c r="Y164" s="77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4"/>
      <c r="AS164" s="74"/>
      <c r="AT164" s="74"/>
      <c r="AU164" s="74"/>
      <c r="AV164" s="74"/>
      <c r="AW164" s="74"/>
      <c r="AX164" s="74"/>
      <c r="AY164" s="74"/>
      <c r="AZ164" s="75"/>
      <c r="BA164" s="75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6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5"/>
    </row>
    <row r="165" spans="2:87" s="1" customFormat="1" ht="30" customHeight="1" x14ac:dyDescent="0.25">
      <c r="B165" s="209">
        <v>190</v>
      </c>
      <c r="C165" s="210">
        <v>45474</v>
      </c>
      <c r="D165" s="209" t="s">
        <v>129</v>
      </c>
      <c r="E165" s="211" t="s">
        <v>93</v>
      </c>
      <c r="F165" s="211" t="s">
        <v>95</v>
      </c>
      <c r="G165" s="211" t="s">
        <v>23</v>
      </c>
      <c r="H165" s="212" t="s">
        <v>82</v>
      </c>
      <c r="I165" s="221">
        <v>5</v>
      </c>
      <c r="J165" s="222">
        <v>5</v>
      </c>
      <c r="K165" s="222">
        <v>3</v>
      </c>
      <c r="L165" s="222">
        <v>5</v>
      </c>
      <c r="M165" s="222">
        <v>4</v>
      </c>
      <c r="N165" s="222">
        <v>3</v>
      </c>
      <c r="O165" s="221">
        <v>4</v>
      </c>
      <c r="P165" s="223">
        <v>5</v>
      </c>
      <c r="Q165" s="221">
        <v>5</v>
      </c>
      <c r="R165" s="223">
        <v>2</v>
      </c>
      <c r="S165" s="222">
        <v>5</v>
      </c>
      <c r="T165" s="222">
        <v>5</v>
      </c>
      <c r="U165" s="222">
        <v>5</v>
      </c>
      <c r="V165" s="224">
        <v>5</v>
      </c>
      <c r="W165" s="224">
        <v>5</v>
      </c>
      <c r="X165" s="77"/>
      <c r="Y165" s="77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4"/>
      <c r="AS165" s="74"/>
      <c r="AT165" s="74"/>
      <c r="AU165" s="74"/>
      <c r="AV165" s="74"/>
      <c r="AW165" s="74"/>
      <c r="AX165" s="74"/>
      <c r="AY165" s="74"/>
      <c r="AZ165" s="75"/>
      <c r="BA165" s="75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6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5"/>
    </row>
    <row r="166" spans="2:87" s="1" customFormat="1" ht="30" customHeight="1" x14ac:dyDescent="0.25">
      <c r="B166" s="209">
        <v>191</v>
      </c>
      <c r="C166" s="210">
        <v>45474</v>
      </c>
      <c r="D166" s="209" t="s">
        <v>129</v>
      </c>
      <c r="E166" s="211" t="s">
        <v>93</v>
      </c>
      <c r="F166" s="211" t="s">
        <v>96</v>
      </c>
      <c r="G166" s="211" t="s">
        <v>33</v>
      </c>
      <c r="H166" s="212" t="s">
        <v>71</v>
      </c>
      <c r="I166" s="221">
        <v>5</v>
      </c>
      <c r="J166" s="222">
        <v>4</v>
      </c>
      <c r="K166" s="222">
        <v>4</v>
      </c>
      <c r="L166" s="222">
        <v>5</v>
      </c>
      <c r="M166" s="222">
        <v>5</v>
      </c>
      <c r="N166" s="222">
        <v>2</v>
      </c>
      <c r="O166" s="221">
        <v>5</v>
      </c>
      <c r="P166" s="223">
        <v>5</v>
      </c>
      <c r="Q166" s="221">
        <v>5</v>
      </c>
      <c r="R166" s="223">
        <v>3</v>
      </c>
      <c r="S166" s="222">
        <v>5</v>
      </c>
      <c r="T166" s="222">
        <v>5</v>
      </c>
      <c r="U166" s="222">
        <v>5</v>
      </c>
      <c r="V166" s="224">
        <v>5</v>
      </c>
      <c r="W166" s="224">
        <v>5</v>
      </c>
      <c r="X166" s="77"/>
      <c r="Y166" s="77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4"/>
      <c r="AS166" s="74"/>
      <c r="AT166" s="74"/>
      <c r="AU166" s="74"/>
      <c r="AV166" s="74"/>
      <c r="AW166" s="74"/>
      <c r="AX166" s="74"/>
      <c r="AY166" s="74"/>
      <c r="AZ166" s="75"/>
      <c r="BA166" s="75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6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5"/>
    </row>
    <row r="167" spans="2:87" s="1" customFormat="1" ht="30" customHeight="1" x14ac:dyDescent="0.25">
      <c r="B167" s="209">
        <v>192</v>
      </c>
      <c r="C167" s="210">
        <v>45474</v>
      </c>
      <c r="D167" s="209" t="s">
        <v>129</v>
      </c>
      <c r="E167" s="211" t="s">
        <v>93</v>
      </c>
      <c r="F167" s="211" t="s">
        <v>96</v>
      </c>
      <c r="G167" s="211" t="s">
        <v>151</v>
      </c>
      <c r="H167" s="212" t="s">
        <v>88</v>
      </c>
      <c r="I167" s="221">
        <v>3</v>
      </c>
      <c r="J167" s="222">
        <v>3</v>
      </c>
      <c r="K167" s="222">
        <v>3</v>
      </c>
      <c r="L167" s="222">
        <v>3</v>
      </c>
      <c r="M167" s="222">
        <v>3</v>
      </c>
      <c r="N167" s="222">
        <v>3</v>
      </c>
      <c r="O167" s="221">
        <v>3</v>
      </c>
      <c r="P167" s="223">
        <v>3</v>
      </c>
      <c r="Q167" s="221">
        <v>3</v>
      </c>
      <c r="R167" s="223">
        <v>3</v>
      </c>
      <c r="S167" s="222"/>
      <c r="T167" s="222"/>
      <c r="U167" s="222"/>
      <c r="V167" s="224">
        <v>3</v>
      </c>
      <c r="W167" s="224">
        <v>3</v>
      </c>
      <c r="X167" s="77"/>
      <c r="Y167" s="77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4"/>
      <c r="AS167" s="74"/>
      <c r="AT167" s="74"/>
      <c r="AU167" s="74"/>
      <c r="AV167" s="74"/>
      <c r="AW167" s="74"/>
      <c r="AX167" s="74"/>
      <c r="AY167" s="74"/>
      <c r="AZ167" s="75"/>
      <c r="BA167" s="75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6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5"/>
    </row>
    <row r="168" spans="2:87" s="1" customFormat="1" ht="30" customHeight="1" x14ac:dyDescent="0.25">
      <c r="B168" s="209">
        <v>193</v>
      </c>
      <c r="C168" s="210">
        <v>45474</v>
      </c>
      <c r="D168" s="209" t="s">
        <v>129</v>
      </c>
      <c r="E168" s="211" t="s">
        <v>93</v>
      </c>
      <c r="F168" s="211" t="s">
        <v>95</v>
      </c>
      <c r="G168" s="211" t="s">
        <v>46</v>
      </c>
      <c r="H168" s="212" t="s">
        <v>68</v>
      </c>
      <c r="I168" s="221">
        <v>5</v>
      </c>
      <c r="J168" s="222">
        <v>5</v>
      </c>
      <c r="K168" s="222">
        <v>5</v>
      </c>
      <c r="L168" s="222">
        <v>5</v>
      </c>
      <c r="M168" s="222">
        <v>5</v>
      </c>
      <c r="N168" s="222">
        <v>5</v>
      </c>
      <c r="O168" s="221">
        <v>4</v>
      </c>
      <c r="P168" s="223">
        <v>5</v>
      </c>
      <c r="Q168" s="221">
        <v>4</v>
      </c>
      <c r="R168" s="223">
        <v>2</v>
      </c>
      <c r="S168" s="222">
        <v>4</v>
      </c>
      <c r="T168" s="222">
        <v>2</v>
      </c>
      <c r="U168" s="222">
        <v>3</v>
      </c>
      <c r="V168" s="224">
        <v>4</v>
      </c>
      <c r="W168" s="224">
        <v>5</v>
      </c>
      <c r="X168" s="77"/>
      <c r="Y168" s="77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4"/>
      <c r="AS168" s="74"/>
      <c r="AT168" s="74"/>
      <c r="AU168" s="74"/>
      <c r="AV168" s="74"/>
      <c r="AW168" s="74"/>
      <c r="AX168" s="74"/>
      <c r="AY168" s="74"/>
      <c r="AZ168" s="75"/>
      <c r="BA168" s="75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6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5"/>
    </row>
    <row r="169" spans="2:87" s="1" customFormat="1" ht="30" customHeight="1" x14ac:dyDescent="0.25">
      <c r="B169" s="209">
        <v>194</v>
      </c>
      <c r="C169" s="210">
        <v>45474</v>
      </c>
      <c r="D169" s="209" t="s">
        <v>129</v>
      </c>
      <c r="E169" s="211" t="s">
        <v>94</v>
      </c>
      <c r="F169" s="211" t="s">
        <v>96</v>
      </c>
      <c r="G169" s="211" t="s">
        <v>23</v>
      </c>
      <c r="H169" s="212" t="s">
        <v>82</v>
      </c>
      <c r="I169" s="221">
        <v>5</v>
      </c>
      <c r="J169" s="222">
        <v>4</v>
      </c>
      <c r="K169" s="222">
        <v>4</v>
      </c>
      <c r="L169" s="222">
        <v>5</v>
      </c>
      <c r="M169" s="222">
        <v>4</v>
      </c>
      <c r="N169" s="222">
        <v>5</v>
      </c>
      <c r="O169" s="221">
        <v>4</v>
      </c>
      <c r="P169" s="223">
        <v>4</v>
      </c>
      <c r="Q169" s="221">
        <v>3</v>
      </c>
      <c r="R169" s="223">
        <v>5</v>
      </c>
      <c r="S169" s="222">
        <v>5</v>
      </c>
      <c r="T169" s="222">
        <v>5</v>
      </c>
      <c r="U169" s="222">
        <v>4</v>
      </c>
      <c r="V169" s="224">
        <v>4</v>
      </c>
      <c r="W169" s="224">
        <v>4</v>
      </c>
      <c r="X169" s="77"/>
      <c r="Y169" s="77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4"/>
      <c r="AS169" s="74"/>
      <c r="AT169" s="74"/>
      <c r="AU169" s="74"/>
      <c r="AV169" s="74"/>
      <c r="AW169" s="74"/>
      <c r="AX169" s="74"/>
      <c r="AY169" s="74"/>
      <c r="AZ169" s="75"/>
      <c r="BA169" s="75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6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5"/>
    </row>
    <row r="170" spans="2:87" s="1" customFormat="1" ht="30" customHeight="1" x14ac:dyDescent="0.25">
      <c r="B170" s="209">
        <v>195</v>
      </c>
      <c r="C170" s="210">
        <v>45474</v>
      </c>
      <c r="D170" s="209" t="s">
        <v>129</v>
      </c>
      <c r="E170" s="211" t="s">
        <v>93</v>
      </c>
      <c r="F170" s="211" t="s">
        <v>96</v>
      </c>
      <c r="G170" s="211" t="s">
        <v>23</v>
      </c>
      <c r="H170" s="212" t="s">
        <v>82</v>
      </c>
      <c r="I170" s="221">
        <v>4</v>
      </c>
      <c r="J170" s="222">
        <v>5</v>
      </c>
      <c r="K170" s="222">
        <v>5</v>
      </c>
      <c r="L170" s="222">
        <v>5</v>
      </c>
      <c r="M170" s="222">
        <v>3</v>
      </c>
      <c r="N170" s="222">
        <v>4</v>
      </c>
      <c r="O170" s="221">
        <v>5</v>
      </c>
      <c r="P170" s="223">
        <v>5</v>
      </c>
      <c r="Q170" s="221">
        <v>5</v>
      </c>
      <c r="R170" s="223">
        <v>4</v>
      </c>
      <c r="S170" s="222">
        <v>5</v>
      </c>
      <c r="T170" s="222">
        <v>5</v>
      </c>
      <c r="U170" s="222">
        <v>5</v>
      </c>
      <c r="V170" s="224">
        <v>4</v>
      </c>
      <c r="W170" s="224">
        <v>5</v>
      </c>
      <c r="X170" s="77"/>
      <c r="Y170" s="77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4"/>
      <c r="AS170" s="74"/>
      <c r="AT170" s="74"/>
      <c r="AU170" s="74"/>
      <c r="AV170" s="74"/>
      <c r="AW170" s="74"/>
      <c r="AX170" s="74"/>
      <c r="AY170" s="74"/>
      <c r="AZ170" s="75"/>
      <c r="BA170" s="75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6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5"/>
    </row>
    <row r="171" spans="2:87" s="1" customFormat="1" ht="30" customHeight="1" x14ac:dyDescent="0.25">
      <c r="B171" s="209">
        <v>196</v>
      </c>
      <c r="C171" s="210">
        <v>45474</v>
      </c>
      <c r="D171" s="209" t="s">
        <v>129</v>
      </c>
      <c r="E171" s="211" t="s">
        <v>93</v>
      </c>
      <c r="F171" s="211" t="s">
        <v>96</v>
      </c>
      <c r="G171" s="211" t="s">
        <v>23</v>
      </c>
      <c r="H171" s="212" t="s">
        <v>82</v>
      </c>
      <c r="I171" s="221">
        <v>5</v>
      </c>
      <c r="J171" s="222">
        <v>5</v>
      </c>
      <c r="K171" s="222">
        <v>4</v>
      </c>
      <c r="L171" s="222">
        <v>5</v>
      </c>
      <c r="M171" s="222">
        <v>5</v>
      </c>
      <c r="N171" s="222">
        <v>4</v>
      </c>
      <c r="O171" s="221">
        <v>5</v>
      </c>
      <c r="P171" s="223">
        <v>5</v>
      </c>
      <c r="Q171" s="221">
        <v>5</v>
      </c>
      <c r="R171" s="223">
        <v>5</v>
      </c>
      <c r="S171" s="222">
        <v>5</v>
      </c>
      <c r="T171" s="222">
        <v>5</v>
      </c>
      <c r="U171" s="222">
        <v>5</v>
      </c>
      <c r="V171" s="224">
        <v>5</v>
      </c>
      <c r="W171" s="224">
        <v>5</v>
      </c>
      <c r="X171" s="77"/>
      <c r="Y171" s="77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4"/>
      <c r="AS171" s="74"/>
      <c r="AT171" s="74"/>
      <c r="AU171" s="74"/>
      <c r="AV171" s="74"/>
      <c r="AW171" s="74"/>
      <c r="AX171" s="74"/>
      <c r="AY171" s="74"/>
      <c r="AZ171" s="75"/>
      <c r="BA171" s="75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6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5"/>
    </row>
    <row r="172" spans="2:87" s="1" customFormat="1" ht="30" customHeight="1" x14ac:dyDescent="0.25">
      <c r="B172" s="209">
        <v>197</v>
      </c>
      <c r="C172" s="210">
        <v>45474</v>
      </c>
      <c r="D172" s="209" t="s">
        <v>129</v>
      </c>
      <c r="E172" s="211" t="s">
        <v>94</v>
      </c>
      <c r="F172" s="211" t="s">
        <v>96</v>
      </c>
      <c r="G172" s="211" t="s">
        <v>18</v>
      </c>
      <c r="H172" s="212" t="s">
        <v>69</v>
      </c>
      <c r="I172" s="221">
        <v>5</v>
      </c>
      <c r="J172" s="222">
        <v>5</v>
      </c>
      <c r="K172" s="222">
        <v>5</v>
      </c>
      <c r="L172" s="222">
        <v>5</v>
      </c>
      <c r="M172" s="222">
        <v>5</v>
      </c>
      <c r="N172" s="222">
        <v>3</v>
      </c>
      <c r="O172" s="221">
        <v>4</v>
      </c>
      <c r="P172" s="223">
        <v>5</v>
      </c>
      <c r="Q172" s="221">
        <v>5</v>
      </c>
      <c r="R172" s="223">
        <v>4</v>
      </c>
      <c r="S172" s="222">
        <v>4</v>
      </c>
      <c r="T172" s="222">
        <v>5</v>
      </c>
      <c r="U172" s="222">
        <v>3</v>
      </c>
      <c r="V172" s="224">
        <v>5</v>
      </c>
      <c r="W172" s="224">
        <v>5</v>
      </c>
      <c r="X172" s="77"/>
      <c r="Y172" s="77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4"/>
      <c r="AS172" s="74"/>
      <c r="AT172" s="74"/>
      <c r="AU172" s="74"/>
      <c r="AV172" s="74"/>
      <c r="AW172" s="74"/>
      <c r="AX172" s="74"/>
      <c r="AY172" s="74"/>
      <c r="AZ172" s="75"/>
      <c r="BA172" s="75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6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5"/>
    </row>
    <row r="173" spans="2:87" s="1" customFormat="1" ht="30" customHeight="1" x14ac:dyDescent="0.25">
      <c r="B173" s="209">
        <v>198</v>
      </c>
      <c r="C173" s="210">
        <v>45474</v>
      </c>
      <c r="D173" s="209" t="s">
        <v>129</v>
      </c>
      <c r="E173" s="211" t="s">
        <v>94</v>
      </c>
      <c r="F173" s="211" t="s">
        <v>96</v>
      </c>
      <c r="G173" s="211" t="s">
        <v>26</v>
      </c>
      <c r="H173" s="212" t="s">
        <v>62</v>
      </c>
      <c r="I173" s="221">
        <v>4</v>
      </c>
      <c r="J173" s="222">
        <v>5</v>
      </c>
      <c r="K173" s="222">
        <v>4</v>
      </c>
      <c r="L173" s="222">
        <v>5</v>
      </c>
      <c r="M173" s="222">
        <v>4</v>
      </c>
      <c r="N173" s="222">
        <v>4</v>
      </c>
      <c r="O173" s="221">
        <v>5</v>
      </c>
      <c r="P173" s="223">
        <v>5</v>
      </c>
      <c r="Q173" s="221">
        <v>4</v>
      </c>
      <c r="R173" s="223">
        <v>4</v>
      </c>
      <c r="S173" s="222">
        <v>4</v>
      </c>
      <c r="T173" s="222">
        <v>5</v>
      </c>
      <c r="U173" s="222">
        <v>5</v>
      </c>
      <c r="V173" s="224">
        <v>4</v>
      </c>
      <c r="W173" s="224">
        <v>4</v>
      </c>
      <c r="X173" s="77"/>
      <c r="Y173" s="77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4"/>
      <c r="AS173" s="74"/>
      <c r="AT173" s="74"/>
      <c r="AU173" s="74"/>
      <c r="AV173" s="74"/>
      <c r="AW173" s="74"/>
      <c r="AX173" s="74"/>
      <c r="AY173" s="74"/>
      <c r="AZ173" s="75"/>
      <c r="BA173" s="75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6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5"/>
    </row>
    <row r="174" spans="2:87" s="1" customFormat="1" ht="30" customHeight="1" x14ac:dyDescent="0.25">
      <c r="B174" s="209">
        <v>199</v>
      </c>
      <c r="C174" s="210">
        <v>45474</v>
      </c>
      <c r="D174" s="209" t="s">
        <v>129</v>
      </c>
      <c r="E174" s="211" t="s">
        <v>93</v>
      </c>
      <c r="F174" s="211" t="s">
        <v>95</v>
      </c>
      <c r="G174" s="211" t="s">
        <v>151</v>
      </c>
      <c r="H174" s="212" t="s">
        <v>88</v>
      </c>
      <c r="I174" s="221">
        <v>5</v>
      </c>
      <c r="J174" s="222">
        <v>4</v>
      </c>
      <c r="K174" s="222">
        <v>4</v>
      </c>
      <c r="L174" s="222">
        <v>4</v>
      </c>
      <c r="M174" s="222">
        <v>1</v>
      </c>
      <c r="N174" s="222"/>
      <c r="O174" s="221">
        <v>1</v>
      </c>
      <c r="P174" s="223">
        <v>3</v>
      </c>
      <c r="Q174" s="221"/>
      <c r="R174" s="223">
        <v>1</v>
      </c>
      <c r="S174" s="222">
        <v>4</v>
      </c>
      <c r="T174" s="222">
        <v>1</v>
      </c>
      <c r="U174" s="222">
        <v>1</v>
      </c>
      <c r="V174" s="224">
        <v>5</v>
      </c>
      <c r="W174" s="224">
        <v>3</v>
      </c>
      <c r="X174" s="77"/>
      <c r="Y174" s="77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4"/>
      <c r="AS174" s="74"/>
      <c r="AT174" s="74"/>
      <c r="AU174" s="74"/>
      <c r="AV174" s="74"/>
      <c r="AW174" s="74"/>
      <c r="AX174" s="74"/>
      <c r="AY174" s="74"/>
      <c r="AZ174" s="75"/>
      <c r="BA174" s="75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6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5"/>
    </row>
    <row r="175" spans="2:87" s="1" customFormat="1" ht="30" customHeight="1" x14ac:dyDescent="0.25">
      <c r="B175" s="209">
        <v>200</v>
      </c>
      <c r="C175" s="210">
        <v>45474</v>
      </c>
      <c r="D175" s="209" t="s">
        <v>129</v>
      </c>
      <c r="E175" s="211" t="s">
        <v>93</v>
      </c>
      <c r="F175" s="211" t="s">
        <v>96</v>
      </c>
      <c r="G175" s="211" t="s">
        <v>149</v>
      </c>
      <c r="H175" s="212" t="s">
        <v>63</v>
      </c>
      <c r="I175" s="221">
        <v>5</v>
      </c>
      <c r="J175" s="222">
        <v>4</v>
      </c>
      <c r="K175" s="222">
        <v>4</v>
      </c>
      <c r="L175" s="222">
        <v>5</v>
      </c>
      <c r="M175" s="222">
        <v>4</v>
      </c>
      <c r="N175" s="222">
        <v>3</v>
      </c>
      <c r="O175" s="221">
        <v>4</v>
      </c>
      <c r="P175" s="223">
        <v>4</v>
      </c>
      <c r="Q175" s="221">
        <v>5</v>
      </c>
      <c r="R175" s="223"/>
      <c r="S175" s="222">
        <v>4</v>
      </c>
      <c r="T175" s="222">
        <v>5</v>
      </c>
      <c r="U175" s="222">
        <v>5</v>
      </c>
      <c r="V175" s="224">
        <v>5</v>
      </c>
      <c r="W175" s="224">
        <v>5</v>
      </c>
      <c r="X175" s="77"/>
      <c r="Y175" s="77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4"/>
      <c r="AS175" s="74"/>
      <c r="AT175" s="74"/>
      <c r="AU175" s="74"/>
      <c r="AV175" s="74"/>
      <c r="AW175" s="74"/>
      <c r="AX175" s="74"/>
      <c r="AY175" s="74"/>
      <c r="AZ175" s="75"/>
      <c r="BA175" s="75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6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5"/>
    </row>
    <row r="176" spans="2:87" s="1" customFormat="1" ht="30" customHeight="1" x14ac:dyDescent="0.25">
      <c r="B176" s="209">
        <v>201</v>
      </c>
      <c r="C176" s="210">
        <v>45474</v>
      </c>
      <c r="D176" s="209" t="s">
        <v>129</v>
      </c>
      <c r="E176" s="211" t="s">
        <v>93</v>
      </c>
      <c r="F176" s="211" t="s">
        <v>96</v>
      </c>
      <c r="G176" s="211" t="s">
        <v>23</v>
      </c>
      <c r="H176" s="212" t="s">
        <v>82</v>
      </c>
      <c r="I176" s="221">
        <v>4</v>
      </c>
      <c r="J176" s="222">
        <v>4</v>
      </c>
      <c r="K176" s="222">
        <v>3</v>
      </c>
      <c r="L176" s="222">
        <v>4</v>
      </c>
      <c r="M176" s="222">
        <v>5</v>
      </c>
      <c r="N176" s="222">
        <v>3</v>
      </c>
      <c r="O176" s="221">
        <v>4</v>
      </c>
      <c r="P176" s="223">
        <v>4</v>
      </c>
      <c r="Q176" s="221">
        <v>4</v>
      </c>
      <c r="R176" s="223">
        <v>3</v>
      </c>
      <c r="S176" s="222">
        <v>4</v>
      </c>
      <c r="T176" s="222">
        <v>5</v>
      </c>
      <c r="U176" s="222">
        <v>4</v>
      </c>
      <c r="V176" s="224">
        <v>4</v>
      </c>
      <c r="W176" s="224">
        <v>4</v>
      </c>
      <c r="X176" s="77"/>
      <c r="Y176" s="77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4"/>
      <c r="AS176" s="74"/>
      <c r="AT176" s="74"/>
      <c r="AU176" s="74"/>
      <c r="AV176" s="74"/>
      <c r="AW176" s="74"/>
      <c r="AX176" s="74"/>
      <c r="AY176" s="74"/>
      <c r="AZ176" s="75"/>
      <c r="BA176" s="75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6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5"/>
    </row>
    <row r="177" spans="2:87" s="1" customFormat="1" ht="30" customHeight="1" x14ac:dyDescent="0.25">
      <c r="B177" s="209">
        <v>202</v>
      </c>
      <c r="C177" s="210">
        <v>45474</v>
      </c>
      <c r="D177" s="209" t="s">
        <v>129</v>
      </c>
      <c r="E177" s="211" t="s">
        <v>94</v>
      </c>
      <c r="F177" s="211" t="s">
        <v>96</v>
      </c>
      <c r="G177" s="211" t="s">
        <v>21</v>
      </c>
      <c r="H177" s="212" t="s">
        <v>66</v>
      </c>
      <c r="I177" s="221"/>
      <c r="J177" s="222">
        <v>5</v>
      </c>
      <c r="K177" s="222"/>
      <c r="L177" s="222"/>
      <c r="M177" s="222"/>
      <c r="N177" s="222"/>
      <c r="O177" s="221">
        <v>4</v>
      </c>
      <c r="P177" s="223">
        <v>4</v>
      </c>
      <c r="Q177" s="221"/>
      <c r="R177" s="223"/>
      <c r="S177" s="222"/>
      <c r="T177" s="222"/>
      <c r="U177" s="222"/>
      <c r="V177" s="224"/>
      <c r="W177" s="224"/>
      <c r="X177" s="77"/>
      <c r="Y177" s="77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4"/>
      <c r="AS177" s="74"/>
      <c r="AT177" s="74"/>
      <c r="AU177" s="74"/>
      <c r="AV177" s="74"/>
      <c r="AW177" s="74"/>
      <c r="AX177" s="74"/>
      <c r="AY177" s="74"/>
      <c r="AZ177" s="75"/>
      <c r="BA177" s="75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6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5"/>
    </row>
    <row r="178" spans="2:87" s="1" customFormat="1" ht="30" customHeight="1" x14ac:dyDescent="0.25">
      <c r="B178" s="209">
        <v>203</v>
      </c>
      <c r="C178" s="210">
        <v>45474</v>
      </c>
      <c r="D178" s="209" t="s">
        <v>129</v>
      </c>
      <c r="E178" s="211" t="s">
        <v>93</v>
      </c>
      <c r="F178" s="211" t="s">
        <v>96</v>
      </c>
      <c r="G178" s="211" t="s">
        <v>25</v>
      </c>
      <c r="H178" s="212" t="s">
        <v>70</v>
      </c>
      <c r="I178" s="221">
        <v>5</v>
      </c>
      <c r="J178" s="222">
        <v>5</v>
      </c>
      <c r="K178" s="222">
        <v>5</v>
      </c>
      <c r="L178" s="222">
        <v>5</v>
      </c>
      <c r="M178" s="222">
        <v>5</v>
      </c>
      <c r="N178" s="222">
        <v>5</v>
      </c>
      <c r="O178" s="221">
        <v>5</v>
      </c>
      <c r="P178" s="223">
        <v>5</v>
      </c>
      <c r="Q178" s="221">
        <v>5</v>
      </c>
      <c r="R178" s="223">
        <v>5</v>
      </c>
      <c r="S178" s="222">
        <v>5</v>
      </c>
      <c r="T178" s="222">
        <v>5</v>
      </c>
      <c r="U178" s="222">
        <v>5</v>
      </c>
      <c r="V178" s="224">
        <v>5</v>
      </c>
      <c r="W178" s="224">
        <v>5</v>
      </c>
      <c r="X178" s="77"/>
      <c r="Y178" s="77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4"/>
      <c r="AS178" s="74"/>
      <c r="AT178" s="74"/>
      <c r="AU178" s="74"/>
      <c r="AV178" s="74"/>
      <c r="AW178" s="74"/>
      <c r="AX178" s="74"/>
      <c r="AY178" s="74"/>
      <c r="AZ178" s="75"/>
      <c r="BA178" s="75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6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5"/>
    </row>
    <row r="179" spans="2:87" s="1" customFormat="1" ht="30" customHeight="1" x14ac:dyDescent="0.25">
      <c r="B179" s="209">
        <v>205</v>
      </c>
      <c r="C179" s="210">
        <v>45474</v>
      </c>
      <c r="D179" s="209" t="s">
        <v>128</v>
      </c>
      <c r="E179" s="211" t="s">
        <v>94</v>
      </c>
      <c r="F179" s="211" t="s">
        <v>97</v>
      </c>
      <c r="G179" s="211" t="s">
        <v>21</v>
      </c>
      <c r="H179" s="212" t="s">
        <v>66</v>
      </c>
      <c r="I179" s="221">
        <v>3</v>
      </c>
      <c r="J179" s="222">
        <v>4</v>
      </c>
      <c r="K179" s="222">
        <v>4</v>
      </c>
      <c r="L179" s="222">
        <v>4</v>
      </c>
      <c r="M179" s="222">
        <v>4</v>
      </c>
      <c r="N179" s="222">
        <v>4</v>
      </c>
      <c r="O179" s="221">
        <v>3</v>
      </c>
      <c r="P179" s="223">
        <v>3</v>
      </c>
      <c r="Q179" s="221">
        <v>4</v>
      </c>
      <c r="R179" s="223">
        <v>4</v>
      </c>
      <c r="S179" s="222">
        <v>4</v>
      </c>
      <c r="T179" s="222">
        <v>4</v>
      </c>
      <c r="U179" s="222">
        <v>4</v>
      </c>
      <c r="V179" s="224">
        <v>4</v>
      </c>
      <c r="W179" s="224">
        <v>4</v>
      </c>
      <c r="X179" s="77"/>
      <c r="Y179" s="77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4"/>
      <c r="AS179" s="74"/>
      <c r="AT179" s="74"/>
      <c r="AU179" s="74"/>
      <c r="AV179" s="74"/>
      <c r="AW179" s="74"/>
      <c r="AX179" s="74"/>
      <c r="AY179" s="74"/>
      <c r="AZ179" s="75"/>
      <c r="BA179" s="75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6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5"/>
    </row>
    <row r="180" spans="2:87" s="1" customFormat="1" ht="30" customHeight="1" x14ac:dyDescent="0.25">
      <c r="B180" s="209">
        <v>206</v>
      </c>
      <c r="C180" s="210">
        <v>45474</v>
      </c>
      <c r="D180" s="209" t="s">
        <v>129</v>
      </c>
      <c r="E180" s="211" t="s">
        <v>94</v>
      </c>
      <c r="F180" s="211" t="s">
        <v>96</v>
      </c>
      <c r="G180" s="211" t="s">
        <v>42</v>
      </c>
      <c r="H180" s="212" t="s">
        <v>64</v>
      </c>
      <c r="I180" s="221">
        <v>5</v>
      </c>
      <c r="J180" s="222">
        <v>5</v>
      </c>
      <c r="K180" s="222">
        <v>3</v>
      </c>
      <c r="L180" s="222">
        <v>5</v>
      </c>
      <c r="M180" s="222">
        <v>5</v>
      </c>
      <c r="N180" s="222">
        <v>3</v>
      </c>
      <c r="O180" s="221">
        <v>3</v>
      </c>
      <c r="P180" s="223">
        <v>4</v>
      </c>
      <c r="Q180" s="221">
        <v>5</v>
      </c>
      <c r="R180" s="223"/>
      <c r="S180" s="222">
        <v>5</v>
      </c>
      <c r="T180" s="222">
        <v>5</v>
      </c>
      <c r="U180" s="222">
        <v>5</v>
      </c>
      <c r="V180" s="224">
        <v>5</v>
      </c>
      <c r="W180" s="224">
        <v>5</v>
      </c>
      <c r="X180" s="77"/>
      <c r="Y180" s="77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4"/>
      <c r="AS180" s="74"/>
      <c r="AT180" s="74"/>
      <c r="AU180" s="74"/>
      <c r="AV180" s="74"/>
      <c r="AW180" s="74"/>
      <c r="AX180" s="74"/>
      <c r="AY180" s="74"/>
      <c r="AZ180" s="75"/>
      <c r="BA180" s="75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6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5"/>
    </row>
    <row r="181" spans="2:87" s="1" customFormat="1" ht="30" customHeight="1" x14ac:dyDescent="0.25">
      <c r="B181" s="209">
        <v>207</v>
      </c>
      <c r="C181" s="210">
        <v>45474</v>
      </c>
      <c r="D181" s="209" t="s">
        <v>129</v>
      </c>
      <c r="E181" s="211" t="s">
        <v>93</v>
      </c>
      <c r="F181" s="211" t="s">
        <v>96</v>
      </c>
      <c r="G181" s="211" t="s">
        <v>35</v>
      </c>
      <c r="H181" s="212" t="s">
        <v>72</v>
      </c>
      <c r="I181" s="221">
        <v>5</v>
      </c>
      <c r="J181" s="222">
        <v>5</v>
      </c>
      <c r="K181" s="222"/>
      <c r="L181" s="222">
        <v>5</v>
      </c>
      <c r="M181" s="222">
        <v>4</v>
      </c>
      <c r="N181" s="222"/>
      <c r="O181" s="221">
        <v>4</v>
      </c>
      <c r="P181" s="223">
        <v>4</v>
      </c>
      <c r="Q181" s="221">
        <v>5</v>
      </c>
      <c r="R181" s="223"/>
      <c r="S181" s="222"/>
      <c r="T181" s="222">
        <v>4</v>
      </c>
      <c r="U181" s="222"/>
      <c r="V181" s="224">
        <v>4</v>
      </c>
      <c r="W181" s="224">
        <v>5</v>
      </c>
      <c r="X181" s="77"/>
      <c r="Y181" s="77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4"/>
      <c r="AS181" s="74"/>
      <c r="AT181" s="74"/>
      <c r="AU181" s="74"/>
      <c r="AV181" s="74"/>
      <c r="AW181" s="74"/>
      <c r="AX181" s="74"/>
      <c r="AY181" s="74"/>
      <c r="AZ181" s="75"/>
      <c r="BA181" s="75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6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5"/>
    </row>
    <row r="182" spans="2:87" s="1" customFormat="1" ht="30" customHeight="1" x14ac:dyDescent="0.25">
      <c r="B182" s="209">
        <v>208</v>
      </c>
      <c r="C182" s="210">
        <v>45474</v>
      </c>
      <c r="D182" s="209" t="s">
        <v>129</v>
      </c>
      <c r="E182" s="211" t="s">
        <v>93</v>
      </c>
      <c r="F182" s="211" t="s">
        <v>96</v>
      </c>
      <c r="G182" s="211" t="s">
        <v>26</v>
      </c>
      <c r="H182" s="212" t="s">
        <v>62</v>
      </c>
      <c r="I182" s="221">
        <v>5</v>
      </c>
      <c r="J182" s="222">
        <v>5</v>
      </c>
      <c r="K182" s="222">
        <v>5</v>
      </c>
      <c r="L182" s="222">
        <v>5</v>
      </c>
      <c r="M182" s="222">
        <v>5</v>
      </c>
      <c r="N182" s="222">
        <v>4</v>
      </c>
      <c r="O182" s="221">
        <v>5</v>
      </c>
      <c r="P182" s="223">
        <v>5</v>
      </c>
      <c r="Q182" s="221">
        <v>5</v>
      </c>
      <c r="R182" s="223">
        <v>4</v>
      </c>
      <c r="S182" s="222">
        <v>5</v>
      </c>
      <c r="T182" s="222">
        <v>5</v>
      </c>
      <c r="U182" s="222">
        <v>5</v>
      </c>
      <c r="V182" s="224">
        <v>5</v>
      </c>
      <c r="W182" s="224">
        <v>5</v>
      </c>
      <c r="X182" s="77"/>
      <c r="Y182" s="77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4"/>
      <c r="AS182" s="74"/>
      <c r="AT182" s="74"/>
      <c r="AU182" s="74"/>
      <c r="AV182" s="74"/>
      <c r="AW182" s="74"/>
      <c r="AX182" s="74"/>
      <c r="AY182" s="74"/>
      <c r="AZ182" s="75"/>
      <c r="BA182" s="75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6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5"/>
    </row>
    <row r="183" spans="2:87" s="1" customFormat="1" ht="30" customHeight="1" x14ac:dyDescent="0.25">
      <c r="B183" s="209">
        <v>209</v>
      </c>
      <c r="C183" s="210">
        <v>45474</v>
      </c>
      <c r="D183" s="209" t="s">
        <v>129</v>
      </c>
      <c r="E183" s="211" t="s">
        <v>94</v>
      </c>
      <c r="F183" s="211" t="s">
        <v>97</v>
      </c>
      <c r="G183" s="211" t="s">
        <v>19</v>
      </c>
      <c r="H183" s="212" t="s">
        <v>59</v>
      </c>
      <c r="I183" s="221">
        <v>5</v>
      </c>
      <c r="J183" s="222">
        <v>5</v>
      </c>
      <c r="K183" s="222">
        <v>5</v>
      </c>
      <c r="L183" s="222">
        <v>5</v>
      </c>
      <c r="M183" s="222">
        <v>5</v>
      </c>
      <c r="N183" s="222">
        <v>3</v>
      </c>
      <c r="O183" s="221">
        <v>1</v>
      </c>
      <c r="P183" s="223">
        <v>5</v>
      </c>
      <c r="Q183" s="221">
        <v>5</v>
      </c>
      <c r="R183" s="223">
        <v>3</v>
      </c>
      <c r="S183" s="222">
        <v>5</v>
      </c>
      <c r="T183" s="222">
        <v>4</v>
      </c>
      <c r="U183" s="222">
        <v>4</v>
      </c>
      <c r="V183" s="224">
        <v>5</v>
      </c>
      <c r="W183" s="224">
        <v>5</v>
      </c>
      <c r="X183" s="77"/>
      <c r="Y183" s="77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4"/>
      <c r="AS183" s="74"/>
      <c r="AT183" s="74"/>
      <c r="AU183" s="74"/>
      <c r="AV183" s="74"/>
      <c r="AW183" s="74"/>
      <c r="AX183" s="74"/>
      <c r="AY183" s="74"/>
      <c r="AZ183" s="75"/>
      <c r="BA183" s="75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6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5"/>
    </row>
    <row r="184" spans="2:87" s="1" customFormat="1" ht="30" customHeight="1" x14ac:dyDescent="0.25">
      <c r="B184" s="209">
        <v>210</v>
      </c>
      <c r="C184" s="210">
        <v>45474</v>
      </c>
      <c r="D184" s="209" t="s">
        <v>129</v>
      </c>
      <c r="E184" s="211" t="s">
        <v>94</v>
      </c>
      <c r="F184" s="211" t="s">
        <v>96</v>
      </c>
      <c r="G184" s="211" t="s">
        <v>22</v>
      </c>
      <c r="H184" s="212" t="s">
        <v>81</v>
      </c>
      <c r="I184" s="221">
        <v>5</v>
      </c>
      <c r="J184" s="222"/>
      <c r="K184" s="222"/>
      <c r="L184" s="222">
        <v>5</v>
      </c>
      <c r="M184" s="222">
        <v>4</v>
      </c>
      <c r="N184" s="222">
        <v>3</v>
      </c>
      <c r="O184" s="221">
        <v>4</v>
      </c>
      <c r="P184" s="223">
        <v>4</v>
      </c>
      <c r="Q184" s="221"/>
      <c r="R184" s="223"/>
      <c r="S184" s="222"/>
      <c r="T184" s="222"/>
      <c r="U184" s="222"/>
      <c r="V184" s="224"/>
      <c r="W184" s="224"/>
      <c r="X184" s="77"/>
      <c r="Y184" s="77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4"/>
      <c r="AS184" s="74"/>
      <c r="AT184" s="74"/>
      <c r="AU184" s="74"/>
      <c r="AV184" s="74"/>
      <c r="AW184" s="74"/>
      <c r="AX184" s="74"/>
      <c r="AY184" s="74"/>
      <c r="AZ184" s="75"/>
      <c r="BA184" s="75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6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5"/>
    </row>
    <row r="185" spans="2:87" s="1" customFormat="1" ht="30" customHeight="1" x14ac:dyDescent="0.25">
      <c r="B185" s="209">
        <v>211</v>
      </c>
      <c r="C185" s="210">
        <v>45474</v>
      </c>
      <c r="D185" s="209" t="s">
        <v>129</v>
      </c>
      <c r="E185" s="211" t="s">
        <v>93</v>
      </c>
      <c r="F185" s="211" t="s">
        <v>96</v>
      </c>
      <c r="G185" s="211" t="s">
        <v>29</v>
      </c>
      <c r="H185" s="212" t="s">
        <v>80</v>
      </c>
      <c r="I185" s="221">
        <v>5</v>
      </c>
      <c r="J185" s="222">
        <v>5</v>
      </c>
      <c r="K185" s="222">
        <v>5</v>
      </c>
      <c r="L185" s="222">
        <v>5</v>
      </c>
      <c r="M185" s="222">
        <v>5</v>
      </c>
      <c r="N185" s="222">
        <v>4</v>
      </c>
      <c r="O185" s="221">
        <v>5</v>
      </c>
      <c r="P185" s="223">
        <v>5</v>
      </c>
      <c r="Q185" s="221">
        <v>5</v>
      </c>
      <c r="R185" s="223">
        <v>5</v>
      </c>
      <c r="S185" s="222">
        <v>5</v>
      </c>
      <c r="T185" s="222">
        <v>5</v>
      </c>
      <c r="U185" s="222">
        <v>5</v>
      </c>
      <c r="V185" s="224">
        <v>5</v>
      </c>
      <c r="W185" s="224">
        <v>5</v>
      </c>
      <c r="X185" s="77"/>
      <c r="Y185" s="77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4"/>
      <c r="AS185" s="74"/>
      <c r="AT185" s="74"/>
      <c r="AU185" s="74"/>
      <c r="AV185" s="74"/>
      <c r="AW185" s="74"/>
      <c r="AX185" s="74"/>
      <c r="AY185" s="74"/>
      <c r="AZ185" s="75"/>
      <c r="BA185" s="75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6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5"/>
    </row>
    <row r="186" spans="2:87" s="1" customFormat="1" ht="30" customHeight="1" x14ac:dyDescent="0.25">
      <c r="B186" s="209">
        <v>212</v>
      </c>
      <c r="C186" s="210">
        <v>45474</v>
      </c>
      <c r="D186" s="209" t="s">
        <v>129</v>
      </c>
      <c r="E186" s="211" t="s">
        <v>93</v>
      </c>
      <c r="F186" s="211" t="s">
        <v>95</v>
      </c>
      <c r="G186" s="211" t="s">
        <v>19</v>
      </c>
      <c r="H186" s="212" t="s">
        <v>59</v>
      </c>
      <c r="I186" s="221">
        <v>4</v>
      </c>
      <c r="J186" s="222">
        <v>4</v>
      </c>
      <c r="K186" s="222">
        <v>3</v>
      </c>
      <c r="L186" s="222">
        <v>3</v>
      </c>
      <c r="M186" s="222">
        <v>3</v>
      </c>
      <c r="N186" s="222"/>
      <c r="O186" s="221">
        <v>2</v>
      </c>
      <c r="P186" s="223">
        <v>4</v>
      </c>
      <c r="Q186" s="221">
        <v>4</v>
      </c>
      <c r="R186" s="223">
        <v>4</v>
      </c>
      <c r="S186" s="222">
        <v>5</v>
      </c>
      <c r="T186" s="222">
        <v>3</v>
      </c>
      <c r="U186" s="222">
        <v>3</v>
      </c>
      <c r="V186" s="224">
        <v>4</v>
      </c>
      <c r="W186" s="224">
        <v>4</v>
      </c>
      <c r="X186" s="77"/>
      <c r="Y186" s="77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4"/>
      <c r="AS186" s="74"/>
      <c r="AT186" s="74"/>
      <c r="AU186" s="74"/>
      <c r="AV186" s="74"/>
      <c r="AW186" s="74"/>
      <c r="AX186" s="74"/>
      <c r="AY186" s="74"/>
      <c r="AZ186" s="75"/>
      <c r="BA186" s="75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6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5"/>
    </row>
    <row r="187" spans="2:87" s="1" customFormat="1" ht="30" customHeight="1" x14ac:dyDescent="0.25">
      <c r="B187" s="209">
        <v>213</v>
      </c>
      <c r="C187" s="210">
        <v>45474</v>
      </c>
      <c r="D187" s="209" t="s">
        <v>129</v>
      </c>
      <c r="E187" s="211" t="s">
        <v>93</v>
      </c>
      <c r="F187" s="211" t="s">
        <v>96</v>
      </c>
      <c r="G187" s="211" t="s">
        <v>29</v>
      </c>
      <c r="H187" s="212" t="s">
        <v>80</v>
      </c>
      <c r="I187" s="221">
        <v>5</v>
      </c>
      <c r="J187" s="222">
        <v>4</v>
      </c>
      <c r="K187" s="222">
        <v>4</v>
      </c>
      <c r="L187" s="222">
        <v>5</v>
      </c>
      <c r="M187" s="222">
        <v>5</v>
      </c>
      <c r="N187" s="222">
        <v>3</v>
      </c>
      <c r="O187" s="221">
        <v>4</v>
      </c>
      <c r="P187" s="223">
        <v>4</v>
      </c>
      <c r="Q187" s="221">
        <v>5</v>
      </c>
      <c r="R187" s="223">
        <v>3</v>
      </c>
      <c r="S187" s="222">
        <v>5</v>
      </c>
      <c r="T187" s="222">
        <v>3</v>
      </c>
      <c r="U187" s="222">
        <v>4</v>
      </c>
      <c r="V187" s="224">
        <v>5</v>
      </c>
      <c r="W187" s="224">
        <v>5</v>
      </c>
      <c r="X187" s="77"/>
      <c r="Y187" s="77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4"/>
      <c r="AS187" s="74"/>
      <c r="AT187" s="74"/>
      <c r="AU187" s="74"/>
      <c r="AV187" s="74"/>
      <c r="AW187" s="74"/>
      <c r="AX187" s="74"/>
      <c r="AY187" s="74"/>
      <c r="AZ187" s="75"/>
      <c r="BA187" s="75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6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5"/>
    </row>
    <row r="188" spans="2:87" s="1" customFormat="1" ht="30" customHeight="1" x14ac:dyDescent="0.25">
      <c r="B188" s="209">
        <v>214</v>
      </c>
      <c r="C188" s="210">
        <v>45474</v>
      </c>
      <c r="D188" s="209" t="s">
        <v>129</v>
      </c>
      <c r="E188" s="211" t="s">
        <v>93</v>
      </c>
      <c r="F188" s="211" t="s">
        <v>96</v>
      </c>
      <c r="G188" s="211" t="s">
        <v>26</v>
      </c>
      <c r="H188" s="212" t="s">
        <v>62</v>
      </c>
      <c r="I188" s="221">
        <v>5</v>
      </c>
      <c r="J188" s="222">
        <v>5</v>
      </c>
      <c r="K188" s="222">
        <v>5</v>
      </c>
      <c r="L188" s="222">
        <v>5</v>
      </c>
      <c r="M188" s="222">
        <v>5</v>
      </c>
      <c r="N188" s="222">
        <v>5</v>
      </c>
      <c r="O188" s="221">
        <v>5</v>
      </c>
      <c r="P188" s="223">
        <v>5</v>
      </c>
      <c r="Q188" s="221">
        <v>5</v>
      </c>
      <c r="R188" s="223">
        <v>5</v>
      </c>
      <c r="S188" s="222">
        <v>5</v>
      </c>
      <c r="T188" s="222">
        <v>5</v>
      </c>
      <c r="U188" s="222">
        <v>5</v>
      </c>
      <c r="V188" s="224">
        <v>5</v>
      </c>
      <c r="W188" s="224">
        <v>5</v>
      </c>
      <c r="X188" s="77"/>
      <c r="Y188" s="77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4"/>
      <c r="AS188" s="74"/>
      <c r="AT188" s="74"/>
      <c r="AU188" s="74"/>
      <c r="AV188" s="74"/>
      <c r="AW188" s="74"/>
      <c r="AX188" s="74"/>
      <c r="AY188" s="74"/>
      <c r="AZ188" s="75"/>
      <c r="BA188" s="75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6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5"/>
    </row>
    <row r="189" spans="2:87" s="1" customFormat="1" ht="30" customHeight="1" x14ac:dyDescent="0.25">
      <c r="B189" s="209">
        <v>215</v>
      </c>
      <c r="C189" s="210">
        <v>45474</v>
      </c>
      <c r="D189" s="209" t="s">
        <v>129</v>
      </c>
      <c r="E189" s="211" t="s">
        <v>93</v>
      </c>
      <c r="F189" s="211" t="s">
        <v>96</v>
      </c>
      <c r="G189" s="211" t="s">
        <v>46</v>
      </c>
      <c r="H189" s="212" t="s">
        <v>68</v>
      </c>
      <c r="I189" s="221">
        <v>5</v>
      </c>
      <c r="J189" s="222">
        <v>5</v>
      </c>
      <c r="K189" s="222">
        <v>5</v>
      </c>
      <c r="L189" s="222">
        <v>5</v>
      </c>
      <c r="M189" s="222">
        <v>5</v>
      </c>
      <c r="N189" s="222">
        <v>5</v>
      </c>
      <c r="O189" s="221">
        <v>5</v>
      </c>
      <c r="P189" s="223">
        <v>5</v>
      </c>
      <c r="Q189" s="221">
        <v>5</v>
      </c>
      <c r="R189" s="223">
        <v>5</v>
      </c>
      <c r="S189" s="222">
        <v>5</v>
      </c>
      <c r="T189" s="222"/>
      <c r="U189" s="222">
        <v>5</v>
      </c>
      <c r="V189" s="224">
        <v>5</v>
      </c>
      <c r="W189" s="224">
        <v>5</v>
      </c>
      <c r="X189" s="77"/>
      <c r="Y189" s="77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4"/>
      <c r="AS189" s="74"/>
      <c r="AT189" s="74"/>
      <c r="AU189" s="74"/>
      <c r="AV189" s="74"/>
      <c r="AW189" s="74"/>
      <c r="AX189" s="74"/>
      <c r="AY189" s="74"/>
      <c r="AZ189" s="75"/>
      <c r="BA189" s="75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6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5"/>
    </row>
    <row r="190" spans="2:87" s="1" customFormat="1" ht="30" customHeight="1" x14ac:dyDescent="0.25">
      <c r="B190" s="209">
        <v>216</v>
      </c>
      <c r="C190" s="210">
        <v>45474</v>
      </c>
      <c r="D190" s="209" t="s">
        <v>129</v>
      </c>
      <c r="E190" s="211" t="s">
        <v>93</v>
      </c>
      <c r="F190" s="211" t="s">
        <v>95</v>
      </c>
      <c r="G190" s="211" t="s">
        <v>23</v>
      </c>
      <c r="H190" s="212" t="s">
        <v>82</v>
      </c>
      <c r="I190" s="221">
        <v>5</v>
      </c>
      <c r="J190" s="222">
        <v>5</v>
      </c>
      <c r="K190" s="222">
        <v>4</v>
      </c>
      <c r="L190" s="222">
        <v>5</v>
      </c>
      <c r="M190" s="222">
        <v>3</v>
      </c>
      <c r="N190" s="222">
        <v>3</v>
      </c>
      <c r="O190" s="221">
        <v>4</v>
      </c>
      <c r="P190" s="223">
        <v>4</v>
      </c>
      <c r="Q190" s="221">
        <v>4</v>
      </c>
      <c r="R190" s="223">
        <v>4</v>
      </c>
      <c r="S190" s="222">
        <v>5</v>
      </c>
      <c r="T190" s="222">
        <v>5</v>
      </c>
      <c r="U190" s="222">
        <v>5</v>
      </c>
      <c r="V190" s="224">
        <v>5</v>
      </c>
      <c r="W190" s="224">
        <v>5</v>
      </c>
      <c r="X190" s="77"/>
      <c r="Y190" s="77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4"/>
      <c r="AS190" s="74"/>
      <c r="AT190" s="74"/>
      <c r="AU190" s="74"/>
      <c r="AV190" s="74"/>
      <c r="AW190" s="74"/>
      <c r="AX190" s="74"/>
      <c r="AY190" s="74"/>
      <c r="AZ190" s="75"/>
      <c r="BA190" s="75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6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5"/>
    </row>
    <row r="191" spans="2:87" s="1" customFormat="1" ht="30" customHeight="1" x14ac:dyDescent="0.25">
      <c r="B191" s="209">
        <v>218</v>
      </c>
      <c r="C191" s="210">
        <v>45474</v>
      </c>
      <c r="D191" s="209" t="s">
        <v>129</v>
      </c>
      <c r="E191" s="211" t="s">
        <v>94</v>
      </c>
      <c r="F191" s="211" t="s">
        <v>96</v>
      </c>
      <c r="G191" s="211" t="s">
        <v>31</v>
      </c>
      <c r="H191" s="212" t="s">
        <v>60</v>
      </c>
      <c r="I191" s="221">
        <v>5</v>
      </c>
      <c r="J191" s="222">
        <v>5</v>
      </c>
      <c r="K191" s="222">
        <v>5</v>
      </c>
      <c r="L191" s="222">
        <v>5</v>
      </c>
      <c r="M191" s="222">
        <v>4</v>
      </c>
      <c r="N191" s="222">
        <v>2</v>
      </c>
      <c r="O191" s="221">
        <v>4</v>
      </c>
      <c r="P191" s="223">
        <v>5</v>
      </c>
      <c r="Q191" s="221">
        <v>5</v>
      </c>
      <c r="R191" s="223">
        <v>3</v>
      </c>
      <c r="S191" s="222">
        <v>5</v>
      </c>
      <c r="T191" s="222">
        <v>5</v>
      </c>
      <c r="U191" s="222">
        <v>4</v>
      </c>
      <c r="V191" s="224">
        <v>4</v>
      </c>
      <c r="W191" s="224">
        <v>4</v>
      </c>
      <c r="X191" s="77"/>
      <c r="Y191" s="77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4"/>
      <c r="AS191" s="74"/>
      <c r="AT191" s="74"/>
      <c r="AU191" s="74"/>
      <c r="AV191" s="74"/>
      <c r="AW191" s="74"/>
      <c r="AX191" s="74"/>
      <c r="AY191" s="74"/>
      <c r="AZ191" s="75"/>
      <c r="BA191" s="75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6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5"/>
    </row>
    <row r="192" spans="2:87" s="1" customFormat="1" ht="30" customHeight="1" x14ac:dyDescent="0.25">
      <c r="B192" s="209">
        <v>219</v>
      </c>
      <c r="C192" s="210">
        <v>45474</v>
      </c>
      <c r="D192" s="209" t="s">
        <v>128</v>
      </c>
      <c r="E192" s="211" t="s">
        <v>93</v>
      </c>
      <c r="F192" s="211" t="s">
        <v>96</v>
      </c>
      <c r="G192" s="211" t="s">
        <v>19</v>
      </c>
      <c r="H192" s="212" t="s">
        <v>59</v>
      </c>
      <c r="I192" s="221">
        <v>5</v>
      </c>
      <c r="J192" s="222">
        <v>5</v>
      </c>
      <c r="K192" s="222">
        <v>4</v>
      </c>
      <c r="L192" s="222">
        <v>5</v>
      </c>
      <c r="M192" s="222">
        <v>5</v>
      </c>
      <c r="N192" s="222">
        <v>4</v>
      </c>
      <c r="O192" s="221">
        <v>5</v>
      </c>
      <c r="P192" s="223">
        <v>5</v>
      </c>
      <c r="Q192" s="221">
        <v>5</v>
      </c>
      <c r="R192" s="223">
        <v>5</v>
      </c>
      <c r="S192" s="222">
        <v>5</v>
      </c>
      <c r="T192" s="222">
        <v>5</v>
      </c>
      <c r="U192" s="222">
        <v>5</v>
      </c>
      <c r="V192" s="224">
        <v>5</v>
      </c>
      <c r="W192" s="224">
        <v>5</v>
      </c>
      <c r="X192" s="77"/>
      <c r="Y192" s="77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4"/>
      <c r="AS192" s="74"/>
      <c r="AT192" s="74"/>
      <c r="AU192" s="74"/>
      <c r="AV192" s="74"/>
      <c r="AW192" s="74"/>
      <c r="AX192" s="74"/>
      <c r="AY192" s="74"/>
      <c r="AZ192" s="75"/>
      <c r="BA192" s="75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6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5"/>
    </row>
    <row r="193" spans="2:87" s="1" customFormat="1" ht="30" customHeight="1" x14ac:dyDescent="0.25">
      <c r="B193" s="209">
        <v>221</v>
      </c>
      <c r="C193" s="210">
        <v>45474</v>
      </c>
      <c r="D193" s="209" t="s">
        <v>129</v>
      </c>
      <c r="E193" s="211" t="s">
        <v>93</v>
      </c>
      <c r="F193" s="211" t="s">
        <v>95</v>
      </c>
      <c r="G193" s="211" t="s">
        <v>133</v>
      </c>
      <c r="H193" s="212" t="s">
        <v>65</v>
      </c>
      <c r="I193" s="221">
        <v>5</v>
      </c>
      <c r="J193" s="222">
        <v>5</v>
      </c>
      <c r="K193" s="222">
        <v>5</v>
      </c>
      <c r="L193" s="222">
        <v>5</v>
      </c>
      <c r="M193" s="222">
        <v>5</v>
      </c>
      <c r="N193" s="222">
        <v>5</v>
      </c>
      <c r="O193" s="221">
        <v>5</v>
      </c>
      <c r="P193" s="223">
        <v>5</v>
      </c>
      <c r="Q193" s="221">
        <v>5</v>
      </c>
      <c r="R193" s="223">
        <v>1</v>
      </c>
      <c r="S193" s="222">
        <v>5</v>
      </c>
      <c r="T193" s="222">
        <v>5</v>
      </c>
      <c r="U193" s="222">
        <v>5</v>
      </c>
      <c r="V193" s="224">
        <v>5</v>
      </c>
      <c r="W193" s="224"/>
      <c r="X193" s="77"/>
      <c r="Y193" s="77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4"/>
      <c r="AS193" s="74"/>
      <c r="AT193" s="74"/>
      <c r="AU193" s="74"/>
      <c r="AV193" s="74"/>
      <c r="AW193" s="74"/>
      <c r="AX193" s="74"/>
      <c r="AY193" s="74"/>
      <c r="AZ193" s="75"/>
      <c r="BA193" s="75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6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5"/>
    </row>
    <row r="194" spans="2:87" s="1" customFormat="1" ht="30" customHeight="1" x14ac:dyDescent="0.25">
      <c r="B194" s="209">
        <v>223</v>
      </c>
      <c r="C194" s="210">
        <v>45474</v>
      </c>
      <c r="D194" s="209" t="s">
        <v>129</v>
      </c>
      <c r="E194" s="211" t="s">
        <v>94</v>
      </c>
      <c r="F194" s="211" t="s">
        <v>96</v>
      </c>
      <c r="G194" s="211" t="s">
        <v>149</v>
      </c>
      <c r="H194" s="212" t="s">
        <v>63</v>
      </c>
      <c r="I194" s="221">
        <v>3</v>
      </c>
      <c r="J194" s="222">
        <v>4</v>
      </c>
      <c r="K194" s="222">
        <v>4</v>
      </c>
      <c r="L194" s="222">
        <v>3</v>
      </c>
      <c r="M194" s="222">
        <v>4</v>
      </c>
      <c r="N194" s="222">
        <v>2</v>
      </c>
      <c r="O194" s="221">
        <v>2</v>
      </c>
      <c r="P194" s="223">
        <v>2</v>
      </c>
      <c r="Q194" s="221">
        <v>4</v>
      </c>
      <c r="R194" s="223">
        <v>2</v>
      </c>
      <c r="S194" s="222">
        <v>4</v>
      </c>
      <c r="T194" s="222">
        <v>2</v>
      </c>
      <c r="U194" s="222"/>
      <c r="V194" s="224">
        <v>4</v>
      </c>
      <c r="W194" s="224">
        <v>3</v>
      </c>
      <c r="X194" s="77"/>
      <c r="Y194" s="77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4"/>
      <c r="AS194" s="74"/>
      <c r="AT194" s="74"/>
      <c r="AU194" s="74"/>
      <c r="AV194" s="74"/>
      <c r="AW194" s="74"/>
      <c r="AX194" s="74"/>
      <c r="AY194" s="74"/>
      <c r="AZ194" s="75"/>
      <c r="BA194" s="75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6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5"/>
    </row>
    <row r="195" spans="2:87" s="1" customFormat="1" ht="30" customHeight="1" x14ac:dyDescent="0.25">
      <c r="B195" s="209">
        <v>224</v>
      </c>
      <c r="C195" s="210">
        <v>45474</v>
      </c>
      <c r="D195" s="209" t="s">
        <v>129</v>
      </c>
      <c r="E195" s="211" t="s">
        <v>93</v>
      </c>
      <c r="F195" s="211" t="s">
        <v>95</v>
      </c>
      <c r="G195" s="211" t="s">
        <v>39</v>
      </c>
      <c r="H195" s="212" t="s">
        <v>83</v>
      </c>
      <c r="I195" s="221">
        <v>5</v>
      </c>
      <c r="J195" s="222"/>
      <c r="K195" s="222">
        <v>1</v>
      </c>
      <c r="L195" s="222">
        <v>5</v>
      </c>
      <c r="M195" s="222">
        <v>5</v>
      </c>
      <c r="N195" s="222">
        <v>1</v>
      </c>
      <c r="O195" s="221">
        <v>5</v>
      </c>
      <c r="P195" s="223">
        <v>5</v>
      </c>
      <c r="Q195" s="221">
        <v>5</v>
      </c>
      <c r="R195" s="223">
        <v>1</v>
      </c>
      <c r="S195" s="222">
        <v>3</v>
      </c>
      <c r="T195" s="222">
        <v>5</v>
      </c>
      <c r="U195" s="222">
        <v>5</v>
      </c>
      <c r="V195" s="224"/>
      <c r="W195" s="224">
        <v>5</v>
      </c>
      <c r="X195" s="77"/>
      <c r="Y195" s="77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4"/>
      <c r="AS195" s="74"/>
      <c r="AT195" s="74"/>
      <c r="AU195" s="74"/>
      <c r="AV195" s="74"/>
      <c r="AW195" s="74"/>
      <c r="AX195" s="74"/>
      <c r="AY195" s="74"/>
      <c r="AZ195" s="75"/>
      <c r="BA195" s="75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6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5"/>
    </row>
    <row r="196" spans="2:87" s="1" customFormat="1" ht="30" customHeight="1" x14ac:dyDescent="0.25">
      <c r="B196" s="209">
        <v>225</v>
      </c>
      <c r="C196" s="210">
        <v>45474</v>
      </c>
      <c r="D196" s="209" t="s">
        <v>129</v>
      </c>
      <c r="E196" s="211" t="s">
        <v>94</v>
      </c>
      <c r="F196" s="211" t="s">
        <v>95</v>
      </c>
      <c r="G196" s="211" t="s">
        <v>19</v>
      </c>
      <c r="H196" s="212" t="s">
        <v>59</v>
      </c>
      <c r="I196" s="221">
        <v>5</v>
      </c>
      <c r="J196" s="222">
        <v>4</v>
      </c>
      <c r="K196" s="222">
        <v>4</v>
      </c>
      <c r="L196" s="222">
        <v>5</v>
      </c>
      <c r="M196" s="222">
        <v>4</v>
      </c>
      <c r="N196" s="222">
        <v>2</v>
      </c>
      <c r="O196" s="221">
        <v>4</v>
      </c>
      <c r="P196" s="223">
        <v>4</v>
      </c>
      <c r="Q196" s="221">
        <v>4</v>
      </c>
      <c r="R196" s="223">
        <v>2</v>
      </c>
      <c r="S196" s="222">
        <v>4</v>
      </c>
      <c r="T196" s="222">
        <v>3</v>
      </c>
      <c r="U196" s="222">
        <v>3</v>
      </c>
      <c r="V196" s="224">
        <v>4</v>
      </c>
      <c r="W196" s="224">
        <v>4</v>
      </c>
      <c r="X196" s="77"/>
      <c r="Y196" s="77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4"/>
      <c r="AS196" s="74"/>
      <c r="AT196" s="74"/>
      <c r="AU196" s="74"/>
      <c r="AV196" s="74"/>
      <c r="AW196" s="74"/>
      <c r="AX196" s="74"/>
      <c r="AY196" s="74"/>
      <c r="AZ196" s="75"/>
      <c r="BA196" s="75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6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5"/>
    </row>
    <row r="197" spans="2:87" s="1" customFormat="1" ht="30" customHeight="1" x14ac:dyDescent="0.25">
      <c r="B197" s="209">
        <v>227</v>
      </c>
      <c r="C197" s="210">
        <v>45474</v>
      </c>
      <c r="D197" s="209" t="s">
        <v>128</v>
      </c>
      <c r="E197" s="211" t="s">
        <v>94</v>
      </c>
      <c r="F197" s="211" t="s">
        <v>96</v>
      </c>
      <c r="G197" s="211" t="s">
        <v>38</v>
      </c>
      <c r="H197" s="212" t="s">
        <v>73</v>
      </c>
      <c r="I197" s="221">
        <v>5</v>
      </c>
      <c r="J197" s="222">
        <v>5</v>
      </c>
      <c r="K197" s="222">
        <v>5</v>
      </c>
      <c r="L197" s="222">
        <v>5</v>
      </c>
      <c r="M197" s="222">
        <v>5</v>
      </c>
      <c r="N197" s="222">
        <v>5</v>
      </c>
      <c r="O197" s="221">
        <v>4</v>
      </c>
      <c r="P197" s="223">
        <v>5</v>
      </c>
      <c r="Q197" s="221">
        <v>5</v>
      </c>
      <c r="R197" s="223">
        <v>3</v>
      </c>
      <c r="S197" s="222">
        <v>3</v>
      </c>
      <c r="T197" s="222">
        <v>5</v>
      </c>
      <c r="U197" s="222"/>
      <c r="V197" s="224">
        <v>5</v>
      </c>
      <c r="W197" s="224">
        <v>4</v>
      </c>
      <c r="X197" s="77"/>
      <c r="Y197" s="77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4"/>
      <c r="AS197" s="74"/>
      <c r="AT197" s="74"/>
      <c r="AU197" s="74"/>
      <c r="AV197" s="74"/>
      <c r="AW197" s="74"/>
      <c r="AX197" s="74"/>
      <c r="AY197" s="74"/>
      <c r="AZ197" s="75"/>
      <c r="BA197" s="75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6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5"/>
    </row>
    <row r="198" spans="2:87" s="1" customFormat="1" ht="30" customHeight="1" x14ac:dyDescent="0.25">
      <c r="B198" s="209">
        <v>228</v>
      </c>
      <c r="C198" s="210">
        <v>45474</v>
      </c>
      <c r="D198" s="209" t="s">
        <v>129</v>
      </c>
      <c r="E198" s="211" t="s">
        <v>93</v>
      </c>
      <c r="F198" s="211" t="s">
        <v>96</v>
      </c>
      <c r="G198" s="211" t="s">
        <v>21</v>
      </c>
      <c r="H198" s="212" t="s">
        <v>66</v>
      </c>
      <c r="I198" s="221">
        <v>5</v>
      </c>
      <c r="J198" s="222">
        <v>5</v>
      </c>
      <c r="K198" s="222">
        <v>4</v>
      </c>
      <c r="L198" s="222">
        <v>5</v>
      </c>
      <c r="M198" s="222">
        <v>5</v>
      </c>
      <c r="N198" s="222">
        <v>4</v>
      </c>
      <c r="O198" s="221">
        <v>4</v>
      </c>
      <c r="P198" s="223">
        <v>5</v>
      </c>
      <c r="Q198" s="221">
        <v>5</v>
      </c>
      <c r="R198" s="223">
        <v>2</v>
      </c>
      <c r="S198" s="222">
        <v>5</v>
      </c>
      <c r="T198" s="222">
        <v>3</v>
      </c>
      <c r="U198" s="222">
        <v>3</v>
      </c>
      <c r="V198" s="224">
        <v>5</v>
      </c>
      <c r="W198" s="224">
        <v>5</v>
      </c>
      <c r="X198" s="77"/>
      <c r="Y198" s="77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4"/>
      <c r="AS198" s="74"/>
      <c r="AT198" s="74"/>
      <c r="AU198" s="74"/>
      <c r="AV198" s="74"/>
      <c r="AW198" s="74"/>
      <c r="AX198" s="74"/>
      <c r="AY198" s="74"/>
      <c r="AZ198" s="75"/>
      <c r="BA198" s="75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6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5"/>
    </row>
    <row r="199" spans="2:87" s="1" customFormat="1" ht="30" customHeight="1" x14ac:dyDescent="0.25">
      <c r="B199" s="209">
        <v>232</v>
      </c>
      <c r="C199" s="210">
        <v>45474</v>
      </c>
      <c r="D199" s="209" t="s">
        <v>129</v>
      </c>
      <c r="E199" s="211" t="s">
        <v>93</v>
      </c>
      <c r="F199" s="211" t="s">
        <v>95</v>
      </c>
      <c r="G199" s="211" t="s">
        <v>133</v>
      </c>
      <c r="H199" s="212" t="s">
        <v>65</v>
      </c>
      <c r="I199" s="221">
        <v>5</v>
      </c>
      <c r="J199" s="222">
        <v>5</v>
      </c>
      <c r="K199" s="222">
        <v>3</v>
      </c>
      <c r="L199" s="222">
        <v>5</v>
      </c>
      <c r="M199" s="222">
        <v>4</v>
      </c>
      <c r="N199" s="222">
        <v>2</v>
      </c>
      <c r="O199" s="221">
        <v>3</v>
      </c>
      <c r="P199" s="223">
        <v>5</v>
      </c>
      <c r="Q199" s="221"/>
      <c r="R199" s="223">
        <v>3</v>
      </c>
      <c r="S199" s="222">
        <v>5</v>
      </c>
      <c r="T199" s="222">
        <v>5</v>
      </c>
      <c r="U199" s="222">
        <v>5</v>
      </c>
      <c r="V199" s="224">
        <v>5</v>
      </c>
      <c r="W199" s="224">
        <v>5</v>
      </c>
      <c r="X199" s="77"/>
      <c r="Y199" s="77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4"/>
      <c r="AS199" s="74"/>
      <c r="AT199" s="74"/>
      <c r="AU199" s="74"/>
      <c r="AV199" s="74"/>
      <c r="AW199" s="74"/>
      <c r="AX199" s="74"/>
      <c r="AY199" s="74"/>
      <c r="AZ199" s="75"/>
      <c r="BA199" s="75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6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5"/>
    </row>
    <row r="200" spans="2:87" s="1" customFormat="1" ht="30" customHeight="1" x14ac:dyDescent="0.25">
      <c r="B200" s="209">
        <v>233</v>
      </c>
      <c r="C200" s="210">
        <v>45474</v>
      </c>
      <c r="D200" s="209" t="s">
        <v>129</v>
      </c>
      <c r="E200" s="211" t="s">
        <v>93</v>
      </c>
      <c r="F200" s="211" t="s">
        <v>96</v>
      </c>
      <c r="G200" s="211" t="s">
        <v>26</v>
      </c>
      <c r="H200" s="212" t="s">
        <v>62</v>
      </c>
      <c r="I200" s="221">
        <v>5</v>
      </c>
      <c r="J200" s="222">
        <v>5</v>
      </c>
      <c r="K200" s="222">
        <v>5</v>
      </c>
      <c r="L200" s="222">
        <v>5</v>
      </c>
      <c r="M200" s="222">
        <v>5</v>
      </c>
      <c r="N200" s="222">
        <v>4</v>
      </c>
      <c r="O200" s="221">
        <v>4</v>
      </c>
      <c r="P200" s="223">
        <v>5</v>
      </c>
      <c r="Q200" s="221">
        <v>4</v>
      </c>
      <c r="R200" s="223">
        <v>3</v>
      </c>
      <c r="S200" s="222">
        <v>5</v>
      </c>
      <c r="T200" s="222">
        <v>5</v>
      </c>
      <c r="U200" s="222">
        <v>5</v>
      </c>
      <c r="V200" s="224">
        <v>5</v>
      </c>
      <c r="W200" s="224">
        <v>5</v>
      </c>
      <c r="X200" s="77"/>
      <c r="Y200" s="77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4"/>
      <c r="AS200" s="74"/>
      <c r="AT200" s="74"/>
      <c r="AU200" s="74"/>
      <c r="AV200" s="74"/>
      <c r="AW200" s="74"/>
      <c r="AX200" s="74"/>
      <c r="AY200" s="74"/>
      <c r="AZ200" s="75"/>
      <c r="BA200" s="75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6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5"/>
    </row>
    <row r="201" spans="2:87" s="1" customFormat="1" ht="30" customHeight="1" x14ac:dyDescent="0.25">
      <c r="B201" s="209">
        <v>234</v>
      </c>
      <c r="C201" s="210">
        <v>45474</v>
      </c>
      <c r="D201" s="209" t="s">
        <v>129</v>
      </c>
      <c r="E201" s="211" t="s">
        <v>94</v>
      </c>
      <c r="F201" s="211" t="s">
        <v>95</v>
      </c>
      <c r="G201" s="211" t="s">
        <v>32</v>
      </c>
      <c r="H201" s="212" t="s">
        <v>56</v>
      </c>
      <c r="I201" s="221">
        <v>5</v>
      </c>
      <c r="J201" s="222">
        <v>2</v>
      </c>
      <c r="K201" s="222">
        <v>1</v>
      </c>
      <c r="L201" s="222">
        <v>5</v>
      </c>
      <c r="M201" s="222">
        <v>3</v>
      </c>
      <c r="N201" s="222">
        <v>1</v>
      </c>
      <c r="O201" s="221">
        <v>1</v>
      </c>
      <c r="P201" s="223">
        <v>2</v>
      </c>
      <c r="Q201" s="221">
        <v>3</v>
      </c>
      <c r="R201" s="223">
        <v>1</v>
      </c>
      <c r="S201" s="222">
        <v>3</v>
      </c>
      <c r="T201" s="222">
        <v>1</v>
      </c>
      <c r="U201" s="222">
        <v>1</v>
      </c>
      <c r="V201" s="224">
        <v>4</v>
      </c>
      <c r="W201" s="224">
        <v>2</v>
      </c>
      <c r="X201" s="77"/>
      <c r="Y201" s="77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4"/>
      <c r="AS201" s="74"/>
      <c r="AT201" s="74"/>
      <c r="AU201" s="74"/>
      <c r="AV201" s="74"/>
      <c r="AW201" s="74"/>
      <c r="AX201" s="74"/>
      <c r="AY201" s="74"/>
      <c r="AZ201" s="75"/>
      <c r="BA201" s="75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6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5"/>
    </row>
    <row r="202" spans="2:87" s="1" customFormat="1" ht="30" customHeight="1" x14ac:dyDescent="0.25">
      <c r="B202" s="209">
        <v>235</v>
      </c>
      <c r="C202" s="210">
        <v>45474</v>
      </c>
      <c r="D202" s="209" t="s">
        <v>129</v>
      </c>
      <c r="E202" s="211" t="s">
        <v>94</v>
      </c>
      <c r="F202" s="211" t="s">
        <v>96</v>
      </c>
      <c r="G202" s="211" t="s">
        <v>26</v>
      </c>
      <c r="H202" s="212" t="s">
        <v>62</v>
      </c>
      <c r="I202" s="221">
        <v>5</v>
      </c>
      <c r="J202" s="222">
        <v>5</v>
      </c>
      <c r="K202" s="222">
        <v>4</v>
      </c>
      <c r="L202" s="222">
        <v>5</v>
      </c>
      <c r="M202" s="222">
        <v>5</v>
      </c>
      <c r="N202" s="222"/>
      <c r="O202" s="221">
        <v>5</v>
      </c>
      <c r="P202" s="223">
        <v>5</v>
      </c>
      <c r="Q202" s="221">
        <v>3</v>
      </c>
      <c r="R202" s="223">
        <v>2</v>
      </c>
      <c r="S202" s="222">
        <v>5</v>
      </c>
      <c r="T202" s="222">
        <v>5</v>
      </c>
      <c r="U202" s="222">
        <v>5</v>
      </c>
      <c r="V202" s="224">
        <v>5</v>
      </c>
      <c r="W202" s="224">
        <v>5</v>
      </c>
      <c r="X202" s="77"/>
      <c r="Y202" s="77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4"/>
      <c r="AS202" s="74"/>
      <c r="AT202" s="74"/>
      <c r="AU202" s="74"/>
      <c r="AV202" s="74"/>
      <c r="AW202" s="74"/>
      <c r="AX202" s="74"/>
      <c r="AY202" s="74"/>
      <c r="AZ202" s="75"/>
      <c r="BA202" s="75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6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5"/>
    </row>
    <row r="203" spans="2:87" s="1" customFormat="1" ht="30" customHeight="1" x14ac:dyDescent="0.25">
      <c r="B203" s="209">
        <v>236</v>
      </c>
      <c r="C203" s="210">
        <v>45474</v>
      </c>
      <c r="D203" s="209" t="s">
        <v>129</v>
      </c>
      <c r="E203" s="211" t="s">
        <v>93</v>
      </c>
      <c r="F203" s="211" t="s">
        <v>96</v>
      </c>
      <c r="G203" s="211" t="s">
        <v>46</v>
      </c>
      <c r="H203" s="212" t="s">
        <v>68</v>
      </c>
      <c r="I203" s="221">
        <v>5</v>
      </c>
      <c r="J203" s="222">
        <v>5</v>
      </c>
      <c r="K203" s="222">
        <v>5</v>
      </c>
      <c r="L203" s="222">
        <v>5</v>
      </c>
      <c r="M203" s="222">
        <v>5</v>
      </c>
      <c r="N203" s="222">
        <v>5</v>
      </c>
      <c r="O203" s="221">
        <v>4</v>
      </c>
      <c r="P203" s="223">
        <v>5</v>
      </c>
      <c r="Q203" s="221">
        <v>4</v>
      </c>
      <c r="R203" s="223">
        <v>4</v>
      </c>
      <c r="S203" s="222">
        <v>5</v>
      </c>
      <c r="T203" s="222">
        <v>5</v>
      </c>
      <c r="U203" s="222">
        <v>5</v>
      </c>
      <c r="V203" s="224">
        <v>5</v>
      </c>
      <c r="W203" s="224">
        <v>5</v>
      </c>
      <c r="X203" s="77"/>
      <c r="Y203" s="77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4"/>
      <c r="AS203" s="74"/>
      <c r="AT203" s="74"/>
      <c r="AU203" s="74"/>
      <c r="AV203" s="74"/>
      <c r="AW203" s="74"/>
      <c r="AX203" s="74"/>
      <c r="AY203" s="74"/>
      <c r="AZ203" s="75"/>
      <c r="BA203" s="75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6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5"/>
    </row>
    <row r="204" spans="2:87" s="1" customFormat="1" ht="30" customHeight="1" x14ac:dyDescent="0.25">
      <c r="B204" s="209">
        <v>237</v>
      </c>
      <c r="C204" s="210">
        <v>45474</v>
      </c>
      <c r="D204" s="209" t="s">
        <v>129</v>
      </c>
      <c r="E204" s="211" t="s">
        <v>92</v>
      </c>
      <c r="F204" s="211" t="s">
        <v>96</v>
      </c>
      <c r="G204" s="211" t="s">
        <v>150</v>
      </c>
      <c r="H204" s="212" t="s">
        <v>67</v>
      </c>
      <c r="I204" s="221">
        <v>5</v>
      </c>
      <c r="J204" s="222">
        <v>4</v>
      </c>
      <c r="K204" s="222">
        <v>4</v>
      </c>
      <c r="L204" s="222">
        <v>5</v>
      </c>
      <c r="M204" s="222">
        <v>4</v>
      </c>
      <c r="N204" s="222">
        <v>2</v>
      </c>
      <c r="O204" s="221">
        <v>4</v>
      </c>
      <c r="P204" s="223">
        <v>5</v>
      </c>
      <c r="Q204" s="221"/>
      <c r="R204" s="223">
        <v>5</v>
      </c>
      <c r="S204" s="222">
        <v>5</v>
      </c>
      <c r="T204" s="222">
        <v>5</v>
      </c>
      <c r="U204" s="222">
        <v>1</v>
      </c>
      <c r="V204" s="224">
        <v>5</v>
      </c>
      <c r="W204" s="224">
        <v>4</v>
      </c>
      <c r="X204" s="77"/>
      <c r="Y204" s="77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4"/>
      <c r="AS204" s="74"/>
      <c r="AT204" s="74"/>
      <c r="AU204" s="74"/>
      <c r="AV204" s="74"/>
      <c r="AW204" s="74"/>
      <c r="AX204" s="74"/>
      <c r="AY204" s="74"/>
      <c r="AZ204" s="75"/>
      <c r="BA204" s="75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6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5"/>
    </row>
    <row r="205" spans="2:87" s="1" customFormat="1" ht="30" customHeight="1" x14ac:dyDescent="0.25">
      <c r="B205" s="209">
        <v>238</v>
      </c>
      <c r="C205" s="210">
        <v>45474</v>
      </c>
      <c r="D205" s="209" t="s">
        <v>129</v>
      </c>
      <c r="E205" s="211" t="s">
        <v>94</v>
      </c>
      <c r="F205" s="211" t="s">
        <v>96</v>
      </c>
      <c r="G205" s="211" t="s">
        <v>31</v>
      </c>
      <c r="H205" s="212" t="s">
        <v>60</v>
      </c>
      <c r="I205" s="221">
        <v>5</v>
      </c>
      <c r="J205" s="222">
        <v>5</v>
      </c>
      <c r="K205" s="222">
        <v>4</v>
      </c>
      <c r="L205" s="222">
        <v>5</v>
      </c>
      <c r="M205" s="222">
        <v>5</v>
      </c>
      <c r="N205" s="222"/>
      <c r="O205" s="221">
        <v>5</v>
      </c>
      <c r="P205" s="223">
        <v>5</v>
      </c>
      <c r="Q205" s="221"/>
      <c r="R205" s="223">
        <v>4</v>
      </c>
      <c r="S205" s="222">
        <v>5</v>
      </c>
      <c r="T205" s="222"/>
      <c r="U205" s="222"/>
      <c r="V205" s="224">
        <v>4</v>
      </c>
      <c r="W205" s="224">
        <v>5</v>
      </c>
      <c r="X205" s="77"/>
      <c r="Y205" s="77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4"/>
      <c r="AS205" s="74"/>
      <c r="AT205" s="74"/>
      <c r="AU205" s="74"/>
      <c r="AV205" s="74"/>
      <c r="AW205" s="74"/>
      <c r="AX205" s="74"/>
      <c r="AY205" s="74"/>
      <c r="AZ205" s="75"/>
      <c r="BA205" s="75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6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5"/>
    </row>
    <row r="206" spans="2:87" s="1" customFormat="1" ht="30" customHeight="1" x14ac:dyDescent="0.25">
      <c r="B206" s="209">
        <v>239</v>
      </c>
      <c r="C206" s="210">
        <v>45474</v>
      </c>
      <c r="D206" s="209" t="s">
        <v>129</v>
      </c>
      <c r="E206" s="211" t="s">
        <v>94</v>
      </c>
      <c r="F206" s="211" t="s">
        <v>96</v>
      </c>
      <c r="G206" s="211" t="s">
        <v>131</v>
      </c>
      <c r="H206" s="212" t="s">
        <v>84</v>
      </c>
      <c r="I206" s="221">
        <v>3</v>
      </c>
      <c r="J206" s="222">
        <v>3</v>
      </c>
      <c r="K206" s="222">
        <v>2</v>
      </c>
      <c r="L206" s="222"/>
      <c r="M206" s="222">
        <v>3</v>
      </c>
      <c r="N206" s="222"/>
      <c r="O206" s="221">
        <v>2</v>
      </c>
      <c r="P206" s="223">
        <v>2</v>
      </c>
      <c r="Q206" s="221">
        <v>3</v>
      </c>
      <c r="R206" s="223">
        <v>3</v>
      </c>
      <c r="S206" s="222"/>
      <c r="T206" s="222"/>
      <c r="U206" s="222"/>
      <c r="V206" s="224">
        <v>3</v>
      </c>
      <c r="W206" s="224">
        <v>3</v>
      </c>
      <c r="X206" s="77"/>
      <c r="Y206" s="77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4"/>
      <c r="AS206" s="74"/>
      <c r="AT206" s="74"/>
      <c r="AU206" s="74"/>
      <c r="AV206" s="74"/>
      <c r="AW206" s="74"/>
      <c r="AX206" s="74"/>
      <c r="AY206" s="74"/>
      <c r="AZ206" s="75"/>
      <c r="BA206" s="75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6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5"/>
    </row>
    <row r="207" spans="2:87" s="1" customFormat="1" ht="30" customHeight="1" x14ac:dyDescent="0.25">
      <c r="B207" s="209">
        <v>240</v>
      </c>
      <c r="C207" s="210">
        <v>45474</v>
      </c>
      <c r="D207" s="209" t="s">
        <v>129</v>
      </c>
      <c r="E207" s="211" t="s">
        <v>94</v>
      </c>
      <c r="F207" s="211" t="s">
        <v>96</v>
      </c>
      <c r="G207" s="211" t="s">
        <v>46</v>
      </c>
      <c r="H207" s="212" t="s">
        <v>68</v>
      </c>
      <c r="I207" s="221">
        <v>5</v>
      </c>
      <c r="J207" s="222">
        <v>5</v>
      </c>
      <c r="K207" s="222">
        <v>5</v>
      </c>
      <c r="L207" s="222">
        <v>5</v>
      </c>
      <c r="M207" s="222">
        <v>5</v>
      </c>
      <c r="N207" s="222">
        <v>5</v>
      </c>
      <c r="O207" s="221">
        <v>5</v>
      </c>
      <c r="P207" s="223">
        <v>5</v>
      </c>
      <c r="Q207" s="221">
        <v>5</v>
      </c>
      <c r="R207" s="223">
        <v>5</v>
      </c>
      <c r="S207" s="222">
        <v>5</v>
      </c>
      <c r="T207" s="222">
        <v>4</v>
      </c>
      <c r="U207" s="222">
        <v>5</v>
      </c>
      <c r="V207" s="224">
        <v>5</v>
      </c>
      <c r="W207" s="224">
        <v>5</v>
      </c>
      <c r="X207" s="77"/>
      <c r="Y207" s="77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4"/>
      <c r="AS207" s="74"/>
      <c r="AT207" s="74"/>
      <c r="AU207" s="74"/>
      <c r="AV207" s="74"/>
      <c r="AW207" s="74"/>
      <c r="AX207" s="74"/>
      <c r="AY207" s="74"/>
      <c r="AZ207" s="75"/>
      <c r="BA207" s="75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6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5"/>
    </row>
    <row r="208" spans="2:87" s="1" customFormat="1" ht="30" customHeight="1" x14ac:dyDescent="0.25">
      <c r="B208" s="209">
        <v>241</v>
      </c>
      <c r="C208" s="210">
        <v>45474</v>
      </c>
      <c r="D208" s="209" t="s">
        <v>129</v>
      </c>
      <c r="E208" s="211" t="s">
        <v>94</v>
      </c>
      <c r="F208" s="211" t="s">
        <v>95</v>
      </c>
      <c r="G208" s="211" t="s">
        <v>132</v>
      </c>
      <c r="H208" s="212" t="s">
        <v>74</v>
      </c>
      <c r="I208" s="221">
        <v>4</v>
      </c>
      <c r="J208" s="222">
        <v>4</v>
      </c>
      <c r="K208" s="222">
        <v>4</v>
      </c>
      <c r="L208" s="222">
        <v>4</v>
      </c>
      <c r="M208" s="222">
        <v>4</v>
      </c>
      <c r="N208" s="222">
        <v>3</v>
      </c>
      <c r="O208" s="221">
        <v>3</v>
      </c>
      <c r="P208" s="223">
        <v>3</v>
      </c>
      <c r="Q208" s="221">
        <v>4</v>
      </c>
      <c r="R208" s="223">
        <v>4</v>
      </c>
      <c r="S208" s="222">
        <v>4</v>
      </c>
      <c r="T208" s="222">
        <v>3</v>
      </c>
      <c r="U208" s="222">
        <v>3</v>
      </c>
      <c r="V208" s="224">
        <v>4</v>
      </c>
      <c r="W208" s="224">
        <v>3</v>
      </c>
      <c r="X208" s="77"/>
      <c r="Y208" s="77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4"/>
      <c r="AS208" s="74"/>
      <c r="AT208" s="74"/>
      <c r="AU208" s="74"/>
      <c r="AV208" s="74"/>
      <c r="AW208" s="74"/>
      <c r="AX208" s="74"/>
      <c r="AY208" s="74"/>
      <c r="AZ208" s="75"/>
      <c r="BA208" s="75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6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5"/>
    </row>
    <row r="209" spans="2:87" s="1" customFormat="1" ht="30" customHeight="1" x14ac:dyDescent="0.25">
      <c r="B209" s="209">
        <v>242</v>
      </c>
      <c r="C209" s="210">
        <v>45474</v>
      </c>
      <c r="D209" s="209" t="s">
        <v>129</v>
      </c>
      <c r="E209" s="211" t="s">
        <v>94</v>
      </c>
      <c r="F209" s="211" t="s">
        <v>97</v>
      </c>
      <c r="G209" s="211" t="s">
        <v>31</v>
      </c>
      <c r="H209" s="212" t="s">
        <v>60</v>
      </c>
      <c r="I209" s="221">
        <v>5</v>
      </c>
      <c r="J209" s="222"/>
      <c r="K209" s="222"/>
      <c r="L209" s="222">
        <v>5</v>
      </c>
      <c r="M209" s="222">
        <v>4</v>
      </c>
      <c r="N209" s="222"/>
      <c r="O209" s="221">
        <v>5</v>
      </c>
      <c r="P209" s="223">
        <v>5</v>
      </c>
      <c r="Q209" s="221"/>
      <c r="R209" s="223"/>
      <c r="S209" s="222"/>
      <c r="T209" s="222"/>
      <c r="U209" s="222"/>
      <c r="V209" s="224">
        <v>4</v>
      </c>
      <c r="W209" s="224"/>
      <c r="X209" s="77"/>
      <c r="Y209" s="77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4"/>
      <c r="AS209" s="74"/>
      <c r="AT209" s="74"/>
      <c r="AU209" s="74"/>
      <c r="AV209" s="74"/>
      <c r="AW209" s="74"/>
      <c r="AX209" s="74"/>
      <c r="AY209" s="74"/>
      <c r="AZ209" s="75"/>
      <c r="BA209" s="75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6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5"/>
    </row>
    <row r="210" spans="2:87" s="1" customFormat="1" ht="30" customHeight="1" x14ac:dyDescent="0.25">
      <c r="B210" s="209">
        <v>243</v>
      </c>
      <c r="C210" s="210">
        <v>45474</v>
      </c>
      <c r="D210" s="209" t="s">
        <v>129</v>
      </c>
      <c r="E210" s="211" t="s">
        <v>93</v>
      </c>
      <c r="F210" s="211" t="s">
        <v>96</v>
      </c>
      <c r="G210" s="211" t="s">
        <v>38</v>
      </c>
      <c r="H210" s="212" t="s">
        <v>73</v>
      </c>
      <c r="I210" s="221">
        <v>3</v>
      </c>
      <c r="J210" s="222">
        <v>5</v>
      </c>
      <c r="K210" s="222">
        <v>5</v>
      </c>
      <c r="L210" s="222">
        <v>5</v>
      </c>
      <c r="M210" s="222">
        <v>5</v>
      </c>
      <c r="N210" s="222">
        <v>5</v>
      </c>
      <c r="O210" s="221">
        <v>4</v>
      </c>
      <c r="P210" s="223">
        <v>3</v>
      </c>
      <c r="Q210" s="221">
        <v>3</v>
      </c>
      <c r="R210" s="223">
        <v>2</v>
      </c>
      <c r="S210" s="222">
        <v>5</v>
      </c>
      <c r="T210" s="222">
        <v>2</v>
      </c>
      <c r="U210" s="222">
        <v>2</v>
      </c>
      <c r="V210" s="224">
        <v>5</v>
      </c>
      <c r="W210" s="224">
        <v>2</v>
      </c>
      <c r="X210" s="77"/>
      <c r="Y210" s="77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4"/>
      <c r="AS210" s="74"/>
      <c r="AT210" s="74"/>
      <c r="AU210" s="74"/>
      <c r="AV210" s="74"/>
      <c r="AW210" s="74"/>
      <c r="AX210" s="74"/>
      <c r="AY210" s="74"/>
      <c r="AZ210" s="75"/>
      <c r="BA210" s="75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6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5"/>
    </row>
    <row r="211" spans="2:87" s="1" customFormat="1" ht="30" customHeight="1" x14ac:dyDescent="0.25">
      <c r="B211" s="209">
        <v>244</v>
      </c>
      <c r="C211" s="210">
        <v>45475</v>
      </c>
      <c r="D211" s="209" t="s">
        <v>129</v>
      </c>
      <c r="E211" s="211" t="s">
        <v>93</v>
      </c>
      <c r="F211" s="211" t="s">
        <v>96</v>
      </c>
      <c r="G211" s="211" t="s">
        <v>149</v>
      </c>
      <c r="H211" s="212" t="s">
        <v>63</v>
      </c>
      <c r="I211" s="221"/>
      <c r="J211" s="222"/>
      <c r="K211" s="222"/>
      <c r="L211" s="222">
        <v>2</v>
      </c>
      <c r="M211" s="222"/>
      <c r="N211" s="222"/>
      <c r="O211" s="221"/>
      <c r="P211" s="223"/>
      <c r="Q211" s="221">
        <v>2</v>
      </c>
      <c r="R211" s="223"/>
      <c r="S211" s="222">
        <v>3</v>
      </c>
      <c r="T211" s="222">
        <v>1</v>
      </c>
      <c r="U211" s="222">
        <v>1</v>
      </c>
      <c r="V211" s="224"/>
      <c r="W211" s="224">
        <v>2</v>
      </c>
      <c r="X211" s="77"/>
      <c r="Y211" s="77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4"/>
      <c r="AS211" s="74"/>
      <c r="AT211" s="74"/>
      <c r="AU211" s="74"/>
      <c r="AV211" s="74"/>
      <c r="AW211" s="74"/>
      <c r="AX211" s="74"/>
      <c r="AY211" s="74"/>
      <c r="AZ211" s="75"/>
      <c r="BA211" s="75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6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5"/>
    </row>
    <row r="212" spans="2:87" s="1" customFormat="1" ht="30" customHeight="1" x14ac:dyDescent="0.25">
      <c r="B212" s="209">
        <v>245</v>
      </c>
      <c r="C212" s="210">
        <v>45475</v>
      </c>
      <c r="D212" s="209" t="s">
        <v>129</v>
      </c>
      <c r="E212" s="211" t="s">
        <v>94</v>
      </c>
      <c r="F212" s="211" t="s">
        <v>95</v>
      </c>
      <c r="G212" s="211" t="s">
        <v>26</v>
      </c>
      <c r="H212" s="212" t="s">
        <v>62</v>
      </c>
      <c r="I212" s="221">
        <v>5</v>
      </c>
      <c r="J212" s="222">
        <v>5</v>
      </c>
      <c r="K212" s="222">
        <v>5</v>
      </c>
      <c r="L212" s="222">
        <v>5</v>
      </c>
      <c r="M212" s="222">
        <v>5</v>
      </c>
      <c r="N212" s="222">
        <v>3</v>
      </c>
      <c r="O212" s="221">
        <v>4</v>
      </c>
      <c r="P212" s="223">
        <v>5</v>
      </c>
      <c r="Q212" s="221">
        <v>5</v>
      </c>
      <c r="R212" s="223">
        <v>5</v>
      </c>
      <c r="S212" s="222">
        <v>4</v>
      </c>
      <c r="T212" s="222">
        <v>5</v>
      </c>
      <c r="U212" s="222">
        <v>5</v>
      </c>
      <c r="V212" s="224">
        <v>5</v>
      </c>
      <c r="W212" s="224">
        <v>5</v>
      </c>
      <c r="X212" s="77"/>
      <c r="Y212" s="77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4"/>
      <c r="AS212" s="74"/>
      <c r="AT212" s="74"/>
      <c r="AU212" s="74"/>
      <c r="AV212" s="74"/>
      <c r="AW212" s="74"/>
      <c r="AX212" s="74"/>
      <c r="AY212" s="74"/>
      <c r="AZ212" s="75"/>
      <c r="BA212" s="75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6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5"/>
    </row>
    <row r="213" spans="2:87" s="1" customFormat="1" ht="30" customHeight="1" x14ac:dyDescent="0.25">
      <c r="B213" s="209">
        <v>247</v>
      </c>
      <c r="C213" s="210">
        <v>45475</v>
      </c>
      <c r="D213" s="209" t="s">
        <v>129</v>
      </c>
      <c r="E213" s="211" t="s">
        <v>94</v>
      </c>
      <c r="F213" s="211" t="s">
        <v>97</v>
      </c>
      <c r="G213" s="211" t="s">
        <v>25</v>
      </c>
      <c r="H213" s="212" t="s">
        <v>70</v>
      </c>
      <c r="I213" s="221">
        <v>5</v>
      </c>
      <c r="J213" s="222"/>
      <c r="K213" s="222"/>
      <c r="L213" s="222">
        <v>5</v>
      </c>
      <c r="M213" s="222">
        <v>5</v>
      </c>
      <c r="N213" s="222"/>
      <c r="O213" s="221">
        <v>5</v>
      </c>
      <c r="P213" s="223">
        <v>5</v>
      </c>
      <c r="Q213" s="221">
        <v>5</v>
      </c>
      <c r="R213" s="223">
        <v>5</v>
      </c>
      <c r="S213" s="222">
        <v>5</v>
      </c>
      <c r="T213" s="222">
        <v>5</v>
      </c>
      <c r="U213" s="222"/>
      <c r="V213" s="224">
        <v>3</v>
      </c>
      <c r="W213" s="224">
        <v>4</v>
      </c>
      <c r="X213" s="77"/>
      <c r="Y213" s="77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4"/>
      <c r="AS213" s="74"/>
      <c r="AT213" s="74"/>
      <c r="AU213" s="74"/>
      <c r="AV213" s="74"/>
      <c r="AW213" s="74"/>
      <c r="AX213" s="74"/>
      <c r="AY213" s="74"/>
      <c r="AZ213" s="75"/>
      <c r="BA213" s="75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6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5"/>
    </row>
    <row r="214" spans="2:87" s="1" customFormat="1" ht="30" customHeight="1" x14ac:dyDescent="0.25">
      <c r="B214" s="209">
        <v>248</v>
      </c>
      <c r="C214" s="210">
        <v>45475</v>
      </c>
      <c r="D214" s="209" t="s">
        <v>129</v>
      </c>
      <c r="E214" s="211" t="s">
        <v>93</v>
      </c>
      <c r="F214" s="211" t="s">
        <v>96</v>
      </c>
      <c r="G214" s="211" t="s">
        <v>43</v>
      </c>
      <c r="H214" s="212" t="s">
        <v>277</v>
      </c>
      <c r="I214" s="221">
        <v>5</v>
      </c>
      <c r="J214" s="222">
        <v>5</v>
      </c>
      <c r="K214" s="222"/>
      <c r="L214" s="222">
        <v>5</v>
      </c>
      <c r="M214" s="222">
        <v>4</v>
      </c>
      <c r="N214" s="222"/>
      <c r="O214" s="221"/>
      <c r="P214" s="223"/>
      <c r="Q214" s="221"/>
      <c r="R214" s="223">
        <v>5</v>
      </c>
      <c r="S214" s="222">
        <v>5</v>
      </c>
      <c r="T214" s="222">
        <v>5</v>
      </c>
      <c r="U214" s="222">
        <v>5</v>
      </c>
      <c r="V214" s="224">
        <v>5</v>
      </c>
      <c r="W214" s="224">
        <v>5</v>
      </c>
      <c r="X214" s="77"/>
      <c r="Y214" s="77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4"/>
      <c r="AS214" s="74"/>
      <c r="AT214" s="74"/>
      <c r="AU214" s="74"/>
      <c r="AV214" s="74"/>
      <c r="AW214" s="74"/>
      <c r="AX214" s="74"/>
      <c r="AY214" s="74"/>
      <c r="AZ214" s="75"/>
      <c r="BA214" s="75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6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5"/>
    </row>
    <row r="215" spans="2:87" s="1" customFormat="1" ht="30" customHeight="1" x14ac:dyDescent="0.25">
      <c r="B215" s="209">
        <v>249</v>
      </c>
      <c r="C215" s="210">
        <v>45475</v>
      </c>
      <c r="D215" s="209" t="s">
        <v>129</v>
      </c>
      <c r="E215" s="211" t="s">
        <v>94</v>
      </c>
      <c r="F215" s="211" t="s">
        <v>95</v>
      </c>
      <c r="G215" s="211" t="s">
        <v>34</v>
      </c>
      <c r="H215" s="212" t="s">
        <v>55</v>
      </c>
      <c r="I215" s="221">
        <v>5</v>
      </c>
      <c r="J215" s="222">
        <v>5</v>
      </c>
      <c r="K215" s="222">
        <v>4</v>
      </c>
      <c r="L215" s="222">
        <v>5</v>
      </c>
      <c r="M215" s="222">
        <v>5</v>
      </c>
      <c r="N215" s="222">
        <v>5</v>
      </c>
      <c r="O215" s="221">
        <v>5</v>
      </c>
      <c r="P215" s="223">
        <v>5</v>
      </c>
      <c r="Q215" s="221">
        <v>5</v>
      </c>
      <c r="R215" s="223">
        <v>3</v>
      </c>
      <c r="S215" s="222">
        <v>5</v>
      </c>
      <c r="T215" s="222">
        <v>5</v>
      </c>
      <c r="U215" s="222">
        <v>5</v>
      </c>
      <c r="V215" s="224">
        <v>5</v>
      </c>
      <c r="W215" s="224">
        <v>5</v>
      </c>
      <c r="X215" s="77"/>
      <c r="Y215" s="77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4"/>
      <c r="AS215" s="74"/>
      <c r="AT215" s="74"/>
      <c r="AU215" s="74"/>
      <c r="AV215" s="74"/>
      <c r="AW215" s="74"/>
      <c r="AX215" s="74"/>
      <c r="AY215" s="74"/>
      <c r="AZ215" s="75"/>
      <c r="BA215" s="75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6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5"/>
    </row>
    <row r="216" spans="2:87" s="1" customFormat="1" ht="30" customHeight="1" x14ac:dyDescent="0.25">
      <c r="B216" s="209">
        <v>250</v>
      </c>
      <c r="C216" s="210">
        <v>45475</v>
      </c>
      <c r="D216" s="209" t="s">
        <v>129</v>
      </c>
      <c r="E216" s="211" t="s">
        <v>93</v>
      </c>
      <c r="F216" s="211" t="s">
        <v>96</v>
      </c>
      <c r="G216" s="211" t="s">
        <v>42</v>
      </c>
      <c r="H216" s="212" t="s">
        <v>64</v>
      </c>
      <c r="I216" s="221">
        <v>5</v>
      </c>
      <c r="J216" s="222">
        <v>5</v>
      </c>
      <c r="K216" s="222">
        <v>5</v>
      </c>
      <c r="L216" s="222">
        <v>5</v>
      </c>
      <c r="M216" s="222">
        <v>3</v>
      </c>
      <c r="N216" s="222">
        <v>3</v>
      </c>
      <c r="O216" s="221">
        <v>3</v>
      </c>
      <c r="P216" s="223">
        <v>3</v>
      </c>
      <c r="Q216" s="221">
        <v>5</v>
      </c>
      <c r="R216" s="223">
        <v>1</v>
      </c>
      <c r="S216" s="222">
        <v>4</v>
      </c>
      <c r="T216" s="222">
        <v>3</v>
      </c>
      <c r="U216" s="222">
        <v>3</v>
      </c>
      <c r="V216" s="224">
        <v>4</v>
      </c>
      <c r="W216" s="224">
        <v>4</v>
      </c>
      <c r="X216" s="77"/>
      <c r="Y216" s="77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4"/>
      <c r="AS216" s="74"/>
      <c r="AT216" s="74"/>
      <c r="AU216" s="74"/>
      <c r="AV216" s="74"/>
      <c r="AW216" s="74"/>
      <c r="AX216" s="74"/>
      <c r="AY216" s="74"/>
      <c r="AZ216" s="75"/>
      <c r="BA216" s="75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6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5"/>
    </row>
    <row r="217" spans="2:87" s="1" customFormat="1" ht="30" customHeight="1" x14ac:dyDescent="0.25">
      <c r="B217" s="209">
        <v>252</v>
      </c>
      <c r="C217" s="210">
        <v>45475</v>
      </c>
      <c r="D217" s="209" t="s">
        <v>129</v>
      </c>
      <c r="E217" s="211" t="s">
        <v>92</v>
      </c>
      <c r="F217" s="211" t="s">
        <v>96</v>
      </c>
      <c r="G217" s="211" t="s">
        <v>25</v>
      </c>
      <c r="H217" s="212" t="s">
        <v>70</v>
      </c>
      <c r="I217" s="221">
        <v>5</v>
      </c>
      <c r="J217" s="222">
        <v>5</v>
      </c>
      <c r="K217" s="222"/>
      <c r="L217" s="222">
        <v>5</v>
      </c>
      <c r="M217" s="222">
        <v>4</v>
      </c>
      <c r="N217" s="222"/>
      <c r="O217" s="221"/>
      <c r="P217" s="223"/>
      <c r="Q217" s="221"/>
      <c r="R217" s="223">
        <v>5</v>
      </c>
      <c r="S217" s="222">
        <v>5</v>
      </c>
      <c r="T217" s="222">
        <v>5</v>
      </c>
      <c r="U217" s="222"/>
      <c r="V217" s="224">
        <v>4</v>
      </c>
      <c r="W217" s="224">
        <v>5</v>
      </c>
      <c r="X217" s="77"/>
      <c r="Y217" s="77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4"/>
      <c r="AS217" s="74"/>
      <c r="AT217" s="74"/>
      <c r="AU217" s="74"/>
      <c r="AV217" s="74"/>
      <c r="AW217" s="74"/>
      <c r="AX217" s="74"/>
      <c r="AY217" s="74"/>
      <c r="AZ217" s="75"/>
      <c r="BA217" s="75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6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5"/>
    </row>
    <row r="218" spans="2:87" s="1" customFormat="1" ht="30" customHeight="1" x14ac:dyDescent="0.25">
      <c r="B218" s="209">
        <v>253</v>
      </c>
      <c r="C218" s="210">
        <v>45475</v>
      </c>
      <c r="D218" s="209" t="s">
        <v>129</v>
      </c>
      <c r="E218" s="211" t="s">
        <v>93</v>
      </c>
      <c r="F218" s="211" t="s">
        <v>96</v>
      </c>
      <c r="G218" s="211" t="s">
        <v>35</v>
      </c>
      <c r="H218" s="212" t="s">
        <v>72</v>
      </c>
      <c r="I218" s="221">
        <v>4</v>
      </c>
      <c r="J218" s="222">
        <v>3</v>
      </c>
      <c r="K218" s="222">
        <v>4</v>
      </c>
      <c r="L218" s="222">
        <v>4</v>
      </c>
      <c r="M218" s="222">
        <v>4</v>
      </c>
      <c r="N218" s="222">
        <v>2</v>
      </c>
      <c r="O218" s="221">
        <v>4</v>
      </c>
      <c r="P218" s="223"/>
      <c r="Q218" s="221">
        <v>4</v>
      </c>
      <c r="R218" s="223">
        <v>3</v>
      </c>
      <c r="S218" s="222">
        <v>4</v>
      </c>
      <c r="T218" s="222">
        <v>4</v>
      </c>
      <c r="U218" s="222">
        <v>4</v>
      </c>
      <c r="V218" s="224">
        <v>4</v>
      </c>
      <c r="W218" s="224">
        <v>4</v>
      </c>
      <c r="X218" s="77"/>
      <c r="Y218" s="77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4"/>
      <c r="AS218" s="74"/>
      <c r="AT218" s="74"/>
      <c r="AU218" s="74"/>
      <c r="AV218" s="74"/>
      <c r="AW218" s="74"/>
      <c r="AX218" s="74"/>
      <c r="AY218" s="74"/>
      <c r="AZ218" s="75"/>
      <c r="BA218" s="75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6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5"/>
    </row>
    <row r="219" spans="2:87" s="1" customFormat="1" ht="30" customHeight="1" x14ac:dyDescent="0.25">
      <c r="B219" s="209">
        <v>254</v>
      </c>
      <c r="C219" s="210">
        <v>45475</v>
      </c>
      <c r="D219" s="209" t="s">
        <v>129</v>
      </c>
      <c r="E219" s="211" t="s">
        <v>94</v>
      </c>
      <c r="F219" s="211" t="s">
        <v>95</v>
      </c>
      <c r="G219" s="211" t="s">
        <v>21</v>
      </c>
      <c r="H219" s="212" t="s">
        <v>66</v>
      </c>
      <c r="I219" s="221">
        <v>4</v>
      </c>
      <c r="J219" s="222">
        <v>5</v>
      </c>
      <c r="K219" s="222">
        <v>2</v>
      </c>
      <c r="L219" s="222">
        <v>4</v>
      </c>
      <c r="M219" s="222">
        <v>3</v>
      </c>
      <c r="N219" s="222">
        <v>1</v>
      </c>
      <c r="O219" s="221">
        <v>2</v>
      </c>
      <c r="P219" s="223">
        <v>3</v>
      </c>
      <c r="Q219" s="221">
        <v>4</v>
      </c>
      <c r="R219" s="223">
        <v>1</v>
      </c>
      <c r="S219" s="222">
        <v>3</v>
      </c>
      <c r="T219" s="222">
        <v>1</v>
      </c>
      <c r="U219" s="222">
        <v>2</v>
      </c>
      <c r="V219" s="224">
        <v>4</v>
      </c>
      <c r="W219" s="224">
        <v>4</v>
      </c>
      <c r="X219" s="77"/>
      <c r="Y219" s="77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4"/>
      <c r="AS219" s="74"/>
      <c r="AT219" s="74"/>
      <c r="AU219" s="74"/>
      <c r="AV219" s="74"/>
      <c r="AW219" s="74"/>
      <c r="AX219" s="74"/>
      <c r="AY219" s="74"/>
      <c r="AZ219" s="75"/>
      <c r="BA219" s="75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6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5"/>
    </row>
    <row r="220" spans="2:87" s="1" customFormat="1" ht="30" customHeight="1" x14ac:dyDescent="0.25">
      <c r="B220" s="209">
        <v>255</v>
      </c>
      <c r="C220" s="210">
        <v>45475</v>
      </c>
      <c r="D220" s="209" t="s">
        <v>129</v>
      </c>
      <c r="E220" s="211" t="s">
        <v>93</v>
      </c>
      <c r="F220" s="211" t="s">
        <v>96</v>
      </c>
      <c r="G220" s="211" t="s">
        <v>151</v>
      </c>
      <c r="H220" s="212" t="s">
        <v>88</v>
      </c>
      <c r="I220" s="221">
        <v>5</v>
      </c>
      <c r="J220" s="222"/>
      <c r="K220" s="222"/>
      <c r="L220" s="222">
        <v>5</v>
      </c>
      <c r="M220" s="222"/>
      <c r="N220" s="222"/>
      <c r="O220" s="221">
        <v>2</v>
      </c>
      <c r="P220" s="223">
        <v>2</v>
      </c>
      <c r="Q220" s="221">
        <v>5</v>
      </c>
      <c r="R220" s="223">
        <v>5</v>
      </c>
      <c r="S220" s="222"/>
      <c r="T220" s="222">
        <v>5</v>
      </c>
      <c r="U220" s="222"/>
      <c r="V220" s="224"/>
      <c r="W220" s="224">
        <v>3</v>
      </c>
      <c r="X220" s="77"/>
      <c r="Y220" s="77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4"/>
      <c r="AS220" s="74"/>
      <c r="AT220" s="74"/>
      <c r="AU220" s="74"/>
      <c r="AV220" s="74"/>
      <c r="AW220" s="74"/>
      <c r="AX220" s="74"/>
      <c r="AY220" s="74"/>
      <c r="AZ220" s="75"/>
      <c r="BA220" s="75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6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5"/>
    </row>
    <row r="221" spans="2:87" s="1" customFormat="1" ht="30" customHeight="1" x14ac:dyDescent="0.25">
      <c r="B221" s="209">
        <v>256</v>
      </c>
      <c r="C221" s="210">
        <v>45475</v>
      </c>
      <c r="D221" s="209" t="s">
        <v>129</v>
      </c>
      <c r="E221" s="211" t="s">
        <v>93</v>
      </c>
      <c r="F221" s="211" t="s">
        <v>95</v>
      </c>
      <c r="G221" s="211" t="s">
        <v>35</v>
      </c>
      <c r="H221" s="212" t="s">
        <v>72</v>
      </c>
      <c r="I221" s="221">
        <v>3</v>
      </c>
      <c r="J221" s="222">
        <v>3</v>
      </c>
      <c r="K221" s="222">
        <v>3</v>
      </c>
      <c r="L221" s="222">
        <v>4</v>
      </c>
      <c r="M221" s="222">
        <v>4</v>
      </c>
      <c r="N221" s="222">
        <v>3</v>
      </c>
      <c r="O221" s="221">
        <v>3</v>
      </c>
      <c r="P221" s="223">
        <v>3</v>
      </c>
      <c r="Q221" s="221">
        <v>5</v>
      </c>
      <c r="R221" s="223">
        <v>5</v>
      </c>
      <c r="S221" s="222">
        <v>4</v>
      </c>
      <c r="T221" s="222">
        <v>4</v>
      </c>
      <c r="U221" s="222">
        <v>5</v>
      </c>
      <c r="V221" s="224">
        <v>4</v>
      </c>
      <c r="W221" s="224">
        <v>3</v>
      </c>
      <c r="X221" s="77"/>
      <c r="Y221" s="77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4"/>
      <c r="AS221" s="74"/>
      <c r="AT221" s="74"/>
      <c r="AU221" s="74"/>
      <c r="AV221" s="74"/>
      <c r="AW221" s="74"/>
      <c r="AX221" s="74"/>
      <c r="AY221" s="74"/>
      <c r="AZ221" s="75"/>
      <c r="BA221" s="75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6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5"/>
    </row>
    <row r="222" spans="2:87" s="1" customFormat="1" ht="30" customHeight="1" x14ac:dyDescent="0.25">
      <c r="B222" s="209">
        <v>257</v>
      </c>
      <c r="C222" s="210">
        <v>45475</v>
      </c>
      <c r="D222" s="209" t="s">
        <v>129</v>
      </c>
      <c r="E222" s="211" t="s">
        <v>92</v>
      </c>
      <c r="F222" s="211" t="s">
        <v>96</v>
      </c>
      <c r="G222" s="211" t="s">
        <v>151</v>
      </c>
      <c r="H222" s="212" t="s">
        <v>88</v>
      </c>
      <c r="I222" s="221">
        <v>2</v>
      </c>
      <c r="J222" s="222">
        <v>1</v>
      </c>
      <c r="K222" s="222">
        <v>1</v>
      </c>
      <c r="L222" s="222">
        <v>5</v>
      </c>
      <c r="M222" s="222">
        <v>3</v>
      </c>
      <c r="N222" s="222">
        <v>1</v>
      </c>
      <c r="O222" s="221">
        <v>2</v>
      </c>
      <c r="P222" s="223">
        <v>1</v>
      </c>
      <c r="Q222" s="221">
        <v>4</v>
      </c>
      <c r="R222" s="223">
        <v>1</v>
      </c>
      <c r="S222" s="222">
        <v>2</v>
      </c>
      <c r="T222" s="222">
        <v>1</v>
      </c>
      <c r="U222" s="222">
        <v>1</v>
      </c>
      <c r="V222" s="224">
        <v>5</v>
      </c>
      <c r="W222" s="224">
        <v>2</v>
      </c>
      <c r="X222" s="77"/>
      <c r="Y222" s="77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4"/>
      <c r="AS222" s="74"/>
      <c r="AT222" s="74"/>
      <c r="AU222" s="74"/>
      <c r="AV222" s="74"/>
      <c r="AW222" s="74"/>
      <c r="AX222" s="74"/>
      <c r="AY222" s="74"/>
      <c r="AZ222" s="75"/>
      <c r="BA222" s="75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6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5"/>
    </row>
    <row r="223" spans="2:87" s="1" customFormat="1" ht="30" customHeight="1" x14ac:dyDescent="0.25">
      <c r="B223" s="209">
        <v>259</v>
      </c>
      <c r="C223" s="210">
        <v>45475</v>
      </c>
      <c r="D223" s="209" t="s">
        <v>129</v>
      </c>
      <c r="E223" s="211" t="s">
        <v>94</v>
      </c>
      <c r="F223" s="211" t="s">
        <v>95</v>
      </c>
      <c r="G223" s="211" t="s">
        <v>26</v>
      </c>
      <c r="H223" s="212" t="s">
        <v>62</v>
      </c>
      <c r="I223" s="221">
        <v>4</v>
      </c>
      <c r="J223" s="222">
        <v>5</v>
      </c>
      <c r="K223" s="222"/>
      <c r="L223" s="222">
        <v>5</v>
      </c>
      <c r="M223" s="222">
        <v>4</v>
      </c>
      <c r="N223" s="222"/>
      <c r="O223" s="221">
        <v>3</v>
      </c>
      <c r="P223" s="223">
        <v>4</v>
      </c>
      <c r="Q223" s="221"/>
      <c r="R223" s="223">
        <v>3</v>
      </c>
      <c r="S223" s="222">
        <v>5</v>
      </c>
      <c r="T223" s="222">
        <v>3</v>
      </c>
      <c r="U223" s="222"/>
      <c r="V223" s="224">
        <v>5</v>
      </c>
      <c r="W223" s="224">
        <v>5</v>
      </c>
      <c r="X223" s="77"/>
      <c r="Y223" s="77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4"/>
      <c r="AS223" s="74"/>
      <c r="AT223" s="74"/>
      <c r="AU223" s="74"/>
      <c r="AV223" s="74"/>
      <c r="AW223" s="74"/>
      <c r="AX223" s="74"/>
      <c r="AY223" s="74"/>
      <c r="AZ223" s="75"/>
      <c r="BA223" s="75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6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5"/>
    </row>
    <row r="224" spans="2:87" s="1" customFormat="1" ht="30" customHeight="1" x14ac:dyDescent="0.25">
      <c r="B224" s="209">
        <v>260</v>
      </c>
      <c r="C224" s="210">
        <v>45475</v>
      </c>
      <c r="D224" s="209" t="s">
        <v>129</v>
      </c>
      <c r="E224" s="211" t="s">
        <v>93</v>
      </c>
      <c r="F224" s="211" t="s">
        <v>96</v>
      </c>
      <c r="G224" s="211" t="s">
        <v>26</v>
      </c>
      <c r="H224" s="212" t="s">
        <v>62</v>
      </c>
      <c r="I224" s="221">
        <v>5</v>
      </c>
      <c r="J224" s="222">
        <v>5</v>
      </c>
      <c r="K224" s="222">
        <v>5</v>
      </c>
      <c r="L224" s="222">
        <v>5</v>
      </c>
      <c r="M224" s="222">
        <v>5</v>
      </c>
      <c r="N224" s="222">
        <v>5</v>
      </c>
      <c r="O224" s="221">
        <v>3</v>
      </c>
      <c r="P224" s="223">
        <v>5</v>
      </c>
      <c r="Q224" s="221">
        <v>2</v>
      </c>
      <c r="R224" s="223">
        <v>3</v>
      </c>
      <c r="S224" s="222">
        <v>4</v>
      </c>
      <c r="T224" s="222">
        <v>2</v>
      </c>
      <c r="U224" s="222"/>
      <c r="V224" s="224">
        <v>5</v>
      </c>
      <c r="W224" s="224">
        <v>5</v>
      </c>
      <c r="X224" s="77"/>
      <c r="Y224" s="77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4"/>
      <c r="AS224" s="74"/>
      <c r="AT224" s="74"/>
      <c r="AU224" s="74"/>
      <c r="AV224" s="74"/>
      <c r="AW224" s="74"/>
      <c r="AX224" s="74"/>
      <c r="AY224" s="74"/>
      <c r="AZ224" s="75"/>
      <c r="BA224" s="75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6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5"/>
    </row>
    <row r="225" spans="2:87" s="1" customFormat="1" ht="30" customHeight="1" x14ac:dyDescent="0.25">
      <c r="B225" s="209">
        <v>261</v>
      </c>
      <c r="C225" s="210">
        <v>45475</v>
      </c>
      <c r="D225" s="209" t="s">
        <v>129</v>
      </c>
      <c r="E225" s="211" t="s">
        <v>93</v>
      </c>
      <c r="F225" s="211" t="s">
        <v>95</v>
      </c>
      <c r="G225" s="211" t="s">
        <v>131</v>
      </c>
      <c r="H225" s="212" t="s">
        <v>84</v>
      </c>
      <c r="I225" s="221">
        <v>3</v>
      </c>
      <c r="J225" s="222">
        <v>5</v>
      </c>
      <c r="K225" s="222"/>
      <c r="L225" s="222"/>
      <c r="M225" s="222"/>
      <c r="N225" s="222"/>
      <c r="O225" s="221">
        <v>5</v>
      </c>
      <c r="P225" s="223">
        <v>5</v>
      </c>
      <c r="Q225" s="221">
        <v>5</v>
      </c>
      <c r="R225" s="223">
        <v>4</v>
      </c>
      <c r="S225" s="222"/>
      <c r="T225" s="222">
        <v>5</v>
      </c>
      <c r="U225" s="222">
        <v>4</v>
      </c>
      <c r="V225" s="224"/>
      <c r="W225" s="224">
        <v>3</v>
      </c>
      <c r="X225" s="77"/>
      <c r="Y225" s="77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4"/>
      <c r="AS225" s="74"/>
      <c r="AT225" s="74"/>
      <c r="AU225" s="74"/>
      <c r="AV225" s="74"/>
      <c r="AW225" s="74"/>
      <c r="AX225" s="74"/>
      <c r="AY225" s="74"/>
      <c r="AZ225" s="75"/>
      <c r="BA225" s="75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6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5"/>
    </row>
    <row r="226" spans="2:87" s="1" customFormat="1" ht="30" customHeight="1" x14ac:dyDescent="0.25">
      <c r="B226" s="209">
        <v>262</v>
      </c>
      <c r="C226" s="210">
        <v>45475</v>
      </c>
      <c r="D226" s="209" t="s">
        <v>129</v>
      </c>
      <c r="E226" s="211" t="s">
        <v>94</v>
      </c>
      <c r="F226" s="211" t="s">
        <v>96</v>
      </c>
      <c r="G226" s="211" t="s">
        <v>152</v>
      </c>
      <c r="H226" s="212" t="s">
        <v>153</v>
      </c>
      <c r="I226" s="221">
        <v>5</v>
      </c>
      <c r="J226" s="222">
        <v>5</v>
      </c>
      <c r="K226" s="222">
        <v>5</v>
      </c>
      <c r="L226" s="222">
        <v>5</v>
      </c>
      <c r="M226" s="222">
        <v>5</v>
      </c>
      <c r="N226" s="222">
        <v>4</v>
      </c>
      <c r="O226" s="221">
        <v>5</v>
      </c>
      <c r="P226" s="223">
        <v>4</v>
      </c>
      <c r="Q226" s="221">
        <v>5</v>
      </c>
      <c r="R226" s="223">
        <v>5</v>
      </c>
      <c r="S226" s="222">
        <v>5</v>
      </c>
      <c r="T226" s="222">
        <v>5</v>
      </c>
      <c r="U226" s="222">
        <v>5</v>
      </c>
      <c r="V226" s="224">
        <v>5</v>
      </c>
      <c r="W226" s="224">
        <v>5</v>
      </c>
      <c r="X226" s="77"/>
      <c r="Y226" s="77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4"/>
      <c r="AS226" s="74"/>
      <c r="AT226" s="74"/>
      <c r="AU226" s="74"/>
      <c r="AV226" s="74"/>
      <c r="AW226" s="74"/>
      <c r="AX226" s="74"/>
      <c r="AY226" s="74"/>
      <c r="AZ226" s="75"/>
      <c r="BA226" s="75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6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5"/>
    </row>
    <row r="227" spans="2:87" s="1" customFormat="1" ht="30" customHeight="1" x14ac:dyDescent="0.25">
      <c r="B227" s="209">
        <v>263</v>
      </c>
      <c r="C227" s="210">
        <v>45475</v>
      </c>
      <c r="D227" s="209" t="s">
        <v>129</v>
      </c>
      <c r="E227" s="211" t="s">
        <v>94</v>
      </c>
      <c r="F227" s="211" t="s">
        <v>95</v>
      </c>
      <c r="G227" s="211" t="s">
        <v>25</v>
      </c>
      <c r="H227" s="212" t="s">
        <v>70</v>
      </c>
      <c r="I227" s="221">
        <v>5</v>
      </c>
      <c r="J227" s="222">
        <v>5</v>
      </c>
      <c r="K227" s="222">
        <v>5</v>
      </c>
      <c r="L227" s="222">
        <v>5</v>
      </c>
      <c r="M227" s="222">
        <v>5</v>
      </c>
      <c r="N227" s="222">
        <v>4</v>
      </c>
      <c r="O227" s="221">
        <v>5</v>
      </c>
      <c r="P227" s="223">
        <v>5</v>
      </c>
      <c r="Q227" s="221">
        <v>5</v>
      </c>
      <c r="R227" s="223">
        <v>5</v>
      </c>
      <c r="S227" s="222"/>
      <c r="T227" s="222">
        <v>5</v>
      </c>
      <c r="U227" s="222">
        <v>5</v>
      </c>
      <c r="V227" s="224">
        <v>5</v>
      </c>
      <c r="W227" s="224">
        <v>5</v>
      </c>
      <c r="X227" s="77"/>
      <c r="Y227" s="77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4"/>
      <c r="AS227" s="74"/>
      <c r="AT227" s="74"/>
      <c r="AU227" s="74"/>
      <c r="AV227" s="74"/>
      <c r="AW227" s="74"/>
      <c r="AX227" s="74"/>
      <c r="AY227" s="74"/>
      <c r="AZ227" s="75"/>
      <c r="BA227" s="75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6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5"/>
    </row>
    <row r="228" spans="2:87" s="1" customFormat="1" ht="30" customHeight="1" x14ac:dyDescent="0.25">
      <c r="B228" s="209">
        <v>264</v>
      </c>
      <c r="C228" s="210">
        <v>45475</v>
      </c>
      <c r="D228" s="209" t="s">
        <v>129</v>
      </c>
      <c r="E228" s="211" t="s">
        <v>93</v>
      </c>
      <c r="F228" s="211" t="s">
        <v>95</v>
      </c>
      <c r="G228" s="211" t="s">
        <v>40</v>
      </c>
      <c r="H228" s="212" t="s">
        <v>77</v>
      </c>
      <c r="I228" s="221">
        <v>5</v>
      </c>
      <c r="J228" s="222">
        <v>5</v>
      </c>
      <c r="K228" s="222">
        <v>5</v>
      </c>
      <c r="L228" s="222">
        <v>5</v>
      </c>
      <c r="M228" s="222">
        <v>5</v>
      </c>
      <c r="N228" s="222">
        <v>5</v>
      </c>
      <c r="O228" s="221">
        <v>5</v>
      </c>
      <c r="P228" s="223">
        <v>5</v>
      </c>
      <c r="Q228" s="221">
        <v>5</v>
      </c>
      <c r="R228" s="223">
        <v>5</v>
      </c>
      <c r="S228" s="222">
        <v>5</v>
      </c>
      <c r="T228" s="222">
        <v>5</v>
      </c>
      <c r="U228" s="222">
        <v>5</v>
      </c>
      <c r="V228" s="224">
        <v>5</v>
      </c>
      <c r="W228" s="224">
        <v>5</v>
      </c>
      <c r="X228" s="77"/>
      <c r="Y228" s="77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4"/>
      <c r="AS228" s="74"/>
      <c r="AT228" s="74"/>
      <c r="AU228" s="74"/>
      <c r="AV228" s="74"/>
      <c r="AW228" s="74"/>
      <c r="AX228" s="74"/>
      <c r="AY228" s="74"/>
      <c r="AZ228" s="75"/>
      <c r="BA228" s="75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6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5"/>
    </row>
    <row r="229" spans="2:87" s="1" customFormat="1" ht="30" customHeight="1" x14ac:dyDescent="0.25">
      <c r="B229" s="209">
        <v>266</v>
      </c>
      <c r="C229" s="210">
        <v>45475</v>
      </c>
      <c r="D229" s="209" t="s">
        <v>129</v>
      </c>
      <c r="E229" s="211" t="s">
        <v>94</v>
      </c>
      <c r="F229" s="211" t="s">
        <v>96</v>
      </c>
      <c r="G229" s="211" t="s">
        <v>31</v>
      </c>
      <c r="H229" s="212" t="s">
        <v>60</v>
      </c>
      <c r="I229" s="221">
        <v>5</v>
      </c>
      <c r="J229" s="222">
        <v>5</v>
      </c>
      <c r="K229" s="222">
        <v>5</v>
      </c>
      <c r="L229" s="222">
        <v>5</v>
      </c>
      <c r="M229" s="222">
        <v>5</v>
      </c>
      <c r="N229" s="222">
        <v>5</v>
      </c>
      <c r="O229" s="221">
        <v>5</v>
      </c>
      <c r="P229" s="223">
        <v>5</v>
      </c>
      <c r="Q229" s="221">
        <v>5</v>
      </c>
      <c r="R229" s="223">
        <v>5</v>
      </c>
      <c r="S229" s="222">
        <v>5</v>
      </c>
      <c r="T229" s="222">
        <v>5</v>
      </c>
      <c r="U229" s="222">
        <v>5</v>
      </c>
      <c r="V229" s="224">
        <v>5</v>
      </c>
      <c r="W229" s="224">
        <v>5</v>
      </c>
      <c r="X229" s="77"/>
      <c r="Y229" s="77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4"/>
      <c r="AS229" s="74"/>
      <c r="AT229" s="74"/>
      <c r="AU229" s="74"/>
      <c r="AV229" s="74"/>
      <c r="AW229" s="74"/>
      <c r="AX229" s="74"/>
      <c r="AY229" s="74"/>
      <c r="AZ229" s="75"/>
      <c r="BA229" s="75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6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5"/>
    </row>
    <row r="230" spans="2:87" s="1" customFormat="1" ht="30" customHeight="1" x14ac:dyDescent="0.25">
      <c r="B230" s="209">
        <v>267</v>
      </c>
      <c r="C230" s="210">
        <v>45475</v>
      </c>
      <c r="D230" s="209" t="s">
        <v>129</v>
      </c>
      <c r="E230" s="211" t="s">
        <v>93</v>
      </c>
      <c r="F230" s="211" t="s">
        <v>96</v>
      </c>
      <c r="G230" s="211" t="s">
        <v>26</v>
      </c>
      <c r="H230" s="212" t="s">
        <v>62</v>
      </c>
      <c r="I230" s="221">
        <v>5</v>
      </c>
      <c r="J230" s="222">
        <v>5</v>
      </c>
      <c r="K230" s="222">
        <v>5</v>
      </c>
      <c r="L230" s="222">
        <v>5</v>
      </c>
      <c r="M230" s="222">
        <v>5</v>
      </c>
      <c r="N230" s="222">
        <v>5</v>
      </c>
      <c r="O230" s="221">
        <v>5</v>
      </c>
      <c r="P230" s="223">
        <v>5</v>
      </c>
      <c r="Q230" s="221">
        <v>5</v>
      </c>
      <c r="R230" s="223">
        <v>2</v>
      </c>
      <c r="S230" s="222">
        <v>5</v>
      </c>
      <c r="T230" s="222">
        <v>5</v>
      </c>
      <c r="U230" s="222">
        <v>5</v>
      </c>
      <c r="V230" s="224">
        <v>5</v>
      </c>
      <c r="W230" s="224">
        <v>5</v>
      </c>
      <c r="X230" s="77"/>
      <c r="Y230" s="77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4"/>
      <c r="AS230" s="74"/>
      <c r="AT230" s="74"/>
      <c r="AU230" s="74"/>
      <c r="AV230" s="74"/>
      <c r="AW230" s="74"/>
      <c r="AX230" s="74"/>
      <c r="AY230" s="74"/>
      <c r="AZ230" s="75"/>
      <c r="BA230" s="75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6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5"/>
    </row>
    <row r="231" spans="2:87" s="1" customFormat="1" ht="30" customHeight="1" x14ac:dyDescent="0.25">
      <c r="B231" s="209">
        <v>269</v>
      </c>
      <c r="C231" s="210">
        <v>45475</v>
      </c>
      <c r="D231" s="209" t="s">
        <v>129</v>
      </c>
      <c r="E231" s="211" t="s">
        <v>94</v>
      </c>
      <c r="F231" s="211" t="s">
        <v>95</v>
      </c>
      <c r="G231" s="211" t="s">
        <v>31</v>
      </c>
      <c r="H231" s="212" t="s">
        <v>60</v>
      </c>
      <c r="I231" s="221">
        <v>5</v>
      </c>
      <c r="J231" s="222">
        <v>5</v>
      </c>
      <c r="K231" s="222">
        <v>4</v>
      </c>
      <c r="L231" s="222">
        <v>5</v>
      </c>
      <c r="M231" s="222">
        <v>4</v>
      </c>
      <c r="N231" s="222">
        <v>5</v>
      </c>
      <c r="O231" s="221">
        <v>4</v>
      </c>
      <c r="P231" s="223">
        <v>5</v>
      </c>
      <c r="Q231" s="221">
        <v>5</v>
      </c>
      <c r="R231" s="223">
        <v>5</v>
      </c>
      <c r="S231" s="222">
        <v>5</v>
      </c>
      <c r="T231" s="222">
        <v>5</v>
      </c>
      <c r="U231" s="222">
        <v>5</v>
      </c>
      <c r="V231" s="224">
        <v>5</v>
      </c>
      <c r="W231" s="224">
        <v>5</v>
      </c>
      <c r="X231" s="77"/>
      <c r="Y231" s="77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4"/>
      <c r="AS231" s="74"/>
      <c r="AT231" s="74"/>
      <c r="AU231" s="74"/>
      <c r="AV231" s="74"/>
      <c r="AW231" s="74"/>
      <c r="AX231" s="74"/>
      <c r="AY231" s="74"/>
      <c r="AZ231" s="75"/>
      <c r="BA231" s="75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6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5"/>
    </row>
    <row r="232" spans="2:87" s="1" customFormat="1" ht="30" customHeight="1" x14ac:dyDescent="0.25">
      <c r="B232" s="209">
        <v>270</v>
      </c>
      <c r="C232" s="210">
        <v>45475</v>
      </c>
      <c r="D232" s="209" t="s">
        <v>129</v>
      </c>
      <c r="E232" s="211" t="s">
        <v>94</v>
      </c>
      <c r="F232" s="211" t="s">
        <v>96</v>
      </c>
      <c r="G232" s="211" t="s">
        <v>132</v>
      </c>
      <c r="H232" s="212" t="s">
        <v>74</v>
      </c>
      <c r="I232" s="221">
        <v>5</v>
      </c>
      <c r="J232" s="222">
        <v>5</v>
      </c>
      <c r="K232" s="222">
        <v>4</v>
      </c>
      <c r="L232" s="222">
        <v>4</v>
      </c>
      <c r="M232" s="222">
        <v>5</v>
      </c>
      <c r="N232" s="222">
        <v>4</v>
      </c>
      <c r="O232" s="221">
        <v>4</v>
      </c>
      <c r="P232" s="223">
        <v>5</v>
      </c>
      <c r="Q232" s="221">
        <v>5</v>
      </c>
      <c r="R232" s="223">
        <v>5</v>
      </c>
      <c r="S232" s="222">
        <v>5</v>
      </c>
      <c r="T232" s="222">
        <v>5</v>
      </c>
      <c r="U232" s="222">
        <v>4</v>
      </c>
      <c r="V232" s="224">
        <v>5</v>
      </c>
      <c r="W232" s="224">
        <v>5</v>
      </c>
      <c r="X232" s="77"/>
      <c r="Y232" s="77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4"/>
      <c r="AS232" s="74"/>
      <c r="AT232" s="74"/>
      <c r="AU232" s="74"/>
      <c r="AV232" s="74"/>
      <c r="AW232" s="74"/>
      <c r="AX232" s="74"/>
      <c r="AY232" s="74"/>
      <c r="AZ232" s="75"/>
      <c r="BA232" s="75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6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5"/>
    </row>
    <row r="233" spans="2:87" s="1" customFormat="1" ht="30" customHeight="1" x14ac:dyDescent="0.25">
      <c r="B233" s="209">
        <v>271</v>
      </c>
      <c r="C233" s="210">
        <v>45475</v>
      </c>
      <c r="D233" s="209" t="s">
        <v>129</v>
      </c>
      <c r="E233" s="211" t="s">
        <v>93</v>
      </c>
      <c r="F233" s="211" t="s">
        <v>95</v>
      </c>
      <c r="G233" s="211" t="s">
        <v>131</v>
      </c>
      <c r="H233" s="212" t="s">
        <v>84</v>
      </c>
      <c r="I233" s="221">
        <v>1</v>
      </c>
      <c r="J233" s="222">
        <v>1</v>
      </c>
      <c r="K233" s="222">
        <v>1</v>
      </c>
      <c r="L233" s="222">
        <v>2</v>
      </c>
      <c r="M233" s="222">
        <v>1</v>
      </c>
      <c r="N233" s="222"/>
      <c r="O233" s="221">
        <v>2</v>
      </c>
      <c r="P233" s="223">
        <v>2</v>
      </c>
      <c r="Q233" s="221"/>
      <c r="R233" s="223"/>
      <c r="S233" s="222">
        <v>1</v>
      </c>
      <c r="T233" s="222">
        <v>1</v>
      </c>
      <c r="U233" s="222">
        <v>1</v>
      </c>
      <c r="V233" s="224">
        <v>2</v>
      </c>
      <c r="W233" s="224">
        <v>1</v>
      </c>
      <c r="X233" s="77"/>
      <c r="Y233" s="77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4"/>
      <c r="AS233" s="74"/>
      <c r="AT233" s="74"/>
      <c r="AU233" s="74"/>
      <c r="AV233" s="74"/>
      <c r="AW233" s="74"/>
      <c r="AX233" s="74"/>
      <c r="AY233" s="74"/>
      <c r="AZ233" s="75"/>
      <c r="BA233" s="75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6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5"/>
    </row>
    <row r="234" spans="2:87" s="1" customFormat="1" ht="30" customHeight="1" x14ac:dyDescent="0.25">
      <c r="B234" s="209">
        <v>273</v>
      </c>
      <c r="C234" s="210">
        <v>45475</v>
      </c>
      <c r="D234" s="209" t="s">
        <v>130</v>
      </c>
      <c r="E234" s="211" t="s">
        <v>93</v>
      </c>
      <c r="F234" s="211" t="s">
        <v>96</v>
      </c>
      <c r="G234" s="211" t="s">
        <v>149</v>
      </c>
      <c r="H234" s="212" t="s">
        <v>63</v>
      </c>
      <c r="I234" s="221">
        <v>3</v>
      </c>
      <c r="J234" s="222">
        <v>3</v>
      </c>
      <c r="K234" s="222">
        <v>1</v>
      </c>
      <c r="L234" s="222">
        <v>3</v>
      </c>
      <c r="M234" s="222">
        <v>3</v>
      </c>
      <c r="N234" s="222"/>
      <c r="O234" s="221">
        <v>4</v>
      </c>
      <c r="P234" s="223">
        <v>4</v>
      </c>
      <c r="Q234" s="221">
        <v>2</v>
      </c>
      <c r="R234" s="223">
        <v>2</v>
      </c>
      <c r="S234" s="222">
        <v>4</v>
      </c>
      <c r="T234" s="222">
        <v>1</v>
      </c>
      <c r="U234" s="222"/>
      <c r="V234" s="224">
        <v>3</v>
      </c>
      <c r="W234" s="224">
        <v>3</v>
      </c>
      <c r="X234" s="77"/>
      <c r="Y234" s="77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4"/>
      <c r="AS234" s="74"/>
      <c r="AT234" s="74"/>
      <c r="AU234" s="74"/>
      <c r="AV234" s="74"/>
      <c r="AW234" s="74"/>
      <c r="AX234" s="74"/>
      <c r="AY234" s="74"/>
      <c r="AZ234" s="75"/>
      <c r="BA234" s="75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6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5"/>
    </row>
    <row r="235" spans="2:87" s="1" customFormat="1" ht="30" customHeight="1" x14ac:dyDescent="0.25">
      <c r="B235" s="209">
        <v>274</v>
      </c>
      <c r="C235" s="210">
        <v>45475</v>
      </c>
      <c r="D235" s="209" t="s">
        <v>129</v>
      </c>
      <c r="E235" s="211" t="s">
        <v>94</v>
      </c>
      <c r="F235" s="211" t="s">
        <v>95</v>
      </c>
      <c r="G235" s="211" t="s">
        <v>31</v>
      </c>
      <c r="H235" s="212" t="s">
        <v>60</v>
      </c>
      <c r="I235" s="221">
        <v>5</v>
      </c>
      <c r="J235" s="222">
        <v>5</v>
      </c>
      <c r="K235" s="222"/>
      <c r="L235" s="222">
        <v>4</v>
      </c>
      <c r="M235" s="222">
        <v>4</v>
      </c>
      <c r="N235" s="222"/>
      <c r="O235" s="221">
        <v>4</v>
      </c>
      <c r="P235" s="223">
        <v>3</v>
      </c>
      <c r="Q235" s="221">
        <v>4</v>
      </c>
      <c r="R235" s="223">
        <v>3</v>
      </c>
      <c r="S235" s="222">
        <v>5</v>
      </c>
      <c r="T235" s="222">
        <v>5</v>
      </c>
      <c r="U235" s="222">
        <v>5</v>
      </c>
      <c r="V235" s="224">
        <v>4</v>
      </c>
      <c r="W235" s="224">
        <v>4</v>
      </c>
      <c r="X235" s="77"/>
      <c r="Y235" s="77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4"/>
      <c r="AS235" s="74"/>
      <c r="AT235" s="74"/>
      <c r="AU235" s="74"/>
      <c r="AV235" s="74"/>
      <c r="AW235" s="74"/>
      <c r="AX235" s="74"/>
      <c r="AY235" s="74"/>
      <c r="AZ235" s="75"/>
      <c r="BA235" s="75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6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5"/>
    </row>
    <row r="236" spans="2:87" s="1" customFormat="1" ht="30" customHeight="1" x14ac:dyDescent="0.25">
      <c r="B236" s="209">
        <v>275</v>
      </c>
      <c r="C236" s="210">
        <v>45475</v>
      </c>
      <c r="D236" s="209" t="s">
        <v>129</v>
      </c>
      <c r="E236" s="211" t="s">
        <v>94</v>
      </c>
      <c r="F236" s="211" t="s">
        <v>95</v>
      </c>
      <c r="G236" s="211" t="s">
        <v>33</v>
      </c>
      <c r="H236" s="212" t="s">
        <v>71</v>
      </c>
      <c r="I236" s="221">
        <v>5</v>
      </c>
      <c r="J236" s="222">
        <v>5</v>
      </c>
      <c r="K236" s="222">
        <v>5</v>
      </c>
      <c r="L236" s="222">
        <v>5</v>
      </c>
      <c r="M236" s="222">
        <v>5</v>
      </c>
      <c r="N236" s="222">
        <v>5</v>
      </c>
      <c r="O236" s="221">
        <v>5</v>
      </c>
      <c r="P236" s="223">
        <v>5</v>
      </c>
      <c r="Q236" s="221">
        <v>5</v>
      </c>
      <c r="R236" s="223">
        <v>5</v>
      </c>
      <c r="S236" s="222">
        <v>5</v>
      </c>
      <c r="T236" s="222">
        <v>2</v>
      </c>
      <c r="U236" s="222">
        <v>3</v>
      </c>
      <c r="V236" s="224">
        <v>5</v>
      </c>
      <c r="W236" s="224"/>
      <c r="X236" s="77"/>
      <c r="Y236" s="77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4"/>
      <c r="AS236" s="74"/>
      <c r="AT236" s="74"/>
      <c r="AU236" s="74"/>
      <c r="AV236" s="74"/>
      <c r="AW236" s="74"/>
      <c r="AX236" s="74"/>
      <c r="AY236" s="74"/>
      <c r="AZ236" s="75"/>
      <c r="BA236" s="75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6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5"/>
    </row>
    <row r="237" spans="2:87" s="1" customFormat="1" ht="30" customHeight="1" x14ac:dyDescent="0.25">
      <c r="B237" s="209">
        <v>277</v>
      </c>
      <c r="C237" s="210">
        <v>45476</v>
      </c>
      <c r="D237" s="209" t="s">
        <v>129</v>
      </c>
      <c r="E237" s="211" t="s">
        <v>93</v>
      </c>
      <c r="F237" s="211" t="s">
        <v>95</v>
      </c>
      <c r="G237" s="211" t="s">
        <v>38</v>
      </c>
      <c r="H237" s="212" t="s">
        <v>73</v>
      </c>
      <c r="I237" s="221">
        <v>4</v>
      </c>
      <c r="J237" s="222">
        <v>4</v>
      </c>
      <c r="K237" s="222">
        <v>3</v>
      </c>
      <c r="L237" s="222">
        <v>3</v>
      </c>
      <c r="M237" s="222">
        <v>2</v>
      </c>
      <c r="N237" s="222">
        <v>2</v>
      </c>
      <c r="O237" s="221">
        <v>3</v>
      </c>
      <c r="P237" s="223">
        <v>3</v>
      </c>
      <c r="Q237" s="221">
        <v>3</v>
      </c>
      <c r="R237" s="223">
        <v>3</v>
      </c>
      <c r="S237" s="222">
        <v>2</v>
      </c>
      <c r="T237" s="222">
        <v>2</v>
      </c>
      <c r="U237" s="222">
        <v>3</v>
      </c>
      <c r="V237" s="224">
        <v>3</v>
      </c>
      <c r="W237" s="224">
        <v>3</v>
      </c>
      <c r="X237" s="77"/>
      <c r="Y237" s="77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4"/>
      <c r="AS237" s="74"/>
      <c r="AT237" s="74"/>
      <c r="AU237" s="74"/>
      <c r="AV237" s="74"/>
      <c r="AW237" s="74"/>
      <c r="AX237" s="74"/>
      <c r="AY237" s="74"/>
      <c r="AZ237" s="75"/>
      <c r="BA237" s="75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6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5"/>
    </row>
    <row r="238" spans="2:87" s="1" customFormat="1" ht="30" customHeight="1" x14ac:dyDescent="0.25">
      <c r="B238" s="209">
        <v>278</v>
      </c>
      <c r="C238" s="210">
        <v>45476</v>
      </c>
      <c r="D238" s="209" t="s">
        <v>128</v>
      </c>
      <c r="E238" s="211" t="s">
        <v>94</v>
      </c>
      <c r="F238" s="211" t="s">
        <v>96</v>
      </c>
      <c r="G238" s="211" t="s">
        <v>46</v>
      </c>
      <c r="H238" s="212" t="s">
        <v>68</v>
      </c>
      <c r="I238" s="221">
        <v>3</v>
      </c>
      <c r="J238" s="222">
        <v>3</v>
      </c>
      <c r="K238" s="222">
        <v>4</v>
      </c>
      <c r="L238" s="222">
        <v>3</v>
      </c>
      <c r="M238" s="222">
        <v>4</v>
      </c>
      <c r="N238" s="222">
        <v>3</v>
      </c>
      <c r="O238" s="221">
        <v>3</v>
      </c>
      <c r="P238" s="223">
        <v>3</v>
      </c>
      <c r="Q238" s="221">
        <v>4</v>
      </c>
      <c r="R238" s="223">
        <v>3</v>
      </c>
      <c r="S238" s="222">
        <v>4</v>
      </c>
      <c r="T238" s="222">
        <v>3</v>
      </c>
      <c r="U238" s="222"/>
      <c r="V238" s="224">
        <v>5</v>
      </c>
      <c r="W238" s="224">
        <v>3</v>
      </c>
      <c r="X238" s="77"/>
      <c r="Y238" s="77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4"/>
      <c r="AS238" s="74"/>
      <c r="AT238" s="74"/>
      <c r="AU238" s="74"/>
      <c r="AV238" s="74"/>
      <c r="AW238" s="74"/>
      <c r="AX238" s="74"/>
      <c r="AY238" s="74"/>
      <c r="AZ238" s="75"/>
      <c r="BA238" s="75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6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5"/>
    </row>
    <row r="239" spans="2:87" s="1" customFormat="1" ht="30" customHeight="1" x14ac:dyDescent="0.25">
      <c r="B239" s="209">
        <v>279</v>
      </c>
      <c r="C239" s="210">
        <v>45476</v>
      </c>
      <c r="D239" s="209" t="s">
        <v>129</v>
      </c>
      <c r="E239" s="211" t="s">
        <v>93</v>
      </c>
      <c r="F239" s="211" t="s">
        <v>96</v>
      </c>
      <c r="G239" s="211" t="s">
        <v>149</v>
      </c>
      <c r="H239" s="212" t="s">
        <v>63</v>
      </c>
      <c r="I239" s="221">
        <v>5</v>
      </c>
      <c r="J239" s="222">
        <v>5</v>
      </c>
      <c r="K239" s="222">
        <v>5</v>
      </c>
      <c r="L239" s="222">
        <v>5</v>
      </c>
      <c r="M239" s="222">
        <v>4</v>
      </c>
      <c r="N239" s="222">
        <v>4</v>
      </c>
      <c r="O239" s="221">
        <v>4</v>
      </c>
      <c r="P239" s="223">
        <v>4</v>
      </c>
      <c r="Q239" s="221">
        <v>5</v>
      </c>
      <c r="R239" s="223">
        <v>5</v>
      </c>
      <c r="S239" s="222"/>
      <c r="T239" s="222">
        <v>4</v>
      </c>
      <c r="U239" s="222">
        <v>4</v>
      </c>
      <c r="V239" s="224">
        <v>5</v>
      </c>
      <c r="W239" s="224">
        <v>5</v>
      </c>
      <c r="X239" s="77"/>
      <c r="Y239" s="77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4"/>
      <c r="AS239" s="74"/>
      <c r="AT239" s="74"/>
      <c r="AU239" s="74"/>
      <c r="AV239" s="74"/>
      <c r="AW239" s="74"/>
      <c r="AX239" s="74"/>
      <c r="AY239" s="74"/>
      <c r="AZ239" s="75"/>
      <c r="BA239" s="75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6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5"/>
    </row>
    <row r="240" spans="2:87" s="1" customFormat="1" ht="30" customHeight="1" x14ac:dyDescent="0.25">
      <c r="B240" s="209">
        <v>280</v>
      </c>
      <c r="C240" s="210">
        <v>45476</v>
      </c>
      <c r="D240" s="209" t="s">
        <v>129</v>
      </c>
      <c r="E240" s="211" t="s">
        <v>93</v>
      </c>
      <c r="F240" s="211" t="s">
        <v>96</v>
      </c>
      <c r="G240" s="211" t="s">
        <v>149</v>
      </c>
      <c r="H240" s="212" t="s">
        <v>63</v>
      </c>
      <c r="I240" s="221">
        <v>4</v>
      </c>
      <c r="J240" s="222">
        <v>3</v>
      </c>
      <c r="K240" s="222">
        <v>2</v>
      </c>
      <c r="L240" s="222">
        <v>4</v>
      </c>
      <c r="M240" s="222">
        <v>4</v>
      </c>
      <c r="N240" s="222">
        <v>1</v>
      </c>
      <c r="O240" s="221">
        <v>4</v>
      </c>
      <c r="P240" s="223">
        <v>4</v>
      </c>
      <c r="Q240" s="221">
        <v>4</v>
      </c>
      <c r="R240" s="223">
        <v>3</v>
      </c>
      <c r="S240" s="222"/>
      <c r="T240" s="222"/>
      <c r="U240" s="222"/>
      <c r="V240" s="224"/>
      <c r="W240" s="224"/>
      <c r="X240" s="77"/>
      <c r="Y240" s="77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4"/>
      <c r="AS240" s="74"/>
      <c r="AT240" s="74"/>
      <c r="AU240" s="74"/>
      <c r="AV240" s="74"/>
      <c r="AW240" s="74"/>
      <c r="AX240" s="74"/>
      <c r="AY240" s="74"/>
      <c r="AZ240" s="75"/>
      <c r="BA240" s="75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6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5"/>
    </row>
    <row r="241" spans="2:87" s="1" customFormat="1" ht="30" customHeight="1" x14ac:dyDescent="0.25">
      <c r="B241" s="209">
        <v>282</v>
      </c>
      <c r="C241" s="210">
        <v>45476</v>
      </c>
      <c r="D241" s="209" t="s">
        <v>129</v>
      </c>
      <c r="E241" s="211" t="s">
        <v>94</v>
      </c>
      <c r="F241" s="211" t="s">
        <v>97</v>
      </c>
      <c r="G241" s="211" t="s">
        <v>33</v>
      </c>
      <c r="H241" s="212" t="s">
        <v>71</v>
      </c>
      <c r="I241" s="221">
        <v>4</v>
      </c>
      <c r="J241" s="222">
        <v>5</v>
      </c>
      <c r="K241" s="222">
        <v>4</v>
      </c>
      <c r="L241" s="222">
        <v>4</v>
      </c>
      <c r="M241" s="222">
        <v>5</v>
      </c>
      <c r="N241" s="222">
        <v>4</v>
      </c>
      <c r="O241" s="221">
        <v>4</v>
      </c>
      <c r="P241" s="223">
        <v>4</v>
      </c>
      <c r="Q241" s="221">
        <v>4</v>
      </c>
      <c r="R241" s="223">
        <v>4</v>
      </c>
      <c r="S241" s="222">
        <v>5</v>
      </c>
      <c r="T241" s="222">
        <v>3</v>
      </c>
      <c r="U241" s="222">
        <v>3</v>
      </c>
      <c r="V241" s="224">
        <v>5</v>
      </c>
      <c r="W241" s="224">
        <v>4</v>
      </c>
      <c r="X241" s="77"/>
      <c r="Y241" s="77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4"/>
      <c r="AS241" s="74"/>
      <c r="AT241" s="74"/>
      <c r="AU241" s="74"/>
      <c r="AV241" s="74"/>
      <c r="AW241" s="74"/>
      <c r="AX241" s="74"/>
      <c r="AY241" s="74"/>
      <c r="AZ241" s="75"/>
      <c r="BA241" s="75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6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5"/>
    </row>
    <row r="242" spans="2:87" s="1" customFormat="1" ht="30" customHeight="1" x14ac:dyDescent="0.25">
      <c r="B242" s="209">
        <v>283</v>
      </c>
      <c r="C242" s="210">
        <v>45476</v>
      </c>
      <c r="D242" s="209" t="s">
        <v>129</v>
      </c>
      <c r="E242" s="211" t="s">
        <v>94</v>
      </c>
      <c r="F242" s="211" t="s">
        <v>96</v>
      </c>
      <c r="G242" s="211" t="s">
        <v>149</v>
      </c>
      <c r="H242" s="212" t="s">
        <v>63</v>
      </c>
      <c r="I242" s="221">
        <v>3</v>
      </c>
      <c r="J242" s="222">
        <v>3</v>
      </c>
      <c r="K242" s="222">
        <v>4</v>
      </c>
      <c r="L242" s="222">
        <v>4</v>
      </c>
      <c r="M242" s="222">
        <v>5</v>
      </c>
      <c r="N242" s="222">
        <v>4</v>
      </c>
      <c r="O242" s="221"/>
      <c r="P242" s="223">
        <v>5</v>
      </c>
      <c r="Q242" s="221"/>
      <c r="R242" s="223"/>
      <c r="S242" s="222">
        <v>4</v>
      </c>
      <c r="T242" s="222">
        <v>3</v>
      </c>
      <c r="U242" s="222">
        <v>4</v>
      </c>
      <c r="V242" s="224">
        <v>3</v>
      </c>
      <c r="W242" s="224">
        <v>4</v>
      </c>
      <c r="X242" s="77"/>
      <c r="Y242" s="77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4"/>
      <c r="AS242" s="74"/>
      <c r="AT242" s="74"/>
      <c r="AU242" s="74"/>
      <c r="AV242" s="74"/>
      <c r="AW242" s="74"/>
      <c r="AX242" s="74"/>
      <c r="AY242" s="74"/>
      <c r="AZ242" s="75"/>
      <c r="BA242" s="75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6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5"/>
    </row>
    <row r="243" spans="2:87" s="1" customFormat="1" ht="30" customHeight="1" x14ac:dyDescent="0.25">
      <c r="B243" s="209">
        <v>284</v>
      </c>
      <c r="C243" s="210">
        <v>45476</v>
      </c>
      <c r="D243" s="209" t="s">
        <v>129</v>
      </c>
      <c r="E243" s="211" t="s">
        <v>94</v>
      </c>
      <c r="F243" s="211" t="s">
        <v>96</v>
      </c>
      <c r="G243" s="211" t="s">
        <v>151</v>
      </c>
      <c r="H243" s="212" t="s">
        <v>88</v>
      </c>
      <c r="I243" s="221">
        <v>3</v>
      </c>
      <c r="J243" s="222">
        <v>4</v>
      </c>
      <c r="K243" s="222">
        <v>4</v>
      </c>
      <c r="L243" s="222">
        <v>4</v>
      </c>
      <c r="M243" s="222">
        <v>2</v>
      </c>
      <c r="N243" s="222">
        <v>3</v>
      </c>
      <c r="O243" s="221">
        <v>4</v>
      </c>
      <c r="P243" s="223">
        <v>3</v>
      </c>
      <c r="Q243" s="221">
        <v>3</v>
      </c>
      <c r="R243" s="223">
        <v>3</v>
      </c>
      <c r="S243" s="222">
        <v>4</v>
      </c>
      <c r="T243" s="222">
        <v>3</v>
      </c>
      <c r="U243" s="222">
        <v>4</v>
      </c>
      <c r="V243" s="224">
        <v>4</v>
      </c>
      <c r="W243" s="224">
        <v>4</v>
      </c>
      <c r="X243" s="77"/>
      <c r="Y243" s="77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4"/>
      <c r="AS243" s="74"/>
      <c r="AT243" s="74"/>
      <c r="AU243" s="74"/>
      <c r="AV243" s="74"/>
      <c r="AW243" s="74"/>
      <c r="AX243" s="74"/>
      <c r="AY243" s="74"/>
      <c r="AZ243" s="75"/>
      <c r="BA243" s="75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6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5"/>
    </row>
    <row r="244" spans="2:87" s="1" customFormat="1" ht="30" customHeight="1" x14ac:dyDescent="0.25">
      <c r="B244" s="209">
        <v>285</v>
      </c>
      <c r="C244" s="210">
        <v>45476</v>
      </c>
      <c r="D244" s="209" t="s">
        <v>129</v>
      </c>
      <c r="E244" s="211" t="s">
        <v>94</v>
      </c>
      <c r="F244" s="211" t="s">
        <v>95</v>
      </c>
      <c r="G244" s="211" t="s">
        <v>27</v>
      </c>
      <c r="H244" s="212" t="s">
        <v>89</v>
      </c>
      <c r="I244" s="221">
        <v>5</v>
      </c>
      <c r="J244" s="222">
        <v>5</v>
      </c>
      <c r="K244" s="222">
        <v>3</v>
      </c>
      <c r="L244" s="222">
        <v>5</v>
      </c>
      <c r="M244" s="222">
        <v>4</v>
      </c>
      <c r="N244" s="222">
        <v>4</v>
      </c>
      <c r="O244" s="221">
        <v>5</v>
      </c>
      <c r="P244" s="223">
        <v>5</v>
      </c>
      <c r="Q244" s="221">
        <v>4</v>
      </c>
      <c r="R244" s="223">
        <v>4</v>
      </c>
      <c r="S244" s="222">
        <v>5</v>
      </c>
      <c r="T244" s="222">
        <v>5</v>
      </c>
      <c r="U244" s="222">
        <v>5</v>
      </c>
      <c r="V244" s="224">
        <v>5</v>
      </c>
      <c r="W244" s="224">
        <v>5</v>
      </c>
      <c r="X244" s="77"/>
      <c r="Y244" s="77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4"/>
      <c r="AS244" s="74"/>
      <c r="AT244" s="74"/>
      <c r="AU244" s="74"/>
      <c r="AV244" s="74"/>
      <c r="AW244" s="74"/>
      <c r="AX244" s="74"/>
      <c r="AY244" s="74"/>
      <c r="AZ244" s="75"/>
      <c r="BA244" s="75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6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5"/>
    </row>
    <row r="245" spans="2:87" s="1" customFormat="1" ht="30" customHeight="1" x14ac:dyDescent="0.25">
      <c r="B245" s="209">
        <v>286</v>
      </c>
      <c r="C245" s="210">
        <v>45476</v>
      </c>
      <c r="D245" s="209" t="s">
        <v>129</v>
      </c>
      <c r="E245" s="211" t="s">
        <v>94</v>
      </c>
      <c r="F245" s="211" t="s">
        <v>95</v>
      </c>
      <c r="G245" s="211" t="s">
        <v>26</v>
      </c>
      <c r="H245" s="212" t="s">
        <v>62</v>
      </c>
      <c r="I245" s="221">
        <v>5</v>
      </c>
      <c r="J245" s="222">
        <v>5</v>
      </c>
      <c r="K245" s="222">
        <v>5</v>
      </c>
      <c r="L245" s="222">
        <v>5</v>
      </c>
      <c r="M245" s="222">
        <v>5</v>
      </c>
      <c r="N245" s="222">
        <v>4</v>
      </c>
      <c r="O245" s="221">
        <v>4</v>
      </c>
      <c r="P245" s="223">
        <v>5</v>
      </c>
      <c r="Q245" s="221">
        <v>4</v>
      </c>
      <c r="R245" s="223">
        <v>3</v>
      </c>
      <c r="S245" s="222">
        <v>4</v>
      </c>
      <c r="T245" s="222">
        <v>4</v>
      </c>
      <c r="U245" s="222">
        <v>4</v>
      </c>
      <c r="V245" s="224">
        <v>4</v>
      </c>
      <c r="W245" s="224">
        <v>4</v>
      </c>
      <c r="X245" s="77"/>
      <c r="Y245" s="77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4"/>
      <c r="AS245" s="74"/>
      <c r="AT245" s="74"/>
      <c r="AU245" s="74"/>
      <c r="AV245" s="74"/>
      <c r="AW245" s="74"/>
      <c r="AX245" s="74"/>
      <c r="AY245" s="74"/>
      <c r="AZ245" s="75"/>
      <c r="BA245" s="75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6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5"/>
    </row>
    <row r="246" spans="2:87" s="1" customFormat="1" ht="30" customHeight="1" x14ac:dyDescent="0.25">
      <c r="B246" s="209">
        <v>288</v>
      </c>
      <c r="C246" s="210">
        <v>45477</v>
      </c>
      <c r="D246" s="209" t="s">
        <v>129</v>
      </c>
      <c r="E246" s="211" t="s">
        <v>94</v>
      </c>
      <c r="F246" s="211" t="s">
        <v>97</v>
      </c>
      <c r="G246" s="211" t="s">
        <v>21</v>
      </c>
      <c r="H246" s="212" t="s">
        <v>66</v>
      </c>
      <c r="I246" s="221"/>
      <c r="J246" s="222"/>
      <c r="K246" s="222"/>
      <c r="L246" s="222"/>
      <c r="M246" s="222">
        <v>3</v>
      </c>
      <c r="N246" s="222"/>
      <c r="O246" s="221">
        <v>3</v>
      </c>
      <c r="P246" s="223">
        <v>3</v>
      </c>
      <c r="Q246" s="221"/>
      <c r="R246" s="223"/>
      <c r="S246" s="222"/>
      <c r="T246" s="222">
        <v>4</v>
      </c>
      <c r="U246" s="222"/>
      <c r="V246" s="224">
        <v>3</v>
      </c>
      <c r="W246" s="224">
        <v>2</v>
      </c>
      <c r="X246" s="77"/>
      <c r="Y246" s="77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4"/>
      <c r="AS246" s="74"/>
      <c r="AT246" s="74"/>
      <c r="AU246" s="74"/>
      <c r="AV246" s="74"/>
      <c r="AW246" s="74"/>
      <c r="AX246" s="74"/>
      <c r="AY246" s="74"/>
      <c r="AZ246" s="75"/>
      <c r="BA246" s="75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6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5"/>
    </row>
    <row r="247" spans="2:87" s="1" customFormat="1" ht="30" customHeight="1" x14ac:dyDescent="0.25">
      <c r="B247" s="209">
        <v>289</v>
      </c>
      <c r="C247" s="210">
        <v>45477</v>
      </c>
      <c r="D247" s="209" t="s">
        <v>129</v>
      </c>
      <c r="E247" s="211" t="s">
        <v>94</v>
      </c>
      <c r="F247" s="211" t="s">
        <v>96</v>
      </c>
      <c r="G247" s="211" t="s">
        <v>33</v>
      </c>
      <c r="H247" s="212" t="s">
        <v>71</v>
      </c>
      <c r="I247" s="221">
        <v>4</v>
      </c>
      <c r="J247" s="222">
        <v>4</v>
      </c>
      <c r="K247" s="222">
        <v>4</v>
      </c>
      <c r="L247" s="222">
        <v>4</v>
      </c>
      <c r="M247" s="222">
        <v>5</v>
      </c>
      <c r="N247" s="222"/>
      <c r="O247" s="221">
        <v>3</v>
      </c>
      <c r="P247" s="223">
        <v>3</v>
      </c>
      <c r="Q247" s="221">
        <v>5</v>
      </c>
      <c r="R247" s="223">
        <v>5</v>
      </c>
      <c r="S247" s="222">
        <v>3</v>
      </c>
      <c r="T247" s="222">
        <v>3</v>
      </c>
      <c r="U247" s="222">
        <v>3</v>
      </c>
      <c r="V247" s="224">
        <v>5</v>
      </c>
      <c r="W247" s="224">
        <v>4</v>
      </c>
      <c r="X247" s="77"/>
      <c r="Y247" s="77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4"/>
      <c r="AS247" s="74"/>
      <c r="AT247" s="74"/>
      <c r="AU247" s="74"/>
      <c r="AV247" s="74"/>
      <c r="AW247" s="74"/>
      <c r="AX247" s="74"/>
      <c r="AY247" s="74"/>
      <c r="AZ247" s="75"/>
      <c r="BA247" s="75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6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5"/>
    </row>
    <row r="248" spans="2:87" s="1" customFormat="1" ht="30" customHeight="1" x14ac:dyDescent="0.25">
      <c r="B248" s="209">
        <v>290</v>
      </c>
      <c r="C248" s="210">
        <v>45477</v>
      </c>
      <c r="D248" s="209" t="s">
        <v>129</v>
      </c>
      <c r="E248" s="211" t="s">
        <v>93</v>
      </c>
      <c r="F248" s="211" t="s">
        <v>96</v>
      </c>
      <c r="G248" s="211" t="s">
        <v>132</v>
      </c>
      <c r="H248" s="212" t="s">
        <v>74</v>
      </c>
      <c r="I248" s="221">
        <v>5</v>
      </c>
      <c r="J248" s="222">
        <v>5</v>
      </c>
      <c r="K248" s="222">
        <v>5</v>
      </c>
      <c r="L248" s="222">
        <v>5</v>
      </c>
      <c r="M248" s="222">
        <v>5</v>
      </c>
      <c r="N248" s="222">
        <v>4</v>
      </c>
      <c r="O248" s="221">
        <v>5</v>
      </c>
      <c r="P248" s="223">
        <v>5</v>
      </c>
      <c r="Q248" s="221">
        <v>5</v>
      </c>
      <c r="R248" s="223">
        <v>5</v>
      </c>
      <c r="S248" s="222">
        <v>5</v>
      </c>
      <c r="T248" s="222">
        <v>5</v>
      </c>
      <c r="U248" s="222">
        <v>5</v>
      </c>
      <c r="V248" s="224">
        <v>5</v>
      </c>
      <c r="W248" s="224">
        <v>5</v>
      </c>
      <c r="X248" s="77"/>
      <c r="Y248" s="77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4"/>
      <c r="AS248" s="74"/>
      <c r="AT248" s="74"/>
      <c r="AU248" s="74"/>
      <c r="AV248" s="74"/>
      <c r="AW248" s="74"/>
      <c r="AX248" s="74"/>
      <c r="AY248" s="74"/>
      <c r="AZ248" s="75"/>
      <c r="BA248" s="75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6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5"/>
    </row>
    <row r="249" spans="2:87" s="1" customFormat="1" ht="30" customHeight="1" x14ac:dyDescent="0.25">
      <c r="B249" s="209">
        <v>292</v>
      </c>
      <c r="C249" s="210">
        <v>45477</v>
      </c>
      <c r="D249" s="209" t="s">
        <v>129</v>
      </c>
      <c r="E249" s="211" t="s">
        <v>93</v>
      </c>
      <c r="F249" s="211" t="s">
        <v>96</v>
      </c>
      <c r="G249" s="211" t="s">
        <v>45</v>
      </c>
      <c r="H249" s="212" t="s">
        <v>58</v>
      </c>
      <c r="I249" s="221">
        <v>5</v>
      </c>
      <c r="J249" s="222">
        <v>5</v>
      </c>
      <c r="K249" s="222">
        <v>4</v>
      </c>
      <c r="L249" s="222">
        <v>4</v>
      </c>
      <c r="M249" s="222">
        <v>5</v>
      </c>
      <c r="N249" s="222">
        <v>4</v>
      </c>
      <c r="O249" s="221">
        <v>4</v>
      </c>
      <c r="P249" s="223">
        <v>4</v>
      </c>
      <c r="Q249" s="221">
        <v>5</v>
      </c>
      <c r="R249" s="223">
        <v>5</v>
      </c>
      <c r="S249" s="222">
        <v>4</v>
      </c>
      <c r="T249" s="222">
        <v>4</v>
      </c>
      <c r="U249" s="222"/>
      <c r="V249" s="224">
        <v>4</v>
      </c>
      <c r="W249" s="224"/>
      <c r="X249" s="77"/>
      <c r="Y249" s="77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4"/>
      <c r="AS249" s="74"/>
      <c r="AT249" s="74"/>
      <c r="AU249" s="74"/>
      <c r="AV249" s="74"/>
      <c r="AW249" s="74"/>
      <c r="AX249" s="74"/>
      <c r="AY249" s="74"/>
      <c r="AZ249" s="75"/>
      <c r="BA249" s="75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6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5"/>
    </row>
    <row r="250" spans="2:87" s="1" customFormat="1" ht="30" customHeight="1" x14ac:dyDescent="0.25">
      <c r="B250" s="209">
        <v>293</v>
      </c>
      <c r="C250" s="210">
        <v>45477</v>
      </c>
      <c r="D250" s="209" t="s">
        <v>129</v>
      </c>
      <c r="E250" s="211" t="s">
        <v>94</v>
      </c>
      <c r="F250" s="211" t="s">
        <v>95</v>
      </c>
      <c r="G250" s="211" t="s">
        <v>43</v>
      </c>
      <c r="H250" s="212" t="s">
        <v>277</v>
      </c>
      <c r="I250" s="221">
        <v>5</v>
      </c>
      <c r="J250" s="222">
        <v>4</v>
      </c>
      <c r="K250" s="222">
        <v>5</v>
      </c>
      <c r="L250" s="222">
        <v>5</v>
      </c>
      <c r="M250" s="222">
        <v>4</v>
      </c>
      <c r="N250" s="222">
        <v>5</v>
      </c>
      <c r="O250" s="221">
        <v>4</v>
      </c>
      <c r="P250" s="223">
        <v>4</v>
      </c>
      <c r="Q250" s="221">
        <v>5</v>
      </c>
      <c r="R250" s="223">
        <v>1</v>
      </c>
      <c r="S250" s="222">
        <v>4</v>
      </c>
      <c r="T250" s="222">
        <v>2</v>
      </c>
      <c r="U250" s="222">
        <v>2</v>
      </c>
      <c r="V250" s="224">
        <v>4</v>
      </c>
      <c r="W250" s="224">
        <v>4</v>
      </c>
      <c r="X250" s="77"/>
      <c r="Y250" s="77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4"/>
      <c r="AS250" s="74"/>
      <c r="AT250" s="74"/>
      <c r="AU250" s="74"/>
      <c r="AV250" s="74"/>
      <c r="AW250" s="74"/>
      <c r="AX250" s="74"/>
      <c r="AY250" s="74"/>
      <c r="AZ250" s="75"/>
      <c r="BA250" s="75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6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5"/>
    </row>
    <row r="251" spans="2:87" s="1" customFormat="1" ht="30" customHeight="1" x14ac:dyDescent="0.25">
      <c r="B251" s="209">
        <v>295</v>
      </c>
      <c r="C251" s="210">
        <v>45477</v>
      </c>
      <c r="D251" s="209" t="s">
        <v>129</v>
      </c>
      <c r="E251" s="211" t="s">
        <v>94</v>
      </c>
      <c r="F251" s="211" t="s">
        <v>96</v>
      </c>
      <c r="G251" s="211" t="s">
        <v>25</v>
      </c>
      <c r="H251" s="212" t="s">
        <v>70</v>
      </c>
      <c r="I251" s="221">
        <v>5</v>
      </c>
      <c r="J251" s="222">
        <v>5</v>
      </c>
      <c r="K251" s="222">
        <v>5</v>
      </c>
      <c r="L251" s="222">
        <v>5</v>
      </c>
      <c r="M251" s="222">
        <v>5</v>
      </c>
      <c r="N251" s="222">
        <v>5</v>
      </c>
      <c r="O251" s="221">
        <v>5</v>
      </c>
      <c r="P251" s="223">
        <v>5</v>
      </c>
      <c r="Q251" s="221">
        <v>5</v>
      </c>
      <c r="R251" s="223">
        <v>5</v>
      </c>
      <c r="S251" s="222">
        <v>5</v>
      </c>
      <c r="T251" s="222">
        <v>5</v>
      </c>
      <c r="U251" s="222"/>
      <c r="V251" s="224">
        <v>5</v>
      </c>
      <c r="W251" s="224">
        <v>5</v>
      </c>
      <c r="X251" s="77"/>
      <c r="Y251" s="77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4"/>
      <c r="AS251" s="74"/>
      <c r="AT251" s="74"/>
      <c r="AU251" s="74"/>
      <c r="AV251" s="74"/>
      <c r="AW251" s="74"/>
      <c r="AX251" s="74"/>
      <c r="AY251" s="74"/>
      <c r="AZ251" s="75"/>
      <c r="BA251" s="75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6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5"/>
    </row>
    <row r="252" spans="2:87" s="1" customFormat="1" ht="30" customHeight="1" x14ac:dyDescent="0.25">
      <c r="B252" s="209">
        <v>296</v>
      </c>
      <c r="C252" s="210">
        <v>45477</v>
      </c>
      <c r="D252" s="209" t="s">
        <v>129</v>
      </c>
      <c r="E252" s="211" t="s">
        <v>94</v>
      </c>
      <c r="F252" s="211" t="s">
        <v>96</v>
      </c>
      <c r="G252" s="211" t="s">
        <v>21</v>
      </c>
      <c r="H252" s="212" t="s">
        <v>66</v>
      </c>
      <c r="I252" s="221">
        <v>4</v>
      </c>
      <c r="J252" s="222">
        <v>4</v>
      </c>
      <c r="K252" s="222">
        <v>4</v>
      </c>
      <c r="L252" s="222">
        <v>4</v>
      </c>
      <c r="M252" s="222">
        <v>4</v>
      </c>
      <c r="N252" s="222">
        <v>4</v>
      </c>
      <c r="O252" s="221">
        <v>4</v>
      </c>
      <c r="P252" s="223">
        <v>4</v>
      </c>
      <c r="Q252" s="221">
        <v>4</v>
      </c>
      <c r="R252" s="223">
        <v>3</v>
      </c>
      <c r="S252" s="222">
        <v>4</v>
      </c>
      <c r="T252" s="222">
        <v>4</v>
      </c>
      <c r="U252" s="222"/>
      <c r="V252" s="224">
        <v>4</v>
      </c>
      <c r="W252" s="224">
        <v>4</v>
      </c>
      <c r="X252" s="77"/>
      <c r="Y252" s="77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4"/>
      <c r="AS252" s="74"/>
      <c r="AT252" s="74"/>
      <c r="AU252" s="74"/>
      <c r="AV252" s="74"/>
      <c r="AW252" s="74"/>
      <c r="AX252" s="74"/>
      <c r="AY252" s="74"/>
      <c r="AZ252" s="75"/>
      <c r="BA252" s="75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6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5"/>
    </row>
    <row r="253" spans="2:87" s="1" customFormat="1" ht="30" customHeight="1" x14ac:dyDescent="0.25">
      <c r="B253" s="209">
        <v>299</v>
      </c>
      <c r="C253" s="210">
        <v>45477</v>
      </c>
      <c r="D253" s="209" t="s">
        <v>129</v>
      </c>
      <c r="E253" s="211" t="s">
        <v>94</v>
      </c>
      <c r="F253" s="211" t="s">
        <v>97</v>
      </c>
      <c r="G253" s="211" t="s">
        <v>21</v>
      </c>
      <c r="H253" s="212" t="s">
        <v>66</v>
      </c>
      <c r="I253" s="221">
        <v>4</v>
      </c>
      <c r="J253" s="222">
        <v>4</v>
      </c>
      <c r="K253" s="222">
        <v>3</v>
      </c>
      <c r="L253" s="222">
        <v>4</v>
      </c>
      <c r="M253" s="222">
        <v>4</v>
      </c>
      <c r="N253" s="222"/>
      <c r="O253" s="221"/>
      <c r="P253" s="223"/>
      <c r="Q253" s="221"/>
      <c r="R253" s="223"/>
      <c r="S253" s="222"/>
      <c r="T253" s="222">
        <v>4</v>
      </c>
      <c r="U253" s="222"/>
      <c r="V253" s="224">
        <v>4</v>
      </c>
      <c r="W253" s="224">
        <v>4</v>
      </c>
      <c r="X253" s="77"/>
      <c r="Y253" s="77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4"/>
      <c r="AS253" s="74"/>
      <c r="AT253" s="74"/>
      <c r="AU253" s="74"/>
      <c r="AV253" s="74"/>
      <c r="AW253" s="74"/>
      <c r="AX253" s="74"/>
      <c r="AY253" s="74"/>
      <c r="AZ253" s="75"/>
      <c r="BA253" s="75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6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5"/>
    </row>
    <row r="254" spans="2:87" s="1" customFormat="1" ht="30" customHeight="1" x14ac:dyDescent="0.25">
      <c r="B254" s="209">
        <v>300</v>
      </c>
      <c r="C254" s="210">
        <v>45478</v>
      </c>
      <c r="D254" s="209" t="s">
        <v>129</v>
      </c>
      <c r="E254" s="211" t="s">
        <v>92</v>
      </c>
      <c r="F254" s="211" t="s">
        <v>95</v>
      </c>
      <c r="G254" s="211" t="s">
        <v>19</v>
      </c>
      <c r="H254" s="212" t="s">
        <v>59</v>
      </c>
      <c r="I254" s="221">
        <v>5</v>
      </c>
      <c r="J254" s="222">
        <v>5</v>
      </c>
      <c r="K254" s="222">
        <v>5</v>
      </c>
      <c r="L254" s="222">
        <v>5</v>
      </c>
      <c r="M254" s="222">
        <v>5</v>
      </c>
      <c r="N254" s="222">
        <v>4</v>
      </c>
      <c r="O254" s="221">
        <v>5</v>
      </c>
      <c r="P254" s="223">
        <v>5</v>
      </c>
      <c r="Q254" s="221">
        <v>5</v>
      </c>
      <c r="R254" s="223">
        <v>4</v>
      </c>
      <c r="S254" s="222">
        <v>5</v>
      </c>
      <c r="T254" s="222">
        <v>5</v>
      </c>
      <c r="U254" s="222">
        <v>5</v>
      </c>
      <c r="V254" s="224">
        <v>5</v>
      </c>
      <c r="W254" s="224">
        <v>5</v>
      </c>
      <c r="X254" s="77"/>
      <c r="Y254" s="77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4"/>
      <c r="AS254" s="74"/>
      <c r="AT254" s="74"/>
      <c r="AU254" s="74"/>
      <c r="AV254" s="74"/>
      <c r="AW254" s="74"/>
      <c r="AX254" s="74"/>
      <c r="AY254" s="74"/>
      <c r="AZ254" s="75"/>
      <c r="BA254" s="75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6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5"/>
    </row>
    <row r="255" spans="2:87" s="1" customFormat="1" ht="30" customHeight="1" x14ac:dyDescent="0.25">
      <c r="B255" s="209">
        <v>301</v>
      </c>
      <c r="C255" s="210">
        <v>45478</v>
      </c>
      <c r="D255" s="209" t="s">
        <v>129</v>
      </c>
      <c r="E255" s="211" t="s">
        <v>94</v>
      </c>
      <c r="F255" s="211" t="s">
        <v>96</v>
      </c>
      <c r="G255" s="211" t="s">
        <v>26</v>
      </c>
      <c r="H255" s="212" t="s">
        <v>62</v>
      </c>
      <c r="I255" s="221">
        <v>5</v>
      </c>
      <c r="J255" s="222">
        <v>5</v>
      </c>
      <c r="K255" s="222"/>
      <c r="L255" s="222">
        <v>5</v>
      </c>
      <c r="M255" s="222">
        <v>4</v>
      </c>
      <c r="N255" s="222"/>
      <c r="O255" s="221"/>
      <c r="P255" s="223"/>
      <c r="Q255" s="221"/>
      <c r="R255" s="223"/>
      <c r="S255" s="222"/>
      <c r="T255" s="222"/>
      <c r="U255" s="222"/>
      <c r="V255" s="224"/>
      <c r="W255" s="224"/>
      <c r="X255" s="77"/>
      <c r="Y255" s="77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4"/>
      <c r="AS255" s="74"/>
      <c r="AT255" s="74"/>
      <c r="AU255" s="74"/>
      <c r="AV255" s="74"/>
      <c r="AW255" s="74"/>
      <c r="AX255" s="74"/>
      <c r="AY255" s="74"/>
      <c r="AZ255" s="75"/>
      <c r="BA255" s="75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6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5"/>
    </row>
    <row r="256" spans="2:87" s="1" customFormat="1" ht="30" customHeight="1" x14ac:dyDescent="0.25">
      <c r="B256" s="209">
        <v>302</v>
      </c>
      <c r="C256" s="210">
        <v>45478</v>
      </c>
      <c r="D256" s="209" t="s">
        <v>129</v>
      </c>
      <c r="E256" s="211" t="s">
        <v>94</v>
      </c>
      <c r="F256" s="211" t="s">
        <v>96</v>
      </c>
      <c r="G256" s="211" t="s">
        <v>26</v>
      </c>
      <c r="H256" s="212" t="s">
        <v>62</v>
      </c>
      <c r="I256" s="221">
        <v>5</v>
      </c>
      <c r="J256" s="222">
        <v>5</v>
      </c>
      <c r="K256" s="222"/>
      <c r="L256" s="222">
        <v>5</v>
      </c>
      <c r="M256" s="222">
        <v>4</v>
      </c>
      <c r="N256" s="222"/>
      <c r="O256" s="221">
        <v>4</v>
      </c>
      <c r="P256" s="223">
        <v>2</v>
      </c>
      <c r="Q256" s="221">
        <v>1</v>
      </c>
      <c r="R256" s="223">
        <v>3</v>
      </c>
      <c r="S256" s="222">
        <v>5</v>
      </c>
      <c r="T256" s="222">
        <v>4</v>
      </c>
      <c r="U256" s="222"/>
      <c r="V256" s="224">
        <v>4</v>
      </c>
      <c r="W256" s="224">
        <v>4</v>
      </c>
      <c r="X256" s="77"/>
      <c r="Y256" s="77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4"/>
      <c r="AS256" s="74"/>
      <c r="AT256" s="74"/>
      <c r="AU256" s="74"/>
      <c r="AV256" s="74"/>
      <c r="AW256" s="74"/>
      <c r="AX256" s="74"/>
      <c r="AY256" s="74"/>
      <c r="AZ256" s="75"/>
      <c r="BA256" s="75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6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5"/>
    </row>
    <row r="257" spans="2:87" s="1" customFormat="1" ht="30" customHeight="1" x14ac:dyDescent="0.25">
      <c r="B257" s="209">
        <v>304</v>
      </c>
      <c r="C257" s="210">
        <v>45479</v>
      </c>
      <c r="D257" s="209" t="s">
        <v>129</v>
      </c>
      <c r="E257" s="211" t="s">
        <v>93</v>
      </c>
      <c r="F257" s="211" t="s">
        <v>97</v>
      </c>
      <c r="G257" s="211" t="s">
        <v>44</v>
      </c>
      <c r="H257" s="212" t="s">
        <v>75</v>
      </c>
      <c r="I257" s="221">
        <v>5</v>
      </c>
      <c r="J257" s="222"/>
      <c r="K257" s="222">
        <v>4</v>
      </c>
      <c r="L257" s="222">
        <v>5</v>
      </c>
      <c r="M257" s="222">
        <v>5</v>
      </c>
      <c r="N257" s="222">
        <v>3</v>
      </c>
      <c r="O257" s="221">
        <v>5</v>
      </c>
      <c r="P257" s="223">
        <v>5</v>
      </c>
      <c r="Q257" s="221">
        <v>5</v>
      </c>
      <c r="R257" s="223">
        <v>2</v>
      </c>
      <c r="S257" s="222">
        <v>5</v>
      </c>
      <c r="T257" s="222">
        <v>5</v>
      </c>
      <c r="U257" s="222">
        <v>5</v>
      </c>
      <c r="V257" s="224">
        <v>5</v>
      </c>
      <c r="W257" s="224">
        <v>5</v>
      </c>
      <c r="X257" s="77"/>
      <c r="Y257" s="77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4"/>
      <c r="AS257" s="74"/>
      <c r="AT257" s="74"/>
      <c r="AU257" s="74"/>
      <c r="AV257" s="74"/>
      <c r="AW257" s="74"/>
      <c r="AX257" s="74"/>
      <c r="AY257" s="74"/>
      <c r="AZ257" s="75"/>
      <c r="BA257" s="75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6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5"/>
    </row>
    <row r="258" spans="2:87" s="1" customFormat="1" ht="30" customHeight="1" x14ac:dyDescent="0.25">
      <c r="B258" s="209">
        <v>305</v>
      </c>
      <c r="C258" s="210">
        <v>45479</v>
      </c>
      <c r="D258" s="209" t="s">
        <v>129</v>
      </c>
      <c r="E258" s="211" t="s">
        <v>94</v>
      </c>
      <c r="F258" s="211" t="s">
        <v>96</v>
      </c>
      <c r="G258" s="211" t="s">
        <v>26</v>
      </c>
      <c r="H258" s="212" t="s">
        <v>62</v>
      </c>
      <c r="I258" s="221">
        <v>5</v>
      </c>
      <c r="J258" s="222">
        <v>5</v>
      </c>
      <c r="K258" s="222">
        <v>4</v>
      </c>
      <c r="L258" s="222">
        <v>4</v>
      </c>
      <c r="M258" s="222">
        <v>4</v>
      </c>
      <c r="N258" s="222">
        <v>3</v>
      </c>
      <c r="O258" s="221">
        <v>4</v>
      </c>
      <c r="P258" s="223">
        <v>4</v>
      </c>
      <c r="Q258" s="221">
        <v>4</v>
      </c>
      <c r="R258" s="223">
        <v>3</v>
      </c>
      <c r="S258" s="222">
        <v>4</v>
      </c>
      <c r="T258" s="222">
        <v>4</v>
      </c>
      <c r="U258" s="222">
        <v>4</v>
      </c>
      <c r="V258" s="224">
        <v>4</v>
      </c>
      <c r="W258" s="224">
        <v>4</v>
      </c>
      <c r="X258" s="77"/>
      <c r="Y258" s="77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4"/>
      <c r="AS258" s="74"/>
      <c r="AT258" s="74"/>
      <c r="AU258" s="74"/>
      <c r="AV258" s="74"/>
      <c r="AW258" s="74"/>
      <c r="AX258" s="74"/>
      <c r="AY258" s="74"/>
      <c r="AZ258" s="75"/>
      <c r="BA258" s="75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6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5"/>
    </row>
    <row r="259" spans="2:87" s="1" customFormat="1" ht="30" customHeight="1" x14ac:dyDescent="0.25">
      <c r="B259" s="209">
        <v>306</v>
      </c>
      <c r="C259" s="210">
        <v>45480</v>
      </c>
      <c r="D259" s="209" t="s">
        <v>129</v>
      </c>
      <c r="E259" s="211" t="s">
        <v>94</v>
      </c>
      <c r="F259" s="211" t="s">
        <v>96</v>
      </c>
      <c r="G259" s="211" t="s">
        <v>152</v>
      </c>
      <c r="H259" s="212" t="s">
        <v>153</v>
      </c>
      <c r="I259" s="221">
        <v>5</v>
      </c>
      <c r="J259" s="222">
        <v>5</v>
      </c>
      <c r="K259" s="222">
        <v>4</v>
      </c>
      <c r="L259" s="222">
        <v>5</v>
      </c>
      <c r="M259" s="222">
        <v>4</v>
      </c>
      <c r="N259" s="222">
        <v>4</v>
      </c>
      <c r="O259" s="221">
        <v>5</v>
      </c>
      <c r="P259" s="223">
        <v>5</v>
      </c>
      <c r="Q259" s="221">
        <v>5</v>
      </c>
      <c r="R259" s="223">
        <v>4</v>
      </c>
      <c r="S259" s="222">
        <v>4</v>
      </c>
      <c r="T259" s="222">
        <v>4</v>
      </c>
      <c r="U259" s="222">
        <v>4</v>
      </c>
      <c r="V259" s="224">
        <v>4</v>
      </c>
      <c r="W259" s="224">
        <v>4</v>
      </c>
      <c r="X259" s="77"/>
      <c r="Y259" s="77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4"/>
      <c r="AS259" s="74"/>
      <c r="AT259" s="74"/>
      <c r="AU259" s="74"/>
      <c r="AV259" s="74"/>
      <c r="AW259" s="74"/>
      <c r="AX259" s="74"/>
      <c r="AY259" s="74"/>
      <c r="AZ259" s="75"/>
      <c r="BA259" s="75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6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5"/>
    </row>
    <row r="260" spans="2:87" s="1" customFormat="1" ht="30" customHeight="1" x14ac:dyDescent="0.25">
      <c r="B260" s="209">
        <v>307</v>
      </c>
      <c r="C260" s="210">
        <v>45481</v>
      </c>
      <c r="D260" s="209" t="s">
        <v>129</v>
      </c>
      <c r="E260" s="211" t="s">
        <v>94</v>
      </c>
      <c r="F260" s="211" t="s">
        <v>96</v>
      </c>
      <c r="G260" s="211" t="s">
        <v>31</v>
      </c>
      <c r="H260" s="212" t="s">
        <v>60</v>
      </c>
      <c r="I260" s="221">
        <v>4</v>
      </c>
      <c r="J260" s="222">
        <v>4</v>
      </c>
      <c r="K260" s="222">
        <v>4</v>
      </c>
      <c r="L260" s="222">
        <v>3</v>
      </c>
      <c r="M260" s="222">
        <v>3</v>
      </c>
      <c r="N260" s="222">
        <v>3</v>
      </c>
      <c r="O260" s="221">
        <v>4</v>
      </c>
      <c r="P260" s="223">
        <v>4</v>
      </c>
      <c r="Q260" s="221">
        <v>3</v>
      </c>
      <c r="R260" s="223">
        <v>2</v>
      </c>
      <c r="S260" s="222">
        <v>4</v>
      </c>
      <c r="T260" s="222">
        <v>4</v>
      </c>
      <c r="U260" s="222">
        <v>4</v>
      </c>
      <c r="V260" s="224">
        <v>4</v>
      </c>
      <c r="W260" s="224">
        <v>4</v>
      </c>
      <c r="X260" s="77"/>
      <c r="Y260" s="77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4"/>
      <c r="AS260" s="74"/>
      <c r="AT260" s="74"/>
      <c r="AU260" s="74"/>
      <c r="AV260" s="74"/>
      <c r="AW260" s="74"/>
      <c r="AX260" s="74"/>
      <c r="AY260" s="74"/>
      <c r="AZ260" s="75"/>
      <c r="BA260" s="75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6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5"/>
    </row>
    <row r="261" spans="2:87" s="1" customFormat="1" ht="30" customHeight="1" x14ac:dyDescent="0.25">
      <c r="B261" s="209">
        <v>308</v>
      </c>
      <c r="C261" s="210">
        <v>45481</v>
      </c>
      <c r="D261" s="209" t="s">
        <v>129</v>
      </c>
      <c r="E261" s="211" t="s">
        <v>94</v>
      </c>
      <c r="F261" s="211" t="s">
        <v>96</v>
      </c>
      <c r="G261" s="211" t="s">
        <v>31</v>
      </c>
      <c r="H261" s="212" t="s">
        <v>60</v>
      </c>
      <c r="I261" s="221">
        <v>5</v>
      </c>
      <c r="J261" s="222">
        <v>5</v>
      </c>
      <c r="K261" s="222">
        <v>4</v>
      </c>
      <c r="L261" s="222">
        <v>5</v>
      </c>
      <c r="M261" s="222">
        <v>4</v>
      </c>
      <c r="N261" s="222">
        <v>4</v>
      </c>
      <c r="O261" s="221">
        <v>4</v>
      </c>
      <c r="P261" s="223">
        <v>4</v>
      </c>
      <c r="Q261" s="221">
        <v>5</v>
      </c>
      <c r="R261" s="223">
        <v>4</v>
      </c>
      <c r="S261" s="222">
        <v>5</v>
      </c>
      <c r="T261" s="222"/>
      <c r="U261" s="222"/>
      <c r="V261" s="224"/>
      <c r="W261" s="224">
        <v>5</v>
      </c>
      <c r="X261" s="77"/>
      <c r="Y261" s="77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4"/>
      <c r="AS261" s="74"/>
      <c r="AT261" s="74"/>
      <c r="AU261" s="74"/>
      <c r="AV261" s="74"/>
      <c r="AW261" s="74"/>
      <c r="AX261" s="74"/>
      <c r="AY261" s="74"/>
      <c r="AZ261" s="75"/>
      <c r="BA261" s="75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6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5"/>
    </row>
    <row r="262" spans="2:87" s="1" customFormat="1" ht="30" customHeight="1" x14ac:dyDescent="0.25">
      <c r="B262" s="209">
        <v>310</v>
      </c>
      <c r="C262" s="210">
        <v>45482</v>
      </c>
      <c r="D262" s="209" t="s">
        <v>129</v>
      </c>
      <c r="E262" s="211" t="s">
        <v>94</v>
      </c>
      <c r="F262" s="211" t="s">
        <v>96</v>
      </c>
      <c r="G262" s="211" t="s">
        <v>149</v>
      </c>
      <c r="H262" s="212" t="s">
        <v>63</v>
      </c>
      <c r="I262" s="221">
        <v>2</v>
      </c>
      <c r="J262" s="222">
        <v>3</v>
      </c>
      <c r="K262" s="222">
        <v>3</v>
      </c>
      <c r="L262" s="222">
        <v>2</v>
      </c>
      <c r="M262" s="222">
        <v>4</v>
      </c>
      <c r="N262" s="222">
        <v>2</v>
      </c>
      <c r="O262" s="221">
        <v>2</v>
      </c>
      <c r="P262" s="223">
        <v>2</v>
      </c>
      <c r="Q262" s="221">
        <v>3</v>
      </c>
      <c r="R262" s="223">
        <v>3</v>
      </c>
      <c r="S262" s="222">
        <v>3</v>
      </c>
      <c r="T262" s="222">
        <v>1</v>
      </c>
      <c r="U262" s="222">
        <v>2</v>
      </c>
      <c r="V262" s="224">
        <v>4</v>
      </c>
      <c r="W262" s="224">
        <v>2</v>
      </c>
      <c r="X262" s="77"/>
      <c r="Y262" s="77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4"/>
      <c r="AS262" s="74"/>
      <c r="AT262" s="74"/>
      <c r="AU262" s="74"/>
      <c r="AV262" s="74"/>
      <c r="AW262" s="74"/>
      <c r="AX262" s="74"/>
      <c r="AY262" s="74"/>
      <c r="AZ262" s="75"/>
      <c r="BA262" s="75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6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5"/>
    </row>
    <row r="263" spans="2:87" s="1" customFormat="1" ht="30" customHeight="1" x14ac:dyDescent="0.25">
      <c r="B263" s="209">
        <v>311</v>
      </c>
      <c r="C263" s="210">
        <v>45482</v>
      </c>
      <c r="D263" s="209" t="s">
        <v>128</v>
      </c>
      <c r="E263" s="211" t="s">
        <v>94</v>
      </c>
      <c r="F263" s="211" t="s">
        <v>96</v>
      </c>
      <c r="G263" s="211" t="s">
        <v>285</v>
      </c>
      <c r="H263" s="212" t="s">
        <v>75</v>
      </c>
      <c r="I263" s="221"/>
      <c r="J263" s="222"/>
      <c r="K263" s="222">
        <v>5</v>
      </c>
      <c r="L263" s="222">
        <v>5</v>
      </c>
      <c r="M263" s="222">
        <v>5</v>
      </c>
      <c r="N263" s="222"/>
      <c r="O263" s="221"/>
      <c r="P263" s="223"/>
      <c r="Q263" s="221">
        <v>5</v>
      </c>
      <c r="R263" s="223"/>
      <c r="S263" s="222"/>
      <c r="T263" s="222"/>
      <c r="U263" s="222"/>
      <c r="V263" s="224">
        <v>5</v>
      </c>
      <c r="W263" s="224">
        <v>4</v>
      </c>
      <c r="X263" s="77"/>
      <c r="Y263" s="77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4"/>
      <c r="AS263" s="74"/>
      <c r="AT263" s="74"/>
      <c r="AU263" s="74"/>
      <c r="AV263" s="74"/>
      <c r="AW263" s="74"/>
      <c r="AX263" s="74"/>
      <c r="AY263" s="74"/>
      <c r="AZ263" s="75"/>
      <c r="BA263" s="75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6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5"/>
    </row>
    <row r="264" spans="2:87" s="1" customFormat="1" ht="30" customHeight="1" x14ac:dyDescent="0.25">
      <c r="B264" s="209">
        <v>312</v>
      </c>
      <c r="C264" s="210">
        <v>45483</v>
      </c>
      <c r="D264" s="209" t="s">
        <v>129</v>
      </c>
      <c r="E264" s="211" t="s">
        <v>93</v>
      </c>
      <c r="F264" s="211" t="s">
        <v>96</v>
      </c>
      <c r="G264" s="211" t="s">
        <v>149</v>
      </c>
      <c r="H264" s="212" t="s">
        <v>63</v>
      </c>
      <c r="I264" s="221">
        <v>4</v>
      </c>
      <c r="J264" s="222">
        <v>4</v>
      </c>
      <c r="K264" s="222">
        <v>3</v>
      </c>
      <c r="L264" s="222">
        <v>4</v>
      </c>
      <c r="M264" s="222">
        <v>3</v>
      </c>
      <c r="N264" s="222">
        <v>3</v>
      </c>
      <c r="O264" s="221">
        <v>3</v>
      </c>
      <c r="P264" s="223">
        <v>3</v>
      </c>
      <c r="Q264" s="221">
        <v>4</v>
      </c>
      <c r="R264" s="223">
        <v>1</v>
      </c>
      <c r="S264" s="222">
        <v>5</v>
      </c>
      <c r="T264" s="222">
        <v>2</v>
      </c>
      <c r="U264" s="222">
        <v>4</v>
      </c>
      <c r="V264" s="224">
        <v>4</v>
      </c>
      <c r="W264" s="224">
        <v>4</v>
      </c>
      <c r="X264" s="77"/>
      <c r="Y264" s="77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4"/>
      <c r="AS264" s="74"/>
      <c r="AT264" s="74"/>
      <c r="AU264" s="74"/>
      <c r="AV264" s="74"/>
      <c r="AW264" s="74"/>
      <c r="AX264" s="74"/>
      <c r="AY264" s="74"/>
      <c r="AZ264" s="75"/>
      <c r="BA264" s="75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6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5"/>
    </row>
    <row r="265" spans="2:87" s="1" customFormat="1" ht="30" customHeight="1" x14ac:dyDescent="0.25">
      <c r="B265" s="209">
        <v>313</v>
      </c>
      <c r="C265" s="210">
        <v>45483</v>
      </c>
      <c r="D265" s="209" t="s">
        <v>129</v>
      </c>
      <c r="E265" s="211" t="s">
        <v>93</v>
      </c>
      <c r="F265" s="211" t="s">
        <v>95</v>
      </c>
      <c r="G265" s="211" t="s">
        <v>132</v>
      </c>
      <c r="H265" s="212" t="s">
        <v>74</v>
      </c>
      <c r="I265" s="221">
        <v>5</v>
      </c>
      <c r="J265" s="222">
        <v>5</v>
      </c>
      <c r="K265" s="222">
        <v>5</v>
      </c>
      <c r="L265" s="222">
        <v>5</v>
      </c>
      <c r="M265" s="222">
        <v>5</v>
      </c>
      <c r="N265" s="222">
        <v>3</v>
      </c>
      <c r="O265" s="221">
        <v>4</v>
      </c>
      <c r="P265" s="223">
        <v>5</v>
      </c>
      <c r="Q265" s="221">
        <v>5</v>
      </c>
      <c r="R265" s="223">
        <v>4</v>
      </c>
      <c r="S265" s="222">
        <v>5</v>
      </c>
      <c r="T265" s="222">
        <v>4</v>
      </c>
      <c r="U265" s="222">
        <v>5</v>
      </c>
      <c r="V265" s="224">
        <v>5</v>
      </c>
      <c r="W265" s="224">
        <v>5</v>
      </c>
      <c r="X265" s="77"/>
      <c r="Y265" s="77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4"/>
      <c r="AS265" s="74"/>
      <c r="AT265" s="74"/>
      <c r="AU265" s="74"/>
      <c r="AV265" s="74"/>
      <c r="AW265" s="74"/>
      <c r="AX265" s="74"/>
      <c r="AY265" s="74"/>
      <c r="AZ265" s="75"/>
      <c r="BA265" s="75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6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5"/>
    </row>
    <row r="266" spans="2:87" s="1" customFormat="1" ht="30" customHeight="1" x14ac:dyDescent="0.25">
      <c r="B266" s="209">
        <v>314</v>
      </c>
      <c r="C266" s="210">
        <v>45483</v>
      </c>
      <c r="D266" s="209" t="s">
        <v>129</v>
      </c>
      <c r="E266" s="211" t="s">
        <v>92</v>
      </c>
      <c r="F266" s="211" t="s">
        <v>97</v>
      </c>
      <c r="G266" s="211" t="s">
        <v>42</v>
      </c>
      <c r="H266" s="212" t="s">
        <v>64</v>
      </c>
      <c r="I266" s="221">
        <v>5</v>
      </c>
      <c r="J266" s="222">
        <v>5</v>
      </c>
      <c r="K266" s="222">
        <v>5</v>
      </c>
      <c r="L266" s="222">
        <v>5</v>
      </c>
      <c r="M266" s="222">
        <v>5</v>
      </c>
      <c r="N266" s="222">
        <v>5</v>
      </c>
      <c r="O266" s="221">
        <v>5</v>
      </c>
      <c r="P266" s="223">
        <v>5</v>
      </c>
      <c r="Q266" s="221">
        <v>5</v>
      </c>
      <c r="R266" s="223">
        <v>5</v>
      </c>
      <c r="S266" s="222">
        <v>5</v>
      </c>
      <c r="T266" s="222">
        <v>5</v>
      </c>
      <c r="U266" s="222">
        <v>5</v>
      </c>
      <c r="V266" s="224">
        <v>5</v>
      </c>
      <c r="W266" s="224">
        <v>5</v>
      </c>
      <c r="X266" s="77"/>
      <c r="Y266" s="77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4"/>
      <c r="AS266" s="74"/>
      <c r="AT266" s="74"/>
      <c r="AU266" s="74"/>
      <c r="AV266" s="74"/>
      <c r="AW266" s="74"/>
      <c r="AX266" s="74"/>
      <c r="AY266" s="74"/>
      <c r="AZ266" s="75"/>
      <c r="BA266" s="75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6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5"/>
    </row>
    <row r="267" spans="2:87" s="1" customFormat="1" ht="30" customHeight="1" x14ac:dyDescent="0.25">
      <c r="B267" s="209">
        <v>315</v>
      </c>
      <c r="C267" s="210">
        <v>45483</v>
      </c>
      <c r="D267" s="209" t="s">
        <v>129</v>
      </c>
      <c r="E267" s="211" t="s">
        <v>94</v>
      </c>
      <c r="F267" s="211" t="s">
        <v>96</v>
      </c>
      <c r="G267" s="211" t="s">
        <v>149</v>
      </c>
      <c r="H267" s="212" t="s">
        <v>63</v>
      </c>
      <c r="I267" s="221">
        <v>3</v>
      </c>
      <c r="J267" s="222">
        <v>4</v>
      </c>
      <c r="K267" s="222">
        <v>5</v>
      </c>
      <c r="L267" s="222">
        <v>4</v>
      </c>
      <c r="M267" s="222">
        <v>5</v>
      </c>
      <c r="N267" s="222">
        <v>3</v>
      </c>
      <c r="O267" s="221">
        <v>4</v>
      </c>
      <c r="P267" s="223">
        <v>4</v>
      </c>
      <c r="Q267" s="221">
        <v>5</v>
      </c>
      <c r="R267" s="223">
        <v>3</v>
      </c>
      <c r="S267" s="222">
        <v>2</v>
      </c>
      <c r="T267" s="222">
        <v>3</v>
      </c>
      <c r="U267" s="222">
        <v>3</v>
      </c>
      <c r="V267" s="224">
        <v>5</v>
      </c>
      <c r="W267" s="224">
        <v>3</v>
      </c>
      <c r="X267" s="77"/>
      <c r="Y267" s="77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4"/>
      <c r="AS267" s="74"/>
      <c r="AT267" s="74"/>
      <c r="AU267" s="74"/>
      <c r="AV267" s="74"/>
      <c r="AW267" s="74"/>
      <c r="AX267" s="74"/>
      <c r="AY267" s="74"/>
      <c r="AZ267" s="75"/>
      <c r="BA267" s="75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6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5"/>
    </row>
    <row r="268" spans="2:87" s="1" customFormat="1" ht="30" customHeight="1" x14ac:dyDescent="0.25">
      <c r="B268" s="209">
        <v>317</v>
      </c>
      <c r="C268" s="210">
        <v>45483</v>
      </c>
      <c r="D268" s="209" t="s">
        <v>129</v>
      </c>
      <c r="E268" s="211" t="s">
        <v>93</v>
      </c>
      <c r="F268" s="211" t="s">
        <v>96</v>
      </c>
      <c r="G268" s="211" t="s">
        <v>23</v>
      </c>
      <c r="H268" s="212" t="s">
        <v>82</v>
      </c>
      <c r="I268" s="221">
        <v>5</v>
      </c>
      <c r="J268" s="222">
        <v>3</v>
      </c>
      <c r="K268" s="222">
        <v>3</v>
      </c>
      <c r="L268" s="222">
        <v>5</v>
      </c>
      <c r="M268" s="222">
        <v>4</v>
      </c>
      <c r="N268" s="222">
        <v>2</v>
      </c>
      <c r="O268" s="221">
        <v>3</v>
      </c>
      <c r="P268" s="223">
        <v>4</v>
      </c>
      <c r="Q268" s="221">
        <v>2</v>
      </c>
      <c r="R268" s="223">
        <v>2</v>
      </c>
      <c r="S268" s="222">
        <v>2</v>
      </c>
      <c r="T268" s="222">
        <v>4</v>
      </c>
      <c r="U268" s="222">
        <v>4</v>
      </c>
      <c r="V268" s="224">
        <v>3</v>
      </c>
      <c r="W268" s="224">
        <v>4</v>
      </c>
      <c r="X268" s="77"/>
      <c r="Y268" s="77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4"/>
      <c r="AS268" s="74"/>
      <c r="AT268" s="74"/>
      <c r="AU268" s="74"/>
      <c r="AV268" s="74"/>
      <c r="AW268" s="74"/>
      <c r="AX268" s="74"/>
      <c r="AY268" s="74"/>
      <c r="AZ268" s="75"/>
      <c r="BA268" s="75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6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5"/>
    </row>
    <row r="269" spans="2:87" s="1" customFormat="1" ht="30" customHeight="1" x14ac:dyDescent="0.25">
      <c r="B269" s="209">
        <v>319</v>
      </c>
      <c r="C269" s="210">
        <v>45483</v>
      </c>
      <c r="D269" s="209" t="s">
        <v>129</v>
      </c>
      <c r="E269" s="211" t="s">
        <v>94</v>
      </c>
      <c r="F269" s="211" t="s">
        <v>95</v>
      </c>
      <c r="G269" s="211" t="s">
        <v>132</v>
      </c>
      <c r="H269" s="212" t="s">
        <v>74</v>
      </c>
      <c r="I269" s="221">
        <v>5</v>
      </c>
      <c r="J269" s="222">
        <v>5</v>
      </c>
      <c r="K269" s="222">
        <v>5</v>
      </c>
      <c r="L269" s="222">
        <v>5</v>
      </c>
      <c r="M269" s="222">
        <v>5</v>
      </c>
      <c r="N269" s="222">
        <v>3</v>
      </c>
      <c r="O269" s="221">
        <v>4</v>
      </c>
      <c r="P269" s="223">
        <v>4</v>
      </c>
      <c r="Q269" s="221">
        <v>5</v>
      </c>
      <c r="R269" s="223">
        <v>4</v>
      </c>
      <c r="S269" s="222">
        <v>5</v>
      </c>
      <c r="T269" s="222">
        <v>5</v>
      </c>
      <c r="U269" s="222">
        <v>5</v>
      </c>
      <c r="V269" s="224">
        <v>5</v>
      </c>
      <c r="W269" s="224">
        <v>5</v>
      </c>
      <c r="X269" s="77"/>
      <c r="Y269" s="77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4"/>
      <c r="AS269" s="74"/>
      <c r="AT269" s="74"/>
      <c r="AU269" s="74"/>
      <c r="AV269" s="74"/>
      <c r="AW269" s="74"/>
      <c r="AX269" s="74"/>
      <c r="AY269" s="74"/>
      <c r="AZ269" s="75"/>
      <c r="BA269" s="75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6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5"/>
    </row>
    <row r="270" spans="2:87" s="1" customFormat="1" ht="30" customHeight="1" x14ac:dyDescent="0.25">
      <c r="B270" s="209">
        <v>320</v>
      </c>
      <c r="C270" s="210">
        <v>45483</v>
      </c>
      <c r="D270" s="209" t="s">
        <v>129</v>
      </c>
      <c r="E270" s="211" t="s">
        <v>93</v>
      </c>
      <c r="F270" s="211" t="s">
        <v>96</v>
      </c>
      <c r="G270" s="211" t="s">
        <v>36</v>
      </c>
      <c r="H270" s="212" t="s">
        <v>86</v>
      </c>
      <c r="I270" s="221">
        <v>4</v>
      </c>
      <c r="J270" s="222">
        <v>4</v>
      </c>
      <c r="K270" s="222">
        <v>3</v>
      </c>
      <c r="L270" s="222">
        <v>3</v>
      </c>
      <c r="M270" s="222">
        <v>5</v>
      </c>
      <c r="N270" s="222">
        <v>4</v>
      </c>
      <c r="O270" s="221">
        <v>4</v>
      </c>
      <c r="P270" s="223">
        <v>4</v>
      </c>
      <c r="Q270" s="221">
        <v>5</v>
      </c>
      <c r="R270" s="223">
        <v>4</v>
      </c>
      <c r="S270" s="222">
        <v>4</v>
      </c>
      <c r="T270" s="222">
        <v>3</v>
      </c>
      <c r="U270" s="222">
        <v>4</v>
      </c>
      <c r="V270" s="224">
        <v>4</v>
      </c>
      <c r="W270" s="224">
        <v>4</v>
      </c>
      <c r="X270" s="77"/>
      <c r="Y270" s="77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4"/>
      <c r="AS270" s="74"/>
      <c r="AT270" s="74"/>
      <c r="AU270" s="74"/>
      <c r="AV270" s="74"/>
      <c r="AW270" s="74"/>
      <c r="AX270" s="74"/>
      <c r="AY270" s="74"/>
      <c r="AZ270" s="75"/>
      <c r="BA270" s="75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6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5"/>
    </row>
    <row r="271" spans="2:87" s="1" customFormat="1" ht="30" customHeight="1" x14ac:dyDescent="0.25">
      <c r="B271" s="209">
        <v>321</v>
      </c>
      <c r="C271" s="210">
        <v>45483</v>
      </c>
      <c r="D271" s="209" t="s">
        <v>129</v>
      </c>
      <c r="E271" s="211" t="s">
        <v>93</v>
      </c>
      <c r="F271" s="211" t="s">
        <v>96</v>
      </c>
      <c r="G271" s="211" t="s">
        <v>35</v>
      </c>
      <c r="H271" s="212" t="s">
        <v>72</v>
      </c>
      <c r="I271" s="221">
        <v>5</v>
      </c>
      <c r="J271" s="222">
        <v>5</v>
      </c>
      <c r="K271" s="222"/>
      <c r="L271" s="222">
        <v>5</v>
      </c>
      <c r="M271" s="222">
        <v>5</v>
      </c>
      <c r="N271" s="222">
        <v>5</v>
      </c>
      <c r="O271" s="221">
        <v>5</v>
      </c>
      <c r="P271" s="223">
        <v>5</v>
      </c>
      <c r="Q271" s="221">
        <v>5</v>
      </c>
      <c r="R271" s="223">
        <v>3</v>
      </c>
      <c r="S271" s="222">
        <v>5</v>
      </c>
      <c r="T271" s="222">
        <v>5</v>
      </c>
      <c r="U271" s="222">
        <v>5</v>
      </c>
      <c r="V271" s="224">
        <v>5</v>
      </c>
      <c r="W271" s="224">
        <v>5</v>
      </c>
      <c r="X271" s="77"/>
      <c r="Y271" s="77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4"/>
      <c r="AS271" s="74"/>
      <c r="AT271" s="74"/>
      <c r="AU271" s="74"/>
      <c r="AV271" s="74"/>
      <c r="AW271" s="74"/>
      <c r="AX271" s="74"/>
      <c r="AY271" s="74"/>
      <c r="AZ271" s="75"/>
      <c r="BA271" s="75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6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5"/>
    </row>
    <row r="272" spans="2:87" s="1" customFormat="1" ht="30" customHeight="1" x14ac:dyDescent="0.25">
      <c r="B272" s="209">
        <v>322</v>
      </c>
      <c r="C272" s="210">
        <v>45483</v>
      </c>
      <c r="D272" s="209" t="s">
        <v>129</v>
      </c>
      <c r="E272" s="211" t="s">
        <v>93</v>
      </c>
      <c r="F272" s="211" t="s">
        <v>96</v>
      </c>
      <c r="G272" s="211" t="s">
        <v>19</v>
      </c>
      <c r="H272" s="212" t="s">
        <v>59</v>
      </c>
      <c r="I272" s="221">
        <v>5</v>
      </c>
      <c r="J272" s="222">
        <v>4</v>
      </c>
      <c r="K272" s="222">
        <v>4</v>
      </c>
      <c r="L272" s="222">
        <v>4</v>
      </c>
      <c r="M272" s="222">
        <v>4</v>
      </c>
      <c r="N272" s="222">
        <v>3</v>
      </c>
      <c r="O272" s="221">
        <v>4</v>
      </c>
      <c r="P272" s="223">
        <v>3</v>
      </c>
      <c r="Q272" s="221">
        <v>4</v>
      </c>
      <c r="R272" s="223">
        <v>4</v>
      </c>
      <c r="S272" s="222">
        <v>4</v>
      </c>
      <c r="T272" s="222">
        <v>4</v>
      </c>
      <c r="U272" s="222">
        <v>4</v>
      </c>
      <c r="V272" s="224">
        <v>4</v>
      </c>
      <c r="W272" s="224">
        <v>4</v>
      </c>
      <c r="X272" s="77"/>
      <c r="Y272" s="77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4"/>
      <c r="AS272" s="74"/>
      <c r="AT272" s="74"/>
      <c r="AU272" s="74"/>
      <c r="AV272" s="74"/>
      <c r="AW272" s="74"/>
      <c r="AX272" s="74"/>
      <c r="AY272" s="74"/>
      <c r="AZ272" s="75"/>
      <c r="BA272" s="75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6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5"/>
    </row>
    <row r="273" spans="2:87" s="1" customFormat="1" ht="30" customHeight="1" x14ac:dyDescent="0.25">
      <c r="B273" s="209">
        <v>323</v>
      </c>
      <c r="C273" s="210">
        <v>45483</v>
      </c>
      <c r="D273" s="209" t="s">
        <v>129</v>
      </c>
      <c r="E273" s="211" t="s">
        <v>94</v>
      </c>
      <c r="F273" s="211" t="s">
        <v>96</v>
      </c>
      <c r="G273" s="211" t="s">
        <v>45</v>
      </c>
      <c r="H273" s="212" t="s">
        <v>58</v>
      </c>
      <c r="I273" s="221">
        <v>5</v>
      </c>
      <c r="J273" s="222">
        <v>5</v>
      </c>
      <c r="K273" s="222">
        <v>3</v>
      </c>
      <c r="L273" s="222">
        <v>5</v>
      </c>
      <c r="M273" s="222">
        <v>4</v>
      </c>
      <c r="N273" s="222">
        <v>3</v>
      </c>
      <c r="O273" s="221">
        <v>4</v>
      </c>
      <c r="P273" s="223">
        <v>5</v>
      </c>
      <c r="Q273" s="221">
        <v>4</v>
      </c>
      <c r="R273" s="223">
        <v>3</v>
      </c>
      <c r="S273" s="222">
        <v>4</v>
      </c>
      <c r="T273" s="222">
        <v>4</v>
      </c>
      <c r="U273" s="222">
        <v>3</v>
      </c>
      <c r="V273" s="224">
        <v>4</v>
      </c>
      <c r="W273" s="224">
        <v>5</v>
      </c>
      <c r="X273" s="77"/>
      <c r="Y273" s="77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4"/>
      <c r="AS273" s="74"/>
      <c r="AT273" s="74"/>
      <c r="AU273" s="74"/>
      <c r="AV273" s="74"/>
      <c r="AW273" s="74"/>
      <c r="AX273" s="74"/>
      <c r="AY273" s="74"/>
      <c r="AZ273" s="75"/>
      <c r="BA273" s="75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6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5"/>
    </row>
    <row r="274" spans="2:87" s="1" customFormat="1" ht="30" customHeight="1" x14ac:dyDescent="0.25">
      <c r="B274" s="209">
        <v>324</v>
      </c>
      <c r="C274" s="210">
        <v>45483</v>
      </c>
      <c r="D274" s="209" t="s">
        <v>129</v>
      </c>
      <c r="E274" s="211" t="s">
        <v>93</v>
      </c>
      <c r="F274" s="211" t="s">
        <v>95</v>
      </c>
      <c r="G274" s="211" t="s">
        <v>31</v>
      </c>
      <c r="H274" s="212" t="s">
        <v>60</v>
      </c>
      <c r="I274" s="221">
        <v>5</v>
      </c>
      <c r="J274" s="222">
        <v>5</v>
      </c>
      <c r="K274" s="222">
        <v>5</v>
      </c>
      <c r="L274" s="222">
        <v>5</v>
      </c>
      <c r="M274" s="222">
        <v>4</v>
      </c>
      <c r="N274" s="222">
        <v>4</v>
      </c>
      <c r="O274" s="221">
        <v>5</v>
      </c>
      <c r="P274" s="223">
        <v>5</v>
      </c>
      <c r="Q274" s="221">
        <v>5</v>
      </c>
      <c r="R274" s="223">
        <v>4</v>
      </c>
      <c r="S274" s="222">
        <v>5</v>
      </c>
      <c r="T274" s="222">
        <v>5</v>
      </c>
      <c r="U274" s="222">
        <v>5</v>
      </c>
      <c r="V274" s="224">
        <v>4</v>
      </c>
      <c r="W274" s="224">
        <v>4</v>
      </c>
      <c r="X274" s="77"/>
      <c r="Y274" s="77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4"/>
      <c r="AS274" s="74"/>
      <c r="AT274" s="74"/>
      <c r="AU274" s="74"/>
      <c r="AV274" s="74"/>
      <c r="AW274" s="74"/>
      <c r="AX274" s="74"/>
      <c r="AY274" s="74"/>
      <c r="AZ274" s="75"/>
      <c r="BA274" s="75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6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5"/>
    </row>
    <row r="275" spans="2:87" s="1" customFormat="1" ht="30" customHeight="1" x14ac:dyDescent="0.25">
      <c r="B275" s="209">
        <v>327</v>
      </c>
      <c r="C275" s="210">
        <v>45483</v>
      </c>
      <c r="D275" s="209" t="s">
        <v>129</v>
      </c>
      <c r="E275" s="211" t="s">
        <v>93</v>
      </c>
      <c r="F275" s="211" t="s">
        <v>96</v>
      </c>
      <c r="G275" s="211" t="s">
        <v>132</v>
      </c>
      <c r="H275" s="212" t="s">
        <v>74</v>
      </c>
      <c r="I275" s="221">
        <v>4</v>
      </c>
      <c r="J275" s="222">
        <v>4</v>
      </c>
      <c r="K275" s="222">
        <v>4</v>
      </c>
      <c r="L275" s="222">
        <v>4</v>
      </c>
      <c r="M275" s="222">
        <v>3</v>
      </c>
      <c r="N275" s="222">
        <v>3</v>
      </c>
      <c r="O275" s="221">
        <v>4</v>
      </c>
      <c r="P275" s="223">
        <v>5</v>
      </c>
      <c r="Q275" s="221">
        <v>5</v>
      </c>
      <c r="R275" s="223">
        <v>4</v>
      </c>
      <c r="S275" s="222">
        <v>5</v>
      </c>
      <c r="T275" s="222">
        <v>4</v>
      </c>
      <c r="U275" s="222">
        <v>4</v>
      </c>
      <c r="V275" s="224">
        <v>4</v>
      </c>
      <c r="W275" s="224">
        <v>4</v>
      </c>
      <c r="X275" s="77"/>
      <c r="Y275" s="77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4"/>
      <c r="AS275" s="74"/>
      <c r="AT275" s="74"/>
      <c r="AU275" s="74"/>
      <c r="AV275" s="74"/>
      <c r="AW275" s="74"/>
      <c r="AX275" s="74"/>
      <c r="AY275" s="74"/>
      <c r="AZ275" s="75"/>
      <c r="BA275" s="75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6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5"/>
    </row>
    <row r="276" spans="2:87" s="1" customFormat="1" ht="30" customHeight="1" x14ac:dyDescent="0.25">
      <c r="B276" s="209">
        <v>328</v>
      </c>
      <c r="C276" s="210">
        <v>45483</v>
      </c>
      <c r="D276" s="209" t="s">
        <v>129</v>
      </c>
      <c r="E276" s="211" t="s">
        <v>94</v>
      </c>
      <c r="F276" s="211" t="s">
        <v>95</v>
      </c>
      <c r="G276" s="211" t="s">
        <v>21</v>
      </c>
      <c r="H276" s="212" t="s">
        <v>66</v>
      </c>
      <c r="I276" s="221">
        <v>3</v>
      </c>
      <c r="J276" s="222">
        <v>3</v>
      </c>
      <c r="K276" s="222">
        <v>4</v>
      </c>
      <c r="L276" s="222">
        <v>2</v>
      </c>
      <c r="M276" s="222">
        <v>3</v>
      </c>
      <c r="N276" s="222">
        <v>2</v>
      </c>
      <c r="O276" s="221">
        <v>4</v>
      </c>
      <c r="P276" s="223">
        <v>4</v>
      </c>
      <c r="Q276" s="221">
        <v>3</v>
      </c>
      <c r="R276" s="223">
        <v>3</v>
      </c>
      <c r="S276" s="222">
        <v>4</v>
      </c>
      <c r="T276" s="222">
        <v>3</v>
      </c>
      <c r="U276" s="222">
        <v>3</v>
      </c>
      <c r="V276" s="224">
        <v>5</v>
      </c>
      <c r="W276" s="224">
        <v>3</v>
      </c>
      <c r="X276" s="77"/>
      <c r="Y276" s="77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4"/>
      <c r="AS276" s="74"/>
      <c r="AT276" s="74"/>
      <c r="AU276" s="74"/>
      <c r="AV276" s="74"/>
      <c r="AW276" s="74"/>
      <c r="AX276" s="74"/>
      <c r="AY276" s="74"/>
      <c r="AZ276" s="75"/>
      <c r="BA276" s="75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6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5"/>
    </row>
    <row r="277" spans="2:87" s="1" customFormat="1" ht="30" customHeight="1" x14ac:dyDescent="0.25">
      <c r="B277" s="209">
        <v>329</v>
      </c>
      <c r="C277" s="210">
        <v>45483</v>
      </c>
      <c r="D277" s="209" t="s">
        <v>129</v>
      </c>
      <c r="E277" s="211" t="s">
        <v>94</v>
      </c>
      <c r="F277" s="211" t="s">
        <v>95</v>
      </c>
      <c r="G277" s="211" t="s">
        <v>25</v>
      </c>
      <c r="H277" s="212" t="s">
        <v>70</v>
      </c>
      <c r="I277" s="221">
        <v>5</v>
      </c>
      <c r="J277" s="222">
        <v>5</v>
      </c>
      <c r="K277" s="222">
        <v>5</v>
      </c>
      <c r="L277" s="222">
        <v>4</v>
      </c>
      <c r="M277" s="222">
        <v>5</v>
      </c>
      <c r="N277" s="222">
        <v>4</v>
      </c>
      <c r="O277" s="221">
        <v>5</v>
      </c>
      <c r="P277" s="223">
        <v>4</v>
      </c>
      <c r="Q277" s="221">
        <v>4</v>
      </c>
      <c r="R277" s="223">
        <v>4</v>
      </c>
      <c r="S277" s="222">
        <v>4</v>
      </c>
      <c r="T277" s="222">
        <v>3</v>
      </c>
      <c r="U277" s="222">
        <v>4</v>
      </c>
      <c r="V277" s="224">
        <v>5</v>
      </c>
      <c r="W277" s="224">
        <v>5</v>
      </c>
      <c r="X277" s="77"/>
      <c r="Y277" s="77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4"/>
      <c r="AS277" s="74"/>
      <c r="AT277" s="74"/>
      <c r="AU277" s="74"/>
      <c r="AV277" s="74"/>
      <c r="AW277" s="74"/>
      <c r="AX277" s="74"/>
      <c r="AY277" s="74"/>
      <c r="AZ277" s="75"/>
      <c r="BA277" s="75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6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5"/>
    </row>
    <row r="278" spans="2:87" s="1" customFormat="1" ht="30" customHeight="1" x14ac:dyDescent="0.25">
      <c r="B278" s="209">
        <v>330</v>
      </c>
      <c r="C278" s="210">
        <v>45483</v>
      </c>
      <c r="D278" s="209" t="s">
        <v>129</v>
      </c>
      <c r="E278" s="211" t="s">
        <v>94</v>
      </c>
      <c r="F278" s="211" t="s">
        <v>96</v>
      </c>
      <c r="G278" s="211" t="s">
        <v>34</v>
      </c>
      <c r="H278" s="212" t="s">
        <v>55</v>
      </c>
      <c r="I278" s="221">
        <v>4</v>
      </c>
      <c r="J278" s="222">
        <v>4</v>
      </c>
      <c r="K278" s="222">
        <v>5</v>
      </c>
      <c r="L278" s="222">
        <v>4</v>
      </c>
      <c r="M278" s="222">
        <v>4</v>
      </c>
      <c r="N278" s="222">
        <v>2</v>
      </c>
      <c r="O278" s="221">
        <v>4</v>
      </c>
      <c r="P278" s="223"/>
      <c r="Q278" s="221">
        <v>4</v>
      </c>
      <c r="R278" s="223">
        <v>5</v>
      </c>
      <c r="S278" s="222">
        <v>4</v>
      </c>
      <c r="T278" s="222">
        <v>4</v>
      </c>
      <c r="U278" s="222">
        <v>4</v>
      </c>
      <c r="V278" s="224">
        <v>4</v>
      </c>
      <c r="W278" s="224">
        <v>4</v>
      </c>
      <c r="X278" s="77"/>
      <c r="Y278" s="77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4"/>
      <c r="AS278" s="74"/>
      <c r="AT278" s="74"/>
      <c r="AU278" s="74"/>
      <c r="AV278" s="74"/>
      <c r="AW278" s="74"/>
      <c r="AX278" s="74"/>
      <c r="AY278" s="74"/>
      <c r="AZ278" s="75"/>
      <c r="BA278" s="75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6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5"/>
    </row>
    <row r="279" spans="2:87" s="1" customFormat="1" ht="30" customHeight="1" x14ac:dyDescent="0.25">
      <c r="B279" s="209">
        <v>331</v>
      </c>
      <c r="C279" s="210">
        <v>45483</v>
      </c>
      <c r="D279" s="209" t="s">
        <v>129</v>
      </c>
      <c r="E279" s="211" t="s">
        <v>94</v>
      </c>
      <c r="F279" s="211" t="s">
        <v>96</v>
      </c>
      <c r="G279" s="211" t="s">
        <v>20</v>
      </c>
      <c r="H279" s="212" t="s">
        <v>61</v>
      </c>
      <c r="I279" s="221">
        <v>4</v>
      </c>
      <c r="J279" s="222">
        <v>3</v>
      </c>
      <c r="K279" s="222">
        <v>3</v>
      </c>
      <c r="L279" s="222">
        <v>5</v>
      </c>
      <c r="M279" s="222">
        <v>5</v>
      </c>
      <c r="N279" s="222">
        <v>4</v>
      </c>
      <c r="O279" s="221">
        <v>5</v>
      </c>
      <c r="P279" s="223">
        <v>5</v>
      </c>
      <c r="Q279" s="221">
        <v>4</v>
      </c>
      <c r="R279" s="223">
        <v>4</v>
      </c>
      <c r="S279" s="222">
        <v>4</v>
      </c>
      <c r="T279" s="222">
        <v>5</v>
      </c>
      <c r="U279" s="222">
        <v>5</v>
      </c>
      <c r="V279" s="224">
        <v>5</v>
      </c>
      <c r="W279" s="224">
        <v>5</v>
      </c>
      <c r="X279" s="77"/>
      <c r="Y279" s="77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4"/>
      <c r="AS279" s="74"/>
      <c r="AT279" s="74"/>
      <c r="AU279" s="74"/>
      <c r="AV279" s="74"/>
      <c r="AW279" s="74"/>
      <c r="AX279" s="74"/>
      <c r="AY279" s="74"/>
      <c r="AZ279" s="75"/>
      <c r="BA279" s="75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6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5"/>
    </row>
    <row r="280" spans="2:87" s="1" customFormat="1" ht="30" customHeight="1" x14ac:dyDescent="0.25">
      <c r="B280" s="209">
        <v>332</v>
      </c>
      <c r="C280" s="210">
        <v>45483</v>
      </c>
      <c r="D280" s="209" t="s">
        <v>129</v>
      </c>
      <c r="E280" s="211" t="s">
        <v>94</v>
      </c>
      <c r="F280" s="211" t="s">
        <v>97</v>
      </c>
      <c r="G280" s="211" t="s">
        <v>33</v>
      </c>
      <c r="H280" s="212" t="s">
        <v>71</v>
      </c>
      <c r="I280" s="221">
        <v>3</v>
      </c>
      <c r="J280" s="222">
        <v>3</v>
      </c>
      <c r="K280" s="222">
        <v>4</v>
      </c>
      <c r="L280" s="222">
        <v>3</v>
      </c>
      <c r="M280" s="222">
        <v>4</v>
      </c>
      <c r="N280" s="222">
        <v>2</v>
      </c>
      <c r="O280" s="221">
        <v>4</v>
      </c>
      <c r="P280" s="223">
        <v>4</v>
      </c>
      <c r="Q280" s="221">
        <v>4</v>
      </c>
      <c r="R280" s="223">
        <v>1</v>
      </c>
      <c r="S280" s="222"/>
      <c r="T280" s="222">
        <v>2</v>
      </c>
      <c r="U280" s="222">
        <v>3</v>
      </c>
      <c r="V280" s="224">
        <v>4</v>
      </c>
      <c r="W280" s="224">
        <v>3</v>
      </c>
      <c r="X280" s="77"/>
      <c r="Y280" s="77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4"/>
      <c r="AS280" s="74"/>
      <c r="AT280" s="74"/>
      <c r="AU280" s="74"/>
      <c r="AV280" s="74"/>
      <c r="AW280" s="74"/>
      <c r="AX280" s="74"/>
      <c r="AY280" s="74"/>
      <c r="AZ280" s="75"/>
      <c r="BA280" s="75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6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5"/>
    </row>
    <row r="281" spans="2:87" s="1" customFormat="1" ht="30" customHeight="1" x14ac:dyDescent="0.25">
      <c r="B281" s="209">
        <v>333</v>
      </c>
      <c r="C281" s="210">
        <v>45483</v>
      </c>
      <c r="D281" s="209" t="s">
        <v>128</v>
      </c>
      <c r="E281" s="211" t="s">
        <v>94</v>
      </c>
      <c r="F281" s="211" t="s">
        <v>96</v>
      </c>
      <c r="G281" s="211" t="s">
        <v>31</v>
      </c>
      <c r="H281" s="212" t="s">
        <v>60</v>
      </c>
      <c r="I281" s="221">
        <v>4</v>
      </c>
      <c r="J281" s="222">
        <v>5</v>
      </c>
      <c r="K281" s="222">
        <v>4</v>
      </c>
      <c r="L281" s="222">
        <v>4</v>
      </c>
      <c r="M281" s="222">
        <v>4</v>
      </c>
      <c r="N281" s="222"/>
      <c r="O281" s="221">
        <v>5</v>
      </c>
      <c r="P281" s="223">
        <v>5</v>
      </c>
      <c r="Q281" s="221">
        <v>4</v>
      </c>
      <c r="R281" s="223">
        <v>4</v>
      </c>
      <c r="S281" s="222">
        <v>5</v>
      </c>
      <c r="T281" s="222">
        <v>4</v>
      </c>
      <c r="U281" s="222"/>
      <c r="V281" s="224">
        <v>4</v>
      </c>
      <c r="W281" s="224">
        <v>5</v>
      </c>
      <c r="X281" s="77"/>
      <c r="Y281" s="77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4"/>
      <c r="AS281" s="74"/>
      <c r="AT281" s="74"/>
      <c r="AU281" s="74"/>
      <c r="AV281" s="74"/>
      <c r="AW281" s="74"/>
      <c r="AX281" s="74"/>
      <c r="AY281" s="74"/>
      <c r="AZ281" s="75"/>
      <c r="BA281" s="75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6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5"/>
    </row>
    <row r="282" spans="2:87" s="1" customFormat="1" ht="30" customHeight="1" x14ac:dyDescent="0.25">
      <c r="B282" s="209">
        <v>334</v>
      </c>
      <c r="C282" s="210">
        <v>45483</v>
      </c>
      <c r="D282" s="209" t="s">
        <v>129</v>
      </c>
      <c r="E282" s="211" t="s">
        <v>94</v>
      </c>
      <c r="F282" s="211" t="s">
        <v>95</v>
      </c>
      <c r="G282" s="211" t="s">
        <v>151</v>
      </c>
      <c r="H282" s="212" t="s">
        <v>88</v>
      </c>
      <c r="I282" s="221">
        <v>4</v>
      </c>
      <c r="J282" s="222">
        <v>3</v>
      </c>
      <c r="K282" s="222">
        <v>4</v>
      </c>
      <c r="L282" s="222">
        <v>3</v>
      </c>
      <c r="M282" s="222">
        <v>5</v>
      </c>
      <c r="N282" s="222">
        <v>3</v>
      </c>
      <c r="O282" s="221">
        <v>3</v>
      </c>
      <c r="P282" s="223">
        <v>3</v>
      </c>
      <c r="Q282" s="221">
        <v>4</v>
      </c>
      <c r="R282" s="223">
        <v>1</v>
      </c>
      <c r="S282" s="222">
        <v>2</v>
      </c>
      <c r="T282" s="222">
        <v>2</v>
      </c>
      <c r="U282" s="222">
        <v>4</v>
      </c>
      <c r="V282" s="224">
        <v>4</v>
      </c>
      <c r="W282" s="224">
        <v>4</v>
      </c>
      <c r="X282" s="77"/>
      <c r="Y282" s="77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4"/>
      <c r="AS282" s="74"/>
      <c r="AT282" s="74"/>
      <c r="AU282" s="74"/>
      <c r="AV282" s="74"/>
      <c r="AW282" s="74"/>
      <c r="AX282" s="74"/>
      <c r="AY282" s="74"/>
      <c r="AZ282" s="75"/>
      <c r="BA282" s="75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6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5"/>
    </row>
    <row r="283" spans="2:87" s="1" customFormat="1" ht="30" customHeight="1" x14ac:dyDescent="0.25">
      <c r="B283" s="209">
        <v>336</v>
      </c>
      <c r="C283" s="210">
        <v>45483</v>
      </c>
      <c r="D283" s="209" t="s">
        <v>129</v>
      </c>
      <c r="E283" s="211" t="s">
        <v>93</v>
      </c>
      <c r="F283" s="211" t="s">
        <v>95</v>
      </c>
      <c r="G283" s="211" t="s">
        <v>35</v>
      </c>
      <c r="H283" s="212" t="s">
        <v>72</v>
      </c>
      <c r="I283" s="221">
        <v>5</v>
      </c>
      <c r="J283" s="222">
        <v>4</v>
      </c>
      <c r="K283" s="222">
        <v>4</v>
      </c>
      <c r="L283" s="222">
        <v>5</v>
      </c>
      <c r="M283" s="222">
        <v>5</v>
      </c>
      <c r="N283" s="222">
        <v>2</v>
      </c>
      <c r="O283" s="221">
        <v>4</v>
      </c>
      <c r="P283" s="223">
        <v>4</v>
      </c>
      <c r="Q283" s="221">
        <v>4</v>
      </c>
      <c r="R283" s="223">
        <v>1</v>
      </c>
      <c r="S283" s="222"/>
      <c r="T283" s="222">
        <v>5</v>
      </c>
      <c r="U283" s="222">
        <v>5</v>
      </c>
      <c r="V283" s="224">
        <v>5</v>
      </c>
      <c r="W283" s="224">
        <v>4</v>
      </c>
      <c r="X283" s="77"/>
      <c r="Y283" s="77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4"/>
      <c r="AS283" s="74"/>
      <c r="AT283" s="74"/>
      <c r="AU283" s="74"/>
      <c r="AV283" s="74"/>
      <c r="AW283" s="74"/>
      <c r="AX283" s="74"/>
      <c r="AY283" s="74"/>
      <c r="AZ283" s="75"/>
      <c r="BA283" s="75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6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5"/>
    </row>
    <row r="284" spans="2:87" s="1" customFormat="1" ht="30" customHeight="1" x14ac:dyDescent="0.25">
      <c r="B284" s="209">
        <v>337</v>
      </c>
      <c r="C284" s="210">
        <v>45483</v>
      </c>
      <c r="D284" s="209" t="s">
        <v>129</v>
      </c>
      <c r="E284" s="211" t="s">
        <v>93</v>
      </c>
      <c r="F284" s="211" t="s">
        <v>96</v>
      </c>
      <c r="G284" s="211" t="s">
        <v>131</v>
      </c>
      <c r="H284" s="212" t="s">
        <v>84</v>
      </c>
      <c r="I284" s="221">
        <v>5</v>
      </c>
      <c r="J284" s="222">
        <v>4</v>
      </c>
      <c r="K284" s="222">
        <v>3</v>
      </c>
      <c r="L284" s="222">
        <v>4</v>
      </c>
      <c r="M284" s="222">
        <v>4</v>
      </c>
      <c r="N284" s="222">
        <v>4</v>
      </c>
      <c r="O284" s="221">
        <v>4</v>
      </c>
      <c r="P284" s="223">
        <v>3</v>
      </c>
      <c r="Q284" s="221">
        <v>5</v>
      </c>
      <c r="R284" s="223">
        <v>4</v>
      </c>
      <c r="S284" s="222">
        <v>5</v>
      </c>
      <c r="T284" s="222">
        <v>4</v>
      </c>
      <c r="U284" s="222">
        <v>4</v>
      </c>
      <c r="V284" s="224">
        <v>4</v>
      </c>
      <c r="W284" s="224">
        <v>4</v>
      </c>
      <c r="X284" s="77"/>
      <c r="Y284" s="77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4"/>
      <c r="AS284" s="74"/>
      <c r="AT284" s="74"/>
      <c r="AU284" s="74"/>
      <c r="AV284" s="74"/>
      <c r="AW284" s="74"/>
      <c r="AX284" s="74"/>
      <c r="AY284" s="74"/>
      <c r="AZ284" s="75"/>
      <c r="BA284" s="75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6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5"/>
    </row>
    <row r="285" spans="2:87" s="1" customFormat="1" ht="30" customHeight="1" x14ac:dyDescent="0.25">
      <c r="B285" s="209">
        <v>338</v>
      </c>
      <c r="C285" s="210">
        <v>45483</v>
      </c>
      <c r="D285" s="209" t="s">
        <v>129</v>
      </c>
      <c r="E285" s="211" t="s">
        <v>93</v>
      </c>
      <c r="F285" s="211" t="s">
        <v>96</v>
      </c>
      <c r="G285" s="211" t="s">
        <v>31</v>
      </c>
      <c r="H285" s="212" t="s">
        <v>60</v>
      </c>
      <c r="I285" s="221">
        <v>5</v>
      </c>
      <c r="J285" s="222">
        <v>5</v>
      </c>
      <c r="K285" s="222">
        <v>3</v>
      </c>
      <c r="L285" s="222">
        <v>3</v>
      </c>
      <c r="M285" s="222">
        <v>3</v>
      </c>
      <c r="N285" s="222">
        <v>2</v>
      </c>
      <c r="O285" s="221">
        <v>4</v>
      </c>
      <c r="P285" s="223">
        <v>5</v>
      </c>
      <c r="Q285" s="221">
        <v>3</v>
      </c>
      <c r="R285" s="223">
        <v>2</v>
      </c>
      <c r="S285" s="222">
        <v>5</v>
      </c>
      <c r="T285" s="222">
        <v>5</v>
      </c>
      <c r="U285" s="222">
        <v>5</v>
      </c>
      <c r="V285" s="224">
        <v>3</v>
      </c>
      <c r="W285" s="224">
        <v>3</v>
      </c>
      <c r="X285" s="77"/>
      <c r="Y285" s="77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4"/>
      <c r="AS285" s="74"/>
      <c r="AT285" s="74"/>
      <c r="AU285" s="74"/>
      <c r="AV285" s="74"/>
      <c r="AW285" s="74"/>
      <c r="AX285" s="74"/>
      <c r="AY285" s="74"/>
      <c r="AZ285" s="75"/>
      <c r="BA285" s="75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6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5"/>
    </row>
    <row r="286" spans="2:87" s="1" customFormat="1" ht="30" customHeight="1" x14ac:dyDescent="0.25">
      <c r="B286" s="209">
        <v>339</v>
      </c>
      <c r="C286" s="210">
        <v>45483</v>
      </c>
      <c r="D286" s="209" t="s">
        <v>129</v>
      </c>
      <c r="E286" s="211" t="s">
        <v>92</v>
      </c>
      <c r="F286" s="211" t="s">
        <v>96</v>
      </c>
      <c r="G286" s="211" t="s">
        <v>28</v>
      </c>
      <c r="H286" s="212" t="s">
        <v>76</v>
      </c>
      <c r="I286" s="221">
        <v>5</v>
      </c>
      <c r="J286" s="222">
        <v>5</v>
      </c>
      <c r="K286" s="222">
        <v>5</v>
      </c>
      <c r="L286" s="222">
        <v>5</v>
      </c>
      <c r="M286" s="222">
        <v>5</v>
      </c>
      <c r="N286" s="222">
        <v>5</v>
      </c>
      <c r="O286" s="221">
        <v>5</v>
      </c>
      <c r="P286" s="223">
        <v>5</v>
      </c>
      <c r="Q286" s="221">
        <v>5</v>
      </c>
      <c r="R286" s="223">
        <v>5</v>
      </c>
      <c r="S286" s="222">
        <v>5</v>
      </c>
      <c r="T286" s="222">
        <v>5</v>
      </c>
      <c r="U286" s="222">
        <v>5</v>
      </c>
      <c r="V286" s="224">
        <v>5</v>
      </c>
      <c r="W286" s="224">
        <v>5</v>
      </c>
      <c r="X286" s="77"/>
      <c r="Y286" s="77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4"/>
      <c r="AS286" s="74"/>
      <c r="AT286" s="74"/>
      <c r="AU286" s="74"/>
      <c r="AV286" s="74"/>
      <c r="AW286" s="74"/>
      <c r="AX286" s="74"/>
      <c r="AY286" s="74"/>
      <c r="AZ286" s="75"/>
      <c r="BA286" s="75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6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5"/>
    </row>
    <row r="287" spans="2:87" s="1" customFormat="1" ht="30" customHeight="1" x14ac:dyDescent="0.25">
      <c r="B287" s="209">
        <v>340</v>
      </c>
      <c r="C287" s="210">
        <v>45483</v>
      </c>
      <c r="D287" s="209" t="s">
        <v>129</v>
      </c>
      <c r="E287" s="211" t="s">
        <v>93</v>
      </c>
      <c r="F287" s="211" t="s">
        <v>96</v>
      </c>
      <c r="G287" s="211" t="s">
        <v>42</v>
      </c>
      <c r="H287" s="212" t="s">
        <v>64</v>
      </c>
      <c r="I287" s="221">
        <v>5</v>
      </c>
      <c r="J287" s="222">
        <v>5</v>
      </c>
      <c r="K287" s="222">
        <v>4</v>
      </c>
      <c r="L287" s="222">
        <v>4</v>
      </c>
      <c r="M287" s="222">
        <v>4</v>
      </c>
      <c r="N287" s="222">
        <v>4</v>
      </c>
      <c r="O287" s="221">
        <v>4</v>
      </c>
      <c r="P287" s="223">
        <v>3</v>
      </c>
      <c r="Q287" s="221">
        <v>4</v>
      </c>
      <c r="R287" s="223">
        <v>4</v>
      </c>
      <c r="S287" s="222">
        <v>4</v>
      </c>
      <c r="T287" s="222">
        <v>4</v>
      </c>
      <c r="U287" s="222">
        <v>4</v>
      </c>
      <c r="V287" s="224">
        <v>4</v>
      </c>
      <c r="W287" s="224">
        <v>4</v>
      </c>
      <c r="X287" s="77"/>
      <c r="Y287" s="77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4"/>
      <c r="AS287" s="74"/>
      <c r="AT287" s="74"/>
      <c r="AU287" s="74"/>
      <c r="AV287" s="74"/>
      <c r="AW287" s="74"/>
      <c r="AX287" s="74"/>
      <c r="AY287" s="74"/>
      <c r="AZ287" s="75"/>
      <c r="BA287" s="75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6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5"/>
    </row>
    <row r="288" spans="2:87" s="1" customFormat="1" ht="30" customHeight="1" x14ac:dyDescent="0.25">
      <c r="B288" s="209">
        <v>342</v>
      </c>
      <c r="C288" s="210">
        <v>45483</v>
      </c>
      <c r="D288" s="209" t="s">
        <v>129</v>
      </c>
      <c r="E288" s="211" t="s">
        <v>93</v>
      </c>
      <c r="F288" s="211" t="s">
        <v>96</v>
      </c>
      <c r="G288" s="211" t="s">
        <v>21</v>
      </c>
      <c r="H288" s="212" t="s">
        <v>66</v>
      </c>
      <c r="I288" s="221">
        <v>5</v>
      </c>
      <c r="J288" s="222">
        <v>5</v>
      </c>
      <c r="K288" s="222">
        <v>5</v>
      </c>
      <c r="L288" s="222">
        <v>5</v>
      </c>
      <c r="M288" s="222">
        <v>5</v>
      </c>
      <c r="N288" s="222">
        <v>5</v>
      </c>
      <c r="O288" s="221">
        <v>5</v>
      </c>
      <c r="P288" s="223">
        <v>5</v>
      </c>
      <c r="Q288" s="221">
        <v>5</v>
      </c>
      <c r="R288" s="223">
        <v>5</v>
      </c>
      <c r="S288" s="222">
        <v>5</v>
      </c>
      <c r="T288" s="222">
        <v>5</v>
      </c>
      <c r="U288" s="222">
        <v>5</v>
      </c>
      <c r="V288" s="224">
        <v>5</v>
      </c>
      <c r="W288" s="224">
        <v>5</v>
      </c>
      <c r="X288" s="77"/>
      <c r="Y288" s="77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4"/>
      <c r="AS288" s="74"/>
      <c r="AT288" s="74"/>
      <c r="AU288" s="74"/>
      <c r="AV288" s="74"/>
      <c r="AW288" s="74"/>
      <c r="AX288" s="74"/>
      <c r="AY288" s="74"/>
      <c r="AZ288" s="75"/>
      <c r="BA288" s="75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6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5"/>
    </row>
    <row r="289" spans="2:87" s="1" customFormat="1" ht="30" customHeight="1" x14ac:dyDescent="0.25">
      <c r="B289" s="209">
        <v>343</v>
      </c>
      <c r="C289" s="210">
        <v>45483</v>
      </c>
      <c r="D289" s="209" t="s">
        <v>129</v>
      </c>
      <c r="E289" s="211" t="s">
        <v>93</v>
      </c>
      <c r="F289" s="211" t="s">
        <v>96</v>
      </c>
      <c r="G289" s="211" t="s">
        <v>21</v>
      </c>
      <c r="H289" s="212" t="s">
        <v>66</v>
      </c>
      <c r="I289" s="221">
        <v>5</v>
      </c>
      <c r="J289" s="222">
        <v>5</v>
      </c>
      <c r="K289" s="222">
        <v>5</v>
      </c>
      <c r="L289" s="222">
        <v>5</v>
      </c>
      <c r="M289" s="222">
        <v>5</v>
      </c>
      <c r="N289" s="222">
        <v>4</v>
      </c>
      <c r="O289" s="221">
        <v>4</v>
      </c>
      <c r="P289" s="223">
        <v>5</v>
      </c>
      <c r="Q289" s="221">
        <v>5</v>
      </c>
      <c r="R289" s="223">
        <v>4</v>
      </c>
      <c r="S289" s="222">
        <v>5</v>
      </c>
      <c r="T289" s="222">
        <v>2</v>
      </c>
      <c r="U289" s="222">
        <v>4</v>
      </c>
      <c r="V289" s="224">
        <v>5</v>
      </c>
      <c r="W289" s="224">
        <v>5</v>
      </c>
      <c r="X289" s="77"/>
      <c r="Y289" s="77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4"/>
      <c r="AS289" s="74"/>
      <c r="AT289" s="74"/>
      <c r="AU289" s="74"/>
      <c r="AV289" s="74"/>
      <c r="AW289" s="74"/>
      <c r="AX289" s="74"/>
      <c r="AY289" s="74"/>
      <c r="AZ289" s="75"/>
      <c r="BA289" s="75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6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5"/>
    </row>
    <row r="290" spans="2:87" s="1" customFormat="1" ht="30" customHeight="1" x14ac:dyDescent="0.25">
      <c r="B290" s="209">
        <v>344</v>
      </c>
      <c r="C290" s="210">
        <v>45483</v>
      </c>
      <c r="D290" s="209" t="s">
        <v>129</v>
      </c>
      <c r="E290" s="211" t="s">
        <v>93</v>
      </c>
      <c r="F290" s="211" t="s">
        <v>96</v>
      </c>
      <c r="G290" s="211" t="s">
        <v>25</v>
      </c>
      <c r="H290" s="212" t="s">
        <v>70</v>
      </c>
      <c r="I290" s="221">
        <v>5</v>
      </c>
      <c r="J290" s="222">
        <v>5</v>
      </c>
      <c r="K290" s="222">
        <v>5</v>
      </c>
      <c r="L290" s="222">
        <v>5</v>
      </c>
      <c r="M290" s="222">
        <v>5</v>
      </c>
      <c r="N290" s="222"/>
      <c r="O290" s="221">
        <v>5</v>
      </c>
      <c r="P290" s="223">
        <v>5</v>
      </c>
      <c r="Q290" s="221">
        <v>5</v>
      </c>
      <c r="R290" s="223">
        <v>5</v>
      </c>
      <c r="S290" s="222">
        <v>5</v>
      </c>
      <c r="T290" s="222">
        <v>5</v>
      </c>
      <c r="U290" s="222">
        <v>5</v>
      </c>
      <c r="V290" s="224">
        <v>5</v>
      </c>
      <c r="W290" s="224">
        <v>5</v>
      </c>
      <c r="X290" s="77"/>
      <c r="Y290" s="77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4"/>
      <c r="AS290" s="74"/>
      <c r="AT290" s="74"/>
      <c r="AU290" s="74"/>
      <c r="AV290" s="74"/>
      <c r="AW290" s="74"/>
      <c r="AX290" s="74"/>
      <c r="AY290" s="74"/>
      <c r="AZ290" s="75"/>
      <c r="BA290" s="75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6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5"/>
    </row>
    <row r="291" spans="2:87" s="1" customFormat="1" ht="30" customHeight="1" x14ac:dyDescent="0.25">
      <c r="B291" s="209">
        <v>345</v>
      </c>
      <c r="C291" s="210">
        <v>45483</v>
      </c>
      <c r="D291" s="209" t="s">
        <v>129</v>
      </c>
      <c r="E291" s="211" t="s">
        <v>94</v>
      </c>
      <c r="F291" s="211" t="s">
        <v>96</v>
      </c>
      <c r="G291" s="211" t="s">
        <v>34</v>
      </c>
      <c r="H291" s="212" t="s">
        <v>55</v>
      </c>
      <c r="I291" s="221">
        <v>5</v>
      </c>
      <c r="J291" s="222">
        <v>5</v>
      </c>
      <c r="K291" s="222">
        <v>5</v>
      </c>
      <c r="L291" s="222">
        <v>5</v>
      </c>
      <c r="M291" s="222">
        <v>5</v>
      </c>
      <c r="N291" s="222">
        <v>5</v>
      </c>
      <c r="O291" s="221">
        <v>3</v>
      </c>
      <c r="P291" s="223">
        <v>3</v>
      </c>
      <c r="Q291" s="221">
        <v>5</v>
      </c>
      <c r="R291" s="223">
        <v>5</v>
      </c>
      <c r="S291" s="222">
        <v>5</v>
      </c>
      <c r="T291" s="222">
        <v>5</v>
      </c>
      <c r="U291" s="222">
        <v>5</v>
      </c>
      <c r="V291" s="224">
        <v>5</v>
      </c>
      <c r="W291" s="224">
        <v>5</v>
      </c>
      <c r="X291" s="77"/>
      <c r="Y291" s="77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4"/>
      <c r="AS291" s="74"/>
      <c r="AT291" s="74"/>
      <c r="AU291" s="74"/>
      <c r="AV291" s="74"/>
      <c r="AW291" s="74"/>
      <c r="AX291" s="74"/>
      <c r="AY291" s="74"/>
      <c r="AZ291" s="75"/>
      <c r="BA291" s="75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6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5"/>
    </row>
    <row r="292" spans="2:87" s="1" customFormat="1" ht="30" customHeight="1" x14ac:dyDescent="0.25">
      <c r="B292" s="209">
        <v>346</v>
      </c>
      <c r="C292" s="210">
        <v>45483</v>
      </c>
      <c r="D292" s="209" t="s">
        <v>129</v>
      </c>
      <c r="E292" s="211" t="s">
        <v>94</v>
      </c>
      <c r="F292" s="211" t="s">
        <v>97</v>
      </c>
      <c r="G292" s="211" t="s">
        <v>149</v>
      </c>
      <c r="H292" s="212" t="s">
        <v>63</v>
      </c>
      <c r="I292" s="221">
        <v>4</v>
      </c>
      <c r="J292" s="222">
        <v>4</v>
      </c>
      <c r="K292" s="222">
        <v>4</v>
      </c>
      <c r="L292" s="222">
        <v>4</v>
      </c>
      <c r="M292" s="222">
        <v>3</v>
      </c>
      <c r="N292" s="222">
        <v>4</v>
      </c>
      <c r="O292" s="221">
        <v>4</v>
      </c>
      <c r="P292" s="223">
        <v>4</v>
      </c>
      <c r="Q292" s="221">
        <v>5</v>
      </c>
      <c r="R292" s="223">
        <v>4</v>
      </c>
      <c r="S292" s="222">
        <v>5</v>
      </c>
      <c r="T292" s="222">
        <v>4</v>
      </c>
      <c r="U292" s="222">
        <v>3</v>
      </c>
      <c r="V292" s="224">
        <v>5</v>
      </c>
      <c r="W292" s="224">
        <v>4</v>
      </c>
      <c r="X292" s="77"/>
      <c r="Y292" s="77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4"/>
      <c r="AS292" s="74"/>
      <c r="AT292" s="74"/>
      <c r="AU292" s="74"/>
      <c r="AV292" s="74"/>
      <c r="AW292" s="74"/>
      <c r="AX292" s="74"/>
      <c r="AY292" s="74"/>
      <c r="AZ292" s="75"/>
      <c r="BA292" s="75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6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5"/>
    </row>
    <row r="293" spans="2:87" s="1" customFormat="1" ht="30" customHeight="1" x14ac:dyDescent="0.25">
      <c r="B293" s="209">
        <v>347</v>
      </c>
      <c r="C293" s="210">
        <v>45483</v>
      </c>
      <c r="D293" s="209" t="s">
        <v>129</v>
      </c>
      <c r="E293" s="211" t="s">
        <v>93</v>
      </c>
      <c r="F293" s="211" t="s">
        <v>95</v>
      </c>
      <c r="G293" s="211" t="s">
        <v>131</v>
      </c>
      <c r="H293" s="212" t="s">
        <v>84</v>
      </c>
      <c r="I293" s="221">
        <v>5</v>
      </c>
      <c r="J293" s="222">
        <v>5</v>
      </c>
      <c r="K293" s="222">
        <v>5</v>
      </c>
      <c r="L293" s="222">
        <v>5</v>
      </c>
      <c r="M293" s="222">
        <v>5</v>
      </c>
      <c r="N293" s="222">
        <v>5</v>
      </c>
      <c r="O293" s="221">
        <v>5</v>
      </c>
      <c r="P293" s="223">
        <v>5</v>
      </c>
      <c r="Q293" s="221">
        <v>5</v>
      </c>
      <c r="R293" s="223">
        <v>5</v>
      </c>
      <c r="S293" s="222">
        <v>5</v>
      </c>
      <c r="T293" s="222">
        <v>5</v>
      </c>
      <c r="U293" s="222">
        <v>5</v>
      </c>
      <c r="V293" s="224">
        <v>5</v>
      </c>
      <c r="W293" s="224">
        <v>5</v>
      </c>
      <c r="X293" s="77"/>
      <c r="Y293" s="77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4"/>
      <c r="AS293" s="74"/>
      <c r="AT293" s="74"/>
      <c r="AU293" s="74"/>
      <c r="AV293" s="74"/>
      <c r="AW293" s="74"/>
      <c r="AX293" s="74"/>
      <c r="AY293" s="74"/>
      <c r="AZ293" s="75"/>
      <c r="BA293" s="75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6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5"/>
    </row>
    <row r="294" spans="2:87" s="1" customFormat="1" ht="30" customHeight="1" x14ac:dyDescent="0.25">
      <c r="B294" s="209">
        <v>348</v>
      </c>
      <c r="C294" s="210">
        <v>45483</v>
      </c>
      <c r="D294" s="209" t="s">
        <v>129</v>
      </c>
      <c r="E294" s="211" t="s">
        <v>94</v>
      </c>
      <c r="F294" s="211" t="s">
        <v>96</v>
      </c>
      <c r="G294" s="211" t="s">
        <v>42</v>
      </c>
      <c r="H294" s="212" t="s">
        <v>64</v>
      </c>
      <c r="I294" s="221">
        <v>4</v>
      </c>
      <c r="J294" s="222">
        <v>4</v>
      </c>
      <c r="K294" s="222">
        <v>4</v>
      </c>
      <c r="L294" s="222">
        <v>5</v>
      </c>
      <c r="M294" s="222">
        <v>4</v>
      </c>
      <c r="N294" s="222">
        <v>4</v>
      </c>
      <c r="O294" s="221">
        <v>5</v>
      </c>
      <c r="P294" s="223">
        <v>4</v>
      </c>
      <c r="Q294" s="221">
        <v>4</v>
      </c>
      <c r="R294" s="223">
        <v>3</v>
      </c>
      <c r="S294" s="222">
        <v>4</v>
      </c>
      <c r="T294" s="222">
        <v>5</v>
      </c>
      <c r="U294" s="222">
        <v>4</v>
      </c>
      <c r="V294" s="224">
        <v>5</v>
      </c>
      <c r="W294" s="224">
        <v>4</v>
      </c>
      <c r="X294" s="77"/>
      <c r="Y294" s="77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4"/>
      <c r="AS294" s="74"/>
      <c r="AT294" s="74"/>
      <c r="AU294" s="74"/>
      <c r="AV294" s="74"/>
      <c r="AW294" s="74"/>
      <c r="AX294" s="74"/>
      <c r="AY294" s="74"/>
      <c r="AZ294" s="75"/>
      <c r="BA294" s="75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6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5"/>
    </row>
    <row r="295" spans="2:87" s="1" customFormat="1" ht="30" customHeight="1" x14ac:dyDescent="0.25">
      <c r="B295" s="209">
        <v>349</v>
      </c>
      <c r="C295" s="210">
        <v>45483</v>
      </c>
      <c r="D295" s="209" t="s">
        <v>129</v>
      </c>
      <c r="E295" s="211" t="s">
        <v>93</v>
      </c>
      <c r="F295" s="211" t="s">
        <v>96</v>
      </c>
      <c r="G295" s="211" t="s">
        <v>131</v>
      </c>
      <c r="H295" s="212" t="s">
        <v>84</v>
      </c>
      <c r="I295" s="221">
        <v>5</v>
      </c>
      <c r="J295" s="222">
        <v>5</v>
      </c>
      <c r="K295" s="222">
        <v>4</v>
      </c>
      <c r="L295" s="222">
        <v>5</v>
      </c>
      <c r="M295" s="222">
        <v>4</v>
      </c>
      <c r="N295" s="222">
        <v>3</v>
      </c>
      <c r="O295" s="221">
        <v>4</v>
      </c>
      <c r="P295" s="223">
        <v>4</v>
      </c>
      <c r="Q295" s="221">
        <v>4</v>
      </c>
      <c r="R295" s="223">
        <v>2</v>
      </c>
      <c r="S295" s="222">
        <v>4</v>
      </c>
      <c r="T295" s="222">
        <v>5</v>
      </c>
      <c r="U295" s="222">
        <v>4</v>
      </c>
      <c r="V295" s="224">
        <v>4</v>
      </c>
      <c r="W295" s="224">
        <v>4</v>
      </c>
      <c r="X295" s="77"/>
      <c r="Y295" s="77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4"/>
      <c r="AS295" s="74"/>
      <c r="AT295" s="74"/>
      <c r="AU295" s="74"/>
      <c r="AV295" s="74"/>
      <c r="AW295" s="74"/>
      <c r="AX295" s="74"/>
      <c r="AY295" s="74"/>
      <c r="AZ295" s="75"/>
      <c r="BA295" s="75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6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5"/>
    </row>
    <row r="296" spans="2:87" s="1" customFormat="1" ht="30" customHeight="1" x14ac:dyDescent="0.25">
      <c r="B296" s="209">
        <v>350</v>
      </c>
      <c r="C296" s="210">
        <v>45483</v>
      </c>
      <c r="D296" s="209" t="s">
        <v>129</v>
      </c>
      <c r="E296" s="211" t="s">
        <v>93</v>
      </c>
      <c r="F296" s="211" t="s">
        <v>96</v>
      </c>
      <c r="G296" s="211" t="s">
        <v>25</v>
      </c>
      <c r="H296" s="212" t="s">
        <v>70</v>
      </c>
      <c r="I296" s="221">
        <v>5</v>
      </c>
      <c r="J296" s="222">
        <v>5</v>
      </c>
      <c r="K296" s="222">
        <v>5</v>
      </c>
      <c r="L296" s="222">
        <v>5</v>
      </c>
      <c r="M296" s="222">
        <v>4</v>
      </c>
      <c r="N296" s="222"/>
      <c r="O296" s="221">
        <v>4</v>
      </c>
      <c r="P296" s="223">
        <v>4</v>
      </c>
      <c r="Q296" s="221">
        <v>5</v>
      </c>
      <c r="R296" s="223">
        <v>4</v>
      </c>
      <c r="S296" s="222">
        <v>5</v>
      </c>
      <c r="T296" s="222">
        <v>5</v>
      </c>
      <c r="U296" s="222">
        <v>5</v>
      </c>
      <c r="V296" s="224">
        <v>4</v>
      </c>
      <c r="W296" s="224">
        <v>5</v>
      </c>
      <c r="X296" s="77"/>
      <c r="Y296" s="77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4"/>
      <c r="AS296" s="74"/>
      <c r="AT296" s="74"/>
      <c r="AU296" s="74"/>
      <c r="AV296" s="74"/>
      <c r="AW296" s="74"/>
      <c r="AX296" s="74"/>
      <c r="AY296" s="74"/>
      <c r="AZ296" s="75"/>
      <c r="BA296" s="75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6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5"/>
    </row>
    <row r="297" spans="2:87" s="1" customFormat="1" ht="30" customHeight="1" x14ac:dyDescent="0.25">
      <c r="B297" s="209">
        <v>351</v>
      </c>
      <c r="C297" s="210">
        <v>45483</v>
      </c>
      <c r="D297" s="209" t="s">
        <v>129</v>
      </c>
      <c r="E297" s="211" t="s">
        <v>94</v>
      </c>
      <c r="F297" s="211" t="s">
        <v>95</v>
      </c>
      <c r="G297" s="211" t="s">
        <v>34</v>
      </c>
      <c r="H297" s="212" t="s">
        <v>55</v>
      </c>
      <c r="I297" s="221">
        <v>5</v>
      </c>
      <c r="J297" s="222">
        <v>5</v>
      </c>
      <c r="K297" s="222">
        <v>5</v>
      </c>
      <c r="L297" s="222">
        <v>5</v>
      </c>
      <c r="M297" s="222">
        <v>5</v>
      </c>
      <c r="N297" s="222">
        <v>5</v>
      </c>
      <c r="O297" s="221">
        <v>5</v>
      </c>
      <c r="P297" s="223">
        <v>5</v>
      </c>
      <c r="Q297" s="221"/>
      <c r="R297" s="223"/>
      <c r="S297" s="222">
        <v>5</v>
      </c>
      <c r="T297" s="222">
        <v>5</v>
      </c>
      <c r="U297" s="222">
        <v>5</v>
      </c>
      <c r="V297" s="224">
        <v>5</v>
      </c>
      <c r="W297" s="224">
        <v>5</v>
      </c>
      <c r="X297" s="77"/>
      <c r="Y297" s="77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4"/>
      <c r="AS297" s="74"/>
      <c r="AT297" s="74"/>
      <c r="AU297" s="74"/>
      <c r="AV297" s="74"/>
      <c r="AW297" s="74"/>
      <c r="AX297" s="74"/>
      <c r="AY297" s="74"/>
      <c r="AZ297" s="75"/>
      <c r="BA297" s="75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6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5"/>
    </row>
    <row r="298" spans="2:87" s="1" customFormat="1" ht="30" customHeight="1" x14ac:dyDescent="0.25">
      <c r="B298" s="209">
        <v>353</v>
      </c>
      <c r="C298" s="210">
        <v>45483</v>
      </c>
      <c r="D298" s="209" t="s">
        <v>129</v>
      </c>
      <c r="E298" s="211" t="s">
        <v>94</v>
      </c>
      <c r="F298" s="211" t="s">
        <v>96</v>
      </c>
      <c r="G298" s="211" t="s">
        <v>149</v>
      </c>
      <c r="H298" s="212" t="s">
        <v>63</v>
      </c>
      <c r="I298" s="221">
        <v>4</v>
      </c>
      <c r="J298" s="222">
        <v>4</v>
      </c>
      <c r="K298" s="222">
        <v>3</v>
      </c>
      <c r="L298" s="222">
        <v>5</v>
      </c>
      <c r="M298" s="222">
        <v>4</v>
      </c>
      <c r="N298" s="222">
        <v>1</v>
      </c>
      <c r="O298" s="221">
        <v>4</v>
      </c>
      <c r="P298" s="223">
        <v>4</v>
      </c>
      <c r="Q298" s="221">
        <v>4</v>
      </c>
      <c r="R298" s="223">
        <v>4</v>
      </c>
      <c r="S298" s="222"/>
      <c r="T298" s="222">
        <v>4</v>
      </c>
      <c r="U298" s="222">
        <v>4</v>
      </c>
      <c r="V298" s="224">
        <v>4</v>
      </c>
      <c r="W298" s="224">
        <v>4</v>
      </c>
      <c r="X298" s="77"/>
      <c r="Y298" s="77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4"/>
      <c r="AS298" s="74"/>
      <c r="AT298" s="74"/>
      <c r="AU298" s="74"/>
      <c r="AV298" s="74"/>
      <c r="AW298" s="74"/>
      <c r="AX298" s="74"/>
      <c r="AY298" s="74"/>
      <c r="AZ298" s="75"/>
      <c r="BA298" s="75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6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5"/>
    </row>
    <row r="299" spans="2:87" s="1" customFormat="1" ht="30" customHeight="1" x14ac:dyDescent="0.25">
      <c r="B299" s="209">
        <v>354</v>
      </c>
      <c r="C299" s="210">
        <v>45483</v>
      </c>
      <c r="D299" s="209" t="s">
        <v>129</v>
      </c>
      <c r="E299" s="211" t="s">
        <v>93</v>
      </c>
      <c r="F299" s="211" t="s">
        <v>97</v>
      </c>
      <c r="G299" s="211" t="s">
        <v>151</v>
      </c>
      <c r="H299" s="212" t="s">
        <v>88</v>
      </c>
      <c r="I299" s="221">
        <v>4</v>
      </c>
      <c r="J299" s="222">
        <v>4</v>
      </c>
      <c r="K299" s="222">
        <v>4</v>
      </c>
      <c r="L299" s="222">
        <v>5</v>
      </c>
      <c r="M299" s="222">
        <v>4</v>
      </c>
      <c r="N299" s="222"/>
      <c r="O299" s="221">
        <v>4</v>
      </c>
      <c r="P299" s="223">
        <v>4</v>
      </c>
      <c r="Q299" s="221">
        <v>4</v>
      </c>
      <c r="R299" s="223">
        <v>4</v>
      </c>
      <c r="S299" s="222">
        <v>5</v>
      </c>
      <c r="T299" s="222">
        <v>5</v>
      </c>
      <c r="U299" s="222">
        <v>4</v>
      </c>
      <c r="V299" s="224">
        <v>4</v>
      </c>
      <c r="W299" s="224">
        <v>4</v>
      </c>
      <c r="X299" s="77"/>
      <c r="Y299" s="77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4"/>
      <c r="AS299" s="74"/>
      <c r="AT299" s="74"/>
      <c r="AU299" s="74"/>
      <c r="AV299" s="74"/>
      <c r="AW299" s="74"/>
      <c r="AX299" s="74"/>
      <c r="AY299" s="74"/>
      <c r="AZ299" s="75"/>
      <c r="BA299" s="75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6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5"/>
    </row>
    <row r="300" spans="2:87" s="1" customFormat="1" ht="30" customHeight="1" x14ac:dyDescent="0.25">
      <c r="B300" s="209">
        <v>355</v>
      </c>
      <c r="C300" s="210">
        <v>45483</v>
      </c>
      <c r="D300" s="209" t="s">
        <v>130</v>
      </c>
      <c r="E300" s="211" t="s">
        <v>94</v>
      </c>
      <c r="F300" s="211" t="s">
        <v>96</v>
      </c>
      <c r="G300" s="211" t="s">
        <v>23</v>
      </c>
      <c r="H300" s="212" t="s">
        <v>82</v>
      </c>
      <c r="I300" s="221">
        <v>4</v>
      </c>
      <c r="J300" s="222"/>
      <c r="K300" s="222"/>
      <c r="L300" s="222">
        <v>4</v>
      </c>
      <c r="M300" s="222">
        <v>4</v>
      </c>
      <c r="N300" s="222"/>
      <c r="O300" s="221">
        <v>5</v>
      </c>
      <c r="P300" s="223">
        <v>5</v>
      </c>
      <c r="Q300" s="221">
        <v>3</v>
      </c>
      <c r="R300" s="223">
        <v>4</v>
      </c>
      <c r="S300" s="222"/>
      <c r="T300" s="222"/>
      <c r="U300" s="222"/>
      <c r="V300" s="224"/>
      <c r="W300" s="224">
        <v>4</v>
      </c>
      <c r="X300" s="77"/>
      <c r="Y300" s="77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4"/>
      <c r="AS300" s="74"/>
      <c r="AT300" s="74"/>
      <c r="AU300" s="74"/>
      <c r="AV300" s="74"/>
      <c r="AW300" s="74"/>
      <c r="AX300" s="74"/>
      <c r="AY300" s="74"/>
      <c r="AZ300" s="75"/>
      <c r="BA300" s="75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6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5"/>
    </row>
    <row r="301" spans="2:87" s="1" customFormat="1" ht="30" customHeight="1" x14ac:dyDescent="0.25">
      <c r="B301" s="209">
        <v>356</v>
      </c>
      <c r="C301" s="210">
        <v>45483</v>
      </c>
      <c r="D301" s="209" t="s">
        <v>129</v>
      </c>
      <c r="E301" s="211" t="s">
        <v>94</v>
      </c>
      <c r="F301" s="211" t="s">
        <v>96</v>
      </c>
      <c r="G301" s="211" t="s">
        <v>21</v>
      </c>
      <c r="H301" s="212" t="s">
        <v>66</v>
      </c>
      <c r="I301" s="221">
        <v>4</v>
      </c>
      <c r="J301" s="222">
        <v>4</v>
      </c>
      <c r="K301" s="222"/>
      <c r="L301" s="222"/>
      <c r="M301" s="222"/>
      <c r="N301" s="222"/>
      <c r="O301" s="221"/>
      <c r="P301" s="223"/>
      <c r="Q301" s="221"/>
      <c r="R301" s="223"/>
      <c r="S301" s="222"/>
      <c r="T301" s="222"/>
      <c r="U301" s="222"/>
      <c r="V301" s="224"/>
      <c r="W301" s="224"/>
      <c r="X301" s="77"/>
      <c r="Y301" s="77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4"/>
      <c r="AS301" s="74"/>
      <c r="AT301" s="74"/>
      <c r="AU301" s="74"/>
      <c r="AV301" s="74"/>
      <c r="AW301" s="74"/>
      <c r="AX301" s="74"/>
      <c r="AY301" s="74"/>
      <c r="AZ301" s="75"/>
      <c r="BA301" s="75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6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5"/>
    </row>
    <row r="302" spans="2:87" s="1" customFormat="1" ht="30" customHeight="1" x14ac:dyDescent="0.25">
      <c r="B302" s="209">
        <v>357</v>
      </c>
      <c r="C302" s="210">
        <v>45483</v>
      </c>
      <c r="D302" s="209" t="s">
        <v>129</v>
      </c>
      <c r="E302" s="211" t="s">
        <v>93</v>
      </c>
      <c r="F302" s="211" t="s">
        <v>96</v>
      </c>
      <c r="G302" s="211" t="s">
        <v>25</v>
      </c>
      <c r="H302" s="212" t="s">
        <v>70</v>
      </c>
      <c r="I302" s="221">
        <v>5</v>
      </c>
      <c r="J302" s="222">
        <v>5</v>
      </c>
      <c r="K302" s="222">
        <v>4</v>
      </c>
      <c r="L302" s="222">
        <v>5</v>
      </c>
      <c r="M302" s="222">
        <v>5</v>
      </c>
      <c r="N302" s="222">
        <v>4</v>
      </c>
      <c r="O302" s="221">
        <v>5</v>
      </c>
      <c r="P302" s="223">
        <v>5</v>
      </c>
      <c r="Q302" s="221">
        <v>5</v>
      </c>
      <c r="R302" s="223">
        <v>5</v>
      </c>
      <c r="S302" s="222">
        <v>5</v>
      </c>
      <c r="T302" s="222">
        <v>5</v>
      </c>
      <c r="U302" s="222">
        <v>5</v>
      </c>
      <c r="V302" s="224">
        <v>5</v>
      </c>
      <c r="W302" s="224">
        <v>5</v>
      </c>
      <c r="X302" s="77"/>
      <c r="Y302" s="77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4"/>
      <c r="AS302" s="74"/>
      <c r="AT302" s="74"/>
      <c r="AU302" s="74"/>
      <c r="AV302" s="74"/>
      <c r="AW302" s="74"/>
      <c r="AX302" s="74"/>
      <c r="AY302" s="74"/>
      <c r="AZ302" s="75"/>
      <c r="BA302" s="75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6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5"/>
    </row>
    <row r="303" spans="2:87" s="1" customFormat="1" ht="30" customHeight="1" x14ac:dyDescent="0.25">
      <c r="B303" s="209">
        <v>358</v>
      </c>
      <c r="C303" s="210">
        <v>45483</v>
      </c>
      <c r="D303" s="209" t="s">
        <v>129</v>
      </c>
      <c r="E303" s="211" t="s">
        <v>94</v>
      </c>
      <c r="F303" s="211" t="s">
        <v>97</v>
      </c>
      <c r="G303" s="211" t="s">
        <v>31</v>
      </c>
      <c r="H303" s="212" t="s">
        <v>60</v>
      </c>
      <c r="I303" s="221">
        <v>5</v>
      </c>
      <c r="J303" s="222">
        <v>5</v>
      </c>
      <c r="K303" s="222">
        <v>5</v>
      </c>
      <c r="L303" s="222">
        <v>4</v>
      </c>
      <c r="M303" s="222">
        <v>3</v>
      </c>
      <c r="N303" s="222">
        <v>2</v>
      </c>
      <c r="O303" s="221">
        <v>4</v>
      </c>
      <c r="P303" s="223">
        <v>4</v>
      </c>
      <c r="Q303" s="221">
        <v>4</v>
      </c>
      <c r="R303" s="223">
        <v>1</v>
      </c>
      <c r="S303" s="222">
        <v>4</v>
      </c>
      <c r="T303" s="222">
        <v>3</v>
      </c>
      <c r="U303" s="222">
        <v>4</v>
      </c>
      <c r="V303" s="224">
        <v>4</v>
      </c>
      <c r="W303" s="224">
        <v>4</v>
      </c>
      <c r="X303" s="77"/>
      <c r="Y303" s="77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4"/>
      <c r="AS303" s="74"/>
      <c r="AT303" s="74"/>
      <c r="AU303" s="74"/>
      <c r="AV303" s="74"/>
      <c r="AW303" s="74"/>
      <c r="AX303" s="74"/>
      <c r="AY303" s="74"/>
      <c r="AZ303" s="75"/>
      <c r="BA303" s="75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6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5"/>
    </row>
    <row r="304" spans="2:87" s="1" customFormat="1" ht="30" customHeight="1" x14ac:dyDescent="0.25">
      <c r="B304" s="209">
        <v>359</v>
      </c>
      <c r="C304" s="210">
        <v>45483</v>
      </c>
      <c r="D304" s="209" t="s">
        <v>129</v>
      </c>
      <c r="E304" s="211" t="s">
        <v>94</v>
      </c>
      <c r="F304" s="211" t="s">
        <v>95</v>
      </c>
      <c r="G304" s="211" t="s">
        <v>25</v>
      </c>
      <c r="H304" s="212" t="s">
        <v>70</v>
      </c>
      <c r="I304" s="221">
        <v>4</v>
      </c>
      <c r="J304" s="222">
        <v>4</v>
      </c>
      <c r="K304" s="222">
        <v>4</v>
      </c>
      <c r="L304" s="222">
        <v>4</v>
      </c>
      <c r="M304" s="222">
        <v>3</v>
      </c>
      <c r="N304" s="222">
        <v>3</v>
      </c>
      <c r="O304" s="221">
        <v>5</v>
      </c>
      <c r="P304" s="223">
        <v>2</v>
      </c>
      <c r="Q304" s="221">
        <v>3</v>
      </c>
      <c r="R304" s="223">
        <v>3</v>
      </c>
      <c r="S304" s="222">
        <v>4</v>
      </c>
      <c r="T304" s="222">
        <v>4</v>
      </c>
      <c r="U304" s="222">
        <v>4</v>
      </c>
      <c r="V304" s="224">
        <v>3</v>
      </c>
      <c r="W304" s="224">
        <v>3</v>
      </c>
      <c r="X304" s="77"/>
      <c r="Y304" s="77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4"/>
      <c r="AS304" s="74"/>
      <c r="AT304" s="74"/>
      <c r="AU304" s="74"/>
      <c r="AV304" s="74"/>
      <c r="AW304" s="74"/>
      <c r="AX304" s="74"/>
      <c r="AY304" s="74"/>
      <c r="AZ304" s="75"/>
      <c r="BA304" s="75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6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5"/>
    </row>
    <row r="305" spans="2:87" s="1" customFormat="1" ht="30" customHeight="1" x14ac:dyDescent="0.25">
      <c r="B305" s="209">
        <v>361</v>
      </c>
      <c r="C305" s="210">
        <v>45483</v>
      </c>
      <c r="D305" s="209" t="s">
        <v>129</v>
      </c>
      <c r="E305" s="211" t="s">
        <v>94</v>
      </c>
      <c r="F305" s="211" t="s">
        <v>95</v>
      </c>
      <c r="G305" s="211" t="s">
        <v>46</v>
      </c>
      <c r="H305" s="212" t="s">
        <v>68</v>
      </c>
      <c r="I305" s="221">
        <v>5</v>
      </c>
      <c r="J305" s="222">
        <v>5</v>
      </c>
      <c r="K305" s="222">
        <v>4</v>
      </c>
      <c r="L305" s="222">
        <v>5</v>
      </c>
      <c r="M305" s="222">
        <v>3</v>
      </c>
      <c r="N305" s="222">
        <v>5</v>
      </c>
      <c r="O305" s="221">
        <v>4</v>
      </c>
      <c r="P305" s="223">
        <v>4</v>
      </c>
      <c r="Q305" s="221">
        <v>4</v>
      </c>
      <c r="R305" s="223">
        <v>2</v>
      </c>
      <c r="S305" s="222">
        <v>4</v>
      </c>
      <c r="T305" s="222">
        <v>3</v>
      </c>
      <c r="U305" s="222">
        <v>4</v>
      </c>
      <c r="V305" s="224">
        <v>4</v>
      </c>
      <c r="W305" s="224">
        <v>4</v>
      </c>
      <c r="X305" s="77"/>
      <c r="Y305" s="77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4"/>
      <c r="AS305" s="74"/>
      <c r="AT305" s="74"/>
      <c r="AU305" s="74"/>
      <c r="AV305" s="74"/>
      <c r="AW305" s="74"/>
      <c r="AX305" s="74"/>
      <c r="AY305" s="74"/>
      <c r="AZ305" s="75"/>
      <c r="BA305" s="75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6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5"/>
    </row>
    <row r="306" spans="2:87" s="1" customFormat="1" ht="30" customHeight="1" x14ac:dyDescent="0.25">
      <c r="B306" s="209">
        <v>362</v>
      </c>
      <c r="C306" s="210">
        <v>45483</v>
      </c>
      <c r="D306" s="209" t="s">
        <v>129</v>
      </c>
      <c r="E306" s="211" t="s">
        <v>94</v>
      </c>
      <c r="F306" s="211" t="s">
        <v>97</v>
      </c>
      <c r="G306" s="211" t="s">
        <v>22</v>
      </c>
      <c r="H306" s="212" t="s">
        <v>81</v>
      </c>
      <c r="I306" s="221">
        <v>3</v>
      </c>
      <c r="J306" s="222">
        <v>3</v>
      </c>
      <c r="K306" s="222">
        <v>3</v>
      </c>
      <c r="L306" s="222">
        <v>4</v>
      </c>
      <c r="M306" s="222">
        <v>3</v>
      </c>
      <c r="N306" s="222">
        <v>2</v>
      </c>
      <c r="O306" s="221">
        <v>3</v>
      </c>
      <c r="P306" s="223">
        <v>3</v>
      </c>
      <c r="Q306" s="221">
        <v>3</v>
      </c>
      <c r="R306" s="223">
        <v>2</v>
      </c>
      <c r="S306" s="222">
        <v>3</v>
      </c>
      <c r="T306" s="222">
        <v>5</v>
      </c>
      <c r="U306" s="222">
        <v>3</v>
      </c>
      <c r="V306" s="224">
        <v>4</v>
      </c>
      <c r="W306" s="224">
        <v>3</v>
      </c>
      <c r="X306" s="77"/>
      <c r="Y306" s="77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4"/>
      <c r="AS306" s="74"/>
      <c r="AT306" s="74"/>
      <c r="AU306" s="74"/>
      <c r="AV306" s="74"/>
      <c r="AW306" s="74"/>
      <c r="AX306" s="74"/>
      <c r="AY306" s="74"/>
      <c r="AZ306" s="75"/>
      <c r="BA306" s="75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6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5"/>
    </row>
    <row r="307" spans="2:87" s="1" customFormat="1" ht="30" customHeight="1" x14ac:dyDescent="0.25">
      <c r="B307" s="209">
        <v>363</v>
      </c>
      <c r="C307" s="210">
        <v>45483</v>
      </c>
      <c r="D307" s="209" t="s">
        <v>129</v>
      </c>
      <c r="E307" s="211" t="s">
        <v>93</v>
      </c>
      <c r="F307" s="211" t="s">
        <v>96</v>
      </c>
      <c r="G307" s="211" t="s">
        <v>31</v>
      </c>
      <c r="H307" s="212" t="s">
        <v>60</v>
      </c>
      <c r="I307" s="221">
        <v>4</v>
      </c>
      <c r="J307" s="222">
        <v>4</v>
      </c>
      <c r="K307" s="222">
        <v>4</v>
      </c>
      <c r="L307" s="222">
        <v>4</v>
      </c>
      <c r="M307" s="222">
        <v>4</v>
      </c>
      <c r="N307" s="222">
        <v>4</v>
      </c>
      <c r="O307" s="221">
        <v>4</v>
      </c>
      <c r="P307" s="223">
        <v>4</v>
      </c>
      <c r="Q307" s="221">
        <v>4</v>
      </c>
      <c r="R307" s="223">
        <v>4</v>
      </c>
      <c r="S307" s="222">
        <v>4</v>
      </c>
      <c r="T307" s="222">
        <v>4</v>
      </c>
      <c r="U307" s="222">
        <v>4</v>
      </c>
      <c r="V307" s="224">
        <v>4</v>
      </c>
      <c r="W307" s="224"/>
      <c r="X307" s="77"/>
      <c r="Y307" s="77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4"/>
      <c r="AS307" s="74"/>
      <c r="AT307" s="74"/>
      <c r="AU307" s="74"/>
      <c r="AV307" s="74"/>
      <c r="AW307" s="74"/>
      <c r="AX307" s="74"/>
      <c r="AY307" s="74"/>
      <c r="AZ307" s="75"/>
      <c r="BA307" s="75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6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5"/>
    </row>
    <row r="308" spans="2:87" s="1" customFormat="1" ht="30" customHeight="1" x14ac:dyDescent="0.25">
      <c r="B308" s="209">
        <v>364</v>
      </c>
      <c r="C308" s="210">
        <v>45483</v>
      </c>
      <c r="D308" s="209" t="s">
        <v>130</v>
      </c>
      <c r="E308" s="211" t="s">
        <v>94</v>
      </c>
      <c r="F308" s="211" t="s">
        <v>95</v>
      </c>
      <c r="G308" s="211" t="s">
        <v>21</v>
      </c>
      <c r="H308" s="212" t="s">
        <v>66</v>
      </c>
      <c r="I308" s="221">
        <v>4</v>
      </c>
      <c r="J308" s="222">
        <v>4</v>
      </c>
      <c r="K308" s="222">
        <v>4</v>
      </c>
      <c r="L308" s="222">
        <v>4</v>
      </c>
      <c r="M308" s="222">
        <v>4</v>
      </c>
      <c r="N308" s="222">
        <v>3</v>
      </c>
      <c r="O308" s="221">
        <v>4</v>
      </c>
      <c r="P308" s="223">
        <v>4</v>
      </c>
      <c r="Q308" s="221">
        <v>4</v>
      </c>
      <c r="R308" s="223">
        <v>4</v>
      </c>
      <c r="S308" s="222">
        <v>3</v>
      </c>
      <c r="T308" s="222">
        <v>4</v>
      </c>
      <c r="U308" s="222">
        <v>4</v>
      </c>
      <c r="V308" s="224">
        <v>4</v>
      </c>
      <c r="W308" s="224">
        <v>4</v>
      </c>
      <c r="X308" s="77"/>
      <c r="Y308" s="77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4"/>
      <c r="AS308" s="74"/>
      <c r="AT308" s="74"/>
      <c r="AU308" s="74"/>
      <c r="AV308" s="74"/>
      <c r="AW308" s="74"/>
      <c r="AX308" s="74"/>
      <c r="AY308" s="74"/>
      <c r="AZ308" s="75"/>
      <c r="BA308" s="75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6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5"/>
    </row>
    <row r="309" spans="2:87" s="1" customFormat="1" ht="30" customHeight="1" x14ac:dyDescent="0.25">
      <c r="B309" s="209">
        <v>366</v>
      </c>
      <c r="C309" s="210">
        <v>45483</v>
      </c>
      <c r="D309" s="209" t="s">
        <v>129</v>
      </c>
      <c r="E309" s="211" t="s">
        <v>94</v>
      </c>
      <c r="F309" s="211" t="s">
        <v>97</v>
      </c>
      <c r="G309" s="211" t="s">
        <v>131</v>
      </c>
      <c r="H309" s="212" t="s">
        <v>84</v>
      </c>
      <c r="I309" s="221">
        <v>4</v>
      </c>
      <c r="J309" s="222">
        <v>5</v>
      </c>
      <c r="K309" s="222"/>
      <c r="L309" s="222">
        <v>5</v>
      </c>
      <c r="M309" s="222">
        <v>5</v>
      </c>
      <c r="N309" s="222"/>
      <c r="O309" s="221">
        <v>4</v>
      </c>
      <c r="P309" s="223">
        <v>4</v>
      </c>
      <c r="Q309" s="221"/>
      <c r="R309" s="223">
        <v>2</v>
      </c>
      <c r="S309" s="222">
        <v>4</v>
      </c>
      <c r="T309" s="222">
        <v>5</v>
      </c>
      <c r="U309" s="222">
        <v>5</v>
      </c>
      <c r="V309" s="224">
        <v>4</v>
      </c>
      <c r="W309" s="224">
        <v>4</v>
      </c>
      <c r="X309" s="77"/>
      <c r="Y309" s="77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4"/>
      <c r="AS309" s="74"/>
      <c r="AT309" s="74"/>
      <c r="AU309" s="74"/>
      <c r="AV309" s="74"/>
      <c r="AW309" s="74"/>
      <c r="AX309" s="74"/>
      <c r="AY309" s="74"/>
      <c r="AZ309" s="75"/>
      <c r="BA309" s="75"/>
      <c r="BB309" s="74"/>
      <c r="BC309" s="74"/>
      <c r="BD309" s="74"/>
      <c r="BE309" s="74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6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5"/>
    </row>
    <row r="310" spans="2:87" s="1" customFormat="1" ht="30" customHeight="1" x14ac:dyDescent="0.25">
      <c r="B310" s="209">
        <v>367</v>
      </c>
      <c r="C310" s="210">
        <v>45483</v>
      </c>
      <c r="D310" s="209" t="s">
        <v>129</v>
      </c>
      <c r="E310" s="211" t="s">
        <v>94</v>
      </c>
      <c r="F310" s="211" t="s">
        <v>95</v>
      </c>
      <c r="G310" s="211" t="s">
        <v>18</v>
      </c>
      <c r="H310" s="212" t="s">
        <v>69</v>
      </c>
      <c r="I310" s="221">
        <v>5</v>
      </c>
      <c r="J310" s="222">
        <v>4</v>
      </c>
      <c r="K310" s="222">
        <v>4</v>
      </c>
      <c r="L310" s="222">
        <v>5</v>
      </c>
      <c r="M310" s="222">
        <v>5</v>
      </c>
      <c r="N310" s="222">
        <v>3</v>
      </c>
      <c r="O310" s="221">
        <v>3</v>
      </c>
      <c r="P310" s="223">
        <v>4</v>
      </c>
      <c r="Q310" s="221">
        <v>3</v>
      </c>
      <c r="R310" s="223">
        <v>1</v>
      </c>
      <c r="S310" s="222">
        <v>5</v>
      </c>
      <c r="T310" s="222">
        <v>5</v>
      </c>
      <c r="U310" s="222">
        <v>5</v>
      </c>
      <c r="V310" s="224">
        <v>4</v>
      </c>
      <c r="W310" s="224">
        <v>4</v>
      </c>
      <c r="X310" s="77"/>
      <c r="Y310" s="77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4"/>
      <c r="AS310" s="74"/>
      <c r="AT310" s="74"/>
      <c r="AU310" s="74"/>
      <c r="AV310" s="74"/>
      <c r="AW310" s="74"/>
      <c r="AX310" s="74"/>
      <c r="AY310" s="74"/>
      <c r="AZ310" s="75"/>
      <c r="BA310" s="75"/>
      <c r="BB310" s="74"/>
      <c r="BC310" s="74"/>
      <c r="BD310" s="74"/>
      <c r="BE310" s="74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6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5"/>
    </row>
    <row r="311" spans="2:87" s="1" customFormat="1" ht="30" customHeight="1" x14ac:dyDescent="0.25">
      <c r="B311" s="209">
        <v>368</v>
      </c>
      <c r="C311" s="210">
        <v>45483</v>
      </c>
      <c r="D311" s="209" t="s">
        <v>129</v>
      </c>
      <c r="E311" s="211" t="s">
        <v>93</v>
      </c>
      <c r="F311" s="211" t="s">
        <v>95</v>
      </c>
      <c r="G311" s="211" t="s">
        <v>23</v>
      </c>
      <c r="H311" s="212" t="s">
        <v>82</v>
      </c>
      <c r="I311" s="221">
        <v>5</v>
      </c>
      <c r="J311" s="222">
        <v>4</v>
      </c>
      <c r="K311" s="222">
        <v>3</v>
      </c>
      <c r="L311" s="222">
        <v>4</v>
      </c>
      <c r="M311" s="222">
        <v>4</v>
      </c>
      <c r="N311" s="222">
        <v>3</v>
      </c>
      <c r="O311" s="221">
        <v>2</v>
      </c>
      <c r="P311" s="223">
        <v>3</v>
      </c>
      <c r="Q311" s="221">
        <v>3</v>
      </c>
      <c r="R311" s="223">
        <v>3</v>
      </c>
      <c r="S311" s="222">
        <v>5</v>
      </c>
      <c r="T311" s="222">
        <v>5</v>
      </c>
      <c r="U311" s="222">
        <v>5</v>
      </c>
      <c r="V311" s="224">
        <v>3</v>
      </c>
      <c r="W311" s="224">
        <v>4</v>
      </c>
      <c r="X311" s="77"/>
      <c r="Y311" s="77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4"/>
      <c r="AS311" s="74"/>
      <c r="AT311" s="74"/>
      <c r="AU311" s="74"/>
      <c r="AV311" s="74"/>
      <c r="AW311" s="74"/>
      <c r="AX311" s="74"/>
      <c r="AY311" s="74"/>
      <c r="AZ311" s="75"/>
      <c r="BA311" s="75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6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5"/>
    </row>
    <row r="312" spans="2:87" s="1" customFormat="1" ht="30" customHeight="1" x14ac:dyDescent="0.25">
      <c r="B312" s="209">
        <v>370</v>
      </c>
      <c r="C312" s="210">
        <v>45483</v>
      </c>
      <c r="D312" s="209" t="s">
        <v>130</v>
      </c>
      <c r="E312" s="211" t="s">
        <v>94</v>
      </c>
      <c r="F312" s="211" t="s">
        <v>96</v>
      </c>
      <c r="G312" s="211" t="s">
        <v>34</v>
      </c>
      <c r="H312" s="212" t="s">
        <v>55</v>
      </c>
      <c r="I312" s="221">
        <v>1</v>
      </c>
      <c r="J312" s="222">
        <v>1</v>
      </c>
      <c r="K312" s="222">
        <v>1</v>
      </c>
      <c r="L312" s="222">
        <v>1</v>
      </c>
      <c r="M312" s="222">
        <v>5</v>
      </c>
      <c r="N312" s="222"/>
      <c r="O312" s="221">
        <v>1</v>
      </c>
      <c r="P312" s="223">
        <v>1</v>
      </c>
      <c r="Q312" s="221">
        <v>1</v>
      </c>
      <c r="R312" s="223">
        <v>1</v>
      </c>
      <c r="S312" s="222"/>
      <c r="T312" s="222">
        <v>1</v>
      </c>
      <c r="U312" s="222"/>
      <c r="V312" s="224"/>
      <c r="W312" s="224">
        <v>1</v>
      </c>
      <c r="X312" s="80"/>
      <c r="Y312" s="77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4"/>
      <c r="AS312" s="74"/>
      <c r="AT312" s="74"/>
      <c r="AU312" s="74"/>
      <c r="AV312" s="74"/>
      <c r="AW312" s="74"/>
      <c r="AX312" s="74"/>
      <c r="AY312" s="74"/>
      <c r="AZ312" s="75"/>
      <c r="BA312" s="75"/>
      <c r="BB312" s="74"/>
      <c r="BC312" s="74"/>
      <c r="BD312" s="74"/>
      <c r="BE312" s="74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6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5"/>
    </row>
    <row r="313" spans="2:87" s="1" customFormat="1" ht="30" customHeight="1" x14ac:dyDescent="0.25">
      <c r="B313" s="209">
        <v>371</v>
      </c>
      <c r="C313" s="210">
        <v>45483</v>
      </c>
      <c r="D313" s="209" t="s">
        <v>129</v>
      </c>
      <c r="E313" s="211" t="s">
        <v>94</v>
      </c>
      <c r="F313" s="211" t="s">
        <v>96</v>
      </c>
      <c r="G313" s="211" t="s">
        <v>131</v>
      </c>
      <c r="H313" s="212" t="s">
        <v>84</v>
      </c>
      <c r="I313" s="221">
        <v>5</v>
      </c>
      <c r="J313" s="222">
        <v>4</v>
      </c>
      <c r="K313" s="222">
        <v>4</v>
      </c>
      <c r="L313" s="222">
        <v>4</v>
      </c>
      <c r="M313" s="222">
        <v>5</v>
      </c>
      <c r="N313" s="222">
        <v>4</v>
      </c>
      <c r="O313" s="221">
        <v>4</v>
      </c>
      <c r="P313" s="223">
        <v>4</v>
      </c>
      <c r="Q313" s="221">
        <v>4</v>
      </c>
      <c r="R313" s="223">
        <v>3</v>
      </c>
      <c r="S313" s="222">
        <v>4</v>
      </c>
      <c r="T313" s="222">
        <v>4</v>
      </c>
      <c r="U313" s="222"/>
      <c r="V313" s="224">
        <v>5</v>
      </c>
      <c r="W313" s="224">
        <v>4</v>
      </c>
      <c r="X313" s="80"/>
      <c r="Y313" s="80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82"/>
      <c r="AS313" s="82"/>
      <c r="AT313" s="82"/>
      <c r="AU313" s="82"/>
      <c r="AV313" s="82"/>
      <c r="AW313" s="82"/>
      <c r="AX313" s="82"/>
      <c r="AY313" s="82"/>
      <c r="AZ313" s="81"/>
      <c r="BA313" s="81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143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1"/>
    </row>
    <row r="314" spans="2:87" s="1" customFormat="1" ht="30" customHeight="1" x14ac:dyDescent="0.25">
      <c r="B314" s="209">
        <v>373</v>
      </c>
      <c r="C314" s="210">
        <v>45483</v>
      </c>
      <c r="D314" s="209" t="s">
        <v>129</v>
      </c>
      <c r="E314" s="211" t="s">
        <v>94</v>
      </c>
      <c r="F314" s="211" t="s">
        <v>95</v>
      </c>
      <c r="G314" s="211" t="s">
        <v>150</v>
      </c>
      <c r="H314" s="212" t="s">
        <v>67</v>
      </c>
      <c r="I314" s="221">
        <v>5</v>
      </c>
      <c r="J314" s="222">
        <v>5</v>
      </c>
      <c r="K314" s="222">
        <v>5</v>
      </c>
      <c r="L314" s="222">
        <v>5</v>
      </c>
      <c r="M314" s="222">
        <v>5</v>
      </c>
      <c r="N314" s="222">
        <v>5</v>
      </c>
      <c r="O314" s="221">
        <v>5</v>
      </c>
      <c r="P314" s="223">
        <v>5</v>
      </c>
      <c r="Q314" s="221">
        <v>5</v>
      </c>
      <c r="R314" s="223">
        <v>2</v>
      </c>
      <c r="S314" s="222">
        <v>5</v>
      </c>
      <c r="T314" s="222">
        <v>5</v>
      </c>
      <c r="U314" s="222">
        <v>5</v>
      </c>
      <c r="V314" s="224">
        <v>5</v>
      </c>
      <c r="W314" s="224">
        <v>5</v>
      </c>
      <c r="X314" s="80"/>
      <c r="Y314" s="80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82"/>
      <c r="AS314" s="82"/>
      <c r="AT314" s="82"/>
      <c r="AU314" s="82"/>
      <c r="AV314" s="82"/>
      <c r="AW314" s="82"/>
      <c r="AX314" s="82"/>
      <c r="AY314" s="82"/>
      <c r="AZ314" s="81"/>
      <c r="BA314" s="81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143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1"/>
    </row>
    <row r="315" spans="2:87" s="1" customFormat="1" ht="30" customHeight="1" x14ac:dyDescent="0.25">
      <c r="B315" s="209">
        <v>374</v>
      </c>
      <c r="C315" s="210">
        <v>45483</v>
      </c>
      <c r="D315" s="209" t="s">
        <v>129</v>
      </c>
      <c r="E315" s="211" t="s">
        <v>94</v>
      </c>
      <c r="F315" s="211" t="s">
        <v>96</v>
      </c>
      <c r="G315" s="211" t="s">
        <v>42</v>
      </c>
      <c r="H315" s="212" t="s">
        <v>64</v>
      </c>
      <c r="I315" s="221">
        <v>5</v>
      </c>
      <c r="J315" s="222">
        <v>4</v>
      </c>
      <c r="K315" s="222">
        <v>5</v>
      </c>
      <c r="L315" s="222">
        <v>5</v>
      </c>
      <c r="M315" s="222">
        <v>5</v>
      </c>
      <c r="N315" s="222">
        <v>3</v>
      </c>
      <c r="O315" s="221">
        <v>4</v>
      </c>
      <c r="P315" s="223">
        <v>4</v>
      </c>
      <c r="Q315" s="221">
        <v>4</v>
      </c>
      <c r="R315" s="223">
        <v>4</v>
      </c>
      <c r="S315" s="222">
        <v>4</v>
      </c>
      <c r="T315" s="222">
        <v>5</v>
      </c>
      <c r="U315" s="222">
        <v>4</v>
      </c>
      <c r="V315" s="224">
        <v>5</v>
      </c>
      <c r="W315" s="224">
        <v>4</v>
      </c>
      <c r="X315" s="80"/>
      <c r="Y315" s="80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82"/>
      <c r="AS315" s="82"/>
      <c r="AT315" s="82"/>
      <c r="AU315" s="82"/>
      <c r="AV315" s="82"/>
      <c r="AW315" s="82"/>
      <c r="AX315" s="82"/>
      <c r="AY315" s="82"/>
      <c r="AZ315" s="81"/>
      <c r="BA315" s="81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143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1"/>
    </row>
    <row r="316" spans="2:87" s="1" customFormat="1" ht="30" customHeight="1" x14ac:dyDescent="0.25">
      <c r="B316" s="209">
        <v>375</v>
      </c>
      <c r="C316" s="210">
        <v>45483</v>
      </c>
      <c r="D316" s="209" t="s">
        <v>130</v>
      </c>
      <c r="E316" s="211" t="s">
        <v>93</v>
      </c>
      <c r="F316" s="211" t="s">
        <v>97</v>
      </c>
      <c r="G316" s="211" t="s">
        <v>19</v>
      </c>
      <c r="H316" s="212" t="s">
        <v>59</v>
      </c>
      <c r="I316" s="221"/>
      <c r="J316" s="222"/>
      <c r="K316" s="222"/>
      <c r="L316" s="222">
        <v>5</v>
      </c>
      <c r="M316" s="222">
        <v>5</v>
      </c>
      <c r="N316" s="222">
        <v>5</v>
      </c>
      <c r="O316" s="221"/>
      <c r="P316" s="223"/>
      <c r="Q316" s="221">
        <v>5</v>
      </c>
      <c r="R316" s="223">
        <v>5</v>
      </c>
      <c r="S316" s="222">
        <v>5</v>
      </c>
      <c r="T316" s="222">
        <v>5</v>
      </c>
      <c r="U316" s="222">
        <v>5</v>
      </c>
      <c r="V316" s="224">
        <v>5</v>
      </c>
      <c r="W316" s="224">
        <v>5</v>
      </c>
      <c r="X316" s="80"/>
      <c r="Y316" s="80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82"/>
      <c r="AS316" s="82"/>
      <c r="AT316" s="82"/>
      <c r="AU316" s="82"/>
      <c r="AV316" s="82"/>
      <c r="AW316" s="82"/>
      <c r="AX316" s="82"/>
      <c r="AY316" s="82"/>
      <c r="AZ316" s="81"/>
      <c r="BA316" s="81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143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1"/>
    </row>
    <row r="317" spans="2:87" s="1" customFormat="1" ht="30" customHeight="1" x14ac:dyDescent="0.25">
      <c r="B317" s="209">
        <v>376</v>
      </c>
      <c r="C317" s="210">
        <v>45483</v>
      </c>
      <c r="D317" s="209" t="s">
        <v>129</v>
      </c>
      <c r="E317" s="211" t="s">
        <v>94</v>
      </c>
      <c r="F317" s="211" t="s">
        <v>95</v>
      </c>
      <c r="G317" s="211" t="s">
        <v>17</v>
      </c>
      <c r="H317" s="212" t="s">
        <v>79</v>
      </c>
      <c r="I317" s="221">
        <v>5</v>
      </c>
      <c r="J317" s="222">
        <v>3</v>
      </c>
      <c r="K317" s="222">
        <v>4</v>
      </c>
      <c r="L317" s="222">
        <v>5</v>
      </c>
      <c r="M317" s="222">
        <v>3</v>
      </c>
      <c r="N317" s="222">
        <v>3</v>
      </c>
      <c r="O317" s="221">
        <v>5</v>
      </c>
      <c r="P317" s="223">
        <v>5</v>
      </c>
      <c r="Q317" s="221"/>
      <c r="R317" s="223"/>
      <c r="S317" s="222"/>
      <c r="T317" s="222">
        <v>5</v>
      </c>
      <c r="U317" s="222">
        <v>5</v>
      </c>
      <c r="V317" s="224">
        <v>3</v>
      </c>
      <c r="W317" s="224">
        <v>4</v>
      </c>
      <c r="X317" s="80"/>
      <c r="Y317" s="80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82"/>
      <c r="AS317" s="82"/>
      <c r="AT317" s="82"/>
      <c r="AU317" s="82"/>
      <c r="AV317" s="82"/>
      <c r="AW317" s="82"/>
      <c r="AX317" s="82"/>
      <c r="AY317" s="82"/>
      <c r="AZ317" s="81"/>
      <c r="BA317" s="81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143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1"/>
    </row>
    <row r="318" spans="2:87" s="1" customFormat="1" ht="30" customHeight="1" x14ac:dyDescent="0.25">
      <c r="B318" s="209">
        <v>377</v>
      </c>
      <c r="C318" s="210">
        <v>45483</v>
      </c>
      <c r="D318" s="209" t="s">
        <v>129</v>
      </c>
      <c r="E318" s="211" t="s">
        <v>93</v>
      </c>
      <c r="F318" s="211" t="s">
        <v>95</v>
      </c>
      <c r="G318" s="211" t="s">
        <v>35</v>
      </c>
      <c r="H318" s="212" t="s">
        <v>72</v>
      </c>
      <c r="I318" s="221">
        <v>5</v>
      </c>
      <c r="J318" s="222">
        <v>5</v>
      </c>
      <c r="K318" s="222">
        <v>3</v>
      </c>
      <c r="L318" s="222">
        <v>5</v>
      </c>
      <c r="M318" s="222">
        <v>5</v>
      </c>
      <c r="N318" s="222">
        <v>2</v>
      </c>
      <c r="O318" s="221">
        <v>4</v>
      </c>
      <c r="P318" s="223">
        <v>5</v>
      </c>
      <c r="Q318" s="221">
        <v>4</v>
      </c>
      <c r="R318" s="223">
        <v>3</v>
      </c>
      <c r="S318" s="222">
        <v>4</v>
      </c>
      <c r="T318" s="222">
        <v>4</v>
      </c>
      <c r="U318" s="222">
        <v>3</v>
      </c>
      <c r="V318" s="224">
        <v>5</v>
      </c>
      <c r="W318" s="224">
        <v>5</v>
      </c>
      <c r="X318" s="80"/>
      <c r="Y318" s="80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82"/>
      <c r="AS318" s="82"/>
      <c r="AT318" s="82"/>
      <c r="AU318" s="82"/>
      <c r="AV318" s="82"/>
      <c r="AW318" s="82"/>
      <c r="AX318" s="82"/>
      <c r="AY318" s="82"/>
      <c r="AZ318" s="81"/>
      <c r="BA318" s="81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143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1"/>
    </row>
    <row r="319" spans="2:87" s="1" customFormat="1" ht="30" customHeight="1" x14ac:dyDescent="0.25">
      <c r="B319" s="209">
        <v>378</v>
      </c>
      <c r="C319" s="210">
        <v>45483</v>
      </c>
      <c r="D319" s="209" t="s">
        <v>129</v>
      </c>
      <c r="E319" s="211" t="s">
        <v>94</v>
      </c>
      <c r="F319" s="211" t="s">
        <v>96</v>
      </c>
      <c r="G319" s="211" t="s">
        <v>34</v>
      </c>
      <c r="H319" s="212" t="s">
        <v>55</v>
      </c>
      <c r="I319" s="221">
        <v>5</v>
      </c>
      <c r="J319" s="222">
        <v>5</v>
      </c>
      <c r="K319" s="222">
        <v>5</v>
      </c>
      <c r="L319" s="222">
        <v>5</v>
      </c>
      <c r="M319" s="222">
        <v>5</v>
      </c>
      <c r="N319" s="222">
        <v>5</v>
      </c>
      <c r="O319" s="221">
        <v>5</v>
      </c>
      <c r="P319" s="223">
        <v>5</v>
      </c>
      <c r="Q319" s="221"/>
      <c r="R319" s="223"/>
      <c r="S319" s="222">
        <v>5</v>
      </c>
      <c r="T319" s="222">
        <v>5</v>
      </c>
      <c r="U319" s="222">
        <v>5</v>
      </c>
      <c r="V319" s="224">
        <v>5</v>
      </c>
      <c r="W319" s="224">
        <v>5</v>
      </c>
      <c r="X319" s="80"/>
      <c r="Y319" s="80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82"/>
      <c r="AS319" s="82"/>
      <c r="AT319" s="82"/>
      <c r="AU319" s="82"/>
      <c r="AV319" s="82"/>
      <c r="AW319" s="82"/>
      <c r="AX319" s="82"/>
      <c r="AY319" s="82"/>
      <c r="AZ319" s="81"/>
      <c r="BA319" s="81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143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1"/>
    </row>
    <row r="320" spans="2:87" s="1" customFormat="1" ht="30" customHeight="1" x14ac:dyDescent="0.25">
      <c r="B320" s="209">
        <v>379</v>
      </c>
      <c r="C320" s="210">
        <v>45483</v>
      </c>
      <c r="D320" s="209" t="s">
        <v>129</v>
      </c>
      <c r="E320" s="211" t="s">
        <v>93</v>
      </c>
      <c r="F320" s="211" t="s">
        <v>96</v>
      </c>
      <c r="G320" s="211" t="s">
        <v>42</v>
      </c>
      <c r="H320" s="212" t="s">
        <v>64</v>
      </c>
      <c r="I320" s="221">
        <v>5</v>
      </c>
      <c r="J320" s="222">
        <v>4</v>
      </c>
      <c r="K320" s="222">
        <v>4</v>
      </c>
      <c r="L320" s="222">
        <v>5</v>
      </c>
      <c r="M320" s="222">
        <v>4</v>
      </c>
      <c r="N320" s="222">
        <v>4</v>
      </c>
      <c r="O320" s="221">
        <v>4</v>
      </c>
      <c r="P320" s="223">
        <v>4</v>
      </c>
      <c r="Q320" s="221">
        <v>4</v>
      </c>
      <c r="R320" s="223">
        <v>3</v>
      </c>
      <c r="S320" s="222">
        <v>4</v>
      </c>
      <c r="T320" s="222">
        <v>4</v>
      </c>
      <c r="U320" s="222">
        <v>4</v>
      </c>
      <c r="V320" s="224">
        <v>5</v>
      </c>
      <c r="W320" s="224">
        <v>5</v>
      </c>
      <c r="X320" s="80"/>
      <c r="Y320" s="80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82"/>
      <c r="AS320" s="82"/>
      <c r="AT320" s="82"/>
      <c r="AU320" s="82"/>
      <c r="AV320" s="82"/>
      <c r="AW320" s="82"/>
      <c r="AX320" s="82"/>
      <c r="AY320" s="82"/>
      <c r="AZ320" s="81"/>
      <c r="BA320" s="81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143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1"/>
    </row>
    <row r="321" spans="2:87" s="1" customFormat="1" ht="30" customHeight="1" x14ac:dyDescent="0.25">
      <c r="B321" s="209">
        <v>380</v>
      </c>
      <c r="C321" s="210">
        <v>45483</v>
      </c>
      <c r="D321" s="209" t="s">
        <v>129</v>
      </c>
      <c r="E321" s="211" t="s">
        <v>94</v>
      </c>
      <c r="F321" s="211" t="s">
        <v>96</v>
      </c>
      <c r="G321" s="211" t="s">
        <v>23</v>
      </c>
      <c r="H321" s="212" t="s">
        <v>82</v>
      </c>
      <c r="I321" s="221">
        <v>5</v>
      </c>
      <c r="J321" s="222">
        <v>5</v>
      </c>
      <c r="K321" s="222">
        <v>5</v>
      </c>
      <c r="L321" s="222">
        <v>5</v>
      </c>
      <c r="M321" s="222">
        <v>5</v>
      </c>
      <c r="N321" s="222">
        <v>4</v>
      </c>
      <c r="O321" s="221">
        <v>5</v>
      </c>
      <c r="P321" s="223">
        <v>5</v>
      </c>
      <c r="Q321" s="221">
        <v>5</v>
      </c>
      <c r="R321" s="223">
        <v>5</v>
      </c>
      <c r="S321" s="222">
        <v>5</v>
      </c>
      <c r="T321" s="222">
        <v>5</v>
      </c>
      <c r="U321" s="222"/>
      <c r="V321" s="224">
        <v>5</v>
      </c>
      <c r="W321" s="224">
        <v>5</v>
      </c>
      <c r="X321" s="80"/>
      <c r="Y321" s="80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82"/>
      <c r="AS321" s="82"/>
      <c r="AT321" s="82"/>
      <c r="AU321" s="82"/>
      <c r="AV321" s="82"/>
      <c r="AW321" s="82"/>
      <c r="AX321" s="82"/>
      <c r="AY321" s="82"/>
      <c r="AZ321" s="81"/>
      <c r="BA321" s="81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143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1"/>
    </row>
    <row r="322" spans="2:87" s="1" customFormat="1" ht="30" customHeight="1" x14ac:dyDescent="0.25">
      <c r="B322" s="209">
        <v>382</v>
      </c>
      <c r="C322" s="210">
        <v>45483</v>
      </c>
      <c r="D322" s="209" t="s">
        <v>129</v>
      </c>
      <c r="E322" s="211" t="s">
        <v>93</v>
      </c>
      <c r="F322" s="211" t="s">
        <v>96</v>
      </c>
      <c r="G322" s="211" t="s">
        <v>133</v>
      </c>
      <c r="H322" s="212" t="s">
        <v>65</v>
      </c>
      <c r="I322" s="221">
        <v>4</v>
      </c>
      <c r="J322" s="222">
        <v>4</v>
      </c>
      <c r="K322" s="222">
        <v>3</v>
      </c>
      <c r="L322" s="222">
        <v>4</v>
      </c>
      <c r="M322" s="222">
        <v>4</v>
      </c>
      <c r="N322" s="222">
        <v>2</v>
      </c>
      <c r="O322" s="221">
        <v>3</v>
      </c>
      <c r="P322" s="223">
        <v>4</v>
      </c>
      <c r="Q322" s="221">
        <v>3</v>
      </c>
      <c r="R322" s="223">
        <v>2</v>
      </c>
      <c r="S322" s="222">
        <v>3</v>
      </c>
      <c r="T322" s="222">
        <v>5</v>
      </c>
      <c r="U322" s="222"/>
      <c r="V322" s="224">
        <v>3</v>
      </c>
      <c r="W322" s="224">
        <v>4</v>
      </c>
      <c r="X322" s="80"/>
      <c r="Y322" s="80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82"/>
      <c r="AS322" s="82"/>
      <c r="AT322" s="82"/>
      <c r="AU322" s="82"/>
      <c r="AV322" s="82"/>
      <c r="AW322" s="82"/>
      <c r="AX322" s="82"/>
      <c r="AY322" s="82"/>
      <c r="AZ322" s="81"/>
      <c r="BA322" s="81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143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1"/>
    </row>
    <row r="323" spans="2:87" s="1" customFormat="1" ht="30" customHeight="1" x14ac:dyDescent="0.25">
      <c r="B323" s="209">
        <v>384</v>
      </c>
      <c r="C323" s="210">
        <v>45483</v>
      </c>
      <c r="D323" s="209" t="s">
        <v>128</v>
      </c>
      <c r="E323" s="211" t="s">
        <v>93</v>
      </c>
      <c r="F323" s="211" t="s">
        <v>95</v>
      </c>
      <c r="G323" s="211" t="s">
        <v>38</v>
      </c>
      <c r="H323" s="212" t="s">
        <v>73</v>
      </c>
      <c r="I323" s="221">
        <v>5</v>
      </c>
      <c r="J323" s="222">
        <v>4</v>
      </c>
      <c r="K323" s="222">
        <v>4</v>
      </c>
      <c r="L323" s="222">
        <v>5</v>
      </c>
      <c r="M323" s="222">
        <v>5</v>
      </c>
      <c r="N323" s="222"/>
      <c r="O323" s="221">
        <v>5</v>
      </c>
      <c r="P323" s="223">
        <v>5</v>
      </c>
      <c r="Q323" s="221">
        <v>4</v>
      </c>
      <c r="R323" s="223">
        <v>3</v>
      </c>
      <c r="S323" s="222">
        <v>4</v>
      </c>
      <c r="T323" s="222">
        <v>3</v>
      </c>
      <c r="U323" s="222"/>
      <c r="V323" s="224">
        <v>4</v>
      </c>
      <c r="W323" s="224">
        <v>4</v>
      </c>
      <c r="X323" s="80"/>
      <c r="Y323" s="80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82"/>
      <c r="AS323" s="82"/>
      <c r="AT323" s="82"/>
      <c r="AU323" s="82"/>
      <c r="AV323" s="82"/>
      <c r="AW323" s="82"/>
      <c r="AX323" s="82"/>
      <c r="AY323" s="82"/>
      <c r="AZ323" s="81"/>
      <c r="BA323" s="81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143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1"/>
    </row>
    <row r="324" spans="2:87" s="1" customFormat="1" ht="30" customHeight="1" x14ac:dyDescent="0.25">
      <c r="B324" s="209">
        <v>385</v>
      </c>
      <c r="C324" s="210">
        <v>45483</v>
      </c>
      <c r="D324" s="209" t="s">
        <v>129</v>
      </c>
      <c r="E324" s="211" t="s">
        <v>94</v>
      </c>
      <c r="F324" s="211" t="s">
        <v>96</v>
      </c>
      <c r="G324" s="211" t="s">
        <v>27</v>
      </c>
      <c r="H324" s="212" t="s">
        <v>89</v>
      </c>
      <c r="I324" s="221"/>
      <c r="J324" s="222"/>
      <c r="K324" s="222"/>
      <c r="L324" s="222">
        <v>5</v>
      </c>
      <c r="M324" s="222">
        <v>5</v>
      </c>
      <c r="N324" s="222"/>
      <c r="O324" s="221"/>
      <c r="P324" s="223">
        <v>5</v>
      </c>
      <c r="Q324" s="221">
        <v>5</v>
      </c>
      <c r="R324" s="223"/>
      <c r="S324" s="222"/>
      <c r="T324" s="222">
        <v>5</v>
      </c>
      <c r="U324" s="222"/>
      <c r="V324" s="224"/>
      <c r="W324" s="224">
        <v>5</v>
      </c>
      <c r="X324" s="80"/>
      <c r="Y324" s="80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82"/>
      <c r="AS324" s="82"/>
      <c r="AT324" s="82"/>
      <c r="AU324" s="82"/>
      <c r="AV324" s="82"/>
      <c r="AW324" s="82"/>
      <c r="AX324" s="82"/>
      <c r="AY324" s="82"/>
      <c r="AZ324" s="81"/>
      <c r="BA324" s="81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143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1"/>
    </row>
    <row r="325" spans="2:87" s="1" customFormat="1" ht="30" customHeight="1" x14ac:dyDescent="0.25">
      <c r="B325" s="209">
        <v>386</v>
      </c>
      <c r="C325" s="210">
        <v>45483</v>
      </c>
      <c r="D325" s="209" t="s">
        <v>129</v>
      </c>
      <c r="E325" s="211" t="s">
        <v>94</v>
      </c>
      <c r="F325" s="211" t="s">
        <v>95</v>
      </c>
      <c r="G325" s="211" t="s">
        <v>151</v>
      </c>
      <c r="H325" s="212" t="s">
        <v>88</v>
      </c>
      <c r="I325" s="221">
        <v>5</v>
      </c>
      <c r="J325" s="222">
        <v>5</v>
      </c>
      <c r="K325" s="222">
        <v>3</v>
      </c>
      <c r="L325" s="222">
        <v>5</v>
      </c>
      <c r="M325" s="222">
        <v>4</v>
      </c>
      <c r="N325" s="222">
        <v>3</v>
      </c>
      <c r="O325" s="221">
        <v>3</v>
      </c>
      <c r="P325" s="223">
        <v>3</v>
      </c>
      <c r="Q325" s="221">
        <v>5</v>
      </c>
      <c r="R325" s="223">
        <v>2</v>
      </c>
      <c r="S325" s="222">
        <v>4</v>
      </c>
      <c r="T325" s="222">
        <v>4</v>
      </c>
      <c r="U325" s="222">
        <v>4</v>
      </c>
      <c r="V325" s="224">
        <v>5</v>
      </c>
      <c r="W325" s="224">
        <v>4</v>
      </c>
      <c r="X325" s="80"/>
      <c r="Y325" s="80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82"/>
      <c r="AS325" s="82"/>
      <c r="AT325" s="82"/>
      <c r="AU325" s="82"/>
      <c r="AV325" s="82"/>
      <c r="AW325" s="82"/>
      <c r="AX325" s="82"/>
      <c r="AY325" s="82"/>
      <c r="AZ325" s="81"/>
      <c r="BA325" s="81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143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1"/>
    </row>
    <row r="326" spans="2:87" s="1" customFormat="1" ht="30" customHeight="1" x14ac:dyDescent="0.25">
      <c r="B326" s="209">
        <v>387</v>
      </c>
      <c r="C326" s="210">
        <v>45483</v>
      </c>
      <c r="D326" s="209" t="s">
        <v>129</v>
      </c>
      <c r="E326" s="211" t="s">
        <v>93</v>
      </c>
      <c r="F326" s="211" t="s">
        <v>97</v>
      </c>
      <c r="G326" s="211" t="s">
        <v>35</v>
      </c>
      <c r="H326" s="212" t="s">
        <v>72</v>
      </c>
      <c r="I326" s="221">
        <v>5</v>
      </c>
      <c r="J326" s="222"/>
      <c r="K326" s="222">
        <v>5</v>
      </c>
      <c r="L326" s="222">
        <v>4</v>
      </c>
      <c r="M326" s="222"/>
      <c r="N326" s="222">
        <v>4</v>
      </c>
      <c r="O326" s="221">
        <v>4</v>
      </c>
      <c r="P326" s="223">
        <v>4</v>
      </c>
      <c r="Q326" s="221">
        <v>5</v>
      </c>
      <c r="R326" s="223">
        <v>5</v>
      </c>
      <c r="S326" s="222">
        <v>5</v>
      </c>
      <c r="T326" s="222">
        <v>5</v>
      </c>
      <c r="U326" s="222">
        <v>5</v>
      </c>
      <c r="V326" s="224">
        <v>5</v>
      </c>
      <c r="W326" s="224">
        <v>4</v>
      </c>
      <c r="X326" s="80"/>
      <c r="Y326" s="80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82"/>
      <c r="AS326" s="82"/>
      <c r="AT326" s="82"/>
      <c r="AU326" s="82"/>
      <c r="AV326" s="82"/>
      <c r="AW326" s="82"/>
      <c r="AX326" s="82"/>
      <c r="AY326" s="82"/>
      <c r="AZ326" s="81"/>
      <c r="BA326" s="81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143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1"/>
    </row>
    <row r="327" spans="2:87" s="1" customFormat="1" ht="30" customHeight="1" x14ac:dyDescent="0.25">
      <c r="B327" s="209">
        <v>388</v>
      </c>
      <c r="C327" s="210">
        <v>45483</v>
      </c>
      <c r="D327" s="209" t="s">
        <v>129</v>
      </c>
      <c r="E327" s="211" t="s">
        <v>93</v>
      </c>
      <c r="F327" s="211" t="s">
        <v>96</v>
      </c>
      <c r="G327" s="211" t="s">
        <v>28</v>
      </c>
      <c r="H327" s="212" t="s">
        <v>76</v>
      </c>
      <c r="I327" s="221">
        <v>5</v>
      </c>
      <c r="J327" s="222">
        <v>5</v>
      </c>
      <c r="K327" s="222">
        <v>5</v>
      </c>
      <c r="L327" s="222">
        <v>5</v>
      </c>
      <c r="M327" s="222">
        <v>5</v>
      </c>
      <c r="N327" s="222">
        <v>5</v>
      </c>
      <c r="O327" s="221">
        <v>5</v>
      </c>
      <c r="P327" s="223">
        <v>5</v>
      </c>
      <c r="Q327" s="221">
        <v>5</v>
      </c>
      <c r="R327" s="223">
        <v>5</v>
      </c>
      <c r="S327" s="222">
        <v>5</v>
      </c>
      <c r="T327" s="222"/>
      <c r="U327" s="222">
        <v>5</v>
      </c>
      <c r="V327" s="224">
        <v>5</v>
      </c>
      <c r="W327" s="224">
        <v>5</v>
      </c>
      <c r="X327" s="80"/>
      <c r="Y327" s="80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82"/>
      <c r="AS327" s="82"/>
      <c r="AT327" s="82"/>
      <c r="AU327" s="82"/>
      <c r="AV327" s="82"/>
      <c r="AW327" s="82"/>
      <c r="AX327" s="82"/>
      <c r="AY327" s="82"/>
      <c r="AZ327" s="81"/>
      <c r="BA327" s="81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143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1"/>
    </row>
    <row r="328" spans="2:87" s="1" customFormat="1" ht="30" customHeight="1" x14ac:dyDescent="0.25">
      <c r="B328" s="209">
        <v>389</v>
      </c>
      <c r="C328" s="210">
        <v>45483</v>
      </c>
      <c r="D328" s="209" t="s">
        <v>129</v>
      </c>
      <c r="E328" s="211" t="s">
        <v>94</v>
      </c>
      <c r="F328" s="211" t="s">
        <v>96</v>
      </c>
      <c r="G328" s="211" t="s">
        <v>31</v>
      </c>
      <c r="H328" s="212" t="s">
        <v>60</v>
      </c>
      <c r="I328" s="221">
        <v>5</v>
      </c>
      <c r="J328" s="222">
        <v>5</v>
      </c>
      <c r="K328" s="222">
        <v>5</v>
      </c>
      <c r="L328" s="222">
        <v>5</v>
      </c>
      <c r="M328" s="222">
        <v>5</v>
      </c>
      <c r="N328" s="222">
        <v>4</v>
      </c>
      <c r="O328" s="221">
        <v>5</v>
      </c>
      <c r="P328" s="223">
        <v>4</v>
      </c>
      <c r="Q328" s="221">
        <v>4</v>
      </c>
      <c r="R328" s="223">
        <v>4</v>
      </c>
      <c r="S328" s="222">
        <v>5</v>
      </c>
      <c r="T328" s="222">
        <v>5</v>
      </c>
      <c r="U328" s="222">
        <v>5</v>
      </c>
      <c r="V328" s="224">
        <v>5</v>
      </c>
      <c r="W328" s="224">
        <v>4</v>
      </c>
      <c r="X328" s="80"/>
      <c r="Y328" s="80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82"/>
      <c r="AS328" s="82"/>
      <c r="AT328" s="82"/>
      <c r="AU328" s="82"/>
      <c r="AV328" s="82"/>
      <c r="AW328" s="82"/>
      <c r="AX328" s="82"/>
      <c r="AY328" s="82"/>
      <c r="AZ328" s="81"/>
      <c r="BA328" s="81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143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1"/>
    </row>
    <row r="329" spans="2:87" s="1" customFormat="1" ht="30" customHeight="1" x14ac:dyDescent="0.25">
      <c r="B329" s="209">
        <v>391</v>
      </c>
      <c r="C329" s="210">
        <v>45483</v>
      </c>
      <c r="D329" s="209" t="s">
        <v>129</v>
      </c>
      <c r="E329" s="211" t="s">
        <v>93</v>
      </c>
      <c r="F329" s="211" t="s">
        <v>97</v>
      </c>
      <c r="G329" s="211" t="s">
        <v>22</v>
      </c>
      <c r="H329" s="212" t="s">
        <v>81</v>
      </c>
      <c r="I329" s="221">
        <v>5</v>
      </c>
      <c r="J329" s="222">
        <v>4</v>
      </c>
      <c r="K329" s="222">
        <v>3</v>
      </c>
      <c r="L329" s="222">
        <v>5</v>
      </c>
      <c r="M329" s="222">
        <v>3</v>
      </c>
      <c r="N329" s="222">
        <v>3</v>
      </c>
      <c r="O329" s="221">
        <v>5</v>
      </c>
      <c r="P329" s="223">
        <v>5</v>
      </c>
      <c r="Q329" s="221">
        <v>3</v>
      </c>
      <c r="R329" s="223">
        <v>1</v>
      </c>
      <c r="S329" s="222">
        <v>4</v>
      </c>
      <c r="T329" s="222">
        <v>5</v>
      </c>
      <c r="U329" s="222"/>
      <c r="V329" s="224">
        <v>4</v>
      </c>
      <c r="W329" s="224">
        <v>4</v>
      </c>
      <c r="X329" s="80"/>
      <c r="Y329" s="80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82"/>
      <c r="AS329" s="82"/>
      <c r="AT329" s="82"/>
      <c r="AU329" s="82"/>
      <c r="AV329" s="82"/>
      <c r="AW329" s="82"/>
      <c r="AX329" s="82"/>
      <c r="AY329" s="82"/>
      <c r="AZ329" s="81"/>
      <c r="BA329" s="81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143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1"/>
    </row>
    <row r="330" spans="2:87" s="1" customFormat="1" ht="30" customHeight="1" x14ac:dyDescent="0.25">
      <c r="B330" s="209">
        <v>392</v>
      </c>
      <c r="C330" s="210">
        <v>45483</v>
      </c>
      <c r="D330" s="209" t="s">
        <v>129</v>
      </c>
      <c r="E330" s="211" t="s">
        <v>94</v>
      </c>
      <c r="F330" s="211" t="s">
        <v>95</v>
      </c>
      <c r="G330" s="211" t="s">
        <v>27</v>
      </c>
      <c r="H330" s="212" t="s">
        <v>89</v>
      </c>
      <c r="I330" s="221">
        <v>5</v>
      </c>
      <c r="J330" s="222">
        <v>5</v>
      </c>
      <c r="K330" s="222">
        <v>5</v>
      </c>
      <c r="L330" s="222">
        <v>5</v>
      </c>
      <c r="M330" s="222">
        <v>5</v>
      </c>
      <c r="N330" s="222">
        <v>5</v>
      </c>
      <c r="O330" s="221">
        <v>4</v>
      </c>
      <c r="P330" s="223">
        <v>4</v>
      </c>
      <c r="Q330" s="221">
        <v>5</v>
      </c>
      <c r="R330" s="223">
        <v>2</v>
      </c>
      <c r="S330" s="222">
        <v>5</v>
      </c>
      <c r="T330" s="222">
        <v>5</v>
      </c>
      <c r="U330" s="222">
        <v>5</v>
      </c>
      <c r="V330" s="224">
        <v>4</v>
      </c>
      <c r="W330" s="224">
        <v>5</v>
      </c>
      <c r="X330" s="80"/>
      <c r="Y330" s="80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82"/>
      <c r="AS330" s="82"/>
      <c r="AT330" s="82"/>
      <c r="AU330" s="82"/>
      <c r="AV330" s="82"/>
      <c r="AW330" s="82"/>
      <c r="AX330" s="82"/>
      <c r="AY330" s="82"/>
      <c r="AZ330" s="81"/>
      <c r="BA330" s="81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143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1"/>
    </row>
    <row r="331" spans="2:87" s="1" customFormat="1" ht="30" customHeight="1" x14ac:dyDescent="0.25">
      <c r="B331" s="209">
        <v>393</v>
      </c>
      <c r="C331" s="210">
        <v>45483</v>
      </c>
      <c r="D331" s="209" t="s">
        <v>129</v>
      </c>
      <c r="E331" s="211" t="s">
        <v>93</v>
      </c>
      <c r="F331" s="211" t="s">
        <v>96</v>
      </c>
      <c r="G331" s="211" t="s">
        <v>21</v>
      </c>
      <c r="H331" s="212" t="s">
        <v>66</v>
      </c>
      <c r="I331" s="221">
        <v>5</v>
      </c>
      <c r="J331" s="222">
        <v>5</v>
      </c>
      <c r="K331" s="222">
        <v>5</v>
      </c>
      <c r="L331" s="222">
        <v>5</v>
      </c>
      <c r="M331" s="222">
        <v>5</v>
      </c>
      <c r="N331" s="222">
        <v>5</v>
      </c>
      <c r="O331" s="221">
        <v>5</v>
      </c>
      <c r="P331" s="223">
        <v>5</v>
      </c>
      <c r="Q331" s="221">
        <v>5</v>
      </c>
      <c r="R331" s="223">
        <v>5</v>
      </c>
      <c r="S331" s="222">
        <v>5</v>
      </c>
      <c r="T331" s="222">
        <v>5</v>
      </c>
      <c r="U331" s="222">
        <v>5</v>
      </c>
      <c r="V331" s="224"/>
      <c r="W331" s="224">
        <v>5</v>
      </c>
      <c r="X331" s="80"/>
      <c r="Y331" s="80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82"/>
      <c r="AS331" s="82"/>
      <c r="AT331" s="82"/>
      <c r="AU331" s="82"/>
      <c r="AV331" s="82"/>
      <c r="AW331" s="82"/>
      <c r="AX331" s="82"/>
      <c r="AY331" s="82"/>
      <c r="AZ331" s="81"/>
      <c r="BA331" s="81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143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1"/>
    </row>
    <row r="332" spans="2:87" s="1" customFormat="1" ht="30" customHeight="1" x14ac:dyDescent="0.25">
      <c r="B332" s="209">
        <v>394</v>
      </c>
      <c r="C332" s="210">
        <v>45483</v>
      </c>
      <c r="D332" s="209" t="s">
        <v>129</v>
      </c>
      <c r="E332" s="211" t="s">
        <v>93</v>
      </c>
      <c r="F332" s="211" t="s">
        <v>96</v>
      </c>
      <c r="G332" s="211" t="s">
        <v>25</v>
      </c>
      <c r="H332" s="212" t="s">
        <v>70</v>
      </c>
      <c r="I332" s="221">
        <v>5</v>
      </c>
      <c r="J332" s="222">
        <v>4</v>
      </c>
      <c r="K332" s="222">
        <v>3</v>
      </c>
      <c r="L332" s="222">
        <v>5</v>
      </c>
      <c r="M332" s="222">
        <v>3</v>
      </c>
      <c r="N332" s="222">
        <v>5</v>
      </c>
      <c r="O332" s="221">
        <v>4</v>
      </c>
      <c r="P332" s="223">
        <v>4</v>
      </c>
      <c r="Q332" s="221">
        <v>4</v>
      </c>
      <c r="R332" s="223">
        <v>4</v>
      </c>
      <c r="S332" s="222">
        <v>3</v>
      </c>
      <c r="T332" s="222">
        <v>5</v>
      </c>
      <c r="U332" s="222">
        <v>5</v>
      </c>
      <c r="V332" s="224">
        <v>4</v>
      </c>
      <c r="W332" s="224">
        <v>5</v>
      </c>
      <c r="X332" s="80"/>
      <c r="Y332" s="80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82"/>
      <c r="AS332" s="82"/>
      <c r="AT332" s="82"/>
      <c r="AU332" s="82"/>
      <c r="AV332" s="82"/>
      <c r="AW332" s="82"/>
      <c r="AX332" s="82"/>
      <c r="AY332" s="82"/>
      <c r="AZ332" s="81"/>
      <c r="BA332" s="81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143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1"/>
    </row>
    <row r="333" spans="2:87" s="1" customFormat="1" ht="30" customHeight="1" x14ac:dyDescent="0.25">
      <c r="B333" s="209">
        <v>395</v>
      </c>
      <c r="C333" s="210">
        <v>45483</v>
      </c>
      <c r="D333" s="209" t="s">
        <v>129</v>
      </c>
      <c r="E333" s="211" t="s">
        <v>94</v>
      </c>
      <c r="F333" s="211" t="s">
        <v>96</v>
      </c>
      <c r="G333" s="211" t="s">
        <v>18</v>
      </c>
      <c r="H333" s="212" t="s">
        <v>69</v>
      </c>
      <c r="I333" s="221">
        <v>5</v>
      </c>
      <c r="J333" s="222">
        <v>5</v>
      </c>
      <c r="K333" s="222">
        <v>5</v>
      </c>
      <c r="L333" s="222">
        <v>5</v>
      </c>
      <c r="M333" s="222">
        <v>4</v>
      </c>
      <c r="N333" s="222">
        <v>3</v>
      </c>
      <c r="O333" s="221">
        <v>5</v>
      </c>
      <c r="P333" s="223">
        <v>5</v>
      </c>
      <c r="Q333" s="221">
        <v>4</v>
      </c>
      <c r="R333" s="223">
        <v>3</v>
      </c>
      <c r="S333" s="222">
        <v>5</v>
      </c>
      <c r="T333" s="222">
        <v>5</v>
      </c>
      <c r="U333" s="222">
        <v>5</v>
      </c>
      <c r="V333" s="224">
        <v>5</v>
      </c>
      <c r="W333" s="224">
        <v>5</v>
      </c>
      <c r="X333" s="80"/>
      <c r="Y333" s="80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82"/>
      <c r="AS333" s="82"/>
      <c r="AT333" s="82"/>
      <c r="AU333" s="82"/>
      <c r="AV333" s="82"/>
      <c r="AW333" s="82"/>
      <c r="AX333" s="82"/>
      <c r="AY333" s="82"/>
      <c r="AZ333" s="81"/>
      <c r="BA333" s="81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143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1"/>
    </row>
    <row r="334" spans="2:87" s="1" customFormat="1" ht="30" customHeight="1" x14ac:dyDescent="0.25">
      <c r="B334" s="209">
        <v>397</v>
      </c>
      <c r="C334" s="210">
        <v>45483</v>
      </c>
      <c r="D334" s="209" t="s">
        <v>129</v>
      </c>
      <c r="E334" s="211" t="s">
        <v>93</v>
      </c>
      <c r="F334" s="211" t="s">
        <v>96</v>
      </c>
      <c r="G334" s="211" t="s">
        <v>20</v>
      </c>
      <c r="H334" s="212" t="s">
        <v>61</v>
      </c>
      <c r="I334" s="221">
        <v>3</v>
      </c>
      <c r="J334" s="222">
        <v>4</v>
      </c>
      <c r="K334" s="222">
        <v>5</v>
      </c>
      <c r="L334" s="222">
        <v>3</v>
      </c>
      <c r="M334" s="222">
        <v>5</v>
      </c>
      <c r="N334" s="222">
        <v>1</v>
      </c>
      <c r="O334" s="221">
        <v>4</v>
      </c>
      <c r="P334" s="223">
        <v>4</v>
      </c>
      <c r="Q334" s="221"/>
      <c r="R334" s="223"/>
      <c r="S334" s="222"/>
      <c r="T334" s="222">
        <v>5</v>
      </c>
      <c r="U334" s="222">
        <v>5</v>
      </c>
      <c r="V334" s="224"/>
      <c r="W334" s="224">
        <v>4</v>
      </c>
      <c r="X334" s="80"/>
      <c r="Y334" s="80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82"/>
      <c r="AS334" s="82"/>
      <c r="AT334" s="82"/>
      <c r="AU334" s="82"/>
      <c r="AV334" s="82"/>
      <c r="AW334" s="82"/>
      <c r="AX334" s="82"/>
      <c r="AY334" s="82"/>
      <c r="AZ334" s="81"/>
      <c r="BA334" s="81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143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1"/>
    </row>
    <row r="335" spans="2:87" s="1" customFormat="1" ht="30" customHeight="1" x14ac:dyDescent="0.25">
      <c r="B335" s="209">
        <v>398</v>
      </c>
      <c r="C335" s="210">
        <v>45483</v>
      </c>
      <c r="D335" s="209" t="s">
        <v>129</v>
      </c>
      <c r="E335" s="211" t="s">
        <v>93</v>
      </c>
      <c r="F335" s="211" t="s">
        <v>96</v>
      </c>
      <c r="G335" s="211" t="s">
        <v>19</v>
      </c>
      <c r="H335" s="212" t="s">
        <v>59</v>
      </c>
      <c r="I335" s="221">
        <v>4</v>
      </c>
      <c r="J335" s="222">
        <v>4</v>
      </c>
      <c r="K335" s="222">
        <v>5</v>
      </c>
      <c r="L335" s="222">
        <v>4</v>
      </c>
      <c r="M335" s="222">
        <v>4</v>
      </c>
      <c r="N335" s="222">
        <v>3</v>
      </c>
      <c r="O335" s="221">
        <v>4</v>
      </c>
      <c r="P335" s="223">
        <v>5</v>
      </c>
      <c r="Q335" s="221">
        <v>4</v>
      </c>
      <c r="R335" s="223">
        <v>4</v>
      </c>
      <c r="S335" s="222">
        <v>4</v>
      </c>
      <c r="T335" s="222">
        <v>4</v>
      </c>
      <c r="U335" s="222">
        <v>4</v>
      </c>
      <c r="V335" s="224">
        <v>4</v>
      </c>
      <c r="W335" s="224">
        <v>4</v>
      </c>
      <c r="X335" s="80"/>
      <c r="Y335" s="80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82"/>
      <c r="AS335" s="82"/>
      <c r="AT335" s="82"/>
      <c r="AU335" s="82"/>
      <c r="AV335" s="82"/>
      <c r="AW335" s="82"/>
      <c r="AX335" s="82"/>
      <c r="AY335" s="82"/>
      <c r="AZ335" s="81"/>
      <c r="BA335" s="81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143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1"/>
    </row>
    <row r="336" spans="2:87" s="1" customFormat="1" ht="30" customHeight="1" x14ac:dyDescent="0.25">
      <c r="B336" s="209">
        <v>399</v>
      </c>
      <c r="C336" s="210">
        <v>45483</v>
      </c>
      <c r="D336" s="209" t="s">
        <v>129</v>
      </c>
      <c r="E336" s="211" t="s">
        <v>94</v>
      </c>
      <c r="F336" s="211" t="s">
        <v>95</v>
      </c>
      <c r="G336" s="211" t="s">
        <v>45</v>
      </c>
      <c r="H336" s="212" t="s">
        <v>58</v>
      </c>
      <c r="I336" s="221">
        <v>5</v>
      </c>
      <c r="J336" s="222">
        <v>5</v>
      </c>
      <c r="K336" s="222">
        <v>5</v>
      </c>
      <c r="L336" s="222">
        <v>5</v>
      </c>
      <c r="M336" s="222">
        <v>4</v>
      </c>
      <c r="N336" s="222">
        <v>3</v>
      </c>
      <c r="O336" s="221"/>
      <c r="P336" s="223">
        <v>5</v>
      </c>
      <c r="Q336" s="221">
        <v>4</v>
      </c>
      <c r="R336" s="223">
        <v>4</v>
      </c>
      <c r="S336" s="222">
        <v>4</v>
      </c>
      <c r="T336" s="222">
        <v>4</v>
      </c>
      <c r="U336" s="222"/>
      <c r="V336" s="224">
        <v>5</v>
      </c>
      <c r="W336" s="224">
        <v>5</v>
      </c>
      <c r="X336" s="80"/>
      <c r="Y336" s="80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82"/>
      <c r="AS336" s="82"/>
      <c r="AT336" s="82"/>
      <c r="AU336" s="82"/>
      <c r="AV336" s="82"/>
      <c r="AW336" s="82"/>
      <c r="AX336" s="82"/>
      <c r="AY336" s="82"/>
      <c r="AZ336" s="81"/>
      <c r="BA336" s="81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143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1"/>
    </row>
    <row r="337" spans="2:87" s="1" customFormat="1" ht="30" customHeight="1" x14ac:dyDescent="0.25">
      <c r="B337" s="209">
        <v>401</v>
      </c>
      <c r="C337" s="210">
        <v>45483</v>
      </c>
      <c r="D337" s="209" t="s">
        <v>129</v>
      </c>
      <c r="E337" s="211" t="s">
        <v>94</v>
      </c>
      <c r="F337" s="211" t="s">
        <v>97</v>
      </c>
      <c r="G337" s="211" t="s">
        <v>33</v>
      </c>
      <c r="H337" s="212" t="s">
        <v>71</v>
      </c>
      <c r="I337" s="221">
        <v>4</v>
      </c>
      <c r="J337" s="222">
        <v>4</v>
      </c>
      <c r="K337" s="222"/>
      <c r="L337" s="222">
        <v>5</v>
      </c>
      <c r="M337" s="222">
        <v>4</v>
      </c>
      <c r="N337" s="222"/>
      <c r="O337" s="221">
        <v>5</v>
      </c>
      <c r="P337" s="223">
        <v>4</v>
      </c>
      <c r="Q337" s="221">
        <v>5</v>
      </c>
      <c r="R337" s="223">
        <v>5</v>
      </c>
      <c r="S337" s="222"/>
      <c r="T337" s="222">
        <v>4</v>
      </c>
      <c r="U337" s="222"/>
      <c r="V337" s="224">
        <v>5</v>
      </c>
      <c r="W337" s="224">
        <v>5</v>
      </c>
      <c r="X337" s="80"/>
      <c r="Y337" s="80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82"/>
      <c r="AS337" s="82"/>
      <c r="AT337" s="82"/>
      <c r="AU337" s="82"/>
      <c r="AV337" s="82"/>
      <c r="AW337" s="82"/>
      <c r="AX337" s="82"/>
      <c r="AY337" s="82"/>
      <c r="AZ337" s="81"/>
      <c r="BA337" s="81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143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1"/>
    </row>
    <row r="338" spans="2:87" s="1" customFormat="1" ht="30" customHeight="1" x14ac:dyDescent="0.25">
      <c r="B338" s="209">
        <v>402</v>
      </c>
      <c r="C338" s="210">
        <v>45483</v>
      </c>
      <c r="D338" s="196" t="s">
        <v>129</v>
      </c>
      <c r="E338" s="197" t="s">
        <v>94</v>
      </c>
      <c r="F338" s="197" t="s">
        <v>96</v>
      </c>
      <c r="G338" s="197" t="s">
        <v>26</v>
      </c>
      <c r="H338" s="212" t="s">
        <v>62</v>
      </c>
      <c r="I338" s="221">
        <v>3</v>
      </c>
      <c r="J338" s="222">
        <v>3</v>
      </c>
      <c r="K338" s="222">
        <v>3</v>
      </c>
      <c r="L338" s="222">
        <v>3</v>
      </c>
      <c r="M338" s="222">
        <v>3</v>
      </c>
      <c r="N338" s="222"/>
      <c r="O338" s="221">
        <v>4</v>
      </c>
      <c r="P338" s="223">
        <v>4</v>
      </c>
      <c r="Q338" s="221">
        <v>1</v>
      </c>
      <c r="R338" s="223">
        <v>1</v>
      </c>
      <c r="S338" s="222">
        <v>5</v>
      </c>
      <c r="T338" s="222">
        <v>3</v>
      </c>
      <c r="U338" s="222"/>
      <c r="V338" s="224"/>
      <c r="W338" s="224">
        <v>3</v>
      </c>
      <c r="X338" s="80"/>
      <c r="Y338" s="80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82"/>
      <c r="AS338" s="82"/>
      <c r="AT338" s="82"/>
      <c r="AU338" s="82"/>
      <c r="AV338" s="82"/>
      <c r="AW338" s="82"/>
      <c r="AX338" s="82"/>
      <c r="AY338" s="82"/>
      <c r="AZ338" s="81"/>
      <c r="BA338" s="81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143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1"/>
    </row>
    <row r="339" spans="2:87" s="1" customFormat="1" ht="30" customHeight="1" x14ac:dyDescent="0.25">
      <c r="B339" s="209">
        <v>403</v>
      </c>
      <c r="C339" s="210">
        <v>45483</v>
      </c>
      <c r="D339" s="209" t="s">
        <v>129</v>
      </c>
      <c r="E339" s="211" t="s">
        <v>93</v>
      </c>
      <c r="F339" s="211" t="s">
        <v>96</v>
      </c>
      <c r="G339" s="211" t="s">
        <v>150</v>
      </c>
      <c r="H339" s="212" t="s">
        <v>67</v>
      </c>
      <c r="I339" s="221">
        <v>5</v>
      </c>
      <c r="J339" s="222"/>
      <c r="K339" s="222"/>
      <c r="L339" s="222">
        <v>2</v>
      </c>
      <c r="M339" s="222">
        <v>3</v>
      </c>
      <c r="N339" s="222"/>
      <c r="O339" s="221">
        <v>5</v>
      </c>
      <c r="P339" s="223">
        <v>5</v>
      </c>
      <c r="Q339" s="221">
        <v>3</v>
      </c>
      <c r="R339" s="223">
        <v>5</v>
      </c>
      <c r="S339" s="222">
        <v>5</v>
      </c>
      <c r="T339" s="222">
        <v>5</v>
      </c>
      <c r="U339" s="222">
        <v>5</v>
      </c>
      <c r="V339" s="224">
        <v>5</v>
      </c>
      <c r="W339" s="224">
        <v>4</v>
      </c>
      <c r="X339" s="80"/>
      <c r="Y339" s="80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82"/>
      <c r="AS339" s="82"/>
      <c r="AT339" s="82"/>
      <c r="AU339" s="82"/>
      <c r="AV339" s="82"/>
      <c r="AW339" s="82"/>
      <c r="AX339" s="82"/>
      <c r="AY339" s="82"/>
      <c r="AZ339" s="81"/>
      <c r="BA339" s="81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143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1"/>
    </row>
    <row r="340" spans="2:87" s="1" customFormat="1" ht="30" customHeight="1" x14ac:dyDescent="0.25">
      <c r="B340" s="209">
        <v>404</v>
      </c>
      <c r="C340" s="210">
        <v>45483</v>
      </c>
      <c r="D340" s="209" t="s">
        <v>129</v>
      </c>
      <c r="E340" s="211" t="s">
        <v>94</v>
      </c>
      <c r="F340" s="211" t="s">
        <v>96</v>
      </c>
      <c r="G340" s="211" t="s">
        <v>25</v>
      </c>
      <c r="H340" s="212" t="s">
        <v>70</v>
      </c>
      <c r="I340" s="221">
        <v>5</v>
      </c>
      <c r="J340" s="222">
        <v>5</v>
      </c>
      <c r="K340" s="222"/>
      <c r="L340" s="222">
        <v>5</v>
      </c>
      <c r="M340" s="222">
        <v>5</v>
      </c>
      <c r="N340" s="222"/>
      <c r="O340" s="221">
        <v>5</v>
      </c>
      <c r="P340" s="223">
        <v>5</v>
      </c>
      <c r="Q340" s="221">
        <v>5</v>
      </c>
      <c r="R340" s="223">
        <v>5</v>
      </c>
      <c r="S340" s="222">
        <v>5</v>
      </c>
      <c r="T340" s="222">
        <v>5</v>
      </c>
      <c r="U340" s="222">
        <v>5</v>
      </c>
      <c r="V340" s="224">
        <v>5</v>
      </c>
      <c r="W340" s="224">
        <v>5</v>
      </c>
      <c r="X340" s="80"/>
      <c r="Y340" s="80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82"/>
      <c r="AS340" s="82"/>
      <c r="AT340" s="82"/>
      <c r="AU340" s="82"/>
      <c r="AV340" s="82"/>
      <c r="AW340" s="82"/>
      <c r="AX340" s="82"/>
      <c r="AY340" s="82"/>
      <c r="AZ340" s="81"/>
      <c r="BA340" s="81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143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1"/>
    </row>
    <row r="341" spans="2:87" s="1" customFormat="1" ht="30" customHeight="1" x14ac:dyDescent="0.25">
      <c r="B341" s="209">
        <v>405</v>
      </c>
      <c r="C341" s="210">
        <v>45483</v>
      </c>
      <c r="D341" s="209" t="s">
        <v>129</v>
      </c>
      <c r="E341" s="211" t="s">
        <v>93</v>
      </c>
      <c r="F341" s="211" t="s">
        <v>96</v>
      </c>
      <c r="G341" s="211" t="s">
        <v>43</v>
      </c>
      <c r="H341" s="212" t="s">
        <v>277</v>
      </c>
      <c r="I341" s="221">
        <v>5</v>
      </c>
      <c r="J341" s="222">
        <v>4</v>
      </c>
      <c r="K341" s="222">
        <v>2</v>
      </c>
      <c r="L341" s="222">
        <v>4</v>
      </c>
      <c r="M341" s="222">
        <v>3</v>
      </c>
      <c r="N341" s="222">
        <v>2</v>
      </c>
      <c r="O341" s="221">
        <v>3</v>
      </c>
      <c r="P341" s="223">
        <v>3</v>
      </c>
      <c r="Q341" s="221">
        <v>4</v>
      </c>
      <c r="R341" s="223">
        <v>3</v>
      </c>
      <c r="S341" s="222">
        <v>3</v>
      </c>
      <c r="T341" s="222">
        <v>4</v>
      </c>
      <c r="U341" s="222">
        <v>4</v>
      </c>
      <c r="V341" s="224">
        <v>3</v>
      </c>
      <c r="W341" s="224">
        <v>4</v>
      </c>
      <c r="X341" s="80"/>
      <c r="Y341" s="80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82"/>
      <c r="AS341" s="82"/>
      <c r="AT341" s="82"/>
      <c r="AU341" s="82"/>
      <c r="AV341" s="82"/>
      <c r="AW341" s="82"/>
      <c r="AX341" s="82"/>
      <c r="AY341" s="82"/>
      <c r="AZ341" s="81"/>
      <c r="BA341" s="81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143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1"/>
    </row>
    <row r="342" spans="2:87" s="1" customFormat="1" ht="30" customHeight="1" x14ac:dyDescent="0.25">
      <c r="B342" s="209">
        <v>407</v>
      </c>
      <c r="C342" s="210">
        <v>45483</v>
      </c>
      <c r="D342" s="209" t="s">
        <v>129</v>
      </c>
      <c r="E342" s="211" t="s">
        <v>93</v>
      </c>
      <c r="F342" s="211" t="s">
        <v>96</v>
      </c>
      <c r="G342" s="211" t="s">
        <v>33</v>
      </c>
      <c r="H342" s="212" t="s">
        <v>71</v>
      </c>
      <c r="I342" s="221">
        <v>5</v>
      </c>
      <c r="J342" s="222">
        <v>5</v>
      </c>
      <c r="K342" s="222">
        <v>5</v>
      </c>
      <c r="L342" s="222">
        <v>5</v>
      </c>
      <c r="M342" s="222">
        <v>5</v>
      </c>
      <c r="N342" s="222">
        <v>5</v>
      </c>
      <c r="O342" s="221">
        <v>5</v>
      </c>
      <c r="P342" s="223">
        <v>5</v>
      </c>
      <c r="Q342" s="221">
        <v>5</v>
      </c>
      <c r="R342" s="223">
        <v>5</v>
      </c>
      <c r="S342" s="222">
        <v>5</v>
      </c>
      <c r="T342" s="222">
        <v>5</v>
      </c>
      <c r="U342" s="222">
        <v>5</v>
      </c>
      <c r="V342" s="224">
        <v>5</v>
      </c>
      <c r="W342" s="224"/>
      <c r="X342" s="80"/>
      <c r="Y342" s="80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82"/>
      <c r="AS342" s="82"/>
      <c r="AT342" s="82"/>
      <c r="AU342" s="82"/>
      <c r="AV342" s="82"/>
      <c r="AW342" s="82"/>
      <c r="AX342" s="82"/>
      <c r="AY342" s="82"/>
      <c r="AZ342" s="81"/>
      <c r="BA342" s="81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143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1"/>
    </row>
    <row r="343" spans="2:87" s="1" customFormat="1" ht="30" customHeight="1" x14ac:dyDescent="0.25">
      <c r="B343" s="209">
        <v>408</v>
      </c>
      <c r="C343" s="210">
        <v>45483</v>
      </c>
      <c r="D343" s="209" t="s">
        <v>129</v>
      </c>
      <c r="E343" s="211" t="s">
        <v>94</v>
      </c>
      <c r="F343" s="211" t="s">
        <v>96</v>
      </c>
      <c r="G343" s="211" t="s">
        <v>22</v>
      </c>
      <c r="H343" s="212" t="s">
        <v>81</v>
      </c>
      <c r="I343" s="221">
        <v>5</v>
      </c>
      <c r="J343" s="222"/>
      <c r="K343" s="222"/>
      <c r="L343" s="222">
        <v>5</v>
      </c>
      <c r="M343" s="222">
        <v>4</v>
      </c>
      <c r="N343" s="222"/>
      <c r="O343" s="221">
        <v>5</v>
      </c>
      <c r="P343" s="223">
        <v>5</v>
      </c>
      <c r="Q343" s="221"/>
      <c r="R343" s="223">
        <v>4</v>
      </c>
      <c r="S343" s="222">
        <v>5</v>
      </c>
      <c r="T343" s="222">
        <v>5</v>
      </c>
      <c r="U343" s="222"/>
      <c r="V343" s="224">
        <v>4</v>
      </c>
      <c r="W343" s="224">
        <v>5</v>
      </c>
      <c r="X343" s="80"/>
      <c r="Y343" s="80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82"/>
      <c r="AS343" s="82"/>
      <c r="AT343" s="82"/>
      <c r="AU343" s="82"/>
      <c r="AV343" s="82"/>
      <c r="AW343" s="82"/>
      <c r="AX343" s="82"/>
      <c r="AY343" s="82"/>
      <c r="AZ343" s="81"/>
      <c r="BA343" s="81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143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1"/>
    </row>
    <row r="344" spans="2:87" s="1" customFormat="1" ht="30" customHeight="1" x14ac:dyDescent="0.25">
      <c r="B344" s="209">
        <v>409</v>
      </c>
      <c r="C344" s="210">
        <v>45483</v>
      </c>
      <c r="D344" s="209" t="s">
        <v>129</v>
      </c>
      <c r="E344" s="211" t="s">
        <v>94</v>
      </c>
      <c r="F344" s="211" t="s">
        <v>95</v>
      </c>
      <c r="G344" s="211" t="s">
        <v>33</v>
      </c>
      <c r="H344" s="212" t="s">
        <v>71</v>
      </c>
      <c r="I344" s="221">
        <v>5</v>
      </c>
      <c r="J344" s="222">
        <v>5</v>
      </c>
      <c r="K344" s="222">
        <v>4</v>
      </c>
      <c r="L344" s="222">
        <v>5</v>
      </c>
      <c r="M344" s="222">
        <v>5</v>
      </c>
      <c r="N344" s="222"/>
      <c r="O344" s="221">
        <v>5</v>
      </c>
      <c r="P344" s="223"/>
      <c r="Q344" s="221">
        <v>5</v>
      </c>
      <c r="R344" s="223">
        <v>3</v>
      </c>
      <c r="S344" s="222">
        <v>5</v>
      </c>
      <c r="T344" s="222">
        <v>4</v>
      </c>
      <c r="U344" s="222">
        <v>5</v>
      </c>
      <c r="V344" s="224">
        <v>5</v>
      </c>
      <c r="W344" s="224">
        <v>5</v>
      </c>
      <c r="X344" s="80"/>
      <c r="Y344" s="80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82"/>
      <c r="AS344" s="82"/>
      <c r="AT344" s="82"/>
      <c r="AU344" s="82"/>
      <c r="AV344" s="82"/>
      <c r="AW344" s="82"/>
      <c r="AX344" s="82"/>
      <c r="AY344" s="82"/>
      <c r="AZ344" s="81"/>
      <c r="BA344" s="81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143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1"/>
    </row>
    <row r="345" spans="2:87" s="1" customFormat="1" ht="30" customHeight="1" x14ac:dyDescent="0.25">
      <c r="B345" s="209">
        <v>410</v>
      </c>
      <c r="C345" s="210">
        <v>45483</v>
      </c>
      <c r="D345" s="209" t="s">
        <v>129</v>
      </c>
      <c r="E345" s="211" t="s">
        <v>93</v>
      </c>
      <c r="F345" s="211" t="s">
        <v>97</v>
      </c>
      <c r="G345" s="211" t="s">
        <v>132</v>
      </c>
      <c r="H345" s="212" t="s">
        <v>74</v>
      </c>
      <c r="I345" s="221">
        <v>3</v>
      </c>
      <c r="J345" s="222">
        <v>3</v>
      </c>
      <c r="K345" s="222">
        <v>3</v>
      </c>
      <c r="L345" s="222">
        <v>3</v>
      </c>
      <c r="M345" s="222">
        <v>5</v>
      </c>
      <c r="N345" s="222">
        <v>1</v>
      </c>
      <c r="O345" s="221">
        <v>4</v>
      </c>
      <c r="P345" s="223">
        <v>3</v>
      </c>
      <c r="Q345" s="221">
        <v>4</v>
      </c>
      <c r="R345" s="223">
        <v>2</v>
      </c>
      <c r="S345" s="222"/>
      <c r="T345" s="222"/>
      <c r="U345" s="222"/>
      <c r="V345" s="224"/>
      <c r="W345" s="224"/>
      <c r="X345" s="80"/>
      <c r="Y345" s="80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82"/>
      <c r="AS345" s="82"/>
      <c r="AT345" s="82"/>
      <c r="AU345" s="82"/>
      <c r="AV345" s="82"/>
      <c r="AW345" s="82"/>
      <c r="AX345" s="82"/>
      <c r="AY345" s="82"/>
      <c r="AZ345" s="81"/>
      <c r="BA345" s="81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143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1"/>
    </row>
    <row r="346" spans="2:87" s="1" customFormat="1" ht="30" customHeight="1" x14ac:dyDescent="0.25">
      <c r="B346" s="209">
        <v>411</v>
      </c>
      <c r="C346" s="210">
        <v>45483</v>
      </c>
      <c r="D346" s="209" t="s">
        <v>129</v>
      </c>
      <c r="E346" s="211" t="s">
        <v>94</v>
      </c>
      <c r="F346" s="211" t="s">
        <v>96</v>
      </c>
      <c r="G346" s="211" t="s">
        <v>33</v>
      </c>
      <c r="H346" s="212" t="s">
        <v>71</v>
      </c>
      <c r="I346" s="221">
        <v>4</v>
      </c>
      <c r="J346" s="222">
        <v>3</v>
      </c>
      <c r="K346" s="222">
        <v>3</v>
      </c>
      <c r="L346" s="222">
        <v>4</v>
      </c>
      <c r="M346" s="222">
        <v>4</v>
      </c>
      <c r="N346" s="222">
        <v>2</v>
      </c>
      <c r="O346" s="221">
        <v>4</v>
      </c>
      <c r="P346" s="223">
        <v>4</v>
      </c>
      <c r="Q346" s="221">
        <v>4</v>
      </c>
      <c r="R346" s="223">
        <v>1</v>
      </c>
      <c r="S346" s="222">
        <v>3</v>
      </c>
      <c r="T346" s="222">
        <v>3</v>
      </c>
      <c r="U346" s="222">
        <v>3</v>
      </c>
      <c r="V346" s="224">
        <v>4</v>
      </c>
      <c r="W346" s="224">
        <v>4</v>
      </c>
      <c r="X346" s="80"/>
      <c r="Y346" s="80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82"/>
      <c r="AS346" s="82"/>
      <c r="AT346" s="82"/>
      <c r="AU346" s="82"/>
      <c r="AV346" s="82"/>
      <c r="AW346" s="82"/>
      <c r="AX346" s="82"/>
      <c r="AY346" s="82"/>
      <c r="AZ346" s="81"/>
      <c r="BA346" s="81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143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1"/>
    </row>
    <row r="347" spans="2:87" s="1" customFormat="1" ht="30" customHeight="1" x14ac:dyDescent="0.25">
      <c r="B347" s="209">
        <v>412</v>
      </c>
      <c r="C347" s="210">
        <v>45483</v>
      </c>
      <c r="D347" s="209" t="s">
        <v>129</v>
      </c>
      <c r="E347" s="211" t="s">
        <v>94</v>
      </c>
      <c r="F347" s="211" t="s">
        <v>96</v>
      </c>
      <c r="G347" s="211" t="s">
        <v>150</v>
      </c>
      <c r="H347" s="212" t="s">
        <v>67</v>
      </c>
      <c r="I347" s="221">
        <v>5</v>
      </c>
      <c r="J347" s="222">
        <v>4</v>
      </c>
      <c r="K347" s="222">
        <v>3</v>
      </c>
      <c r="L347" s="222">
        <v>4</v>
      </c>
      <c r="M347" s="222">
        <v>4</v>
      </c>
      <c r="N347" s="222">
        <v>2</v>
      </c>
      <c r="O347" s="221">
        <v>3</v>
      </c>
      <c r="P347" s="223">
        <v>4</v>
      </c>
      <c r="Q347" s="221">
        <v>3</v>
      </c>
      <c r="R347" s="223">
        <v>1</v>
      </c>
      <c r="S347" s="222">
        <v>2</v>
      </c>
      <c r="T347" s="222">
        <v>3</v>
      </c>
      <c r="U347" s="222">
        <v>3</v>
      </c>
      <c r="V347" s="224">
        <v>3</v>
      </c>
      <c r="W347" s="224">
        <v>3</v>
      </c>
      <c r="X347" s="80"/>
      <c r="Y347" s="80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82"/>
      <c r="AS347" s="82"/>
      <c r="AT347" s="82"/>
      <c r="AU347" s="82"/>
      <c r="AV347" s="82"/>
      <c r="AW347" s="82"/>
      <c r="AX347" s="82"/>
      <c r="AY347" s="82"/>
      <c r="AZ347" s="81"/>
      <c r="BA347" s="81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143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1"/>
    </row>
    <row r="348" spans="2:87" s="1" customFormat="1" ht="30" customHeight="1" x14ac:dyDescent="0.25">
      <c r="B348" s="209">
        <v>413</v>
      </c>
      <c r="C348" s="210">
        <v>45483</v>
      </c>
      <c r="D348" s="209" t="s">
        <v>129</v>
      </c>
      <c r="E348" s="211" t="s">
        <v>93</v>
      </c>
      <c r="F348" s="211" t="s">
        <v>96</v>
      </c>
      <c r="G348" s="211" t="s">
        <v>149</v>
      </c>
      <c r="H348" s="212" t="s">
        <v>63</v>
      </c>
      <c r="I348" s="221">
        <v>3</v>
      </c>
      <c r="J348" s="222">
        <v>3</v>
      </c>
      <c r="K348" s="222">
        <v>3</v>
      </c>
      <c r="L348" s="222">
        <v>4</v>
      </c>
      <c r="M348" s="222">
        <v>4</v>
      </c>
      <c r="N348" s="222">
        <v>1</v>
      </c>
      <c r="O348" s="221">
        <v>2</v>
      </c>
      <c r="P348" s="223">
        <v>3</v>
      </c>
      <c r="Q348" s="221">
        <v>5</v>
      </c>
      <c r="R348" s="223">
        <v>2</v>
      </c>
      <c r="S348" s="222"/>
      <c r="T348" s="222">
        <v>4</v>
      </c>
      <c r="U348" s="222"/>
      <c r="V348" s="224"/>
      <c r="W348" s="224">
        <v>3</v>
      </c>
      <c r="X348" s="80"/>
      <c r="Y348" s="80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82"/>
      <c r="AS348" s="82"/>
      <c r="AT348" s="82"/>
      <c r="AU348" s="82"/>
      <c r="AV348" s="82"/>
      <c r="AW348" s="82"/>
      <c r="AX348" s="82"/>
      <c r="AY348" s="82"/>
      <c r="AZ348" s="81"/>
      <c r="BA348" s="81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143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1"/>
    </row>
    <row r="349" spans="2:87" s="1" customFormat="1" ht="30" customHeight="1" x14ac:dyDescent="0.25">
      <c r="B349" s="209">
        <v>414</v>
      </c>
      <c r="C349" s="210">
        <v>45483</v>
      </c>
      <c r="D349" s="209" t="s">
        <v>129</v>
      </c>
      <c r="E349" s="211" t="s">
        <v>94</v>
      </c>
      <c r="F349" s="211" t="s">
        <v>95</v>
      </c>
      <c r="G349" s="211" t="s">
        <v>37</v>
      </c>
      <c r="H349" s="212" t="s">
        <v>87</v>
      </c>
      <c r="I349" s="221">
        <v>5</v>
      </c>
      <c r="J349" s="222">
        <v>5</v>
      </c>
      <c r="K349" s="222">
        <v>5</v>
      </c>
      <c r="L349" s="222">
        <v>5</v>
      </c>
      <c r="M349" s="222">
        <v>5</v>
      </c>
      <c r="N349" s="222">
        <v>5</v>
      </c>
      <c r="O349" s="221">
        <v>5</v>
      </c>
      <c r="P349" s="223">
        <v>5</v>
      </c>
      <c r="Q349" s="221">
        <v>5</v>
      </c>
      <c r="R349" s="223">
        <v>5</v>
      </c>
      <c r="S349" s="222">
        <v>5</v>
      </c>
      <c r="T349" s="222">
        <v>5</v>
      </c>
      <c r="U349" s="222">
        <v>5</v>
      </c>
      <c r="V349" s="224">
        <v>5</v>
      </c>
      <c r="W349" s="224">
        <v>5</v>
      </c>
      <c r="X349" s="80"/>
      <c r="Y349" s="80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82"/>
      <c r="AS349" s="82"/>
      <c r="AT349" s="82"/>
      <c r="AU349" s="82"/>
      <c r="AV349" s="82"/>
      <c r="AW349" s="82"/>
      <c r="AX349" s="82"/>
      <c r="AY349" s="82"/>
      <c r="AZ349" s="81"/>
      <c r="BA349" s="81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143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1"/>
    </row>
    <row r="350" spans="2:87" s="1" customFormat="1" ht="30" customHeight="1" x14ac:dyDescent="0.25">
      <c r="B350" s="209">
        <v>415</v>
      </c>
      <c r="C350" s="210">
        <v>45483</v>
      </c>
      <c r="D350" s="209" t="s">
        <v>129</v>
      </c>
      <c r="E350" s="211" t="s">
        <v>94</v>
      </c>
      <c r="F350" s="211" t="s">
        <v>95</v>
      </c>
      <c r="G350" s="211" t="s">
        <v>150</v>
      </c>
      <c r="H350" s="212" t="s">
        <v>67</v>
      </c>
      <c r="I350" s="221">
        <v>5</v>
      </c>
      <c r="J350" s="222">
        <v>4</v>
      </c>
      <c r="K350" s="222">
        <v>4</v>
      </c>
      <c r="L350" s="222">
        <v>5</v>
      </c>
      <c r="M350" s="222">
        <v>5</v>
      </c>
      <c r="N350" s="222">
        <v>2</v>
      </c>
      <c r="O350" s="221">
        <v>3</v>
      </c>
      <c r="P350" s="223">
        <v>4</v>
      </c>
      <c r="Q350" s="221">
        <v>4</v>
      </c>
      <c r="R350" s="223">
        <v>2</v>
      </c>
      <c r="S350" s="222">
        <v>5</v>
      </c>
      <c r="T350" s="222">
        <v>4</v>
      </c>
      <c r="U350" s="222">
        <v>4</v>
      </c>
      <c r="V350" s="224">
        <v>4</v>
      </c>
      <c r="W350" s="224">
        <v>5</v>
      </c>
      <c r="X350" s="80"/>
      <c r="Y350" s="80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82"/>
      <c r="AS350" s="82"/>
      <c r="AT350" s="82"/>
      <c r="AU350" s="82"/>
      <c r="AV350" s="82"/>
      <c r="AW350" s="82"/>
      <c r="AX350" s="82"/>
      <c r="AY350" s="82"/>
      <c r="AZ350" s="81"/>
      <c r="BA350" s="81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143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1"/>
    </row>
    <row r="351" spans="2:87" s="1" customFormat="1" ht="30" customHeight="1" x14ac:dyDescent="0.25">
      <c r="B351" s="209">
        <v>418</v>
      </c>
      <c r="C351" s="210">
        <v>45483</v>
      </c>
      <c r="D351" s="209" t="s">
        <v>129</v>
      </c>
      <c r="E351" s="211" t="s">
        <v>93</v>
      </c>
      <c r="F351" s="211" t="s">
        <v>95</v>
      </c>
      <c r="G351" s="211" t="s">
        <v>34</v>
      </c>
      <c r="H351" s="212" t="s">
        <v>55</v>
      </c>
      <c r="I351" s="221"/>
      <c r="J351" s="222"/>
      <c r="K351" s="222">
        <v>5</v>
      </c>
      <c r="L351" s="222"/>
      <c r="M351" s="222">
        <v>5</v>
      </c>
      <c r="N351" s="222"/>
      <c r="O351" s="221"/>
      <c r="P351" s="223"/>
      <c r="Q351" s="221">
        <v>5</v>
      </c>
      <c r="R351" s="223"/>
      <c r="S351" s="222"/>
      <c r="T351" s="222">
        <v>5</v>
      </c>
      <c r="U351" s="222"/>
      <c r="V351" s="224">
        <v>5</v>
      </c>
      <c r="W351" s="224">
        <v>5</v>
      </c>
      <c r="X351" s="80"/>
      <c r="Y351" s="80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82"/>
      <c r="AS351" s="82"/>
      <c r="AT351" s="82"/>
      <c r="AU351" s="82"/>
      <c r="AV351" s="82"/>
      <c r="AW351" s="82"/>
      <c r="AX351" s="82"/>
      <c r="AY351" s="82"/>
      <c r="AZ351" s="81"/>
      <c r="BA351" s="81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143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1"/>
    </row>
    <row r="352" spans="2:87" s="1" customFormat="1" ht="30" customHeight="1" x14ac:dyDescent="0.25">
      <c r="B352" s="209">
        <v>419</v>
      </c>
      <c r="C352" s="210">
        <v>45483</v>
      </c>
      <c r="D352" s="209" t="s">
        <v>129</v>
      </c>
      <c r="E352" s="211" t="s">
        <v>94</v>
      </c>
      <c r="F352" s="211" t="s">
        <v>95</v>
      </c>
      <c r="G352" s="211" t="s">
        <v>131</v>
      </c>
      <c r="H352" s="212" t="s">
        <v>84</v>
      </c>
      <c r="I352" s="221">
        <v>1</v>
      </c>
      <c r="J352" s="222">
        <v>4</v>
      </c>
      <c r="K352" s="222">
        <v>2</v>
      </c>
      <c r="L352" s="222">
        <v>4</v>
      </c>
      <c r="M352" s="222">
        <v>1</v>
      </c>
      <c r="N352" s="222">
        <v>1</v>
      </c>
      <c r="O352" s="221">
        <v>5</v>
      </c>
      <c r="P352" s="223">
        <v>2</v>
      </c>
      <c r="Q352" s="221"/>
      <c r="R352" s="223"/>
      <c r="S352" s="222"/>
      <c r="T352" s="222"/>
      <c r="U352" s="222"/>
      <c r="V352" s="224"/>
      <c r="W352" s="224"/>
      <c r="X352" s="80"/>
      <c r="Y352" s="80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82"/>
      <c r="AS352" s="82"/>
      <c r="AT352" s="82"/>
      <c r="AU352" s="82"/>
      <c r="AV352" s="82"/>
      <c r="AW352" s="82"/>
      <c r="AX352" s="82"/>
      <c r="AY352" s="82"/>
      <c r="AZ352" s="81"/>
      <c r="BA352" s="81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143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1"/>
    </row>
    <row r="353" spans="2:87" s="1" customFormat="1" ht="30" customHeight="1" x14ac:dyDescent="0.25">
      <c r="B353" s="209">
        <v>420</v>
      </c>
      <c r="C353" s="210">
        <v>45483</v>
      </c>
      <c r="D353" s="209" t="s">
        <v>129</v>
      </c>
      <c r="E353" s="211" t="s">
        <v>92</v>
      </c>
      <c r="F353" s="211" t="s">
        <v>96</v>
      </c>
      <c r="G353" s="211" t="s">
        <v>20</v>
      </c>
      <c r="H353" s="212" t="s">
        <v>61</v>
      </c>
      <c r="I353" s="221">
        <v>4</v>
      </c>
      <c r="J353" s="222">
        <v>4</v>
      </c>
      <c r="K353" s="222">
        <v>4</v>
      </c>
      <c r="L353" s="222">
        <v>3</v>
      </c>
      <c r="M353" s="222">
        <v>3</v>
      </c>
      <c r="N353" s="222">
        <v>1</v>
      </c>
      <c r="O353" s="221">
        <v>2</v>
      </c>
      <c r="P353" s="223">
        <v>4</v>
      </c>
      <c r="Q353" s="221">
        <v>4</v>
      </c>
      <c r="R353" s="223">
        <v>3</v>
      </c>
      <c r="S353" s="222">
        <v>4</v>
      </c>
      <c r="T353" s="222">
        <v>3</v>
      </c>
      <c r="U353" s="222">
        <v>3</v>
      </c>
      <c r="V353" s="224">
        <v>4</v>
      </c>
      <c r="W353" s="224">
        <v>4</v>
      </c>
      <c r="X353" s="80"/>
      <c r="Y353" s="80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82"/>
      <c r="AS353" s="82"/>
      <c r="AT353" s="82"/>
      <c r="AU353" s="82"/>
      <c r="AV353" s="82"/>
      <c r="AW353" s="82"/>
      <c r="AX353" s="82"/>
      <c r="AY353" s="82"/>
      <c r="AZ353" s="81"/>
      <c r="BA353" s="81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143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1"/>
    </row>
    <row r="354" spans="2:87" s="1" customFormat="1" ht="30" customHeight="1" x14ac:dyDescent="0.25">
      <c r="B354" s="209">
        <v>421</v>
      </c>
      <c r="C354" s="210">
        <v>45483</v>
      </c>
      <c r="D354" s="209" t="s">
        <v>129</v>
      </c>
      <c r="E354" s="211" t="s">
        <v>93</v>
      </c>
      <c r="F354" s="211" t="s">
        <v>96</v>
      </c>
      <c r="G354" s="211" t="s">
        <v>132</v>
      </c>
      <c r="H354" s="212" t="s">
        <v>74</v>
      </c>
      <c r="I354" s="221">
        <v>5</v>
      </c>
      <c r="J354" s="222"/>
      <c r="K354" s="222"/>
      <c r="L354" s="222">
        <v>5</v>
      </c>
      <c r="M354" s="222">
        <v>5</v>
      </c>
      <c r="N354" s="222"/>
      <c r="O354" s="221">
        <v>5</v>
      </c>
      <c r="P354" s="223">
        <v>5</v>
      </c>
      <c r="Q354" s="221"/>
      <c r="R354" s="223"/>
      <c r="S354" s="222"/>
      <c r="T354" s="222">
        <v>5</v>
      </c>
      <c r="U354" s="222"/>
      <c r="V354" s="224">
        <v>5</v>
      </c>
      <c r="W354" s="224">
        <v>5</v>
      </c>
      <c r="X354" s="80"/>
      <c r="Y354" s="80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82"/>
      <c r="AS354" s="82"/>
      <c r="AT354" s="82"/>
      <c r="AU354" s="82"/>
      <c r="AV354" s="82"/>
      <c r="AW354" s="82"/>
      <c r="AX354" s="82"/>
      <c r="AY354" s="82"/>
      <c r="AZ354" s="81"/>
      <c r="BA354" s="81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143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1"/>
    </row>
    <row r="355" spans="2:87" s="1" customFormat="1" ht="30" customHeight="1" x14ac:dyDescent="0.25">
      <c r="B355" s="209">
        <v>422</v>
      </c>
      <c r="C355" s="210">
        <v>45483</v>
      </c>
      <c r="D355" s="209" t="s">
        <v>129</v>
      </c>
      <c r="E355" s="211" t="s">
        <v>93</v>
      </c>
      <c r="F355" s="211" t="s">
        <v>97</v>
      </c>
      <c r="G355" s="211" t="s">
        <v>43</v>
      </c>
      <c r="H355" s="212" t="s">
        <v>277</v>
      </c>
      <c r="I355" s="221">
        <v>2</v>
      </c>
      <c r="J355" s="222">
        <v>2</v>
      </c>
      <c r="K355" s="222">
        <v>2</v>
      </c>
      <c r="L355" s="222">
        <v>3</v>
      </c>
      <c r="M355" s="222">
        <v>3</v>
      </c>
      <c r="N355" s="222">
        <v>1</v>
      </c>
      <c r="O355" s="221">
        <v>2</v>
      </c>
      <c r="P355" s="223">
        <v>3</v>
      </c>
      <c r="Q355" s="221">
        <v>1</v>
      </c>
      <c r="R355" s="223">
        <v>1</v>
      </c>
      <c r="S355" s="222">
        <v>2</v>
      </c>
      <c r="T355" s="222">
        <v>1</v>
      </c>
      <c r="U355" s="222">
        <v>3</v>
      </c>
      <c r="V355" s="224">
        <v>4</v>
      </c>
      <c r="W355" s="224">
        <v>2</v>
      </c>
      <c r="X355" s="80"/>
      <c r="Y355" s="80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82"/>
      <c r="AS355" s="82"/>
      <c r="AT355" s="82"/>
      <c r="AU355" s="82"/>
      <c r="AV355" s="82"/>
      <c r="AW355" s="82"/>
      <c r="AX355" s="82"/>
      <c r="AY355" s="82"/>
      <c r="AZ355" s="81"/>
      <c r="BA355" s="81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143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1"/>
    </row>
    <row r="356" spans="2:87" s="1" customFormat="1" ht="30" customHeight="1" x14ac:dyDescent="0.25">
      <c r="B356" s="209">
        <v>424</v>
      </c>
      <c r="C356" s="210">
        <v>45484</v>
      </c>
      <c r="D356" s="209" t="s">
        <v>129</v>
      </c>
      <c r="E356" s="211" t="s">
        <v>94</v>
      </c>
      <c r="F356" s="211" t="s">
        <v>96</v>
      </c>
      <c r="G356" s="211" t="s">
        <v>28</v>
      </c>
      <c r="H356" s="212" t="s">
        <v>76</v>
      </c>
      <c r="I356" s="221">
        <v>4</v>
      </c>
      <c r="J356" s="222">
        <v>4</v>
      </c>
      <c r="K356" s="222">
        <v>4</v>
      </c>
      <c r="L356" s="222">
        <v>4</v>
      </c>
      <c r="M356" s="222">
        <v>4</v>
      </c>
      <c r="N356" s="222">
        <v>1</v>
      </c>
      <c r="O356" s="221">
        <v>4</v>
      </c>
      <c r="P356" s="223">
        <v>4</v>
      </c>
      <c r="Q356" s="221">
        <v>5</v>
      </c>
      <c r="R356" s="223"/>
      <c r="S356" s="222"/>
      <c r="T356" s="222"/>
      <c r="U356" s="222"/>
      <c r="V356" s="224">
        <v>5</v>
      </c>
      <c r="W356" s="224">
        <v>5</v>
      </c>
      <c r="X356" s="80"/>
      <c r="Y356" s="80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82"/>
      <c r="AS356" s="82"/>
      <c r="AT356" s="82"/>
      <c r="AU356" s="82"/>
      <c r="AV356" s="82"/>
      <c r="AW356" s="82"/>
      <c r="AX356" s="82"/>
      <c r="AY356" s="82"/>
      <c r="AZ356" s="81"/>
      <c r="BA356" s="81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143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1"/>
    </row>
    <row r="357" spans="2:87" s="1" customFormat="1" ht="30" customHeight="1" x14ac:dyDescent="0.25">
      <c r="B357" s="209">
        <v>425</v>
      </c>
      <c r="C357" s="210">
        <v>45484</v>
      </c>
      <c r="D357" s="209" t="s">
        <v>129</v>
      </c>
      <c r="E357" s="211" t="s">
        <v>93</v>
      </c>
      <c r="F357" s="211" t="s">
        <v>96</v>
      </c>
      <c r="G357" s="211" t="s">
        <v>23</v>
      </c>
      <c r="H357" s="212" t="s">
        <v>82</v>
      </c>
      <c r="I357" s="221">
        <v>5</v>
      </c>
      <c r="J357" s="222">
        <v>5</v>
      </c>
      <c r="K357" s="222">
        <v>3</v>
      </c>
      <c r="L357" s="222">
        <v>5</v>
      </c>
      <c r="M357" s="222">
        <v>3</v>
      </c>
      <c r="N357" s="222">
        <v>3</v>
      </c>
      <c r="O357" s="221">
        <v>4</v>
      </c>
      <c r="P357" s="223">
        <v>4</v>
      </c>
      <c r="Q357" s="221">
        <v>5</v>
      </c>
      <c r="R357" s="223"/>
      <c r="S357" s="222"/>
      <c r="T357" s="222">
        <v>5</v>
      </c>
      <c r="U357" s="222">
        <v>5</v>
      </c>
      <c r="V357" s="224">
        <v>3</v>
      </c>
      <c r="W357" s="224">
        <v>4</v>
      </c>
      <c r="X357" s="80"/>
      <c r="Y357" s="80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82"/>
      <c r="AS357" s="82"/>
      <c r="AT357" s="82"/>
      <c r="AU357" s="82"/>
      <c r="AV357" s="82"/>
      <c r="AW357" s="82"/>
      <c r="AX357" s="82"/>
      <c r="AY357" s="82"/>
      <c r="AZ357" s="81"/>
      <c r="BA357" s="81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143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1"/>
    </row>
    <row r="358" spans="2:87" s="1" customFormat="1" ht="30" customHeight="1" x14ac:dyDescent="0.25">
      <c r="B358" s="209">
        <v>426</v>
      </c>
      <c r="C358" s="210">
        <v>45484</v>
      </c>
      <c r="D358" s="209" t="s">
        <v>129</v>
      </c>
      <c r="E358" s="211" t="s">
        <v>94</v>
      </c>
      <c r="F358" s="211" t="s">
        <v>96</v>
      </c>
      <c r="G358" s="211" t="s">
        <v>150</v>
      </c>
      <c r="H358" s="212" t="s">
        <v>67</v>
      </c>
      <c r="I358" s="221">
        <v>5</v>
      </c>
      <c r="J358" s="222">
        <v>5</v>
      </c>
      <c r="K358" s="222">
        <v>4</v>
      </c>
      <c r="L358" s="222">
        <v>5</v>
      </c>
      <c r="M358" s="222">
        <v>5</v>
      </c>
      <c r="N358" s="222">
        <v>4</v>
      </c>
      <c r="O358" s="221"/>
      <c r="P358" s="223"/>
      <c r="Q358" s="221">
        <v>5</v>
      </c>
      <c r="R358" s="223">
        <v>4</v>
      </c>
      <c r="S358" s="222">
        <v>5</v>
      </c>
      <c r="T358" s="222">
        <v>5</v>
      </c>
      <c r="U358" s="222">
        <v>5</v>
      </c>
      <c r="V358" s="224">
        <v>5</v>
      </c>
      <c r="W358" s="224">
        <v>4</v>
      </c>
      <c r="X358" s="80"/>
      <c r="Y358" s="80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82"/>
      <c r="AS358" s="82"/>
      <c r="AT358" s="82"/>
      <c r="AU358" s="82"/>
      <c r="AV358" s="82"/>
      <c r="AW358" s="82"/>
      <c r="AX358" s="82"/>
      <c r="AY358" s="82"/>
      <c r="AZ358" s="81"/>
      <c r="BA358" s="81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143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1"/>
    </row>
    <row r="359" spans="2:87" s="1" customFormat="1" ht="30" customHeight="1" x14ac:dyDescent="0.25">
      <c r="B359" s="209">
        <v>428</v>
      </c>
      <c r="C359" s="210">
        <v>45484</v>
      </c>
      <c r="D359" s="209" t="s">
        <v>129</v>
      </c>
      <c r="E359" s="211" t="s">
        <v>94</v>
      </c>
      <c r="F359" s="211" t="s">
        <v>97</v>
      </c>
      <c r="G359" s="211" t="s">
        <v>151</v>
      </c>
      <c r="H359" s="212" t="s">
        <v>88</v>
      </c>
      <c r="I359" s="221">
        <v>4</v>
      </c>
      <c r="J359" s="222">
        <v>4</v>
      </c>
      <c r="K359" s="222">
        <v>5</v>
      </c>
      <c r="L359" s="222">
        <v>4</v>
      </c>
      <c r="M359" s="222">
        <v>3</v>
      </c>
      <c r="N359" s="222"/>
      <c r="O359" s="221">
        <v>2</v>
      </c>
      <c r="P359" s="223">
        <v>2</v>
      </c>
      <c r="Q359" s="221">
        <v>3</v>
      </c>
      <c r="R359" s="223">
        <v>5</v>
      </c>
      <c r="S359" s="222"/>
      <c r="T359" s="222">
        <v>4</v>
      </c>
      <c r="U359" s="222">
        <v>3</v>
      </c>
      <c r="V359" s="224">
        <v>5</v>
      </c>
      <c r="W359" s="224">
        <v>4</v>
      </c>
      <c r="X359" s="80"/>
      <c r="Y359" s="80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82"/>
      <c r="AS359" s="82"/>
      <c r="AT359" s="82"/>
      <c r="AU359" s="82"/>
      <c r="AV359" s="82"/>
      <c r="AW359" s="82"/>
      <c r="AX359" s="82"/>
      <c r="AY359" s="82"/>
      <c r="AZ359" s="81"/>
      <c r="BA359" s="81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143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1"/>
    </row>
    <row r="360" spans="2:87" s="1" customFormat="1" ht="30" customHeight="1" x14ac:dyDescent="0.25">
      <c r="B360" s="209">
        <v>429</v>
      </c>
      <c r="C360" s="210">
        <v>45484</v>
      </c>
      <c r="D360" s="209" t="s">
        <v>129</v>
      </c>
      <c r="E360" s="211" t="s">
        <v>94</v>
      </c>
      <c r="F360" s="211" t="s">
        <v>97</v>
      </c>
      <c r="G360" s="211" t="s">
        <v>23</v>
      </c>
      <c r="H360" s="212" t="s">
        <v>82</v>
      </c>
      <c r="I360" s="221">
        <v>4</v>
      </c>
      <c r="J360" s="222">
        <v>4</v>
      </c>
      <c r="K360" s="222">
        <v>4</v>
      </c>
      <c r="L360" s="222">
        <v>4</v>
      </c>
      <c r="M360" s="222">
        <v>5</v>
      </c>
      <c r="N360" s="222"/>
      <c r="O360" s="221">
        <v>4</v>
      </c>
      <c r="P360" s="223">
        <v>4</v>
      </c>
      <c r="Q360" s="221">
        <v>4</v>
      </c>
      <c r="R360" s="223">
        <v>4</v>
      </c>
      <c r="S360" s="222">
        <v>5</v>
      </c>
      <c r="T360" s="222">
        <v>5</v>
      </c>
      <c r="U360" s="222">
        <v>4</v>
      </c>
      <c r="V360" s="224">
        <v>4</v>
      </c>
      <c r="W360" s="224">
        <v>4</v>
      </c>
      <c r="X360" s="80"/>
      <c r="Y360" s="80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82"/>
      <c r="AS360" s="82"/>
      <c r="AT360" s="82"/>
      <c r="AU360" s="82"/>
      <c r="AV360" s="82"/>
      <c r="AW360" s="82"/>
      <c r="AX360" s="82"/>
      <c r="AY360" s="82"/>
      <c r="AZ360" s="81"/>
      <c r="BA360" s="81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143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1"/>
    </row>
    <row r="361" spans="2:87" s="1" customFormat="1" ht="30" customHeight="1" x14ac:dyDescent="0.25">
      <c r="B361" s="209">
        <v>430</v>
      </c>
      <c r="C361" s="210">
        <v>45484</v>
      </c>
      <c r="D361" s="209" t="s">
        <v>129</v>
      </c>
      <c r="E361" s="211" t="s">
        <v>93</v>
      </c>
      <c r="F361" s="211" t="s">
        <v>96</v>
      </c>
      <c r="G361" s="211" t="s">
        <v>31</v>
      </c>
      <c r="H361" s="212" t="s">
        <v>60</v>
      </c>
      <c r="I361" s="221">
        <v>4</v>
      </c>
      <c r="J361" s="222">
        <v>4</v>
      </c>
      <c r="K361" s="222">
        <v>3</v>
      </c>
      <c r="L361" s="222">
        <v>4</v>
      </c>
      <c r="M361" s="222">
        <v>4</v>
      </c>
      <c r="N361" s="222">
        <v>2</v>
      </c>
      <c r="O361" s="221">
        <v>4</v>
      </c>
      <c r="P361" s="223">
        <v>4</v>
      </c>
      <c r="Q361" s="221">
        <v>4</v>
      </c>
      <c r="R361" s="223">
        <v>2</v>
      </c>
      <c r="S361" s="222">
        <v>4</v>
      </c>
      <c r="T361" s="222">
        <v>5</v>
      </c>
      <c r="U361" s="222">
        <v>3</v>
      </c>
      <c r="V361" s="224">
        <v>4</v>
      </c>
      <c r="W361" s="224">
        <v>4</v>
      </c>
      <c r="X361" s="80"/>
      <c r="Y361" s="80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82"/>
      <c r="AS361" s="82"/>
      <c r="AT361" s="82"/>
      <c r="AU361" s="82"/>
      <c r="AV361" s="82"/>
      <c r="AW361" s="82"/>
      <c r="AX361" s="82"/>
      <c r="AY361" s="82"/>
      <c r="AZ361" s="81"/>
      <c r="BA361" s="81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143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1"/>
    </row>
    <row r="362" spans="2:87" s="1" customFormat="1" ht="30" customHeight="1" x14ac:dyDescent="0.25">
      <c r="B362" s="209">
        <v>431</v>
      </c>
      <c r="C362" s="210">
        <v>45484</v>
      </c>
      <c r="D362" s="209" t="s">
        <v>129</v>
      </c>
      <c r="E362" s="211" t="s">
        <v>94</v>
      </c>
      <c r="F362" s="211" t="s">
        <v>95</v>
      </c>
      <c r="G362" s="211" t="s">
        <v>31</v>
      </c>
      <c r="H362" s="212" t="s">
        <v>60</v>
      </c>
      <c r="I362" s="221">
        <v>5</v>
      </c>
      <c r="J362" s="222">
        <v>5</v>
      </c>
      <c r="K362" s="222"/>
      <c r="L362" s="222">
        <v>5</v>
      </c>
      <c r="M362" s="222">
        <v>3</v>
      </c>
      <c r="N362" s="222">
        <v>3</v>
      </c>
      <c r="O362" s="221">
        <v>4</v>
      </c>
      <c r="P362" s="223">
        <v>4</v>
      </c>
      <c r="Q362" s="221">
        <v>4</v>
      </c>
      <c r="R362" s="223">
        <v>3</v>
      </c>
      <c r="S362" s="222">
        <v>5</v>
      </c>
      <c r="T362" s="222">
        <v>3</v>
      </c>
      <c r="U362" s="222">
        <v>3</v>
      </c>
      <c r="V362" s="224">
        <v>4</v>
      </c>
      <c r="W362" s="224">
        <v>4</v>
      </c>
      <c r="X362" s="80"/>
      <c r="Y362" s="80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82"/>
      <c r="AS362" s="82"/>
      <c r="AT362" s="82"/>
      <c r="AU362" s="82"/>
      <c r="AV362" s="82"/>
      <c r="AW362" s="82"/>
      <c r="AX362" s="82"/>
      <c r="AY362" s="82"/>
      <c r="AZ362" s="81"/>
      <c r="BA362" s="81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143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1"/>
    </row>
    <row r="363" spans="2:87" s="1" customFormat="1" ht="30" customHeight="1" x14ac:dyDescent="0.25">
      <c r="B363" s="209">
        <v>432</v>
      </c>
      <c r="C363" s="210">
        <v>45484</v>
      </c>
      <c r="D363" s="209" t="s">
        <v>128</v>
      </c>
      <c r="E363" s="211" t="s">
        <v>93</v>
      </c>
      <c r="F363" s="211" t="s">
        <v>96</v>
      </c>
      <c r="G363" s="211" t="s">
        <v>35</v>
      </c>
      <c r="H363" s="212" t="s">
        <v>72</v>
      </c>
      <c r="I363" s="221">
        <v>2</v>
      </c>
      <c r="J363" s="222">
        <v>2</v>
      </c>
      <c r="K363" s="222"/>
      <c r="L363" s="222">
        <v>1</v>
      </c>
      <c r="M363" s="222">
        <v>4</v>
      </c>
      <c r="N363" s="222"/>
      <c r="O363" s="221">
        <v>3</v>
      </c>
      <c r="P363" s="223">
        <v>3</v>
      </c>
      <c r="Q363" s="221">
        <v>3</v>
      </c>
      <c r="R363" s="223">
        <v>2</v>
      </c>
      <c r="S363" s="222"/>
      <c r="T363" s="222">
        <v>4</v>
      </c>
      <c r="U363" s="222"/>
      <c r="V363" s="224">
        <v>3</v>
      </c>
      <c r="W363" s="224">
        <v>3</v>
      </c>
      <c r="X363" s="80"/>
      <c r="Y363" s="80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82"/>
      <c r="AS363" s="82"/>
      <c r="AT363" s="82"/>
      <c r="AU363" s="82"/>
      <c r="AV363" s="82"/>
      <c r="AW363" s="82"/>
      <c r="AX363" s="82"/>
      <c r="AY363" s="82"/>
      <c r="AZ363" s="81"/>
      <c r="BA363" s="81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143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1"/>
    </row>
    <row r="364" spans="2:87" s="1" customFormat="1" ht="30" customHeight="1" x14ac:dyDescent="0.25">
      <c r="B364" s="209">
        <v>433</v>
      </c>
      <c r="C364" s="210">
        <v>45484</v>
      </c>
      <c r="D364" s="209" t="s">
        <v>129</v>
      </c>
      <c r="E364" s="211" t="s">
        <v>92</v>
      </c>
      <c r="F364" s="211" t="s">
        <v>95</v>
      </c>
      <c r="G364" s="211" t="s">
        <v>35</v>
      </c>
      <c r="H364" s="212" t="s">
        <v>72</v>
      </c>
      <c r="I364" s="221">
        <v>4</v>
      </c>
      <c r="J364" s="222">
        <v>4</v>
      </c>
      <c r="K364" s="222">
        <v>3</v>
      </c>
      <c r="L364" s="222">
        <v>4</v>
      </c>
      <c r="M364" s="222">
        <v>4</v>
      </c>
      <c r="N364" s="222">
        <v>2</v>
      </c>
      <c r="O364" s="221">
        <v>3</v>
      </c>
      <c r="P364" s="223">
        <v>3</v>
      </c>
      <c r="Q364" s="221">
        <v>3</v>
      </c>
      <c r="R364" s="223">
        <v>3</v>
      </c>
      <c r="S364" s="222">
        <v>4</v>
      </c>
      <c r="T364" s="222">
        <v>3</v>
      </c>
      <c r="U364" s="222">
        <v>3</v>
      </c>
      <c r="V364" s="224">
        <v>5</v>
      </c>
      <c r="W364" s="224">
        <v>4</v>
      </c>
      <c r="X364" s="80"/>
      <c r="Y364" s="80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82"/>
      <c r="AS364" s="82"/>
      <c r="AT364" s="82"/>
      <c r="AU364" s="82"/>
      <c r="AV364" s="82"/>
      <c r="AW364" s="82"/>
      <c r="AX364" s="82"/>
      <c r="AY364" s="82"/>
      <c r="AZ364" s="81"/>
      <c r="BA364" s="81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143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1"/>
    </row>
    <row r="365" spans="2:87" s="1" customFormat="1" ht="30" customHeight="1" x14ac:dyDescent="0.25">
      <c r="B365" s="209">
        <v>434</v>
      </c>
      <c r="C365" s="210">
        <v>45484</v>
      </c>
      <c r="D365" s="209" t="s">
        <v>129</v>
      </c>
      <c r="E365" s="211" t="s">
        <v>93</v>
      </c>
      <c r="F365" s="211" t="s">
        <v>96</v>
      </c>
      <c r="G365" s="211" t="s">
        <v>35</v>
      </c>
      <c r="H365" s="212" t="s">
        <v>72</v>
      </c>
      <c r="I365" s="221">
        <v>2</v>
      </c>
      <c r="J365" s="222">
        <v>2</v>
      </c>
      <c r="K365" s="222">
        <v>3</v>
      </c>
      <c r="L365" s="222">
        <v>1</v>
      </c>
      <c r="M365" s="222">
        <v>4</v>
      </c>
      <c r="N365" s="222"/>
      <c r="O365" s="221">
        <v>3</v>
      </c>
      <c r="P365" s="223">
        <v>3</v>
      </c>
      <c r="Q365" s="221">
        <v>4</v>
      </c>
      <c r="R365" s="223">
        <v>3</v>
      </c>
      <c r="S365" s="222"/>
      <c r="T365" s="222"/>
      <c r="U365" s="222"/>
      <c r="V365" s="224">
        <v>3</v>
      </c>
      <c r="W365" s="224">
        <v>2</v>
      </c>
      <c r="X365" s="80"/>
      <c r="Y365" s="80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82"/>
      <c r="AS365" s="82"/>
      <c r="AT365" s="82"/>
      <c r="AU365" s="82"/>
      <c r="AV365" s="82"/>
      <c r="AW365" s="82"/>
      <c r="AX365" s="82"/>
      <c r="AY365" s="82"/>
      <c r="AZ365" s="81"/>
      <c r="BA365" s="81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143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1"/>
    </row>
    <row r="366" spans="2:87" s="1" customFormat="1" ht="30" customHeight="1" x14ac:dyDescent="0.25">
      <c r="B366" s="209">
        <v>435</v>
      </c>
      <c r="C366" s="210">
        <v>45484</v>
      </c>
      <c r="D366" s="209" t="s">
        <v>129</v>
      </c>
      <c r="E366" s="211" t="s">
        <v>94</v>
      </c>
      <c r="F366" s="211" t="s">
        <v>95</v>
      </c>
      <c r="G366" s="211" t="s">
        <v>27</v>
      </c>
      <c r="H366" s="212" t="s">
        <v>89</v>
      </c>
      <c r="I366" s="221">
        <v>5</v>
      </c>
      <c r="J366" s="222">
        <v>5</v>
      </c>
      <c r="K366" s="222">
        <v>4</v>
      </c>
      <c r="L366" s="222">
        <v>5</v>
      </c>
      <c r="M366" s="222">
        <v>4</v>
      </c>
      <c r="N366" s="222">
        <v>4</v>
      </c>
      <c r="O366" s="221">
        <v>5</v>
      </c>
      <c r="P366" s="223">
        <v>5</v>
      </c>
      <c r="Q366" s="221">
        <v>5</v>
      </c>
      <c r="R366" s="223">
        <v>3</v>
      </c>
      <c r="S366" s="222">
        <v>5</v>
      </c>
      <c r="T366" s="222">
        <v>4</v>
      </c>
      <c r="U366" s="222">
        <v>5</v>
      </c>
      <c r="V366" s="224">
        <v>4</v>
      </c>
      <c r="W366" s="224">
        <v>5</v>
      </c>
      <c r="X366" s="80"/>
      <c r="Y366" s="80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82"/>
      <c r="AS366" s="82"/>
      <c r="AT366" s="82"/>
      <c r="AU366" s="82"/>
      <c r="AV366" s="82"/>
      <c r="AW366" s="82"/>
      <c r="AX366" s="82"/>
      <c r="AY366" s="82"/>
      <c r="AZ366" s="81"/>
      <c r="BA366" s="81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143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1"/>
    </row>
    <row r="367" spans="2:87" s="1" customFormat="1" ht="30" customHeight="1" x14ac:dyDescent="0.25">
      <c r="B367" s="209">
        <v>436</v>
      </c>
      <c r="C367" s="210">
        <v>45485</v>
      </c>
      <c r="D367" s="209" t="s">
        <v>129</v>
      </c>
      <c r="E367" s="211" t="s">
        <v>94</v>
      </c>
      <c r="F367" s="211" t="s">
        <v>96</v>
      </c>
      <c r="G367" s="211" t="s">
        <v>149</v>
      </c>
      <c r="H367" s="212" t="s">
        <v>63</v>
      </c>
      <c r="I367" s="221">
        <v>2</v>
      </c>
      <c r="J367" s="222">
        <v>3</v>
      </c>
      <c r="K367" s="222">
        <v>3</v>
      </c>
      <c r="L367" s="222">
        <v>3</v>
      </c>
      <c r="M367" s="222">
        <v>3</v>
      </c>
      <c r="N367" s="222">
        <v>2</v>
      </c>
      <c r="O367" s="221">
        <v>3</v>
      </c>
      <c r="P367" s="223">
        <v>3</v>
      </c>
      <c r="Q367" s="221">
        <v>4</v>
      </c>
      <c r="R367" s="223">
        <v>4</v>
      </c>
      <c r="S367" s="222">
        <v>4</v>
      </c>
      <c r="T367" s="222">
        <v>2</v>
      </c>
      <c r="U367" s="222">
        <v>2</v>
      </c>
      <c r="V367" s="224">
        <v>3</v>
      </c>
      <c r="W367" s="224">
        <v>3</v>
      </c>
      <c r="X367" s="80"/>
      <c r="Y367" s="80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82"/>
      <c r="AS367" s="82"/>
      <c r="AT367" s="82"/>
      <c r="AU367" s="82"/>
      <c r="AV367" s="82"/>
      <c r="AW367" s="82"/>
      <c r="AX367" s="82"/>
      <c r="AY367" s="82"/>
      <c r="AZ367" s="81"/>
      <c r="BA367" s="81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143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1"/>
    </row>
    <row r="368" spans="2:87" s="1" customFormat="1" ht="30" customHeight="1" x14ac:dyDescent="0.25">
      <c r="B368" s="209">
        <v>437</v>
      </c>
      <c r="C368" s="210">
        <v>45485</v>
      </c>
      <c r="D368" s="209" t="s">
        <v>129</v>
      </c>
      <c r="E368" s="211" t="s">
        <v>93</v>
      </c>
      <c r="F368" s="211" t="s">
        <v>96</v>
      </c>
      <c r="G368" s="211" t="s">
        <v>32</v>
      </c>
      <c r="H368" s="212" t="s">
        <v>56</v>
      </c>
      <c r="I368" s="221">
        <v>5</v>
      </c>
      <c r="J368" s="222">
        <v>3</v>
      </c>
      <c r="K368" s="222">
        <v>4</v>
      </c>
      <c r="L368" s="222">
        <v>3</v>
      </c>
      <c r="M368" s="222">
        <v>5</v>
      </c>
      <c r="N368" s="222">
        <v>4</v>
      </c>
      <c r="O368" s="221">
        <v>4</v>
      </c>
      <c r="P368" s="223">
        <v>3</v>
      </c>
      <c r="Q368" s="221">
        <v>5</v>
      </c>
      <c r="R368" s="223">
        <v>5</v>
      </c>
      <c r="S368" s="222">
        <v>5</v>
      </c>
      <c r="T368" s="222">
        <v>3</v>
      </c>
      <c r="U368" s="222"/>
      <c r="V368" s="224">
        <v>5</v>
      </c>
      <c r="W368" s="224">
        <v>4</v>
      </c>
      <c r="X368" s="80"/>
      <c r="Y368" s="80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82"/>
      <c r="AS368" s="82"/>
      <c r="AT368" s="82"/>
      <c r="AU368" s="82"/>
      <c r="AV368" s="82"/>
      <c r="AW368" s="82"/>
      <c r="AX368" s="82"/>
      <c r="AY368" s="82"/>
      <c r="AZ368" s="81"/>
      <c r="BA368" s="81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143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1"/>
    </row>
    <row r="369" spans="2:87" s="1" customFormat="1" ht="30" customHeight="1" x14ac:dyDescent="0.25">
      <c r="B369" s="209">
        <v>438</v>
      </c>
      <c r="C369" s="210">
        <v>45485</v>
      </c>
      <c r="D369" s="209" t="s">
        <v>129</v>
      </c>
      <c r="E369" s="211" t="s">
        <v>93</v>
      </c>
      <c r="F369" s="211" t="s">
        <v>95</v>
      </c>
      <c r="G369" s="211" t="s">
        <v>152</v>
      </c>
      <c r="H369" s="212" t="s">
        <v>153</v>
      </c>
      <c r="I369" s="221">
        <v>5</v>
      </c>
      <c r="J369" s="222">
        <v>5</v>
      </c>
      <c r="K369" s="222"/>
      <c r="L369" s="222">
        <v>5</v>
      </c>
      <c r="M369" s="222">
        <v>5</v>
      </c>
      <c r="N369" s="222"/>
      <c r="O369" s="221">
        <v>5</v>
      </c>
      <c r="P369" s="223">
        <v>5</v>
      </c>
      <c r="Q369" s="221">
        <v>5</v>
      </c>
      <c r="R369" s="223">
        <v>5</v>
      </c>
      <c r="S369" s="222">
        <v>5</v>
      </c>
      <c r="T369" s="222">
        <v>5</v>
      </c>
      <c r="U369" s="222">
        <v>5</v>
      </c>
      <c r="V369" s="224">
        <v>5</v>
      </c>
      <c r="W369" s="224">
        <v>5</v>
      </c>
      <c r="X369" s="80"/>
      <c r="Y369" s="80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82"/>
      <c r="AS369" s="82"/>
      <c r="AT369" s="82"/>
      <c r="AU369" s="82"/>
      <c r="AV369" s="82"/>
      <c r="AW369" s="82"/>
      <c r="AX369" s="82"/>
      <c r="AY369" s="82"/>
      <c r="AZ369" s="81"/>
      <c r="BA369" s="81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143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1"/>
    </row>
    <row r="370" spans="2:87" s="1" customFormat="1" ht="30" customHeight="1" x14ac:dyDescent="0.25">
      <c r="B370" s="209">
        <v>439</v>
      </c>
      <c r="C370" s="210">
        <v>45485</v>
      </c>
      <c r="D370" s="209" t="s">
        <v>129</v>
      </c>
      <c r="E370" s="211" t="s">
        <v>93</v>
      </c>
      <c r="F370" s="211" t="s">
        <v>95</v>
      </c>
      <c r="G370" s="211" t="s">
        <v>35</v>
      </c>
      <c r="H370" s="212" t="s">
        <v>72</v>
      </c>
      <c r="I370" s="221">
        <v>5</v>
      </c>
      <c r="J370" s="222">
        <v>4</v>
      </c>
      <c r="K370" s="222">
        <v>5</v>
      </c>
      <c r="L370" s="222">
        <v>5</v>
      </c>
      <c r="M370" s="222">
        <v>3</v>
      </c>
      <c r="N370" s="222">
        <v>1</v>
      </c>
      <c r="O370" s="221">
        <v>3</v>
      </c>
      <c r="P370" s="223">
        <v>3</v>
      </c>
      <c r="Q370" s="221"/>
      <c r="R370" s="223">
        <v>3</v>
      </c>
      <c r="S370" s="222">
        <v>5</v>
      </c>
      <c r="T370" s="222">
        <v>3</v>
      </c>
      <c r="U370" s="222"/>
      <c r="V370" s="224">
        <v>4</v>
      </c>
      <c r="W370" s="224">
        <v>5</v>
      </c>
      <c r="X370" s="80"/>
      <c r="Y370" s="80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82"/>
      <c r="AS370" s="82"/>
      <c r="AT370" s="82"/>
      <c r="AU370" s="82"/>
      <c r="AV370" s="82"/>
      <c r="AW370" s="82"/>
      <c r="AX370" s="82"/>
      <c r="AY370" s="82"/>
      <c r="AZ370" s="81"/>
      <c r="BA370" s="81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143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1"/>
    </row>
    <row r="371" spans="2:87" s="1" customFormat="1" ht="30" customHeight="1" x14ac:dyDescent="0.25">
      <c r="B371" s="209">
        <v>440</v>
      </c>
      <c r="C371" s="210">
        <v>45485</v>
      </c>
      <c r="D371" s="209" t="s">
        <v>129</v>
      </c>
      <c r="E371" s="211" t="s">
        <v>94</v>
      </c>
      <c r="F371" s="211" t="s">
        <v>97</v>
      </c>
      <c r="G371" s="211" t="s">
        <v>31</v>
      </c>
      <c r="H371" s="212" t="s">
        <v>60</v>
      </c>
      <c r="I371" s="221">
        <v>4</v>
      </c>
      <c r="J371" s="222">
        <v>4</v>
      </c>
      <c r="K371" s="222">
        <v>4</v>
      </c>
      <c r="L371" s="222">
        <v>4</v>
      </c>
      <c r="M371" s="222">
        <v>4</v>
      </c>
      <c r="N371" s="222">
        <v>3</v>
      </c>
      <c r="O371" s="221">
        <v>4</v>
      </c>
      <c r="P371" s="223">
        <v>4</v>
      </c>
      <c r="Q371" s="221">
        <v>4</v>
      </c>
      <c r="R371" s="223">
        <v>4</v>
      </c>
      <c r="S371" s="222">
        <v>4</v>
      </c>
      <c r="T371" s="222">
        <v>4</v>
      </c>
      <c r="U371" s="222">
        <v>4</v>
      </c>
      <c r="V371" s="224">
        <v>4</v>
      </c>
      <c r="W371" s="224">
        <v>4</v>
      </c>
      <c r="X371" s="80"/>
      <c r="Y371" s="80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82"/>
      <c r="AS371" s="82"/>
      <c r="AT371" s="82"/>
      <c r="AU371" s="82"/>
      <c r="AV371" s="82"/>
      <c r="AW371" s="82"/>
      <c r="AX371" s="82"/>
      <c r="AY371" s="82"/>
      <c r="AZ371" s="81"/>
      <c r="BA371" s="81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143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1"/>
    </row>
    <row r="372" spans="2:87" s="1" customFormat="1" ht="30" customHeight="1" x14ac:dyDescent="0.25">
      <c r="B372" s="209">
        <v>441</v>
      </c>
      <c r="C372" s="210">
        <v>45486</v>
      </c>
      <c r="D372" s="209" t="s">
        <v>129</v>
      </c>
      <c r="E372" s="211" t="s">
        <v>93</v>
      </c>
      <c r="F372" s="211" t="s">
        <v>95</v>
      </c>
      <c r="G372" s="211" t="s">
        <v>34</v>
      </c>
      <c r="H372" s="212" t="s">
        <v>55</v>
      </c>
      <c r="I372" s="221">
        <v>5</v>
      </c>
      <c r="J372" s="222">
        <v>5</v>
      </c>
      <c r="K372" s="222">
        <v>4</v>
      </c>
      <c r="L372" s="222">
        <v>4</v>
      </c>
      <c r="M372" s="222">
        <v>4</v>
      </c>
      <c r="N372" s="222">
        <v>4</v>
      </c>
      <c r="O372" s="221">
        <v>5</v>
      </c>
      <c r="P372" s="223">
        <v>5</v>
      </c>
      <c r="Q372" s="221">
        <v>5</v>
      </c>
      <c r="R372" s="223">
        <v>3</v>
      </c>
      <c r="S372" s="222">
        <v>4</v>
      </c>
      <c r="T372" s="222">
        <v>4</v>
      </c>
      <c r="U372" s="222">
        <v>4</v>
      </c>
      <c r="V372" s="224">
        <v>3</v>
      </c>
      <c r="W372" s="224">
        <v>5</v>
      </c>
      <c r="X372" s="80"/>
      <c r="Y372" s="80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82"/>
      <c r="AS372" s="82"/>
      <c r="AT372" s="82"/>
      <c r="AU372" s="82"/>
      <c r="AV372" s="82"/>
      <c r="AW372" s="82"/>
      <c r="AX372" s="82"/>
      <c r="AY372" s="82"/>
      <c r="AZ372" s="81"/>
      <c r="BA372" s="81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143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1"/>
    </row>
    <row r="373" spans="2:87" s="1" customFormat="1" ht="30" customHeight="1" x14ac:dyDescent="0.25">
      <c r="B373" s="209">
        <v>442</v>
      </c>
      <c r="C373" s="210">
        <v>45486</v>
      </c>
      <c r="D373" s="209" t="s">
        <v>128</v>
      </c>
      <c r="E373" s="211" t="s">
        <v>93</v>
      </c>
      <c r="F373" s="211" t="s">
        <v>96</v>
      </c>
      <c r="G373" s="211" t="s">
        <v>152</v>
      </c>
      <c r="H373" s="212" t="s">
        <v>153</v>
      </c>
      <c r="I373" s="221">
        <v>5</v>
      </c>
      <c r="J373" s="222">
        <v>5</v>
      </c>
      <c r="K373" s="222">
        <v>5</v>
      </c>
      <c r="L373" s="222">
        <v>5</v>
      </c>
      <c r="M373" s="222">
        <v>5</v>
      </c>
      <c r="N373" s="222"/>
      <c r="O373" s="221">
        <v>5</v>
      </c>
      <c r="P373" s="223">
        <v>5</v>
      </c>
      <c r="Q373" s="221">
        <v>5</v>
      </c>
      <c r="R373" s="223">
        <v>5</v>
      </c>
      <c r="S373" s="222">
        <v>5</v>
      </c>
      <c r="T373" s="222">
        <v>5</v>
      </c>
      <c r="U373" s="222">
        <v>5</v>
      </c>
      <c r="V373" s="224">
        <v>5</v>
      </c>
      <c r="W373" s="224">
        <v>5</v>
      </c>
      <c r="X373" s="80"/>
      <c r="Y373" s="80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82"/>
      <c r="AS373" s="82"/>
      <c r="AT373" s="82"/>
      <c r="AU373" s="82"/>
      <c r="AV373" s="82"/>
      <c r="AW373" s="82"/>
      <c r="AX373" s="82"/>
      <c r="AY373" s="82"/>
      <c r="AZ373" s="81"/>
      <c r="BA373" s="81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143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1"/>
    </row>
    <row r="374" spans="2:87" s="1" customFormat="1" ht="30" customHeight="1" x14ac:dyDescent="0.25">
      <c r="B374" s="209">
        <v>443</v>
      </c>
      <c r="C374" s="210">
        <v>45486</v>
      </c>
      <c r="D374" s="209" t="s">
        <v>129</v>
      </c>
      <c r="E374" s="211" t="s">
        <v>94</v>
      </c>
      <c r="F374" s="211" t="s">
        <v>95</v>
      </c>
      <c r="G374" s="211" t="s">
        <v>21</v>
      </c>
      <c r="H374" s="212" t="s">
        <v>66</v>
      </c>
      <c r="I374" s="221">
        <v>4</v>
      </c>
      <c r="J374" s="222">
        <v>5</v>
      </c>
      <c r="K374" s="222">
        <v>4</v>
      </c>
      <c r="L374" s="222">
        <v>4</v>
      </c>
      <c r="M374" s="222">
        <v>5</v>
      </c>
      <c r="N374" s="222">
        <v>2</v>
      </c>
      <c r="O374" s="221">
        <v>3</v>
      </c>
      <c r="P374" s="223">
        <v>4</v>
      </c>
      <c r="Q374" s="221">
        <v>5</v>
      </c>
      <c r="R374" s="223">
        <v>4</v>
      </c>
      <c r="S374" s="222">
        <v>5</v>
      </c>
      <c r="T374" s="222">
        <v>5</v>
      </c>
      <c r="U374" s="222">
        <v>5</v>
      </c>
      <c r="V374" s="224">
        <v>5</v>
      </c>
      <c r="W374" s="224">
        <v>4</v>
      </c>
      <c r="X374" s="80"/>
      <c r="Y374" s="80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82"/>
      <c r="AS374" s="82"/>
      <c r="AT374" s="82"/>
      <c r="AU374" s="82"/>
      <c r="AV374" s="82"/>
      <c r="AW374" s="82"/>
      <c r="AX374" s="82"/>
      <c r="AY374" s="82"/>
      <c r="AZ374" s="81"/>
      <c r="BA374" s="81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143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1"/>
    </row>
    <row r="375" spans="2:87" s="1" customFormat="1" ht="30" customHeight="1" x14ac:dyDescent="0.25">
      <c r="B375" s="209">
        <v>444</v>
      </c>
      <c r="C375" s="210">
        <v>45487</v>
      </c>
      <c r="D375" s="209" t="s">
        <v>129</v>
      </c>
      <c r="E375" s="211" t="s">
        <v>94</v>
      </c>
      <c r="F375" s="211" t="s">
        <v>97</v>
      </c>
      <c r="G375" s="211" t="s">
        <v>23</v>
      </c>
      <c r="H375" s="212" t="s">
        <v>82</v>
      </c>
      <c r="I375" s="221"/>
      <c r="J375" s="222">
        <v>4</v>
      </c>
      <c r="K375" s="222"/>
      <c r="L375" s="222"/>
      <c r="M375" s="222"/>
      <c r="N375" s="222"/>
      <c r="O375" s="221">
        <v>4</v>
      </c>
      <c r="P375" s="223">
        <v>4</v>
      </c>
      <c r="Q375" s="221"/>
      <c r="R375" s="223"/>
      <c r="S375" s="222"/>
      <c r="T375" s="222"/>
      <c r="U375" s="222">
        <v>4</v>
      </c>
      <c r="V375" s="224"/>
      <c r="W375" s="224">
        <v>4</v>
      </c>
      <c r="X375" s="80"/>
      <c r="Y375" s="80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82"/>
      <c r="AS375" s="82"/>
      <c r="AT375" s="82"/>
      <c r="AU375" s="82"/>
      <c r="AV375" s="82"/>
      <c r="AW375" s="82"/>
      <c r="AX375" s="82"/>
      <c r="AY375" s="82"/>
      <c r="AZ375" s="81"/>
      <c r="BA375" s="81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143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1"/>
    </row>
    <row r="376" spans="2:87" s="1" customFormat="1" ht="30" customHeight="1" x14ac:dyDescent="0.25">
      <c r="B376" s="209">
        <v>445</v>
      </c>
      <c r="C376" s="210">
        <v>45488</v>
      </c>
      <c r="D376" s="209" t="s">
        <v>128</v>
      </c>
      <c r="E376" s="211" t="s">
        <v>93</v>
      </c>
      <c r="F376" s="211" t="s">
        <v>96</v>
      </c>
      <c r="G376" s="211" t="s">
        <v>42</v>
      </c>
      <c r="H376" s="212" t="s">
        <v>64</v>
      </c>
      <c r="I376" s="221">
        <v>5</v>
      </c>
      <c r="J376" s="222">
        <v>5</v>
      </c>
      <c r="K376" s="222">
        <v>4</v>
      </c>
      <c r="L376" s="222">
        <v>5</v>
      </c>
      <c r="M376" s="222">
        <v>4</v>
      </c>
      <c r="N376" s="222">
        <v>4</v>
      </c>
      <c r="O376" s="221">
        <v>5</v>
      </c>
      <c r="P376" s="223">
        <v>5</v>
      </c>
      <c r="Q376" s="221">
        <v>4</v>
      </c>
      <c r="R376" s="223">
        <v>5</v>
      </c>
      <c r="S376" s="222">
        <v>5</v>
      </c>
      <c r="T376" s="222">
        <v>5</v>
      </c>
      <c r="U376" s="222">
        <v>5</v>
      </c>
      <c r="V376" s="224">
        <v>5</v>
      </c>
      <c r="W376" s="224">
        <v>5</v>
      </c>
      <c r="X376" s="80"/>
      <c r="Y376" s="80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82"/>
      <c r="AS376" s="82"/>
      <c r="AT376" s="82"/>
      <c r="AU376" s="82"/>
      <c r="AV376" s="82"/>
      <c r="AW376" s="82"/>
      <c r="AX376" s="82"/>
      <c r="AY376" s="82"/>
      <c r="AZ376" s="81"/>
      <c r="BA376" s="81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143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1"/>
    </row>
    <row r="377" spans="2:87" s="1" customFormat="1" ht="30" customHeight="1" x14ac:dyDescent="0.25">
      <c r="B377" s="209">
        <v>446</v>
      </c>
      <c r="C377" s="210">
        <v>45488</v>
      </c>
      <c r="D377" s="209" t="s">
        <v>130</v>
      </c>
      <c r="E377" s="211" t="s">
        <v>92</v>
      </c>
      <c r="F377" s="211" t="s">
        <v>96</v>
      </c>
      <c r="G377" s="211" t="s">
        <v>21</v>
      </c>
      <c r="H377" s="212" t="s">
        <v>66</v>
      </c>
      <c r="I377" s="221">
        <v>2</v>
      </c>
      <c r="J377" s="222"/>
      <c r="K377" s="222"/>
      <c r="L377" s="222"/>
      <c r="M377" s="222"/>
      <c r="N377" s="222"/>
      <c r="O377" s="221"/>
      <c r="P377" s="223"/>
      <c r="Q377" s="221"/>
      <c r="R377" s="223"/>
      <c r="S377" s="222"/>
      <c r="T377" s="222"/>
      <c r="U377" s="222"/>
      <c r="V377" s="224"/>
      <c r="W377" s="224"/>
      <c r="X377" s="80"/>
      <c r="Y377" s="80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82"/>
      <c r="AS377" s="82"/>
      <c r="AT377" s="82"/>
      <c r="AU377" s="82"/>
      <c r="AV377" s="82"/>
      <c r="AW377" s="82"/>
      <c r="AX377" s="82"/>
      <c r="AY377" s="82"/>
      <c r="AZ377" s="81"/>
      <c r="BA377" s="81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143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1"/>
    </row>
    <row r="378" spans="2:87" s="1" customFormat="1" ht="30" customHeight="1" x14ac:dyDescent="0.25">
      <c r="B378" s="209">
        <v>447</v>
      </c>
      <c r="C378" s="210">
        <v>45488</v>
      </c>
      <c r="D378" s="209" t="s">
        <v>128</v>
      </c>
      <c r="E378" s="211" t="s">
        <v>94</v>
      </c>
      <c r="F378" s="211" t="s">
        <v>96</v>
      </c>
      <c r="G378" s="211" t="s">
        <v>34</v>
      </c>
      <c r="H378" s="212" t="s">
        <v>55</v>
      </c>
      <c r="I378" s="221">
        <v>5</v>
      </c>
      <c r="J378" s="222">
        <v>5</v>
      </c>
      <c r="K378" s="222">
        <v>5</v>
      </c>
      <c r="L378" s="222">
        <v>5</v>
      </c>
      <c r="M378" s="222">
        <v>4</v>
      </c>
      <c r="N378" s="222"/>
      <c r="O378" s="221"/>
      <c r="P378" s="223"/>
      <c r="Q378" s="221"/>
      <c r="R378" s="223">
        <v>4</v>
      </c>
      <c r="S378" s="222">
        <v>5</v>
      </c>
      <c r="T378" s="222">
        <v>5</v>
      </c>
      <c r="U378" s="222"/>
      <c r="V378" s="224">
        <v>5</v>
      </c>
      <c r="W378" s="224"/>
      <c r="X378" s="80"/>
      <c r="Y378" s="80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82"/>
      <c r="AS378" s="82"/>
      <c r="AT378" s="82"/>
      <c r="AU378" s="82"/>
      <c r="AV378" s="82"/>
      <c r="AW378" s="82"/>
      <c r="AX378" s="82"/>
      <c r="AY378" s="82"/>
      <c r="AZ378" s="81"/>
      <c r="BA378" s="81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143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1"/>
    </row>
    <row r="379" spans="2:87" s="1" customFormat="1" ht="30" customHeight="1" x14ac:dyDescent="0.25">
      <c r="B379" s="209">
        <v>448</v>
      </c>
      <c r="C379" s="210">
        <v>45489</v>
      </c>
      <c r="D379" s="209" t="s">
        <v>129</v>
      </c>
      <c r="E379" s="211" t="s">
        <v>93</v>
      </c>
      <c r="F379" s="211" t="s">
        <v>95</v>
      </c>
      <c r="G379" s="211" t="s">
        <v>149</v>
      </c>
      <c r="H379" s="212" t="s">
        <v>63</v>
      </c>
      <c r="I379" s="221">
        <v>4</v>
      </c>
      <c r="J379" s="222">
        <v>4</v>
      </c>
      <c r="K379" s="222">
        <v>3</v>
      </c>
      <c r="L379" s="222">
        <v>5</v>
      </c>
      <c r="M379" s="222">
        <v>5</v>
      </c>
      <c r="N379" s="222">
        <v>3</v>
      </c>
      <c r="O379" s="221">
        <v>4</v>
      </c>
      <c r="P379" s="223">
        <v>4</v>
      </c>
      <c r="Q379" s="221">
        <v>5</v>
      </c>
      <c r="R379" s="223">
        <v>3</v>
      </c>
      <c r="S379" s="222">
        <v>5</v>
      </c>
      <c r="T379" s="222">
        <v>3</v>
      </c>
      <c r="U379" s="222">
        <v>3</v>
      </c>
      <c r="V379" s="224">
        <v>4</v>
      </c>
      <c r="W379" s="224">
        <v>4</v>
      </c>
      <c r="X379" s="80"/>
      <c r="Y379" s="80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82"/>
      <c r="AS379" s="82"/>
      <c r="AT379" s="82"/>
      <c r="AU379" s="82"/>
      <c r="AV379" s="82"/>
      <c r="AW379" s="82"/>
      <c r="AX379" s="82"/>
      <c r="AY379" s="82"/>
      <c r="AZ379" s="81"/>
      <c r="BA379" s="81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143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1"/>
    </row>
    <row r="380" spans="2:87" s="1" customFormat="1" ht="30" customHeight="1" x14ac:dyDescent="0.25">
      <c r="B380" s="209">
        <v>450</v>
      </c>
      <c r="C380" s="210">
        <v>45489</v>
      </c>
      <c r="D380" s="209" t="s">
        <v>129</v>
      </c>
      <c r="E380" s="211" t="s">
        <v>93</v>
      </c>
      <c r="F380" s="211" t="s">
        <v>96</v>
      </c>
      <c r="G380" s="211" t="s">
        <v>23</v>
      </c>
      <c r="H380" s="212" t="s">
        <v>82</v>
      </c>
      <c r="I380" s="221">
        <v>5</v>
      </c>
      <c r="J380" s="222">
        <v>4</v>
      </c>
      <c r="K380" s="222"/>
      <c r="L380" s="222">
        <v>5</v>
      </c>
      <c r="M380" s="222">
        <v>3</v>
      </c>
      <c r="N380" s="222"/>
      <c r="O380" s="221">
        <v>5</v>
      </c>
      <c r="P380" s="223">
        <v>5</v>
      </c>
      <c r="Q380" s="221">
        <v>5</v>
      </c>
      <c r="R380" s="223">
        <v>4</v>
      </c>
      <c r="S380" s="222">
        <v>5</v>
      </c>
      <c r="T380" s="222">
        <v>5</v>
      </c>
      <c r="U380" s="222">
        <v>5</v>
      </c>
      <c r="V380" s="224">
        <v>5</v>
      </c>
      <c r="W380" s="224">
        <v>5</v>
      </c>
      <c r="X380" s="80"/>
      <c r="Y380" s="80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82"/>
      <c r="AS380" s="82"/>
      <c r="AT380" s="82"/>
      <c r="AU380" s="82"/>
      <c r="AV380" s="82"/>
      <c r="AW380" s="82"/>
      <c r="AX380" s="82"/>
      <c r="AY380" s="82"/>
      <c r="AZ380" s="81"/>
      <c r="BA380" s="81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143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1"/>
    </row>
    <row r="381" spans="2:87" s="1" customFormat="1" ht="30" customHeight="1" x14ac:dyDescent="0.25">
      <c r="B381" s="209">
        <v>451</v>
      </c>
      <c r="C381" s="210">
        <v>45490</v>
      </c>
      <c r="D381" s="209" t="s">
        <v>129</v>
      </c>
      <c r="E381" s="211" t="s">
        <v>94</v>
      </c>
      <c r="F381" s="211" t="s">
        <v>96</v>
      </c>
      <c r="G381" s="211" t="s">
        <v>25</v>
      </c>
      <c r="H381" s="212" t="s">
        <v>70</v>
      </c>
      <c r="I381" s="221">
        <v>4</v>
      </c>
      <c r="J381" s="222">
        <v>3</v>
      </c>
      <c r="K381" s="222">
        <v>3</v>
      </c>
      <c r="L381" s="222">
        <v>3</v>
      </c>
      <c r="M381" s="222">
        <v>3</v>
      </c>
      <c r="N381" s="222">
        <v>3</v>
      </c>
      <c r="O381" s="221">
        <v>3</v>
      </c>
      <c r="P381" s="223">
        <v>3</v>
      </c>
      <c r="Q381" s="221">
        <v>3</v>
      </c>
      <c r="R381" s="223">
        <v>4</v>
      </c>
      <c r="S381" s="222">
        <v>4</v>
      </c>
      <c r="T381" s="222">
        <v>4</v>
      </c>
      <c r="U381" s="222">
        <v>4</v>
      </c>
      <c r="V381" s="224">
        <v>3</v>
      </c>
      <c r="W381" s="224">
        <v>3</v>
      </c>
      <c r="X381" s="80"/>
      <c r="Y381" s="80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82"/>
      <c r="AS381" s="82"/>
      <c r="AT381" s="82"/>
      <c r="AU381" s="82"/>
      <c r="AV381" s="82"/>
      <c r="AW381" s="82"/>
      <c r="AX381" s="82"/>
      <c r="AY381" s="82"/>
      <c r="AZ381" s="81"/>
      <c r="BA381" s="81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143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1"/>
    </row>
    <row r="382" spans="2:87" s="1" customFormat="1" ht="30" customHeight="1" x14ac:dyDescent="0.25">
      <c r="B382" s="209">
        <v>452</v>
      </c>
      <c r="C382" s="210">
        <v>45490</v>
      </c>
      <c r="D382" s="209" t="s">
        <v>129</v>
      </c>
      <c r="E382" s="211" t="s">
        <v>92</v>
      </c>
      <c r="F382" s="211" t="s">
        <v>95</v>
      </c>
      <c r="G382" s="211" t="s">
        <v>131</v>
      </c>
      <c r="H382" s="212" t="s">
        <v>84</v>
      </c>
      <c r="I382" s="221">
        <v>1</v>
      </c>
      <c r="J382" s="222">
        <v>1</v>
      </c>
      <c r="K382" s="222">
        <v>1</v>
      </c>
      <c r="L382" s="222">
        <v>1</v>
      </c>
      <c r="M382" s="222">
        <v>4</v>
      </c>
      <c r="N382" s="222">
        <v>1</v>
      </c>
      <c r="O382" s="221">
        <v>1</v>
      </c>
      <c r="P382" s="223">
        <v>1</v>
      </c>
      <c r="Q382" s="221">
        <v>1</v>
      </c>
      <c r="R382" s="223">
        <v>1</v>
      </c>
      <c r="S382" s="222">
        <v>3</v>
      </c>
      <c r="T382" s="222">
        <v>3</v>
      </c>
      <c r="U382" s="222">
        <v>3</v>
      </c>
      <c r="V382" s="224">
        <v>3</v>
      </c>
      <c r="W382" s="224">
        <v>1</v>
      </c>
      <c r="X382" s="80"/>
      <c r="Y382" s="80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82"/>
      <c r="AS382" s="82"/>
      <c r="AT382" s="82"/>
      <c r="AU382" s="82"/>
      <c r="AV382" s="82"/>
      <c r="AW382" s="82"/>
      <c r="AX382" s="82"/>
      <c r="AY382" s="82"/>
      <c r="AZ382" s="81"/>
      <c r="BA382" s="81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143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1"/>
    </row>
    <row r="383" spans="2:87" s="1" customFormat="1" ht="30" customHeight="1" x14ac:dyDescent="0.25">
      <c r="B383" s="209">
        <v>454</v>
      </c>
      <c r="C383" s="210">
        <v>45491</v>
      </c>
      <c r="D383" s="209" t="s">
        <v>129</v>
      </c>
      <c r="E383" s="211" t="s">
        <v>94</v>
      </c>
      <c r="F383" s="211" t="s">
        <v>96</v>
      </c>
      <c r="G383" s="211" t="s">
        <v>33</v>
      </c>
      <c r="H383" s="212" t="s">
        <v>71</v>
      </c>
      <c r="I383" s="221">
        <v>4</v>
      </c>
      <c r="J383" s="222">
        <v>4</v>
      </c>
      <c r="K383" s="222"/>
      <c r="L383" s="222">
        <v>4</v>
      </c>
      <c r="M383" s="222">
        <v>4</v>
      </c>
      <c r="N383" s="222">
        <v>2</v>
      </c>
      <c r="O383" s="221">
        <v>4</v>
      </c>
      <c r="P383" s="223">
        <v>4</v>
      </c>
      <c r="Q383" s="221">
        <v>5</v>
      </c>
      <c r="R383" s="223">
        <v>4</v>
      </c>
      <c r="S383" s="222">
        <v>4</v>
      </c>
      <c r="T383" s="222">
        <v>4</v>
      </c>
      <c r="U383" s="222">
        <v>5</v>
      </c>
      <c r="V383" s="224">
        <v>5</v>
      </c>
      <c r="W383" s="224">
        <v>4</v>
      </c>
      <c r="X383" s="80"/>
      <c r="Y383" s="80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82"/>
      <c r="AS383" s="82"/>
      <c r="AT383" s="82"/>
      <c r="AU383" s="82"/>
      <c r="AV383" s="82"/>
      <c r="AW383" s="82"/>
      <c r="AX383" s="82"/>
      <c r="AY383" s="82"/>
      <c r="AZ383" s="81"/>
      <c r="BA383" s="81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143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1"/>
    </row>
    <row r="384" spans="2:87" s="1" customFormat="1" ht="30" customHeight="1" x14ac:dyDescent="0.25">
      <c r="B384" s="209">
        <v>455</v>
      </c>
      <c r="C384" s="210">
        <v>45491</v>
      </c>
      <c r="D384" s="209" t="s">
        <v>129</v>
      </c>
      <c r="E384" s="211" t="s">
        <v>93</v>
      </c>
      <c r="F384" s="211" t="s">
        <v>96</v>
      </c>
      <c r="G384" s="211" t="s">
        <v>40</v>
      </c>
      <c r="H384" s="212" t="s">
        <v>77</v>
      </c>
      <c r="I384" s="221">
        <v>5</v>
      </c>
      <c r="J384" s="222">
        <v>4</v>
      </c>
      <c r="K384" s="222"/>
      <c r="L384" s="222">
        <v>5</v>
      </c>
      <c r="M384" s="222">
        <v>3</v>
      </c>
      <c r="N384" s="222">
        <v>5</v>
      </c>
      <c r="O384" s="221">
        <v>4</v>
      </c>
      <c r="P384" s="223">
        <v>4</v>
      </c>
      <c r="Q384" s="221">
        <v>4</v>
      </c>
      <c r="R384" s="223">
        <v>4</v>
      </c>
      <c r="S384" s="222">
        <v>5</v>
      </c>
      <c r="T384" s="222">
        <v>5</v>
      </c>
      <c r="U384" s="222"/>
      <c r="V384" s="224">
        <v>5</v>
      </c>
      <c r="W384" s="224">
        <v>5</v>
      </c>
      <c r="X384" s="80"/>
      <c r="Y384" s="80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82"/>
      <c r="AS384" s="82"/>
      <c r="AT384" s="82"/>
      <c r="AU384" s="82"/>
      <c r="AV384" s="82"/>
      <c r="AW384" s="82"/>
      <c r="AX384" s="82"/>
      <c r="AY384" s="82"/>
      <c r="AZ384" s="81"/>
      <c r="BA384" s="81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143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1"/>
    </row>
    <row r="385" spans="2:87" s="1" customFormat="1" ht="30" customHeight="1" x14ac:dyDescent="0.25">
      <c r="B385" s="209">
        <v>456</v>
      </c>
      <c r="C385" s="210">
        <v>45491</v>
      </c>
      <c r="D385" s="209" t="s">
        <v>129</v>
      </c>
      <c r="E385" s="211" t="s">
        <v>94</v>
      </c>
      <c r="F385" s="211" t="s">
        <v>96</v>
      </c>
      <c r="G385" s="211" t="s">
        <v>43</v>
      </c>
      <c r="H385" s="212" t="s">
        <v>277</v>
      </c>
      <c r="I385" s="221">
        <v>2</v>
      </c>
      <c r="J385" s="222">
        <v>3</v>
      </c>
      <c r="K385" s="222">
        <v>2</v>
      </c>
      <c r="L385" s="222">
        <v>2</v>
      </c>
      <c r="M385" s="222">
        <v>4</v>
      </c>
      <c r="N385" s="222">
        <v>3</v>
      </c>
      <c r="O385" s="221">
        <v>4</v>
      </c>
      <c r="P385" s="223">
        <v>4</v>
      </c>
      <c r="Q385" s="221">
        <v>4</v>
      </c>
      <c r="R385" s="223">
        <v>3</v>
      </c>
      <c r="S385" s="222"/>
      <c r="T385" s="222">
        <v>3</v>
      </c>
      <c r="U385" s="222">
        <v>3</v>
      </c>
      <c r="V385" s="224">
        <v>4</v>
      </c>
      <c r="W385" s="224">
        <v>3</v>
      </c>
      <c r="X385" s="80"/>
      <c r="Y385" s="80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82"/>
      <c r="AS385" s="82"/>
      <c r="AT385" s="82"/>
      <c r="AU385" s="82"/>
      <c r="AV385" s="82"/>
      <c r="AW385" s="82"/>
      <c r="AX385" s="82"/>
      <c r="AY385" s="82"/>
      <c r="AZ385" s="81"/>
      <c r="BA385" s="81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143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1"/>
    </row>
    <row r="386" spans="2:87" s="1" customFormat="1" ht="30" customHeight="1" x14ac:dyDescent="0.25">
      <c r="B386" s="209">
        <v>457</v>
      </c>
      <c r="C386" s="210">
        <v>45491</v>
      </c>
      <c r="D386" s="209" t="s">
        <v>129</v>
      </c>
      <c r="E386" s="211" t="s">
        <v>94</v>
      </c>
      <c r="F386" s="211" t="s">
        <v>96</v>
      </c>
      <c r="G386" s="211" t="s">
        <v>34</v>
      </c>
      <c r="H386" s="212" t="s">
        <v>55</v>
      </c>
      <c r="I386" s="221">
        <v>5</v>
      </c>
      <c r="J386" s="222">
        <v>5</v>
      </c>
      <c r="K386" s="222">
        <v>5</v>
      </c>
      <c r="L386" s="222">
        <v>5</v>
      </c>
      <c r="M386" s="222">
        <v>5</v>
      </c>
      <c r="N386" s="222">
        <v>5</v>
      </c>
      <c r="O386" s="221">
        <v>5</v>
      </c>
      <c r="P386" s="223">
        <v>5</v>
      </c>
      <c r="Q386" s="221">
        <v>5</v>
      </c>
      <c r="R386" s="223">
        <v>5</v>
      </c>
      <c r="S386" s="222">
        <v>4</v>
      </c>
      <c r="T386" s="222">
        <v>4</v>
      </c>
      <c r="U386" s="222">
        <v>4</v>
      </c>
      <c r="V386" s="224">
        <v>5</v>
      </c>
      <c r="W386" s="224">
        <v>5</v>
      </c>
      <c r="X386" s="80"/>
      <c r="Y386" s="80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82"/>
      <c r="AS386" s="82"/>
      <c r="AT386" s="82"/>
      <c r="AU386" s="82"/>
      <c r="AV386" s="82"/>
      <c r="AW386" s="82"/>
      <c r="AX386" s="82"/>
      <c r="AY386" s="82"/>
      <c r="AZ386" s="81"/>
      <c r="BA386" s="81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143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1"/>
    </row>
    <row r="387" spans="2:87" s="1" customFormat="1" ht="30" customHeight="1" x14ac:dyDescent="0.25">
      <c r="B387" s="209">
        <v>458</v>
      </c>
      <c r="C387" s="210">
        <v>45491</v>
      </c>
      <c r="D387" s="209" t="s">
        <v>129</v>
      </c>
      <c r="E387" s="211" t="s">
        <v>93</v>
      </c>
      <c r="F387" s="211" t="s">
        <v>96</v>
      </c>
      <c r="G387" s="211" t="s">
        <v>34</v>
      </c>
      <c r="H387" s="212" t="s">
        <v>55</v>
      </c>
      <c r="I387" s="221">
        <v>5</v>
      </c>
      <c r="J387" s="222">
        <v>4</v>
      </c>
      <c r="K387" s="222">
        <v>4</v>
      </c>
      <c r="L387" s="222">
        <v>5</v>
      </c>
      <c r="M387" s="222">
        <v>4</v>
      </c>
      <c r="N387" s="222">
        <v>4</v>
      </c>
      <c r="O387" s="221">
        <v>3</v>
      </c>
      <c r="P387" s="223">
        <v>3</v>
      </c>
      <c r="Q387" s="221">
        <v>4</v>
      </c>
      <c r="R387" s="223">
        <v>3</v>
      </c>
      <c r="S387" s="222">
        <v>5</v>
      </c>
      <c r="T387" s="222">
        <v>5</v>
      </c>
      <c r="U387" s="222">
        <v>5</v>
      </c>
      <c r="V387" s="224">
        <v>4</v>
      </c>
      <c r="W387" s="224">
        <v>5</v>
      </c>
      <c r="X387" s="80"/>
      <c r="Y387" s="80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82"/>
      <c r="AS387" s="82"/>
      <c r="AT387" s="82"/>
      <c r="AU387" s="82"/>
      <c r="AV387" s="82"/>
      <c r="AW387" s="82"/>
      <c r="AX387" s="82"/>
      <c r="AY387" s="82"/>
      <c r="AZ387" s="81"/>
      <c r="BA387" s="81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143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1"/>
    </row>
    <row r="388" spans="2:87" s="1" customFormat="1" ht="30" customHeight="1" x14ac:dyDescent="0.25">
      <c r="B388" s="209">
        <v>459</v>
      </c>
      <c r="C388" s="210">
        <v>45491</v>
      </c>
      <c r="D388" s="209" t="s">
        <v>129</v>
      </c>
      <c r="E388" s="211" t="s">
        <v>93</v>
      </c>
      <c r="F388" s="211" t="s">
        <v>97</v>
      </c>
      <c r="G388" s="211" t="s">
        <v>37</v>
      </c>
      <c r="H388" s="212" t="s">
        <v>87</v>
      </c>
      <c r="I388" s="221">
        <v>4</v>
      </c>
      <c r="J388" s="222">
        <v>3</v>
      </c>
      <c r="K388" s="222">
        <v>3</v>
      </c>
      <c r="L388" s="222">
        <v>5</v>
      </c>
      <c r="M388" s="222">
        <v>4</v>
      </c>
      <c r="N388" s="222">
        <v>3</v>
      </c>
      <c r="O388" s="221">
        <v>4</v>
      </c>
      <c r="P388" s="223">
        <v>4</v>
      </c>
      <c r="Q388" s="221"/>
      <c r="R388" s="223"/>
      <c r="S388" s="222">
        <v>3</v>
      </c>
      <c r="T388" s="222">
        <v>4</v>
      </c>
      <c r="U388" s="222">
        <v>5</v>
      </c>
      <c r="V388" s="224">
        <v>5</v>
      </c>
      <c r="W388" s="224"/>
      <c r="X388" s="80"/>
      <c r="Y388" s="80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82"/>
      <c r="AS388" s="82"/>
      <c r="AT388" s="82"/>
      <c r="AU388" s="82"/>
      <c r="AV388" s="82"/>
      <c r="AW388" s="82"/>
      <c r="AX388" s="82"/>
      <c r="AY388" s="82"/>
      <c r="AZ388" s="81"/>
      <c r="BA388" s="81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143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1"/>
    </row>
    <row r="389" spans="2:87" s="1" customFormat="1" ht="30" customHeight="1" x14ac:dyDescent="0.25">
      <c r="B389" s="209">
        <v>460</v>
      </c>
      <c r="C389" s="210">
        <v>45492</v>
      </c>
      <c r="D389" s="209" t="s">
        <v>129</v>
      </c>
      <c r="E389" s="211" t="s">
        <v>94</v>
      </c>
      <c r="F389" s="211" t="s">
        <v>96</v>
      </c>
      <c r="G389" s="211" t="s">
        <v>34</v>
      </c>
      <c r="H389" s="212" t="s">
        <v>55</v>
      </c>
      <c r="I389" s="221">
        <v>5</v>
      </c>
      <c r="J389" s="222">
        <v>5</v>
      </c>
      <c r="K389" s="222">
        <v>5</v>
      </c>
      <c r="L389" s="222">
        <v>5</v>
      </c>
      <c r="M389" s="222">
        <v>5</v>
      </c>
      <c r="N389" s="222"/>
      <c r="O389" s="221">
        <v>5</v>
      </c>
      <c r="P389" s="223">
        <v>5</v>
      </c>
      <c r="Q389" s="221">
        <v>5</v>
      </c>
      <c r="R389" s="223">
        <v>2</v>
      </c>
      <c r="S389" s="222">
        <v>5</v>
      </c>
      <c r="T389" s="222">
        <v>5</v>
      </c>
      <c r="U389" s="222">
        <v>5</v>
      </c>
      <c r="V389" s="224">
        <v>5</v>
      </c>
      <c r="W389" s="224">
        <v>5</v>
      </c>
      <c r="X389" s="80"/>
      <c r="Y389" s="80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82"/>
      <c r="AS389" s="82"/>
      <c r="AT389" s="82"/>
      <c r="AU389" s="82"/>
      <c r="AV389" s="82"/>
      <c r="AW389" s="82"/>
      <c r="AX389" s="82"/>
      <c r="AY389" s="82"/>
      <c r="AZ389" s="81"/>
      <c r="BA389" s="81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143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1"/>
    </row>
    <row r="390" spans="2:87" s="1" customFormat="1" ht="30" customHeight="1" x14ac:dyDescent="0.25">
      <c r="B390" s="209">
        <v>461</v>
      </c>
      <c r="C390" s="210">
        <v>45492</v>
      </c>
      <c r="D390" s="209" t="s">
        <v>129</v>
      </c>
      <c r="E390" s="211" t="s">
        <v>94</v>
      </c>
      <c r="F390" s="211" t="s">
        <v>96</v>
      </c>
      <c r="G390" s="211" t="s">
        <v>21</v>
      </c>
      <c r="H390" s="212" t="s">
        <v>66</v>
      </c>
      <c r="I390" s="221">
        <v>3</v>
      </c>
      <c r="J390" s="222">
        <v>2</v>
      </c>
      <c r="K390" s="222">
        <v>2</v>
      </c>
      <c r="L390" s="222">
        <v>4</v>
      </c>
      <c r="M390" s="222">
        <v>4</v>
      </c>
      <c r="N390" s="222">
        <v>1</v>
      </c>
      <c r="O390" s="221">
        <v>2</v>
      </c>
      <c r="P390" s="223">
        <v>2</v>
      </c>
      <c r="Q390" s="221">
        <v>2</v>
      </c>
      <c r="R390" s="223">
        <v>2</v>
      </c>
      <c r="S390" s="222">
        <v>3</v>
      </c>
      <c r="T390" s="222">
        <v>1</v>
      </c>
      <c r="U390" s="222">
        <v>2</v>
      </c>
      <c r="V390" s="224">
        <v>4</v>
      </c>
      <c r="W390" s="224">
        <v>3</v>
      </c>
      <c r="X390" s="80"/>
      <c r="Y390" s="80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82"/>
      <c r="AS390" s="82"/>
      <c r="AT390" s="82"/>
      <c r="AU390" s="82"/>
      <c r="AV390" s="82"/>
      <c r="AW390" s="82"/>
      <c r="AX390" s="82"/>
      <c r="AY390" s="82"/>
      <c r="AZ390" s="81"/>
      <c r="BA390" s="81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143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1"/>
    </row>
    <row r="391" spans="2:87" s="1" customFormat="1" ht="30" customHeight="1" x14ac:dyDescent="0.25">
      <c r="B391" s="209">
        <v>466</v>
      </c>
      <c r="C391" s="210">
        <v>45496</v>
      </c>
      <c r="D391" s="209" t="s">
        <v>129</v>
      </c>
      <c r="E391" s="211" t="s">
        <v>93</v>
      </c>
      <c r="F391" s="211" t="s">
        <v>95</v>
      </c>
      <c r="G391" s="211" t="s">
        <v>17</v>
      </c>
      <c r="H391" s="212" t="s">
        <v>79</v>
      </c>
      <c r="I391" s="221">
        <v>5</v>
      </c>
      <c r="J391" s="222">
        <v>4</v>
      </c>
      <c r="K391" s="222">
        <v>5</v>
      </c>
      <c r="L391" s="222">
        <v>5</v>
      </c>
      <c r="M391" s="222">
        <v>4</v>
      </c>
      <c r="N391" s="222">
        <v>4</v>
      </c>
      <c r="O391" s="221">
        <v>5</v>
      </c>
      <c r="P391" s="223">
        <v>5</v>
      </c>
      <c r="Q391" s="221">
        <v>5</v>
      </c>
      <c r="R391" s="223">
        <v>3</v>
      </c>
      <c r="S391" s="222">
        <v>5</v>
      </c>
      <c r="T391" s="222">
        <v>5</v>
      </c>
      <c r="U391" s="222">
        <v>5</v>
      </c>
      <c r="V391" s="224">
        <v>5</v>
      </c>
      <c r="W391" s="224">
        <v>5</v>
      </c>
      <c r="X391" s="80"/>
      <c r="Y391" s="80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82"/>
      <c r="AS391" s="82"/>
      <c r="AT391" s="82"/>
      <c r="AU391" s="82"/>
      <c r="AV391" s="82"/>
      <c r="AW391" s="82"/>
      <c r="AX391" s="82"/>
      <c r="AY391" s="82"/>
      <c r="AZ391" s="81"/>
      <c r="BA391" s="81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143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1"/>
    </row>
    <row r="392" spans="2:87" s="1" customFormat="1" ht="30" customHeight="1" x14ac:dyDescent="0.25">
      <c r="B392" s="209">
        <v>467</v>
      </c>
      <c r="C392" s="210">
        <v>45496</v>
      </c>
      <c r="D392" s="209" t="s">
        <v>129</v>
      </c>
      <c r="E392" s="211" t="s">
        <v>93</v>
      </c>
      <c r="F392" s="211" t="s">
        <v>96</v>
      </c>
      <c r="G392" s="211" t="s">
        <v>43</v>
      </c>
      <c r="H392" s="212" t="s">
        <v>277</v>
      </c>
      <c r="I392" s="221">
        <v>5</v>
      </c>
      <c r="J392" s="222"/>
      <c r="K392" s="222">
        <v>5</v>
      </c>
      <c r="L392" s="222">
        <v>5</v>
      </c>
      <c r="M392" s="222">
        <v>5</v>
      </c>
      <c r="N392" s="222"/>
      <c r="O392" s="221"/>
      <c r="P392" s="223"/>
      <c r="Q392" s="221">
        <v>4</v>
      </c>
      <c r="R392" s="223"/>
      <c r="S392" s="222"/>
      <c r="T392" s="222">
        <v>5</v>
      </c>
      <c r="U392" s="222"/>
      <c r="V392" s="224"/>
      <c r="W392" s="224">
        <v>4</v>
      </c>
      <c r="X392" s="80"/>
      <c r="Y392" s="80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82"/>
      <c r="AS392" s="82"/>
      <c r="AT392" s="82"/>
      <c r="AU392" s="82"/>
      <c r="AV392" s="82"/>
      <c r="AW392" s="82"/>
      <c r="AX392" s="82"/>
      <c r="AY392" s="82"/>
      <c r="AZ392" s="81"/>
      <c r="BA392" s="81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143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1"/>
    </row>
    <row r="393" spans="2:87" s="1" customFormat="1" ht="30" customHeight="1" x14ac:dyDescent="0.25">
      <c r="B393" s="209">
        <v>468</v>
      </c>
      <c r="C393" s="210">
        <v>45496</v>
      </c>
      <c r="D393" s="209" t="s">
        <v>129</v>
      </c>
      <c r="E393" s="211" t="s">
        <v>94</v>
      </c>
      <c r="F393" s="211" t="s">
        <v>95</v>
      </c>
      <c r="G393" s="211" t="s">
        <v>149</v>
      </c>
      <c r="H393" s="212" t="s">
        <v>63</v>
      </c>
      <c r="I393" s="221">
        <v>2</v>
      </c>
      <c r="J393" s="222"/>
      <c r="K393" s="222"/>
      <c r="L393" s="222"/>
      <c r="M393" s="222">
        <v>3</v>
      </c>
      <c r="N393" s="222">
        <v>2</v>
      </c>
      <c r="O393" s="221">
        <v>1</v>
      </c>
      <c r="P393" s="223">
        <v>1</v>
      </c>
      <c r="Q393" s="221">
        <v>5</v>
      </c>
      <c r="R393" s="223">
        <v>3</v>
      </c>
      <c r="S393" s="222"/>
      <c r="T393" s="222">
        <v>4</v>
      </c>
      <c r="U393" s="222">
        <v>4</v>
      </c>
      <c r="V393" s="224">
        <v>3</v>
      </c>
      <c r="W393" s="224">
        <v>3</v>
      </c>
      <c r="X393" s="80"/>
      <c r="Y393" s="80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82"/>
      <c r="AS393" s="82"/>
      <c r="AT393" s="82"/>
      <c r="AU393" s="82"/>
      <c r="AV393" s="82"/>
      <c r="AW393" s="82"/>
      <c r="AX393" s="82"/>
      <c r="AY393" s="82"/>
      <c r="AZ393" s="81"/>
      <c r="BA393" s="81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143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1"/>
    </row>
    <row r="394" spans="2:87" s="1" customFormat="1" ht="30" customHeight="1" x14ac:dyDescent="0.25">
      <c r="B394" s="209">
        <v>469</v>
      </c>
      <c r="C394" s="210">
        <v>45496</v>
      </c>
      <c r="D394" s="209" t="s">
        <v>129</v>
      </c>
      <c r="E394" s="211" t="s">
        <v>94</v>
      </c>
      <c r="F394" s="211" t="s">
        <v>97</v>
      </c>
      <c r="G394" s="211" t="s">
        <v>33</v>
      </c>
      <c r="H394" s="212" t="s">
        <v>71</v>
      </c>
      <c r="I394" s="221">
        <v>5</v>
      </c>
      <c r="J394" s="222">
        <v>5</v>
      </c>
      <c r="K394" s="222">
        <v>5</v>
      </c>
      <c r="L394" s="222">
        <v>5</v>
      </c>
      <c r="M394" s="222">
        <v>5</v>
      </c>
      <c r="N394" s="222">
        <v>4</v>
      </c>
      <c r="O394" s="221">
        <v>5</v>
      </c>
      <c r="P394" s="223">
        <v>5</v>
      </c>
      <c r="Q394" s="221">
        <v>5</v>
      </c>
      <c r="R394" s="223">
        <v>5</v>
      </c>
      <c r="S394" s="222">
        <v>4</v>
      </c>
      <c r="T394" s="222">
        <v>5</v>
      </c>
      <c r="U394" s="222">
        <v>5</v>
      </c>
      <c r="V394" s="224">
        <v>5</v>
      </c>
      <c r="W394" s="224">
        <v>5</v>
      </c>
      <c r="X394" s="80"/>
      <c r="Y394" s="80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82"/>
      <c r="AS394" s="82"/>
      <c r="AT394" s="82"/>
      <c r="AU394" s="82"/>
      <c r="AV394" s="82"/>
      <c r="AW394" s="82"/>
      <c r="AX394" s="82"/>
      <c r="AY394" s="82"/>
      <c r="AZ394" s="81"/>
      <c r="BA394" s="81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143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1"/>
    </row>
    <row r="395" spans="2:87" s="1" customFormat="1" ht="30" customHeight="1" x14ac:dyDescent="0.25">
      <c r="B395" s="209">
        <v>471</v>
      </c>
      <c r="C395" s="210">
        <v>45496</v>
      </c>
      <c r="D395" s="209" t="s">
        <v>129</v>
      </c>
      <c r="E395" s="211" t="s">
        <v>94</v>
      </c>
      <c r="F395" s="211" t="s">
        <v>96</v>
      </c>
      <c r="G395" s="211" t="s">
        <v>132</v>
      </c>
      <c r="H395" s="212" t="s">
        <v>74</v>
      </c>
      <c r="I395" s="221">
        <v>4</v>
      </c>
      <c r="J395" s="222">
        <v>4</v>
      </c>
      <c r="K395" s="222">
        <v>4</v>
      </c>
      <c r="L395" s="222">
        <v>4</v>
      </c>
      <c r="M395" s="222">
        <v>4</v>
      </c>
      <c r="N395" s="222">
        <v>3</v>
      </c>
      <c r="O395" s="221">
        <v>4</v>
      </c>
      <c r="P395" s="223">
        <v>4</v>
      </c>
      <c r="Q395" s="221">
        <v>5</v>
      </c>
      <c r="R395" s="223">
        <v>3</v>
      </c>
      <c r="S395" s="222">
        <v>4</v>
      </c>
      <c r="T395" s="222">
        <v>5</v>
      </c>
      <c r="U395" s="222">
        <v>4</v>
      </c>
      <c r="V395" s="224">
        <v>4</v>
      </c>
      <c r="W395" s="224">
        <v>4</v>
      </c>
      <c r="X395" s="80"/>
      <c r="Y395" s="80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82"/>
      <c r="AS395" s="82"/>
      <c r="AT395" s="82"/>
      <c r="AU395" s="82"/>
      <c r="AV395" s="82"/>
      <c r="AW395" s="82"/>
      <c r="AX395" s="82"/>
      <c r="AY395" s="82"/>
      <c r="AZ395" s="81"/>
      <c r="BA395" s="81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143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1"/>
    </row>
    <row r="396" spans="2:87" s="1" customFormat="1" ht="30" customHeight="1" x14ac:dyDescent="0.25">
      <c r="B396" s="209">
        <v>472</v>
      </c>
      <c r="C396" s="210">
        <v>45496</v>
      </c>
      <c r="D396" s="209" t="s">
        <v>128</v>
      </c>
      <c r="E396" s="211" t="s">
        <v>93</v>
      </c>
      <c r="F396" s="211" t="s">
        <v>95</v>
      </c>
      <c r="G396" s="211" t="s">
        <v>131</v>
      </c>
      <c r="H396" s="212" t="s">
        <v>84</v>
      </c>
      <c r="I396" s="221">
        <v>5</v>
      </c>
      <c r="J396" s="222">
        <v>5</v>
      </c>
      <c r="K396" s="222"/>
      <c r="L396" s="222">
        <v>5</v>
      </c>
      <c r="M396" s="222">
        <v>4</v>
      </c>
      <c r="N396" s="222">
        <v>3</v>
      </c>
      <c r="O396" s="221"/>
      <c r="P396" s="223"/>
      <c r="Q396" s="221"/>
      <c r="R396" s="223"/>
      <c r="S396" s="222"/>
      <c r="T396" s="222"/>
      <c r="U396" s="222"/>
      <c r="V396" s="224"/>
      <c r="W396" s="224"/>
      <c r="X396" s="80"/>
      <c r="Y396" s="80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82"/>
      <c r="AS396" s="82"/>
      <c r="AT396" s="82"/>
      <c r="AU396" s="82"/>
      <c r="AV396" s="82"/>
      <c r="AW396" s="82"/>
      <c r="AX396" s="82"/>
      <c r="AY396" s="82"/>
      <c r="AZ396" s="81"/>
      <c r="BA396" s="81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143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1"/>
    </row>
    <row r="397" spans="2:87" s="1" customFormat="1" ht="30" customHeight="1" x14ac:dyDescent="0.25">
      <c r="B397" s="209">
        <v>474</v>
      </c>
      <c r="C397" s="210">
        <v>45496</v>
      </c>
      <c r="D397" s="209" t="s">
        <v>129</v>
      </c>
      <c r="E397" s="211" t="s">
        <v>93</v>
      </c>
      <c r="F397" s="211" t="s">
        <v>96</v>
      </c>
      <c r="G397" s="211" t="s">
        <v>40</v>
      </c>
      <c r="H397" s="212" t="s">
        <v>77</v>
      </c>
      <c r="I397" s="221">
        <v>5</v>
      </c>
      <c r="J397" s="222"/>
      <c r="K397" s="222"/>
      <c r="L397" s="222"/>
      <c r="M397" s="222"/>
      <c r="N397" s="222"/>
      <c r="O397" s="221">
        <v>5</v>
      </c>
      <c r="P397" s="223">
        <v>4</v>
      </c>
      <c r="Q397" s="221">
        <v>5</v>
      </c>
      <c r="R397" s="223"/>
      <c r="S397" s="222"/>
      <c r="T397" s="222">
        <v>4</v>
      </c>
      <c r="U397" s="222"/>
      <c r="V397" s="224"/>
      <c r="W397" s="224">
        <v>4</v>
      </c>
      <c r="X397" s="80"/>
      <c r="Y397" s="80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82"/>
      <c r="AS397" s="82"/>
      <c r="AT397" s="82"/>
      <c r="AU397" s="82"/>
      <c r="AV397" s="82"/>
      <c r="AW397" s="82"/>
      <c r="AX397" s="82"/>
      <c r="AY397" s="82"/>
      <c r="AZ397" s="81"/>
      <c r="BA397" s="81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143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1"/>
    </row>
    <row r="398" spans="2:87" s="1" customFormat="1" ht="30" customHeight="1" x14ac:dyDescent="0.25">
      <c r="B398" s="209">
        <v>475</v>
      </c>
      <c r="C398" s="210">
        <v>45496</v>
      </c>
      <c r="D398" s="209" t="s">
        <v>129</v>
      </c>
      <c r="E398" s="211" t="s">
        <v>94</v>
      </c>
      <c r="F398" s="211" t="s">
        <v>95</v>
      </c>
      <c r="G398" s="211" t="s">
        <v>131</v>
      </c>
      <c r="H398" s="212" t="s">
        <v>84</v>
      </c>
      <c r="I398" s="221">
        <v>1</v>
      </c>
      <c r="J398" s="222">
        <v>4</v>
      </c>
      <c r="K398" s="222">
        <v>1</v>
      </c>
      <c r="L398" s="222">
        <v>4</v>
      </c>
      <c r="M398" s="222">
        <v>4</v>
      </c>
      <c r="N398" s="222">
        <v>3</v>
      </c>
      <c r="O398" s="221">
        <v>5</v>
      </c>
      <c r="P398" s="223">
        <v>2</v>
      </c>
      <c r="Q398" s="221"/>
      <c r="R398" s="223"/>
      <c r="S398" s="222">
        <v>5</v>
      </c>
      <c r="T398" s="222">
        <v>5</v>
      </c>
      <c r="U398" s="222"/>
      <c r="V398" s="224">
        <v>4</v>
      </c>
      <c r="W398" s="224">
        <v>3</v>
      </c>
      <c r="X398" s="80"/>
      <c r="Y398" s="80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82"/>
      <c r="AS398" s="82"/>
      <c r="AT398" s="82"/>
      <c r="AU398" s="82"/>
      <c r="AV398" s="82"/>
      <c r="AW398" s="82"/>
      <c r="AX398" s="82"/>
      <c r="AY398" s="82"/>
      <c r="AZ398" s="81"/>
      <c r="BA398" s="81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143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1"/>
    </row>
    <row r="399" spans="2:87" s="1" customFormat="1" ht="30" customHeight="1" x14ac:dyDescent="0.25">
      <c r="B399" s="209">
        <v>476</v>
      </c>
      <c r="C399" s="210">
        <v>45496</v>
      </c>
      <c r="D399" s="209" t="s">
        <v>129</v>
      </c>
      <c r="E399" s="211" t="s">
        <v>92</v>
      </c>
      <c r="F399" s="211" t="s">
        <v>96</v>
      </c>
      <c r="G399" s="211" t="s">
        <v>43</v>
      </c>
      <c r="H399" s="212" t="s">
        <v>277</v>
      </c>
      <c r="I399" s="221">
        <v>5</v>
      </c>
      <c r="J399" s="222">
        <v>5</v>
      </c>
      <c r="K399" s="222">
        <v>4</v>
      </c>
      <c r="L399" s="222">
        <v>5</v>
      </c>
      <c r="M399" s="222">
        <v>4</v>
      </c>
      <c r="N399" s="222">
        <v>3</v>
      </c>
      <c r="O399" s="221">
        <v>3</v>
      </c>
      <c r="P399" s="223">
        <v>4</v>
      </c>
      <c r="Q399" s="221">
        <v>4</v>
      </c>
      <c r="R399" s="223">
        <v>3</v>
      </c>
      <c r="S399" s="222">
        <v>3</v>
      </c>
      <c r="T399" s="222">
        <v>4</v>
      </c>
      <c r="U399" s="222">
        <v>4</v>
      </c>
      <c r="V399" s="224">
        <v>4</v>
      </c>
      <c r="W399" s="224">
        <v>4</v>
      </c>
      <c r="X399" s="80"/>
      <c r="Y399" s="80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82"/>
      <c r="AS399" s="82"/>
      <c r="AT399" s="82"/>
      <c r="AU399" s="82"/>
      <c r="AV399" s="82"/>
      <c r="AW399" s="82"/>
      <c r="AX399" s="82"/>
      <c r="AY399" s="82"/>
      <c r="AZ399" s="81"/>
      <c r="BA399" s="81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143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1"/>
    </row>
    <row r="400" spans="2:87" s="1" customFormat="1" ht="30" customHeight="1" x14ac:dyDescent="0.25">
      <c r="B400" s="209">
        <v>477</v>
      </c>
      <c r="C400" s="210">
        <v>45496</v>
      </c>
      <c r="D400" s="209" t="s">
        <v>129</v>
      </c>
      <c r="E400" s="211" t="s">
        <v>93</v>
      </c>
      <c r="F400" s="211" t="s">
        <v>95</v>
      </c>
      <c r="G400" s="211" t="s">
        <v>44</v>
      </c>
      <c r="H400" s="212" t="s">
        <v>75</v>
      </c>
      <c r="I400" s="221">
        <v>5</v>
      </c>
      <c r="J400" s="222">
        <v>5</v>
      </c>
      <c r="K400" s="222">
        <v>5</v>
      </c>
      <c r="L400" s="222">
        <v>5</v>
      </c>
      <c r="M400" s="222">
        <v>5</v>
      </c>
      <c r="N400" s="222">
        <v>5</v>
      </c>
      <c r="O400" s="221">
        <v>5</v>
      </c>
      <c r="P400" s="223">
        <v>5</v>
      </c>
      <c r="Q400" s="221">
        <v>5</v>
      </c>
      <c r="R400" s="223">
        <v>5</v>
      </c>
      <c r="S400" s="222">
        <v>5</v>
      </c>
      <c r="T400" s="222">
        <v>5</v>
      </c>
      <c r="U400" s="222">
        <v>5</v>
      </c>
      <c r="V400" s="224">
        <v>5</v>
      </c>
      <c r="W400" s="224"/>
      <c r="X400" s="80"/>
      <c r="Y400" s="80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82"/>
      <c r="AS400" s="82"/>
      <c r="AT400" s="82"/>
      <c r="AU400" s="82"/>
      <c r="AV400" s="82"/>
      <c r="AW400" s="82"/>
      <c r="AX400" s="82"/>
      <c r="AY400" s="82"/>
      <c r="AZ400" s="81"/>
      <c r="BA400" s="81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143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1"/>
    </row>
    <row r="401" spans="2:87" s="1" customFormat="1" ht="30" customHeight="1" x14ac:dyDescent="0.25">
      <c r="B401" s="209">
        <v>478</v>
      </c>
      <c r="C401" s="210">
        <v>45496</v>
      </c>
      <c r="D401" s="209" t="s">
        <v>129</v>
      </c>
      <c r="E401" s="211" t="s">
        <v>93</v>
      </c>
      <c r="F401" s="211" t="s">
        <v>96</v>
      </c>
      <c r="G401" s="211" t="s">
        <v>149</v>
      </c>
      <c r="H401" s="212" t="s">
        <v>63</v>
      </c>
      <c r="I401" s="221">
        <v>4</v>
      </c>
      <c r="J401" s="222">
        <v>3</v>
      </c>
      <c r="K401" s="222">
        <v>3</v>
      </c>
      <c r="L401" s="222">
        <v>4</v>
      </c>
      <c r="M401" s="222">
        <v>5</v>
      </c>
      <c r="N401" s="222">
        <v>2</v>
      </c>
      <c r="O401" s="221">
        <v>1</v>
      </c>
      <c r="P401" s="223">
        <v>1</v>
      </c>
      <c r="Q401" s="221">
        <v>4</v>
      </c>
      <c r="R401" s="223"/>
      <c r="S401" s="222">
        <v>4</v>
      </c>
      <c r="T401" s="222">
        <v>3</v>
      </c>
      <c r="U401" s="222">
        <v>3</v>
      </c>
      <c r="V401" s="224">
        <v>4</v>
      </c>
      <c r="W401" s="224">
        <v>4</v>
      </c>
      <c r="X401" s="80"/>
      <c r="Y401" s="80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82"/>
      <c r="AS401" s="82"/>
      <c r="AT401" s="82"/>
      <c r="AU401" s="82"/>
      <c r="AV401" s="82"/>
      <c r="AW401" s="82"/>
      <c r="AX401" s="82"/>
      <c r="AY401" s="82"/>
      <c r="AZ401" s="81"/>
      <c r="BA401" s="81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143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1"/>
    </row>
    <row r="402" spans="2:87" s="1" customFormat="1" ht="30" customHeight="1" x14ac:dyDescent="0.25">
      <c r="B402" s="209">
        <v>479</v>
      </c>
      <c r="C402" s="210">
        <v>45496</v>
      </c>
      <c r="D402" s="209" t="s">
        <v>129</v>
      </c>
      <c r="E402" s="211" t="s">
        <v>94</v>
      </c>
      <c r="F402" s="211" t="s">
        <v>96</v>
      </c>
      <c r="G402" s="211" t="s">
        <v>149</v>
      </c>
      <c r="H402" s="212" t="s">
        <v>63</v>
      </c>
      <c r="I402" s="221">
        <v>5</v>
      </c>
      <c r="J402" s="222">
        <v>4</v>
      </c>
      <c r="K402" s="222"/>
      <c r="L402" s="222">
        <v>5</v>
      </c>
      <c r="M402" s="222">
        <v>5</v>
      </c>
      <c r="N402" s="222">
        <v>3</v>
      </c>
      <c r="O402" s="221">
        <v>4</v>
      </c>
      <c r="P402" s="223">
        <v>4</v>
      </c>
      <c r="Q402" s="221">
        <v>5</v>
      </c>
      <c r="R402" s="223">
        <v>5</v>
      </c>
      <c r="S402" s="222">
        <v>4</v>
      </c>
      <c r="T402" s="222">
        <v>4</v>
      </c>
      <c r="U402" s="222"/>
      <c r="V402" s="224">
        <v>5</v>
      </c>
      <c r="W402" s="224">
        <v>5</v>
      </c>
      <c r="X402" s="80"/>
      <c r="Y402" s="80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82"/>
      <c r="AS402" s="82"/>
      <c r="AT402" s="82"/>
      <c r="AU402" s="82"/>
      <c r="AV402" s="82"/>
      <c r="AW402" s="82"/>
      <c r="AX402" s="82"/>
      <c r="AY402" s="82"/>
      <c r="AZ402" s="81"/>
      <c r="BA402" s="81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143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1"/>
    </row>
    <row r="403" spans="2:87" s="1" customFormat="1" ht="30" customHeight="1" x14ac:dyDescent="0.25">
      <c r="B403" s="209">
        <v>480</v>
      </c>
      <c r="C403" s="210">
        <v>45496</v>
      </c>
      <c r="D403" s="209" t="s">
        <v>129</v>
      </c>
      <c r="E403" s="211" t="s">
        <v>93</v>
      </c>
      <c r="F403" s="211" t="s">
        <v>97</v>
      </c>
      <c r="G403" s="211" t="s">
        <v>149</v>
      </c>
      <c r="H403" s="212" t="s">
        <v>63</v>
      </c>
      <c r="I403" s="221">
        <v>4</v>
      </c>
      <c r="J403" s="222">
        <v>3</v>
      </c>
      <c r="K403" s="222"/>
      <c r="L403" s="222">
        <v>5</v>
      </c>
      <c r="M403" s="222">
        <v>4</v>
      </c>
      <c r="N403" s="222"/>
      <c r="O403" s="221"/>
      <c r="P403" s="223">
        <v>4</v>
      </c>
      <c r="Q403" s="221">
        <v>4</v>
      </c>
      <c r="R403" s="223">
        <v>2</v>
      </c>
      <c r="S403" s="222">
        <v>4</v>
      </c>
      <c r="T403" s="222">
        <v>5</v>
      </c>
      <c r="U403" s="222"/>
      <c r="V403" s="224">
        <v>4</v>
      </c>
      <c r="W403" s="224">
        <v>4</v>
      </c>
      <c r="X403" s="80"/>
      <c r="Y403" s="80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82"/>
      <c r="AS403" s="82"/>
      <c r="AT403" s="82"/>
      <c r="AU403" s="82"/>
      <c r="AV403" s="82"/>
      <c r="AW403" s="82"/>
      <c r="AX403" s="82"/>
      <c r="AY403" s="82"/>
      <c r="AZ403" s="81"/>
      <c r="BA403" s="81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143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1"/>
    </row>
    <row r="404" spans="2:87" s="1" customFormat="1" ht="30" customHeight="1" x14ac:dyDescent="0.25">
      <c r="B404" s="209">
        <v>481</v>
      </c>
      <c r="C404" s="210">
        <v>45496</v>
      </c>
      <c r="D404" s="209" t="s">
        <v>129</v>
      </c>
      <c r="E404" s="211" t="s">
        <v>93</v>
      </c>
      <c r="F404" s="211" t="s">
        <v>96</v>
      </c>
      <c r="G404" s="211" t="s">
        <v>23</v>
      </c>
      <c r="H404" s="212" t="s">
        <v>82</v>
      </c>
      <c r="I404" s="221">
        <v>1</v>
      </c>
      <c r="J404" s="222">
        <v>2</v>
      </c>
      <c r="K404" s="222">
        <v>1</v>
      </c>
      <c r="L404" s="222">
        <v>2</v>
      </c>
      <c r="M404" s="222">
        <v>5</v>
      </c>
      <c r="N404" s="222">
        <v>1</v>
      </c>
      <c r="O404" s="221">
        <v>4</v>
      </c>
      <c r="P404" s="223">
        <v>4</v>
      </c>
      <c r="Q404" s="221">
        <v>4</v>
      </c>
      <c r="R404" s="223"/>
      <c r="S404" s="222">
        <v>3</v>
      </c>
      <c r="T404" s="222">
        <v>3</v>
      </c>
      <c r="U404" s="222">
        <v>3</v>
      </c>
      <c r="V404" s="224">
        <v>2</v>
      </c>
      <c r="W404" s="224">
        <v>2</v>
      </c>
      <c r="X404" s="80"/>
      <c r="Y404" s="80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82"/>
      <c r="AS404" s="82"/>
      <c r="AT404" s="82"/>
      <c r="AU404" s="82"/>
      <c r="AV404" s="82"/>
      <c r="AW404" s="82"/>
      <c r="AX404" s="82"/>
      <c r="AY404" s="82"/>
      <c r="AZ404" s="81"/>
      <c r="BA404" s="81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143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1"/>
    </row>
    <row r="405" spans="2:87" s="1" customFormat="1" ht="30" customHeight="1" x14ac:dyDescent="0.25">
      <c r="B405" s="209">
        <v>482</v>
      </c>
      <c r="C405" s="210">
        <v>45496</v>
      </c>
      <c r="D405" s="209" t="s">
        <v>129</v>
      </c>
      <c r="E405" s="211" t="s">
        <v>94</v>
      </c>
      <c r="F405" s="211" t="s">
        <v>95</v>
      </c>
      <c r="G405" s="211" t="s">
        <v>22</v>
      </c>
      <c r="H405" s="212" t="s">
        <v>81</v>
      </c>
      <c r="I405" s="221">
        <v>4</v>
      </c>
      <c r="J405" s="222">
        <v>4</v>
      </c>
      <c r="K405" s="222">
        <v>4</v>
      </c>
      <c r="L405" s="222"/>
      <c r="M405" s="222">
        <v>4</v>
      </c>
      <c r="N405" s="222">
        <v>2</v>
      </c>
      <c r="O405" s="221">
        <v>3</v>
      </c>
      <c r="P405" s="223">
        <v>3</v>
      </c>
      <c r="Q405" s="221">
        <v>1</v>
      </c>
      <c r="R405" s="223">
        <v>1</v>
      </c>
      <c r="S405" s="222">
        <v>1</v>
      </c>
      <c r="T405" s="222">
        <v>2</v>
      </c>
      <c r="U405" s="222">
        <v>2</v>
      </c>
      <c r="V405" s="224">
        <v>2</v>
      </c>
      <c r="W405" s="224">
        <v>3</v>
      </c>
      <c r="X405" s="80"/>
      <c r="Y405" s="80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82"/>
      <c r="AS405" s="82"/>
      <c r="AT405" s="82"/>
      <c r="AU405" s="82"/>
      <c r="AV405" s="82"/>
      <c r="AW405" s="82"/>
      <c r="AX405" s="82"/>
      <c r="AY405" s="82"/>
      <c r="AZ405" s="81"/>
      <c r="BA405" s="81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143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1"/>
    </row>
    <row r="406" spans="2:87" s="1" customFormat="1" ht="30" customHeight="1" x14ac:dyDescent="0.25">
      <c r="B406" s="209">
        <v>483</v>
      </c>
      <c r="C406" s="210">
        <v>45496</v>
      </c>
      <c r="D406" s="209" t="s">
        <v>129</v>
      </c>
      <c r="E406" s="211" t="s">
        <v>94</v>
      </c>
      <c r="F406" s="211" t="s">
        <v>96</v>
      </c>
      <c r="G406" s="211" t="s">
        <v>22</v>
      </c>
      <c r="H406" s="212" t="s">
        <v>81</v>
      </c>
      <c r="I406" s="221">
        <v>5</v>
      </c>
      <c r="J406" s="222">
        <v>5</v>
      </c>
      <c r="K406" s="222">
        <v>5</v>
      </c>
      <c r="L406" s="222">
        <v>5</v>
      </c>
      <c r="M406" s="222">
        <v>4</v>
      </c>
      <c r="N406" s="222">
        <v>3</v>
      </c>
      <c r="O406" s="221">
        <v>4</v>
      </c>
      <c r="P406" s="223">
        <v>5</v>
      </c>
      <c r="Q406" s="221">
        <v>4</v>
      </c>
      <c r="R406" s="223">
        <v>4</v>
      </c>
      <c r="S406" s="222">
        <v>5</v>
      </c>
      <c r="T406" s="222">
        <v>5</v>
      </c>
      <c r="U406" s="222">
        <v>5</v>
      </c>
      <c r="V406" s="224">
        <v>4</v>
      </c>
      <c r="W406" s="224">
        <v>5</v>
      </c>
      <c r="X406" s="80"/>
      <c r="Y406" s="80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82"/>
      <c r="AS406" s="82"/>
      <c r="AT406" s="82"/>
      <c r="AU406" s="82"/>
      <c r="AV406" s="82"/>
      <c r="AW406" s="82"/>
      <c r="AX406" s="82"/>
      <c r="AY406" s="82"/>
      <c r="AZ406" s="81"/>
      <c r="BA406" s="81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143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1"/>
    </row>
    <row r="407" spans="2:87" s="1" customFormat="1" ht="30" customHeight="1" x14ac:dyDescent="0.25">
      <c r="B407" s="209">
        <v>484</v>
      </c>
      <c r="C407" s="210">
        <v>45496</v>
      </c>
      <c r="D407" s="209" t="s">
        <v>129</v>
      </c>
      <c r="E407" s="211" t="s">
        <v>94</v>
      </c>
      <c r="F407" s="211" t="s">
        <v>95</v>
      </c>
      <c r="G407" s="211" t="s">
        <v>151</v>
      </c>
      <c r="H407" s="212" t="s">
        <v>88</v>
      </c>
      <c r="I407" s="221">
        <v>5</v>
      </c>
      <c r="J407" s="222">
        <v>5</v>
      </c>
      <c r="K407" s="222">
        <v>4</v>
      </c>
      <c r="L407" s="222">
        <v>5</v>
      </c>
      <c r="M407" s="222">
        <v>4</v>
      </c>
      <c r="N407" s="222">
        <v>3</v>
      </c>
      <c r="O407" s="221">
        <v>4</v>
      </c>
      <c r="P407" s="223">
        <v>4</v>
      </c>
      <c r="Q407" s="221">
        <v>4</v>
      </c>
      <c r="R407" s="223">
        <v>4</v>
      </c>
      <c r="S407" s="222">
        <v>1</v>
      </c>
      <c r="T407" s="222">
        <v>3</v>
      </c>
      <c r="U407" s="222">
        <v>4</v>
      </c>
      <c r="V407" s="224">
        <v>5</v>
      </c>
      <c r="W407" s="224">
        <v>5</v>
      </c>
      <c r="X407" s="80"/>
      <c r="Y407" s="80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82"/>
      <c r="AS407" s="82"/>
      <c r="AT407" s="82"/>
      <c r="AU407" s="82"/>
      <c r="AV407" s="82"/>
      <c r="AW407" s="82"/>
      <c r="AX407" s="82"/>
      <c r="AY407" s="82"/>
      <c r="AZ407" s="81"/>
      <c r="BA407" s="81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143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1"/>
    </row>
    <row r="408" spans="2:87" s="1" customFormat="1" ht="30" customHeight="1" x14ac:dyDescent="0.25">
      <c r="B408" s="209">
        <v>485</v>
      </c>
      <c r="C408" s="210">
        <v>45496</v>
      </c>
      <c r="D408" s="209" t="s">
        <v>129</v>
      </c>
      <c r="E408" s="211" t="s">
        <v>94</v>
      </c>
      <c r="F408" s="211" t="s">
        <v>96</v>
      </c>
      <c r="G408" s="211" t="s">
        <v>17</v>
      </c>
      <c r="H408" s="212" t="s">
        <v>79</v>
      </c>
      <c r="I408" s="221">
        <v>5</v>
      </c>
      <c r="J408" s="222">
        <v>5</v>
      </c>
      <c r="K408" s="222">
        <v>5</v>
      </c>
      <c r="L408" s="222">
        <v>5</v>
      </c>
      <c r="M408" s="222">
        <v>5</v>
      </c>
      <c r="N408" s="222">
        <v>5</v>
      </c>
      <c r="O408" s="221">
        <v>5</v>
      </c>
      <c r="P408" s="223">
        <v>5</v>
      </c>
      <c r="Q408" s="221">
        <v>5</v>
      </c>
      <c r="R408" s="223">
        <v>5</v>
      </c>
      <c r="S408" s="222">
        <v>5</v>
      </c>
      <c r="T408" s="222">
        <v>4</v>
      </c>
      <c r="U408" s="222">
        <v>4</v>
      </c>
      <c r="V408" s="224">
        <v>5</v>
      </c>
      <c r="W408" s="224">
        <v>5</v>
      </c>
      <c r="X408" s="80"/>
      <c r="Y408" s="80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82"/>
      <c r="AS408" s="82"/>
      <c r="AT408" s="82"/>
      <c r="AU408" s="82"/>
      <c r="AV408" s="82"/>
      <c r="AW408" s="82"/>
      <c r="AX408" s="82"/>
      <c r="AY408" s="82"/>
      <c r="AZ408" s="81"/>
      <c r="BA408" s="81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143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1"/>
    </row>
    <row r="409" spans="2:87" s="1" customFormat="1" ht="30" customHeight="1" x14ac:dyDescent="0.25">
      <c r="B409" s="209">
        <v>488</v>
      </c>
      <c r="C409" s="210">
        <v>45496</v>
      </c>
      <c r="D409" s="209" t="s">
        <v>129</v>
      </c>
      <c r="E409" s="211" t="s">
        <v>94</v>
      </c>
      <c r="F409" s="211" t="s">
        <v>96</v>
      </c>
      <c r="G409" s="211" t="s">
        <v>31</v>
      </c>
      <c r="H409" s="212" t="s">
        <v>60</v>
      </c>
      <c r="I409" s="221"/>
      <c r="J409" s="222"/>
      <c r="K409" s="222"/>
      <c r="L409" s="222">
        <v>3</v>
      </c>
      <c r="M409" s="222">
        <v>3</v>
      </c>
      <c r="N409" s="222"/>
      <c r="O409" s="221"/>
      <c r="P409" s="223"/>
      <c r="Q409" s="221">
        <v>4</v>
      </c>
      <c r="R409" s="223"/>
      <c r="S409" s="222"/>
      <c r="T409" s="222"/>
      <c r="U409" s="222"/>
      <c r="V409" s="224">
        <v>4</v>
      </c>
      <c r="W409" s="224">
        <v>4</v>
      </c>
      <c r="X409" s="80"/>
      <c r="Y409" s="80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82"/>
      <c r="AS409" s="82"/>
      <c r="AT409" s="82"/>
      <c r="AU409" s="82"/>
      <c r="AV409" s="82"/>
      <c r="AW409" s="82"/>
      <c r="AX409" s="82"/>
      <c r="AY409" s="82"/>
      <c r="AZ409" s="81"/>
      <c r="BA409" s="81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143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1"/>
    </row>
    <row r="410" spans="2:87" s="1" customFormat="1" ht="30" customHeight="1" x14ac:dyDescent="0.25">
      <c r="B410" s="209">
        <v>489</v>
      </c>
      <c r="C410" s="210">
        <v>45496</v>
      </c>
      <c r="D410" s="209" t="s">
        <v>129</v>
      </c>
      <c r="E410" s="211" t="s">
        <v>94</v>
      </c>
      <c r="F410" s="211" t="s">
        <v>95</v>
      </c>
      <c r="G410" s="211" t="s">
        <v>21</v>
      </c>
      <c r="H410" s="212" t="s">
        <v>66</v>
      </c>
      <c r="I410" s="221">
        <v>3</v>
      </c>
      <c r="J410" s="222">
        <v>5</v>
      </c>
      <c r="K410" s="222">
        <v>4</v>
      </c>
      <c r="L410" s="222">
        <v>4</v>
      </c>
      <c r="M410" s="222">
        <v>5</v>
      </c>
      <c r="N410" s="222">
        <v>3</v>
      </c>
      <c r="O410" s="221">
        <v>3</v>
      </c>
      <c r="P410" s="223">
        <v>4</v>
      </c>
      <c r="Q410" s="221">
        <v>2</v>
      </c>
      <c r="R410" s="223">
        <v>3</v>
      </c>
      <c r="S410" s="222">
        <v>4</v>
      </c>
      <c r="T410" s="222">
        <v>4</v>
      </c>
      <c r="U410" s="222">
        <v>3</v>
      </c>
      <c r="V410" s="224">
        <v>5</v>
      </c>
      <c r="W410" s="224">
        <v>4</v>
      </c>
      <c r="X410" s="80"/>
      <c r="Y410" s="80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82"/>
      <c r="AS410" s="82"/>
      <c r="AT410" s="82"/>
      <c r="AU410" s="82"/>
      <c r="AV410" s="82"/>
      <c r="AW410" s="82"/>
      <c r="AX410" s="82"/>
      <c r="AY410" s="82"/>
      <c r="AZ410" s="81"/>
      <c r="BA410" s="81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143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1"/>
    </row>
    <row r="411" spans="2:87" s="1" customFormat="1" ht="30" customHeight="1" x14ac:dyDescent="0.25">
      <c r="B411" s="209">
        <v>490</v>
      </c>
      <c r="C411" s="210">
        <v>45496</v>
      </c>
      <c r="D411" s="209" t="s">
        <v>128</v>
      </c>
      <c r="E411" s="211" t="s">
        <v>94</v>
      </c>
      <c r="F411" s="211" t="s">
        <v>96</v>
      </c>
      <c r="G411" s="211" t="s">
        <v>25</v>
      </c>
      <c r="H411" s="212" t="s">
        <v>70</v>
      </c>
      <c r="I411" s="221">
        <v>4</v>
      </c>
      <c r="J411" s="222"/>
      <c r="K411" s="222"/>
      <c r="L411" s="222">
        <v>4</v>
      </c>
      <c r="M411" s="222">
        <v>3</v>
      </c>
      <c r="N411" s="222"/>
      <c r="O411" s="221">
        <v>4</v>
      </c>
      <c r="P411" s="223">
        <v>4</v>
      </c>
      <c r="Q411" s="221"/>
      <c r="R411" s="223"/>
      <c r="S411" s="222"/>
      <c r="T411" s="222">
        <v>5</v>
      </c>
      <c r="U411" s="222">
        <v>5</v>
      </c>
      <c r="V411" s="224">
        <v>4</v>
      </c>
      <c r="W411" s="224">
        <v>4</v>
      </c>
      <c r="X411" s="80"/>
      <c r="Y411" s="80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82"/>
      <c r="AS411" s="82"/>
      <c r="AT411" s="82"/>
      <c r="AU411" s="82"/>
      <c r="AV411" s="82"/>
      <c r="AW411" s="82"/>
      <c r="AX411" s="82"/>
      <c r="AY411" s="82"/>
      <c r="AZ411" s="81"/>
      <c r="BA411" s="81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143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1"/>
    </row>
    <row r="412" spans="2:87" s="1" customFormat="1" ht="30" customHeight="1" x14ac:dyDescent="0.25">
      <c r="B412" s="209">
        <v>491</v>
      </c>
      <c r="C412" s="210">
        <v>45496</v>
      </c>
      <c r="D412" s="209" t="s">
        <v>129</v>
      </c>
      <c r="E412" s="211" t="s">
        <v>94</v>
      </c>
      <c r="F412" s="211" t="s">
        <v>96</v>
      </c>
      <c r="G412" s="211" t="s">
        <v>18</v>
      </c>
      <c r="H412" s="212" t="s">
        <v>69</v>
      </c>
      <c r="I412" s="221">
        <v>5</v>
      </c>
      <c r="J412" s="222">
        <v>5</v>
      </c>
      <c r="K412" s="222">
        <v>3</v>
      </c>
      <c r="L412" s="222">
        <v>5</v>
      </c>
      <c r="M412" s="222">
        <v>5</v>
      </c>
      <c r="N412" s="222">
        <v>4</v>
      </c>
      <c r="O412" s="221">
        <v>5</v>
      </c>
      <c r="P412" s="223">
        <v>5</v>
      </c>
      <c r="Q412" s="221">
        <v>5</v>
      </c>
      <c r="R412" s="223"/>
      <c r="S412" s="222"/>
      <c r="T412" s="222"/>
      <c r="U412" s="222"/>
      <c r="V412" s="224">
        <v>5</v>
      </c>
      <c r="W412" s="224">
        <v>5</v>
      </c>
      <c r="X412" s="80"/>
      <c r="Y412" s="80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82"/>
      <c r="AS412" s="82"/>
      <c r="AT412" s="82"/>
      <c r="AU412" s="82"/>
      <c r="AV412" s="82"/>
      <c r="AW412" s="82"/>
      <c r="AX412" s="82"/>
      <c r="AY412" s="82"/>
      <c r="AZ412" s="81"/>
      <c r="BA412" s="81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143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1"/>
    </row>
    <row r="413" spans="2:87" s="1" customFormat="1" ht="30" customHeight="1" x14ac:dyDescent="0.25">
      <c r="B413" s="209">
        <v>492</v>
      </c>
      <c r="C413" s="210">
        <v>45496</v>
      </c>
      <c r="D413" s="209" t="s">
        <v>129</v>
      </c>
      <c r="E413" s="211" t="s">
        <v>94</v>
      </c>
      <c r="F413" s="211" t="s">
        <v>97</v>
      </c>
      <c r="G413" s="211" t="s">
        <v>43</v>
      </c>
      <c r="H413" s="212" t="s">
        <v>277</v>
      </c>
      <c r="I413" s="221">
        <v>5</v>
      </c>
      <c r="J413" s="222">
        <v>4</v>
      </c>
      <c r="K413" s="222"/>
      <c r="L413" s="222">
        <v>4</v>
      </c>
      <c r="M413" s="222">
        <v>4</v>
      </c>
      <c r="N413" s="222"/>
      <c r="O413" s="221">
        <v>5</v>
      </c>
      <c r="P413" s="223">
        <v>5</v>
      </c>
      <c r="Q413" s="221"/>
      <c r="R413" s="223"/>
      <c r="S413" s="222"/>
      <c r="T413" s="222"/>
      <c r="U413" s="222"/>
      <c r="V413" s="224"/>
      <c r="W413" s="224"/>
      <c r="X413" s="80"/>
      <c r="Y413" s="80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82"/>
      <c r="AS413" s="82"/>
      <c r="AT413" s="82"/>
      <c r="AU413" s="82"/>
      <c r="AV413" s="82"/>
      <c r="AW413" s="82"/>
      <c r="AX413" s="82"/>
      <c r="AY413" s="82"/>
      <c r="AZ413" s="81"/>
      <c r="BA413" s="81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143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1"/>
    </row>
    <row r="414" spans="2:87" s="1" customFormat="1" ht="30" customHeight="1" x14ac:dyDescent="0.25">
      <c r="B414" s="209">
        <v>493</v>
      </c>
      <c r="C414" s="210">
        <v>45496</v>
      </c>
      <c r="D414" s="209" t="s">
        <v>129</v>
      </c>
      <c r="E414" s="211" t="s">
        <v>93</v>
      </c>
      <c r="F414" s="211" t="s">
        <v>95</v>
      </c>
      <c r="G414" s="211" t="s">
        <v>33</v>
      </c>
      <c r="H414" s="212" t="s">
        <v>71</v>
      </c>
      <c r="I414" s="221">
        <v>5</v>
      </c>
      <c r="J414" s="222">
        <v>4</v>
      </c>
      <c r="K414" s="222">
        <v>4</v>
      </c>
      <c r="L414" s="222">
        <v>4</v>
      </c>
      <c r="M414" s="222">
        <v>4</v>
      </c>
      <c r="N414" s="222">
        <v>4</v>
      </c>
      <c r="O414" s="221">
        <v>4</v>
      </c>
      <c r="P414" s="223">
        <v>5</v>
      </c>
      <c r="Q414" s="221">
        <v>4</v>
      </c>
      <c r="R414" s="223">
        <v>4</v>
      </c>
      <c r="S414" s="222">
        <v>4</v>
      </c>
      <c r="T414" s="222">
        <v>4</v>
      </c>
      <c r="U414" s="222">
        <v>5</v>
      </c>
      <c r="V414" s="224">
        <v>5</v>
      </c>
      <c r="W414" s="224">
        <v>4</v>
      </c>
      <c r="X414" s="80"/>
      <c r="Y414" s="80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82"/>
      <c r="AS414" s="82"/>
      <c r="AT414" s="82"/>
      <c r="AU414" s="82"/>
      <c r="AV414" s="82"/>
      <c r="AW414" s="82"/>
      <c r="AX414" s="82"/>
      <c r="AY414" s="82"/>
      <c r="AZ414" s="81"/>
      <c r="BA414" s="81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143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1"/>
    </row>
    <row r="415" spans="2:87" s="1" customFormat="1" ht="30" customHeight="1" x14ac:dyDescent="0.25">
      <c r="B415" s="209">
        <v>494</v>
      </c>
      <c r="C415" s="210">
        <v>45496</v>
      </c>
      <c r="D415" s="209" t="s">
        <v>129</v>
      </c>
      <c r="E415" s="211" t="s">
        <v>94</v>
      </c>
      <c r="F415" s="211" t="s">
        <v>96</v>
      </c>
      <c r="G415" s="211" t="s">
        <v>149</v>
      </c>
      <c r="H415" s="212" t="s">
        <v>63</v>
      </c>
      <c r="I415" s="221">
        <v>5</v>
      </c>
      <c r="J415" s="222">
        <v>4</v>
      </c>
      <c r="K415" s="222">
        <v>4</v>
      </c>
      <c r="L415" s="222">
        <v>4</v>
      </c>
      <c r="M415" s="222">
        <v>5</v>
      </c>
      <c r="N415" s="222">
        <v>4</v>
      </c>
      <c r="O415" s="221">
        <v>4</v>
      </c>
      <c r="P415" s="223">
        <v>4</v>
      </c>
      <c r="Q415" s="221">
        <v>4</v>
      </c>
      <c r="R415" s="223">
        <v>4</v>
      </c>
      <c r="S415" s="222"/>
      <c r="T415" s="222">
        <v>5</v>
      </c>
      <c r="U415" s="222">
        <v>5</v>
      </c>
      <c r="V415" s="224">
        <v>4</v>
      </c>
      <c r="W415" s="224">
        <v>4</v>
      </c>
      <c r="X415" s="80"/>
      <c r="Y415" s="80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82"/>
      <c r="AS415" s="82"/>
      <c r="AT415" s="82"/>
      <c r="AU415" s="82"/>
      <c r="AV415" s="82"/>
      <c r="AW415" s="82"/>
      <c r="AX415" s="82"/>
      <c r="AY415" s="82"/>
      <c r="AZ415" s="81"/>
      <c r="BA415" s="81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143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1"/>
    </row>
    <row r="416" spans="2:87" s="1" customFormat="1" ht="30" customHeight="1" x14ac:dyDescent="0.25">
      <c r="B416" s="209">
        <v>495</v>
      </c>
      <c r="C416" s="210">
        <v>45496</v>
      </c>
      <c r="D416" s="209" t="s">
        <v>129</v>
      </c>
      <c r="E416" s="211" t="s">
        <v>93</v>
      </c>
      <c r="F416" s="211" t="s">
        <v>95</v>
      </c>
      <c r="G416" s="211" t="s">
        <v>19</v>
      </c>
      <c r="H416" s="212" t="s">
        <v>59</v>
      </c>
      <c r="I416" s="221">
        <v>5</v>
      </c>
      <c r="J416" s="222">
        <v>5</v>
      </c>
      <c r="K416" s="222">
        <v>4</v>
      </c>
      <c r="L416" s="222">
        <v>5</v>
      </c>
      <c r="M416" s="222">
        <v>5</v>
      </c>
      <c r="N416" s="222">
        <v>4</v>
      </c>
      <c r="O416" s="221">
        <v>5</v>
      </c>
      <c r="P416" s="223">
        <v>5</v>
      </c>
      <c r="Q416" s="221">
        <v>5</v>
      </c>
      <c r="R416" s="223">
        <v>4</v>
      </c>
      <c r="S416" s="222">
        <v>5</v>
      </c>
      <c r="T416" s="222">
        <v>5</v>
      </c>
      <c r="U416" s="222">
        <v>5</v>
      </c>
      <c r="V416" s="224">
        <v>5</v>
      </c>
      <c r="W416" s="224">
        <v>5</v>
      </c>
      <c r="X416" s="80"/>
      <c r="Y416" s="80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82"/>
      <c r="AS416" s="82"/>
      <c r="AT416" s="82"/>
      <c r="AU416" s="82"/>
      <c r="AV416" s="82"/>
      <c r="AW416" s="82"/>
      <c r="AX416" s="82"/>
      <c r="AY416" s="82"/>
      <c r="AZ416" s="81"/>
      <c r="BA416" s="81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143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1"/>
    </row>
    <row r="417" spans="2:87" s="1" customFormat="1" ht="30" customHeight="1" x14ac:dyDescent="0.25">
      <c r="B417" s="209">
        <v>496</v>
      </c>
      <c r="C417" s="210">
        <v>45496</v>
      </c>
      <c r="D417" s="209" t="s">
        <v>129</v>
      </c>
      <c r="E417" s="211" t="s">
        <v>94</v>
      </c>
      <c r="F417" s="211" t="s">
        <v>95</v>
      </c>
      <c r="G417" s="211" t="s">
        <v>26</v>
      </c>
      <c r="H417" s="212" t="s">
        <v>62</v>
      </c>
      <c r="I417" s="221">
        <v>5</v>
      </c>
      <c r="J417" s="222">
        <v>5</v>
      </c>
      <c r="K417" s="222">
        <v>4</v>
      </c>
      <c r="L417" s="222">
        <v>4</v>
      </c>
      <c r="M417" s="222">
        <v>3</v>
      </c>
      <c r="N417" s="222">
        <v>3</v>
      </c>
      <c r="O417" s="221">
        <v>2</v>
      </c>
      <c r="P417" s="223">
        <v>4</v>
      </c>
      <c r="Q417" s="221">
        <v>2</v>
      </c>
      <c r="R417" s="223">
        <v>1</v>
      </c>
      <c r="S417" s="222">
        <v>4</v>
      </c>
      <c r="T417" s="222">
        <v>3</v>
      </c>
      <c r="U417" s="222">
        <v>3</v>
      </c>
      <c r="V417" s="224">
        <v>4</v>
      </c>
      <c r="W417" s="224">
        <v>4</v>
      </c>
      <c r="X417" s="80"/>
      <c r="Y417" s="80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82"/>
      <c r="AS417" s="82"/>
      <c r="AT417" s="82"/>
      <c r="AU417" s="82"/>
      <c r="AV417" s="82"/>
      <c r="AW417" s="82"/>
      <c r="AX417" s="82"/>
      <c r="AY417" s="82"/>
      <c r="AZ417" s="81"/>
      <c r="BA417" s="81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143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1"/>
    </row>
    <row r="418" spans="2:87" s="1" customFormat="1" ht="30" customHeight="1" x14ac:dyDescent="0.25">
      <c r="B418" s="209">
        <v>498</v>
      </c>
      <c r="C418" s="210">
        <v>45496</v>
      </c>
      <c r="D418" s="209" t="s">
        <v>129</v>
      </c>
      <c r="E418" s="211" t="s">
        <v>94</v>
      </c>
      <c r="F418" s="211" t="s">
        <v>96</v>
      </c>
      <c r="G418" s="211" t="s">
        <v>42</v>
      </c>
      <c r="H418" s="212" t="s">
        <v>64</v>
      </c>
      <c r="I418" s="221">
        <v>4</v>
      </c>
      <c r="J418" s="222">
        <v>4</v>
      </c>
      <c r="K418" s="222">
        <v>2</v>
      </c>
      <c r="L418" s="222">
        <v>3</v>
      </c>
      <c r="M418" s="222">
        <v>4</v>
      </c>
      <c r="N418" s="222">
        <v>4</v>
      </c>
      <c r="O418" s="221">
        <v>4</v>
      </c>
      <c r="P418" s="223">
        <v>4</v>
      </c>
      <c r="Q418" s="221">
        <v>4</v>
      </c>
      <c r="R418" s="223">
        <v>4</v>
      </c>
      <c r="S418" s="222">
        <v>3</v>
      </c>
      <c r="T418" s="222">
        <v>4</v>
      </c>
      <c r="U418" s="222">
        <v>4</v>
      </c>
      <c r="V418" s="224">
        <v>4</v>
      </c>
      <c r="W418" s="224"/>
      <c r="X418" s="80"/>
      <c r="Y418" s="80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82"/>
      <c r="AS418" s="82"/>
      <c r="AT418" s="82"/>
      <c r="AU418" s="82"/>
      <c r="AV418" s="82"/>
      <c r="AW418" s="82"/>
      <c r="AX418" s="82"/>
      <c r="AY418" s="82"/>
      <c r="AZ418" s="81"/>
      <c r="BA418" s="81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143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1"/>
    </row>
    <row r="419" spans="2:87" s="1" customFormat="1" ht="30" customHeight="1" x14ac:dyDescent="0.25">
      <c r="B419" s="209">
        <v>499</v>
      </c>
      <c r="C419" s="210">
        <v>45496</v>
      </c>
      <c r="D419" s="209" t="s">
        <v>129</v>
      </c>
      <c r="E419" s="211" t="s">
        <v>94</v>
      </c>
      <c r="F419" s="211" t="s">
        <v>97</v>
      </c>
      <c r="G419" s="211" t="s">
        <v>43</v>
      </c>
      <c r="H419" s="212" t="s">
        <v>277</v>
      </c>
      <c r="I419" s="221">
        <v>5</v>
      </c>
      <c r="J419" s="222">
        <v>4</v>
      </c>
      <c r="K419" s="222"/>
      <c r="L419" s="222">
        <v>4</v>
      </c>
      <c r="M419" s="222">
        <v>4</v>
      </c>
      <c r="N419" s="222"/>
      <c r="O419" s="221">
        <v>4</v>
      </c>
      <c r="P419" s="223">
        <v>4</v>
      </c>
      <c r="Q419" s="221">
        <v>4</v>
      </c>
      <c r="R419" s="223">
        <v>4</v>
      </c>
      <c r="S419" s="222"/>
      <c r="T419" s="222">
        <v>5</v>
      </c>
      <c r="U419" s="222"/>
      <c r="V419" s="224">
        <v>5</v>
      </c>
      <c r="W419" s="224">
        <v>5</v>
      </c>
      <c r="X419" s="80"/>
      <c r="Y419" s="80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82"/>
      <c r="AS419" s="82"/>
      <c r="AT419" s="82"/>
      <c r="AU419" s="82"/>
      <c r="AV419" s="82"/>
      <c r="AW419" s="82"/>
      <c r="AX419" s="82"/>
      <c r="AY419" s="82"/>
      <c r="AZ419" s="81"/>
      <c r="BA419" s="81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143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1"/>
    </row>
    <row r="420" spans="2:87" s="1" customFormat="1" ht="30" customHeight="1" x14ac:dyDescent="0.25">
      <c r="B420" s="209">
        <v>500</v>
      </c>
      <c r="C420" s="210">
        <v>45496</v>
      </c>
      <c r="D420" s="209" t="s">
        <v>129</v>
      </c>
      <c r="E420" s="211" t="s">
        <v>92</v>
      </c>
      <c r="F420" s="211" t="s">
        <v>96</v>
      </c>
      <c r="G420" s="211" t="s">
        <v>25</v>
      </c>
      <c r="H420" s="212" t="s">
        <v>70</v>
      </c>
      <c r="I420" s="221">
        <v>5</v>
      </c>
      <c r="J420" s="222">
        <v>4</v>
      </c>
      <c r="K420" s="222">
        <v>3</v>
      </c>
      <c r="L420" s="222">
        <v>5</v>
      </c>
      <c r="M420" s="222">
        <v>5</v>
      </c>
      <c r="N420" s="222">
        <v>1</v>
      </c>
      <c r="O420" s="221">
        <v>4</v>
      </c>
      <c r="P420" s="223">
        <v>4</v>
      </c>
      <c r="Q420" s="221">
        <v>3</v>
      </c>
      <c r="R420" s="223">
        <v>3</v>
      </c>
      <c r="S420" s="222">
        <v>3</v>
      </c>
      <c r="T420" s="222">
        <v>1</v>
      </c>
      <c r="U420" s="222"/>
      <c r="V420" s="224">
        <v>4</v>
      </c>
      <c r="W420" s="224">
        <v>3</v>
      </c>
      <c r="X420" s="80"/>
      <c r="Y420" s="80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82"/>
      <c r="AS420" s="82"/>
      <c r="AT420" s="82"/>
      <c r="AU420" s="82"/>
      <c r="AV420" s="82"/>
      <c r="AW420" s="82"/>
      <c r="AX420" s="82"/>
      <c r="AY420" s="82"/>
      <c r="AZ420" s="81"/>
      <c r="BA420" s="81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143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1"/>
    </row>
    <row r="421" spans="2:87" s="1" customFormat="1" ht="30" customHeight="1" x14ac:dyDescent="0.25">
      <c r="B421" s="209">
        <v>501</v>
      </c>
      <c r="C421" s="210">
        <v>45496</v>
      </c>
      <c r="D421" s="209" t="s">
        <v>129</v>
      </c>
      <c r="E421" s="211" t="s">
        <v>94</v>
      </c>
      <c r="F421" s="211" t="s">
        <v>96</v>
      </c>
      <c r="G421" s="211" t="s">
        <v>21</v>
      </c>
      <c r="H421" s="212" t="s">
        <v>66</v>
      </c>
      <c r="I421" s="221">
        <v>4</v>
      </c>
      <c r="J421" s="222">
        <v>4</v>
      </c>
      <c r="K421" s="222">
        <v>1</v>
      </c>
      <c r="L421" s="222">
        <v>3</v>
      </c>
      <c r="M421" s="222"/>
      <c r="N421" s="222">
        <v>1</v>
      </c>
      <c r="O421" s="221">
        <v>1</v>
      </c>
      <c r="P421" s="223">
        <v>1</v>
      </c>
      <c r="Q421" s="221"/>
      <c r="R421" s="223"/>
      <c r="S421" s="222"/>
      <c r="T421" s="222">
        <v>2</v>
      </c>
      <c r="U421" s="222">
        <v>3</v>
      </c>
      <c r="V421" s="224">
        <v>5</v>
      </c>
      <c r="W421" s="224">
        <v>3</v>
      </c>
      <c r="X421" s="80"/>
      <c r="Y421" s="80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82"/>
      <c r="AS421" s="82"/>
      <c r="AT421" s="82"/>
      <c r="AU421" s="82"/>
      <c r="AV421" s="82"/>
      <c r="AW421" s="82"/>
      <c r="AX421" s="82"/>
      <c r="AY421" s="82"/>
      <c r="AZ421" s="81"/>
      <c r="BA421" s="81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143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1"/>
    </row>
    <row r="422" spans="2:87" s="1" customFormat="1" ht="30" customHeight="1" x14ac:dyDescent="0.25">
      <c r="B422" s="209">
        <v>503</v>
      </c>
      <c r="C422" s="210">
        <v>45496</v>
      </c>
      <c r="D422" s="209" t="s">
        <v>129</v>
      </c>
      <c r="E422" s="211" t="s">
        <v>94</v>
      </c>
      <c r="F422" s="211" t="s">
        <v>97</v>
      </c>
      <c r="G422" s="211" t="s">
        <v>33</v>
      </c>
      <c r="H422" s="212" t="s">
        <v>71</v>
      </c>
      <c r="I422" s="221">
        <v>4</v>
      </c>
      <c r="J422" s="222">
        <v>4</v>
      </c>
      <c r="K422" s="222">
        <v>3</v>
      </c>
      <c r="L422" s="222">
        <v>4</v>
      </c>
      <c r="M422" s="222">
        <v>4</v>
      </c>
      <c r="N422" s="222">
        <v>3</v>
      </c>
      <c r="O422" s="221">
        <v>3</v>
      </c>
      <c r="P422" s="223">
        <v>3</v>
      </c>
      <c r="Q422" s="221">
        <v>4</v>
      </c>
      <c r="R422" s="223">
        <v>4</v>
      </c>
      <c r="S422" s="222">
        <v>3</v>
      </c>
      <c r="T422" s="222">
        <v>4</v>
      </c>
      <c r="U422" s="222">
        <v>4</v>
      </c>
      <c r="V422" s="224">
        <v>4</v>
      </c>
      <c r="W422" s="224">
        <v>4</v>
      </c>
      <c r="X422" s="80"/>
      <c r="Y422" s="80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82"/>
      <c r="AS422" s="82"/>
      <c r="AT422" s="82"/>
      <c r="AU422" s="82"/>
      <c r="AV422" s="82"/>
      <c r="AW422" s="82"/>
      <c r="AX422" s="82"/>
      <c r="AY422" s="82"/>
      <c r="AZ422" s="81"/>
      <c r="BA422" s="81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143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1"/>
    </row>
    <row r="423" spans="2:87" s="1" customFormat="1" ht="30" customHeight="1" x14ac:dyDescent="0.25">
      <c r="B423" s="209">
        <v>504</v>
      </c>
      <c r="C423" s="210">
        <v>45496</v>
      </c>
      <c r="D423" s="209" t="s">
        <v>129</v>
      </c>
      <c r="E423" s="211" t="s">
        <v>94</v>
      </c>
      <c r="F423" s="211" t="s">
        <v>97</v>
      </c>
      <c r="G423" s="211" t="s">
        <v>25</v>
      </c>
      <c r="H423" s="212" t="s">
        <v>70</v>
      </c>
      <c r="I423" s="221">
        <v>5</v>
      </c>
      <c r="J423" s="222">
        <v>5</v>
      </c>
      <c r="K423" s="222">
        <v>5</v>
      </c>
      <c r="L423" s="222"/>
      <c r="M423" s="222">
        <v>5</v>
      </c>
      <c r="N423" s="222">
        <v>5</v>
      </c>
      <c r="O423" s="221">
        <v>4</v>
      </c>
      <c r="P423" s="223">
        <v>5</v>
      </c>
      <c r="Q423" s="221">
        <v>4</v>
      </c>
      <c r="R423" s="223">
        <v>5</v>
      </c>
      <c r="S423" s="222">
        <v>5</v>
      </c>
      <c r="T423" s="222">
        <v>4</v>
      </c>
      <c r="U423" s="222">
        <v>4</v>
      </c>
      <c r="V423" s="224">
        <v>5</v>
      </c>
      <c r="W423" s="224">
        <v>5</v>
      </c>
      <c r="X423" s="80"/>
      <c r="Y423" s="80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82"/>
      <c r="AS423" s="82"/>
      <c r="AT423" s="82"/>
      <c r="AU423" s="82"/>
      <c r="AV423" s="82"/>
      <c r="AW423" s="82"/>
      <c r="AX423" s="82"/>
      <c r="AY423" s="82"/>
      <c r="AZ423" s="81"/>
      <c r="BA423" s="81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143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1"/>
    </row>
    <row r="424" spans="2:87" s="1" customFormat="1" ht="30" customHeight="1" x14ac:dyDescent="0.25">
      <c r="B424" s="209">
        <v>506</v>
      </c>
      <c r="C424" s="210">
        <v>45496</v>
      </c>
      <c r="D424" s="209" t="s">
        <v>129</v>
      </c>
      <c r="E424" s="211" t="s">
        <v>94</v>
      </c>
      <c r="F424" s="211" t="s">
        <v>96</v>
      </c>
      <c r="G424" s="211" t="s">
        <v>20</v>
      </c>
      <c r="H424" s="212" t="s">
        <v>61</v>
      </c>
      <c r="I424" s="221">
        <v>4</v>
      </c>
      <c r="J424" s="222">
        <v>4</v>
      </c>
      <c r="K424" s="222">
        <v>4</v>
      </c>
      <c r="L424" s="222">
        <v>4</v>
      </c>
      <c r="M424" s="222">
        <v>4</v>
      </c>
      <c r="N424" s="222">
        <v>3</v>
      </c>
      <c r="O424" s="221">
        <v>4</v>
      </c>
      <c r="P424" s="223">
        <v>3</v>
      </c>
      <c r="Q424" s="221">
        <v>4</v>
      </c>
      <c r="R424" s="223">
        <v>3</v>
      </c>
      <c r="S424" s="222">
        <v>3</v>
      </c>
      <c r="T424" s="222">
        <v>4</v>
      </c>
      <c r="U424" s="222">
        <v>4</v>
      </c>
      <c r="V424" s="224">
        <v>4</v>
      </c>
      <c r="W424" s="224">
        <v>4</v>
      </c>
      <c r="X424" s="80"/>
      <c r="Y424" s="80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82"/>
      <c r="AS424" s="82"/>
      <c r="AT424" s="82"/>
      <c r="AU424" s="82"/>
      <c r="AV424" s="82"/>
      <c r="AW424" s="82"/>
      <c r="AX424" s="82"/>
      <c r="AY424" s="82"/>
      <c r="AZ424" s="81"/>
      <c r="BA424" s="81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143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1"/>
    </row>
    <row r="425" spans="2:87" s="1" customFormat="1" ht="30" customHeight="1" x14ac:dyDescent="0.25">
      <c r="B425" s="209">
        <v>507</v>
      </c>
      <c r="C425" s="210">
        <v>45496</v>
      </c>
      <c r="D425" s="209" t="s">
        <v>129</v>
      </c>
      <c r="E425" s="211" t="s">
        <v>93</v>
      </c>
      <c r="F425" s="211" t="s">
        <v>96</v>
      </c>
      <c r="G425" s="211" t="s">
        <v>42</v>
      </c>
      <c r="H425" s="212" t="s">
        <v>64</v>
      </c>
      <c r="I425" s="221">
        <v>5</v>
      </c>
      <c r="J425" s="222">
        <v>5</v>
      </c>
      <c r="K425" s="222"/>
      <c r="L425" s="222">
        <v>5</v>
      </c>
      <c r="M425" s="222">
        <v>5</v>
      </c>
      <c r="N425" s="222"/>
      <c r="O425" s="221"/>
      <c r="P425" s="223">
        <v>5</v>
      </c>
      <c r="Q425" s="221"/>
      <c r="R425" s="223">
        <v>4</v>
      </c>
      <c r="S425" s="222">
        <v>5</v>
      </c>
      <c r="T425" s="222">
        <v>3</v>
      </c>
      <c r="U425" s="222">
        <v>3</v>
      </c>
      <c r="V425" s="224">
        <v>5</v>
      </c>
      <c r="W425" s="224">
        <v>5</v>
      </c>
      <c r="X425" s="80"/>
      <c r="Y425" s="80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82"/>
      <c r="AS425" s="82"/>
      <c r="AT425" s="82"/>
      <c r="AU425" s="82"/>
      <c r="AV425" s="82"/>
      <c r="AW425" s="82"/>
      <c r="AX425" s="82"/>
      <c r="AY425" s="82"/>
      <c r="AZ425" s="81"/>
      <c r="BA425" s="81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143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1"/>
    </row>
    <row r="426" spans="2:87" s="1" customFormat="1" ht="30" customHeight="1" x14ac:dyDescent="0.25">
      <c r="B426" s="209">
        <v>510</v>
      </c>
      <c r="C426" s="210">
        <v>45496</v>
      </c>
      <c r="D426" s="209" t="s">
        <v>129</v>
      </c>
      <c r="E426" s="211" t="s">
        <v>94</v>
      </c>
      <c r="F426" s="211" t="s">
        <v>96</v>
      </c>
      <c r="G426" s="211" t="s">
        <v>25</v>
      </c>
      <c r="H426" s="212" t="s">
        <v>70</v>
      </c>
      <c r="I426" s="221"/>
      <c r="J426" s="222"/>
      <c r="K426" s="222"/>
      <c r="L426" s="222"/>
      <c r="M426" s="222">
        <v>5</v>
      </c>
      <c r="N426" s="222">
        <v>2</v>
      </c>
      <c r="O426" s="221">
        <v>4</v>
      </c>
      <c r="P426" s="223">
        <v>4</v>
      </c>
      <c r="Q426" s="221">
        <v>5</v>
      </c>
      <c r="R426" s="223">
        <v>5</v>
      </c>
      <c r="S426" s="222">
        <v>4</v>
      </c>
      <c r="T426" s="222"/>
      <c r="U426" s="222"/>
      <c r="V426" s="224">
        <v>4</v>
      </c>
      <c r="W426" s="224">
        <v>4</v>
      </c>
      <c r="X426" s="80"/>
      <c r="Y426" s="80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82"/>
      <c r="AS426" s="82"/>
      <c r="AT426" s="82"/>
      <c r="AU426" s="82"/>
      <c r="AV426" s="82"/>
      <c r="AW426" s="82"/>
      <c r="AX426" s="82"/>
      <c r="AY426" s="82"/>
      <c r="AZ426" s="81"/>
      <c r="BA426" s="81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143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1"/>
    </row>
    <row r="427" spans="2:87" s="1" customFormat="1" ht="30" customHeight="1" x14ac:dyDescent="0.25">
      <c r="B427" s="209">
        <v>511</v>
      </c>
      <c r="C427" s="210">
        <v>45496</v>
      </c>
      <c r="D427" s="209" t="s">
        <v>129</v>
      </c>
      <c r="E427" s="211" t="s">
        <v>94</v>
      </c>
      <c r="F427" s="211" t="s">
        <v>96</v>
      </c>
      <c r="G427" s="211" t="s">
        <v>27</v>
      </c>
      <c r="H427" s="212" t="s">
        <v>89</v>
      </c>
      <c r="I427" s="221">
        <v>4</v>
      </c>
      <c r="J427" s="222">
        <v>4</v>
      </c>
      <c r="K427" s="222">
        <v>3</v>
      </c>
      <c r="L427" s="222">
        <v>4</v>
      </c>
      <c r="M427" s="222">
        <v>4</v>
      </c>
      <c r="N427" s="222"/>
      <c r="O427" s="221">
        <v>4</v>
      </c>
      <c r="P427" s="223">
        <v>4</v>
      </c>
      <c r="Q427" s="221"/>
      <c r="R427" s="223"/>
      <c r="S427" s="222"/>
      <c r="T427" s="222"/>
      <c r="U427" s="222"/>
      <c r="V427" s="224">
        <v>4</v>
      </c>
      <c r="W427" s="224">
        <v>4</v>
      </c>
      <c r="X427" s="80"/>
      <c r="Y427" s="80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82"/>
      <c r="AS427" s="82"/>
      <c r="AT427" s="82"/>
      <c r="AU427" s="82"/>
      <c r="AV427" s="82"/>
      <c r="AW427" s="82"/>
      <c r="AX427" s="82"/>
      <c r="AY427" s="82"/>
      <c r="AZ427" s="81"/>
      <c r="BA427" s="81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143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1"/>
    </row>
    <row r="428" spans="2:87" s="1" customFormat="1" ht="30" customHeight="1" x14ac:dyDescent="0.25">
      <c r="B428" s="209">
        <v>512</v>
      </c>
      <c r="C428" s="210">
        <v>45496</v>
      </c>
      <c r="D428" s="209" t="s">
        <v>129</v>
      </c>
      <c r="E428" s="211" t="s">
        <v>94</v>
      </c>
      <c r="F428" s="211" t="s">
        <v>96</v>
      </c>
      <c r="G428" s="211" t="s">
        <v>21</v>
      </c>
      <c r="H428" s="212" t="s">
        <v>66</v>
      </c>
      <c r="I428" s="221">
        <v>5</v>
      </c>
      <c r="J428" s="222"/>
      <c r="K428" s="222">
        <v>5</v>
      </c>
      <c r="L428" s="222">
        <v>4</v>
      </c>
      <c r="M428" s="222">
        <v>5</v>
      </c>
      <c r="N428" s="222">
        <v>3</v>
      </c>
      <c r="O428" s="221">
        <v>4</v>
      </c>
      <c r="P428" s="223">
        <v>4</v>
      </c>
      <c r="Q428" s="221">
        <v>5</v>
      </c>
      <c r="R428" s="223">
        <v>5</v>
      </c>
      <c r="S428" s="222">
        <v>5</v>
      </c>
      <c r="T428" s="222">
        <v>5</v>
      </c>
      <c r="U428" s="222">
        <v>5</v>
      </c>
      <c r="V428" s="224">
        <v>5</v>
      </c>
      <c r="W428" s="224">
        <v>5</v>
      </c>
      <c r="X428" s="80"/>
      <c r="Y428" s="80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82"/>
      <c r="AS428" s="82"/>
      <c r="AT428" s="82"/>
      <c r="AU428" s="82"/>
      <c r="AV428" s="82"/>
      <c r="AW428" s="82"/>
      <c r="AX428" s="82"/>
      <c r="AY428" s="82"/>
      <c r="AZ428" s="81"/>
      <c r="BA428" s="81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143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1"/>
    </row>
    <row r="429" spans="2:87" s="1" customFormat="1" ht="30" customHeight="1" x14ac:dyDescent="0.25">
      <c r="B429" s="209">
        <v>513</v>
      </c>
      <c r="C429" s="210">
        <v>45496</v>
      </c>
      <c r="D429" s="209" t="s">
        <v>129</v>
      </c>
      <c r="E429" s="211" t="s">
        <v>93</v>
      </c>
      <c r="F429" s="211" t="s">
        <v>97</v>
      </c>
      <c r="G429" s="211" t="s">
        <v>151</v>
      </c>
      <c r="H429" s="212" t="s">
        <v>88</v>
      </c>
      <c r="I429" s="221">
        <v>5</v>
      </c>
      <c r="J429" s="222">
        <v>5</v>
      </c>
      <c r="K429" s="222">
        <v>5</v>
      </c>
      <c r="L429" s="222">
        <v>5</v>
      </c>
      <c r="M429" s="222">
        <v>5</v>
      </c>
      <c r="N429" s="222">
        <v>3</v>
      </c>
      <c r="O429" s="221">
        <v>3</v>
      </c>
      <c r="P429" s="223">
        <v>3</v>
      </c>
      <c r="Q429" s="221">
        <v>5</v>
      </c>
      <c r="R429" s="223">
        <v>5</v>
      </c>
      <c r="S429" s="222">
        <v>5</v>
      </c>
      <c r="T429" s="222">
        <v>5</v>
      </c>
      <c r="U429" s="222">
        <v>5</v>
      </c>
      <c r="V429" s="224">
        <v>5</v>
      </c>
      <c r="W429" s="224">
        <v>5</v>
      </c>
      <c r="X429" s="80"/>
      <c r="Y429" s="80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82"/>
      <c r="AS429" s="82"/>
      <c r="AT429" s="82"/>
      <c r="AU429" s="82"/>
      <c r="AV429" s="82"/>
      <c r="AW429" s="82"/>
      <c r="AX429" s="82"/>
      <c r="AY429" s="82"/>
      <c r="AZ429" s="81"/>
      <c r="BA429" s="81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143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1"/>
    </row>
    <row r="430" spans="2:87" s="1" customFormat="1" ht="30" customHeight="1" x14ac:dyDescent="0.25">
      <c r="B430" s="209">
        <v>515</v>
      </c>
      <c r="C430" s="210">
        <v>45496</v>
      </c>
      <c r="D430" s="209" t="s">
        <v>129</v>
      </c>
      <c r="E430" s="211" t="s">
        <v>93</v>
      </c>
      <c r="F430" s="211" t="s">
        <v>96</v>
      </c>
      <c r="G430" s="211" t="s">
        <v>151</v>
      </c>
      <c r="H430" s="212" t="s">
        <v>88</v>
      </c>
      <c r="I430" s="221">
        <v>5</v>
      </c>
      <c r="J430" s="222">
        <v>5</v>
      </c>
      <c r="K430" s="222">
        <v>3</v>
      </c>
      <c r="L430" s="222">
        <v>4</v>
      </c>
      <c r="M430" s="222">
        <v>5</v>
      </c>
      <c r="N430" s="222">
        <v>3</v>
      </c>
      <c r="O430" s="221">
        <v>5</v>
      </c>
      <c r="P430" s="223">
        <v>5</v>
      </c>
      <c r="Q430" s="221">
        <v>5</v>
      </c>
      <c r="R430" s="223">
        <v>5</v>
      </c>
      <c r="S430" s="222">
        <v>5</v>
      </c>
      <c r="T430" s="222">
        <v>5</v>
      </c>
      <c r="U430" s="222">
        <v>5</v>
      </c>
      <c r="V430" s="224">
        <v>5</v>
      </c>
      <c r="W430" s="224">
        <v>4</v>
      </c>
      <c r="X430" s="80"/>
      <c r="Y430" s="80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82"/>
      <c r="AS430" s="82"/>
      <c r="AT430" s="82"/>
      <c r="AU430" s="82"/>
      <c r="AV430" s="82"/>
      <c r="AW430" s="82"/>
      <c r="AX430" s="82"/>
      <c r="AY430" s="82"/>
      <c r="AZ430" s="81"/>
      <c r="BA430" s="81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143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1"/>
    </row>
    <row r="431" spans="2:87" s="1" customFormat="1" ht="30" customHeight="1" x14ac:dyDescent="0.25">
      <c r="B431" s="209">
        <v>516</v>
      </c>
      <c r="C431" s="210">
        <v>45496</v>
      </c>
      <c r="D431" s="209" t="s">
        <v>129</v>
      </c>
      <c r="E431" s="211" t="s">
        <v>94</v>
      </c>
      <c r="F431" s="211" t="s">
        <v>96</v>
      </c>
      <c r="G431" s="211" t="s">
        <v>38</v>
      </c>
      <c r="H431" s="212" t="s">
        <v>73</v>
      </c>
      <c r="I431" s="221">
        <v>3</v>
      </c>
      <c r="J431" s="222"/>
      <c r="K431" s="222"/>
      <c r="L431" s="222">
        <v>4</v>
      </c>
      <c r="M431" s="222">
        <v>5</v>
      </c>
      <c r="N431" s="222"/>
      <c r="O431" s="221">
        <v>3</v>
      </c>
      <c r="P431" s="223">
        <v>3</v>
      </c>
      <c r="Q431" s="221">
        <v>5</v>
      </c>
      <c r="R431" s="223"/>
      <c r="S431" s="222">
        <v>5</v>
      </c>
      <c r="T431" s="222">
        <v>5</v>
      </c>
      <c r="U431" s="222"/>
      <c r="V431" s="224">
        <v>4</v>
      </c>
      <c r="W431" s="224">
        <v>4</v>
      </c>
      <c r="X431" s="80"/>
      <c r="Y431" s="80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82"/>
      <c r="AS431" s="82"/>
      <c r="AT431" s="82"/>
      <c r="AU431" s="82"/>
      <c r="AV431" s="82"/>
      <c r="AW431" s="82"/>
      <c r="AX431" s="82"/>
      <c r="AY431" s="82"/>
      <c r="AZ431" s="81"/>
      <c r="BA431" s="81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143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1"/>
    </row>
    <row r="432" spans="2:87" s="1" customFormat="1" ht="30" customHeight="1" x14ac:dyDescent="0.25">
      <c r="B432" s="209">
        <v>517</v>
      </c>
      <c r="C432" s="210">
        <v>45497</v>
      </c>
      <c r="D432" s="209" t="s">
        <v>129</v>
      </c>
      <c r="E432" s="211" t="s">
        <v>93</v>
      </c>
      <c r="F432" s="211" t="s">
        <v>96</v>
      </c>
      <c r="G432" s="211" t="s">
        <v>44</v>
      </c>
      <c r="H432" s="212" t="s">
        <v>75</v>
      </c>
      <c r="I432" s="221">
        <v>5</v>
      </c>
      <c r="J432" s="222">
        <v>4</v>
      </c>
      <c r="K432" s="222">
        <v>4</v>
      </c>
      <c r="L432" s="222">
        <v>5</v>
      </c>
      <c r="M432" s="222">
        <v>5</v>
      </c>
      <c r="N432" s="222">
        <v>3</v>
      </c>
      <c r="O432" s="221">
        <v>3</v>
      </c>
      <c r="P432" s="223">
        <v>3</v>
      </c>
      <c r="Q432" s="221">
        <v>3</v>
      </c>
      <c r="R432" s="223">
        <v>3</v>
      </c>
      <c r="S432" s="222">
        <v>5</v>
      </c>
      <c r="T432" s="222">
        <v>1</v>
      </c>
      <c r="U432" s="222">
        <v>1</v>
      </c>
      <c r="V432" s="224">
        <v>4</v>
      </c>
      <c r="W432" s="224"/>
      <c r="X432" s="80"/>
      <c r="Y432" s="80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82"/>
      <c r="AS432" s="82"/>
      <c r="AT432" s="82"/>
      <c r="AU432" s="82"/>
      <c r="AV432" s="82"/>
      <c r="AW432" s="82"/>
      <c r="AX432" s="82"/>
      <c r="AY432" s="82"/>
      <c r="AZ432" s="81"/>
      <c r="BA432" s="81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143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1"/>
    </row>
    <row r="433" spans="2:87" s="1" customFormat="1" ht="30" customHeight="1" x14ac:dyDescent="0.25">
      <c r="B433" s="209">
        <v>518</v>
      </c>
      <c r="C433" s="210">
        <v>45497</v>
      </c>
      <c r="D433" s="209" t="s">
        <v>129</v>
      </c>
      <c r="E433" s="211" t="s">
        <v>93</v>
      </c>
      <c r="F433" s="211" t="s">
        <v>96</v>
      </c>
      <c r="G433" s="211" t="s">
        <v>24</v>
      </c>
      <c r="H433" s="212" t="s">
        <v>91</v>
      </c>
      <c r="I433" s="221">
        <v>5</v>
      </c>
      <c r="J433" s="222">
        <v>5</v>
      </c>
      <c r="K433" s="222">
        <v>5</v>
      </c>
      <c r="L433" s="222">
        <v>5</v>
      </c>
      <c r="M433" s="222">
        <v>5</v>
      </c>
      <c r="N433" s="222">
        <v>5</v>
      </c>
      <c r="O433" s="221">
        <v>5</v>
      </c>
      <c r="P433" s="223">
        <v>5</v>
      </c>
      <c r="Q433" s="221">
        <v>5</v>
      </c>
      <c r="R433" s="223">
        <v>5</v>
      </c>
      <c r="S433" s="222"/>
      <c r="T433" s="222"/>
      <c r="U433" s="222"/>
      <c r="V433" s="224"/>
      <c r="W433" s="224"/>
      <c r="X433" s="80"/>
      <c r="Y433" s="80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82"/>
      <c r="AS433" s="82"/>
      <c r="AT433" s="82"/>
      <c r="AU433" s="82"/>
      <c r="AV433" s="82"/>
      <c r="AW433" s="82"/>
      <c r="AX433" s="82"/>
      <c r="AY433" s="82"/>
      <c r="AZ433" s="81"/>
      <c r="BA433" s="81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143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1"/>
    </row>
    <row r="434" spans="2:87" s="1" customFormat="1" ht="30" customHeight="1" x14ac:dyDescent="0.25">
      <c r="B434" s="209">
        <v>519</v>
      </c>
      <c r="C434" s="210">
        <v>45497</v>
      </c>
      <c r="D434" s="209" t="s">
        <v>129</v>
      </c>
      <c r="E434" s="211" t="s">
        <v>94</v>
      </c>
      <c r="F434" s="211" t="s">
        <v>96</v>
      </c>
      <c r="G434" s="211" t="s">
        <v>28</v>
      </c>
      <c r="H434" s="212" t="s">
        <v>76</v>
      </c>
      <c r="I434" s="221">
        <v>5</v>
      </c>
      <c r="J434" s="222">
        <v>5</v>
      </c>
      <c r="K434" s="222">
        <v>4</v>
      </c>
      <c r="L434" s="222">
        <v>5</v>
      </c>
      <c r="M434" s="222">
        <v>4</v>
      </c>
      <c r="N434" s="222">
        <v>3</v>
      </c>
      <c r="O434" s="221">
        <v>5</v>
      </c>
      <c r="P434" s="223">
        <v>5</v>
      </c>
      <c r="Q434" s="221">
        <v>4</v>
      </c>
      <c r="R434" s="223">
        <v>5</v>
      </c>
      <c r="S434" s="222">
        <v>5</v>
      </c>
      <c r="T434" s="222">
        <v>5</v>
      </c>
      <c r="U434" s="222">
        <v>4</v>
      </c>
      <c r="V434" s="224">
        <v>4</v>
      </c>
      <c r="W434" s="224">
        <v>5</v>
      </c>
      <c r="X434" s="80"/>
      <c r="Y434" s="80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82"/>
      <c r="AS434" s="82"/>
      <c r="AT434" s="82"/>
      <c r="AU434" s="82"/>
      <c r="AV434" s="82"/>
      <c r="AW434" s="82"/>
      <c r="AX434" s="82"/>
      <c r="AY434" s="82"/>
      <c r="AZ434" s="81"/>
      <c r="BA434" s="81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143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1"/>
    </row>
    <row r="435" spans="2:87" s="1" customFormat="1" ht="30" customHeight="1" x14ac:dyDescent="0.25">
      <c r="B435" s="209">
        <v>520</v>
      </c>
      <c r="C435" s="210">
        <v>45497</v>
      </c>
      <c r="D435" s="209" t="s">
        <v>129</v>
      </c>
      <c r="E435" s="211" t="s">
        <v>93</v>
      </c>
      <c r="F435" s="211" t="s">
        <v>96</v>
      </c>
      <c r="G435" s="211" t="s">
        <v>28</v>
      </c>
      <c r="H435" s="212" t="s">
        <v>76</v>
      </c>
      <c r="I435" s="221">
        <v>5</v>
      </c>
      <c r="J435" s="222">
        <v>5</v>
      </c>
      <c r="K435" s="222">
        <v>5</v>
      </c>
      <c r="L435" s="222">
        <v>5</v>
      </c>
      <c r="M435" s="222">
        <v>4</v>
      </c>
      <c r="N435" s="222">
        <v>3</v>
      </c>
      <c r="O435" s="221">
        <v>5</v>
      </c>
      <c r="P435" s="223">
        <v>5</v>
      </c>
      <c r="Q435" s="221">
        <v>5</v>
      </c>
      <c r="R435" s="223">
        <v>5</v>
      </c>
      <c r="S435" s="222">
        <v>5</v>
      </c>
      <c r="T435" s="222">
        <v>5</v>
      </c>
      <c r="U435" s="222">
        <v>5</v>
      </c>
      <c r="V435" s="224">
        <v>4</v>
      </c>
      <c r="W435" s="224">
        <v>5</v>
      </c>
      <c r="X435" s="80"/>
      <c r="Y435" s="80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82"/>
      <c r="AS435" s="82"/>
      <c r="AT435" s="82"/>
      <c r="AU435" s="82"/>
      <c r="AV435" s="82"/>
      <c r="AW435" s="82"/>
      <c r="AX435" s="82"/>
      <c r="AY435" s="82"/>
      <c r="AZ435" s="81"/>
      <c r="BA435" s="81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143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1"/>
    </row>
    <row r="436" spans="2:87" s="1" customFormat="1" ht="30" customHeight="1" x14ac:dyDescent="0.25">
      <c r="B436" s="209">
        <v>521</v>
      </c>
      <c r="C436" s="210">
        <v>45497</v>
      </c>
      <c r="D436" s="209" t="s">
        <v>129</v>
      </c>
      <c r="E436" s="211" t="s">
        <v>94</v>
      </c>
      <c r="F436" s="211" t="s">
        <v>96</v>
      </c>
      <c r="G436" s="211" t="s">
        <v>152</v>
      </c>
      <c r="H436" s="212" t="s">
        <v>153</v>
      </c>
      <c r="I436" s="221">
        <v>4</v>
      </c>
      <c r="J436" s="222">
        <v>4</v>
      </c>
      <c r="K436" s="222"/>
      <c r="L436" s="222">
        <v>5</v>
      </c>
      <c r="M436" s="222">
        <v>4</v>
      </c>
      <c r="N436" s="222"/>
      <c r="O436" s="221">
        <v>4</v>
      </c>
      <c r="P436" s="223">
        <v>4</v>
      </c>
      <c r="Q436" s="221"/>
      <c r="R436" s="223"/>
      <c r="S436" s="222">
        <v>5</v>
      </c>
      <c r="T436" s="222">
        <v>2</v>
      </c>
      <c r="U436" s="222">
        <v>3</v>
      </c>
      <c r="V436" s="224">
        <v>5</v>
      </c>
      <c r="W436" s="224">
        <v>5</v>
      </c>
      <c r="X436" s="80"/>
      <c r="Y436" s="80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82"/>
      <c r="AS436" s="82"/>
      <c r="AT436" s="82"/>
      <c r="AU436" s="82"/>
      <c r="AV436" s="82"/>
      <c r="AW436" s="82"/>
      <c r="AX436" s="82"/>
      <c r="AY436" s="82"/>
      <c r="AZ436" s="81"/>
      <c r="BA436" s="81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143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1"/>
    </row>
    <row r="437" spans="2:87" s="1" customFormat="1" ht="30" customHeight="1" x14ac:dyDescent="0.25">
      <c r="B437" s="209">
        <v>522</v>
      </c>
      <c r="C437" s="210">
        <v>45497</v>
      </c>
      <c r="D437" s="209" t="s">
        <v>129</v>
      </c>
      <c r="E437" s="211" t="s">
        <v>93</v>
      </c>
      <c r="F437" s="211" t="s">
        <v>96</v>
      </c>
      <c r="G437" s="211" t="s">
        <v>28</v>
      </c>
      <c r="H437" s="212" t="s">
        <v>76</v>
      </c>
      <c r="I437" s="221">
        <v>5</v>
      </c>
      <c r="J437" s="222">
        <v>5</v>
      </c>
      <c r="K437" s="222">
        <v>5</v>
      </c>
      <c r="L437" s="222">
        <v>5</v>
      </c>
      <c r="M437" s="222">
        <v>5</v>
      </c>
      <c r="N437" s="222">
        <v>4</v>
      </c>
      <c r="O437" s="221">
        <v>3</v>
      </c>
      <c r="P437" s="223">
        <v>5</v>
      </c>
      <c r="Q437" s="221">
        <v>5</v>
      </c>
      <c r="R437" s="223">
        <v>4</v>
      </c>
      <c r="S437" s="222">
        <v>3</v>
      </c>
      <c r="T437" s="222">
        <v>5</v>
      </c>
      <c r="U437" s="222">
        <v>5</v>
      </c>
      <c r="V437" s="224">
        <v>5</v>
      </c>
      <c r="W437" s="224">
        <v>5</v>
      </c>
      <c r="X437" s="80"/>
      <c r="Y437" s="80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82"/>
      <c r="AS437" s="82"/>
      <c r="AT437" s="82"/>
      <c r="AU437" s="82"/>
      <c r="AV437" s="82"/>
      <c r="AW437" s="82"/>
      <c r="AX437" s="82"/>
      <c r="AY437" s="82"/>
      <c r="AZ437" s="81"/>
      <c r="BA437" s="81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143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1"/>
    </row>
    <row r="438" spans="2:87" s="1" customFormat="1" ht="30" customHeight="1" x14ac:dyDescent="0.25">
      <c r="B438" s="209">
        <v>523</v>
      </c>
      <c r="C438" s="210">
        <v>45497</v>
      </c>
      <c r="D438" s="209" t="s">
        <v>129</v>
      </c>
      <c r="E438" s="211" t="s">
        <v>93</v>
      </c>
      <c r="F438" s="211" t="s">
        <v>96</v>
      </c>
      <c r="G438" s="211" t="s">
        <v>43</v>
      </c>
      <c r="H438" s="212" t="s">
        <v>277</v>
      </c>
      <c r="I438" s="221">
        <v>5</v>
      </c>
      <c r="J438" s="222"/>
      <c r="K438" s="222"/>
      <c r="L438" s="222">
        <v>5</v>
      </c>
      <c r="M438" s="222">
        <v>5</v>
      </c>
      <c r="N438" s="222"/>
      <c r="O438" s="221">
        <v>2</v>
      </c>
      <c r="P438" s="223">
        <v>2</v>
      </c>
      <c r="Q438" s="221">
        <v>5</v>
      </c>
      <c r="R438" s="223">
        <v>5</v>
      </c>
      <c r="S438" s="222">
        <v>5</v>
      </c>
      <c r="T438" s="222"/>
      <c r="U438" s="222">
        <v>5</v>
      </c>
      <c r="V438" s="224">
        <v>4</v>
      </c>
      <c r="W438" s="224">
        <v>4</v>
      </c>
      <c r="X438" s="80"/>
      <c r="Y438" s="80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82"/>
      <c r="AS438" s="82"/>
      <c r="AT438" s="82"/>
      <c r="AU438" s="82"/>
      <c r="AV438" s="82"/>
      <c r="AW438" s="82"/>
      <c r="AX438" s="82"/>
      <c r="AY438" s="82"/>
      <c r="AZ438" s="81"/>
      <c r="BA438" s="81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143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1"/>
    </row>
    <row r="439" spans="2:87" s="1" customFormat="1" ht="30" customHeight="1" x14ac:dyDescent="0.25">
      <c r="B439" s="209">
        <v>524</v>
      </c>
      <c r="C439" s="210">
        <v>45497</v>
      </c>
      <c r="D439" s="209" t="s">
        <v>128</v>
      </c>
      <c r="E439" s="211" t="s">
        <v>93</v>
      </c>
      <c r="F439" s="211" t="s">
        <v>96</v>
      </c>
      <c r="G439" s="211" t="s">
        <v>25</v>
      </c>
      <c r="H439" s="212" t="s">
        <v>70</v>
      </c>
      <c r="I439" s="221">
        <v>5</v>
      </c>
      <c r="J439" s="222">
        <v>4</v>
      </c>
      <c r="K439" s="222"/>
      <c r="L439" s="222">
        <v>4</v>
      </c>
      <c r="M439" s="222">
        <v>5</v>
      </c>
      <c r="N439" s="222"/>
      <c r="O439" s="221">
        <v>4</v>
      </c>
      <c r="P439" s="223">
        <v>4</v>
      </c>
      <c r="Q439" s="221">
        <v>5</v>
      </c>
      <c r="R439" s="223">
        <v>4</v>
      </c>
      <c r="S439" s="222">
        <v>5</v>
      </c>
      <c r="T439" s="222">
        <v>5</v>
      </c>
      <c r="U439" s="222">
        <v>5</v>
      </c>
      <c r="V439" s="224">
        <v>5</v>
      </c>
      <c r="W439" s="224">
        <v>4</v>
      </c>
      <c r="X439" s="80"/>
      <c r="Y439" s="80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82"/>
      <c r="AS439" s="82"/>
      <c r="AT439" s="82"/>
      <c r="AU439" s="82"/>
      <c r="AV439" s="82"/>
      <c r="AW439" s="82"/>
      <c r="AX439" s="82"/>
      <c r="AY439" s="82"/>
      <c r="AZ439" s="81"/>
      <c r="BA439" s="81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143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1"/>
    </row>
    <row r="440" spans="2:87" s="1" customFormat="1" ht="30" customHeight="1" x14ac:dyDescent="0.25">
      <c r="B440" s="209">
        <v>526</v>
      </c>
      <c r="C440" s="210">
        <v>45497</v>
      </c>
      <c r="D440" s="209" t="s">
        <v>129</v>
      </c>
      <c r="E440" s="211" t="s">
        <v>94</v>
      </c>
      <c r="F440" s="211" t="s">
        <v>95</v>
      </c>
      <c r="G440" s="211" t="s">
        <v>131</v>
      </c>
      <c r="H440" s="212" t="s">
        <v>84</v>
      </c>
      <c r="I440" s="221">
        <v>5</v>
      </c>
      <c r="J440" s="222">
        <v>5</v>
      </c>
      <c r="K440" s="222">
        <v>4</v>
      </c>
      <c r="L440" s="222">
        <v>5</v>
      </c>
      <c r="M440" s="222">
        <v>4</v>
      </c>
      <c r="N440" s="222">
        <v>3</v>
      </c>
      <c r="O440" s="221">
        <v>3</v>
      </c>
      <c r="P440" s="223">
        <v>5</v>
      </c>
      <c r="Q440" s="221">
        <v>4</v>
      </c>
      <c r="R440" s="223">
        <v>4</v>
      </c>
      <c r="S440" s="222">
        <v>4</v>
      </c>
      <c r="T440" s="222">
        <v>4</v>
      </c>
      <c r="U440" s="222">
        <v>4</v>
      </c>
      <c r="V440" s="224">
        <v>5</v>
      </c>
      <c r="W440" s="224">
        <v>5</v>
      </c>
      <c r="X440" s="80"/>
      <c r="Y440" s="80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82"/>
      <c r="AS440" s="82"/>
      <c r="AT440" s="82"/>
      <c r="AU440" s="82"/>
      <c r="AV440" s="82"/>
      <c r="AW440" s="82"/>
      <c r="AX440" s="82"/>
      <c r="AY440" s="82"/>
      <c r="AZ440" s="81"/>
      <c r="BA440" s="81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143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1"/>
    </row>
    <row r="441" spans="2:87" s="1" customFormat="1" ht="30" customHeight="1" x14ac:dyDescent="0.25">
      <c r="B441" s="209">
        <v>527</v>
      </c>
      <c r="C441" s="210">
        <v>45497</v>
      </c>
      <c r="D441" s="209" t="s">
        <v>129</v>
      </c>
      <c r="E441" s="211" t="s">
        <v>94</v>
      </c>
      <c r="F441" s="211" t="s">
        <v>96</v>
      </c>
      <c r="G441" s="211" t="s">
        <v>34</v>
      </c>
      <c r="H441" s="212" t="s">
        <v>55</v>
      </c>
      <c r="I441" s="221">
        <v>5</v>
      </c>
      <c r="J441" s="222">
        <v>5</v>
      </c>
      <c r="K441" s="222">
        <v>5</v>
      </c>
      <c r="L441" s="222">
        <v>5</v>
      </c>
      <c r="M441" s="222">
        <v>5</v>
      </c>
      <c r="N441" s="222">
        <v>4</v>
      </c>
      <c r="O441" s="221">
        <v>5</v>
      </c>
      <c r="P441" s="223">
        <v>5</v>
      </c>
      <c r="Q441" s="221">
        <v>5</v>
      </c>
      <c r="R441" s="223">
        <v>5</v>
      </c>
      <c r="S441" s="222">
        <v>5</v>
      </c>
      <c r="T441" s="222">
        <v>5</v>
      </c>
      <c r="U441" s="222">
        <v>5</v>
      </c>
      <c r="V441" s="224">
        <v>5</v>
      </c>
      <c r="W441" s="224">
        <v>5</v>
      </c>
      <c r="X441" s="80"/>
      <c r="Y441" s="80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82"/>
      <c r="AS441" s="82"/>
      <c r="AT441" s="82"/>
      <c r="AU441" s="82"/>
      <c r="AV441" s="82"/>
      <c r="AW441" s="82"/>
      <c r="AX441" s="82"/>
      <c r="AY441" s="82"/>
      <c r="AZ441" s="81"/>
      <c r="BA441" s="81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143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1"/>
    </row>
    <row r="442" spans="2:87" s="1" customFormat="1" ht="30" customHeight="1" x14ac:dyDescent="0.25">
      <c r="B442" s="209">
        <v>528</v>
      </c>
      <c r="C442" s="210">
        <v>45497</v>
      </c>
      <c r="D442" s="209" t="s">
        <v>129</v>
      </c>
      <c r="E442" s="211" t="s">
        <v>94</v>
      </c>
      <c r="F442" s="211" t="s">
        <v>96</v>
      </c>
      <c r="G442" s="211" t="s">
        <v>23</v>
      </c>
      <c r="H442" s="212" t="s">
        <v>82</v>
      </c>
      <c r="I442" s="221">
        <v>5</v>
      </c>
      <c r="J442" s="222">
        <v>5</v>
      </c>
      <c r="K442" s="222">
        <v>5</v>
      </c>
      <c r="L442" s="222">
        <v>5</v>
      </c>
      <c r="M442" s="222">
        <v>3</v>
      </c>
      <c r="N442" s="222">
        <v>4</v>
      </c>
      <c r="O442" s="221">
        <v>4</v>
      </c>
      <c r="P442" s="223">
        <v>4</v>
      </c>
      <c r="Q442" s="221">
        <v>5</v>
      </c>
      <c r="R442" s="223">
        <v>4</v>
      </c>
      <c r="S442" s="222">
        <v>5</v>
      </c>
      <c r="T442" s="222">
        <v>5</v>
      </c>
      <c r="U442" s="222">
        <v>5</v>
      </c>
      <c r="V442" s="224">
        <v>4</v>
      </c>
      <c r="W442" s="224">
        <v>5</v>
      </c>
      <c r="X442" s="80"/>
      <c r="Y442" s="80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82"/>
      <c r="AS442" s="82"/>
      <c r="AT442" s="82"/>
      <c r="AU442" s="82"/>
      <c r="AV442" s="82"/>
      <c r="AW442" s="82"/>
      <c r="AX442" s="82"/>
      <c r="AY442" s="82"/>
      <c r="AZ442" s="81"/>
      <c r="BA442" s="81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143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1"/>
    </row>
    <row r="443" spans="2:87" s="1" customFormat="1" ht="30" customHeight="1" x14ac:dyDescent="0.25">
      <c r="B443" s="209">
        <v>529</v>
      </c>
      <c r="C443" s="210">
        <v>45497</v>
      </c>
      <c r="D443" s="209" t="s">
        <v>129</v>
      </c>
      <c r="E443" s="211" t="s">
        <v>94</v>
      </c>
      <c r="F443" s="211" t="s">
        <v>97</v>
      </c>
      <c r="G443" s="211" t="s">
        <v>36</v>
      </c>
      <c r="H443" s="212" t="s">
        <v>86</v>
      </c>
      <c r="I443" s="221">
        <v>2</v>
      </c>
      <c r="J443" s="222">
        <v>2</v>
      </c>
      <c r="K443" s="222">
        <v>4</v>
      </c>
      <c r="L443" s="222">
        <v>3</v>
      </c>
      <c r="M443" s="222">
        <v>2</v>
      </c>
      <c r="N443" s="222">
        <v>3</v>
      </c>
      <c r="O443" s="221">
        <v>2</v>
      </c>
      <c r="P443" s="223"/>
      <c r="Q443" s="221">
        <v>3</v>
      </c>
      <c r="R443" s="223">
        <v>4</v>
      </c>
      <c r="S443" s="222">
        <v>2</v>
      </c>
      <c r="T443" s="222">
        <v>1</v>
      </c>
      <c r="U443" s="222">
        <v>3</v>
      </c>
      <c r="V443" s="224">
        <v>4</v>
      </c>
      <c r="W443" s="224">
        <v>3</v>
      </c>
      <c r="X443" s="80"/>
      <c r="Y443" s="80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82"/>
      <c r="AS443" s="82"/>
      <c r="AT443" s="82"/>
      <c r="AU443" s="82"/>
      <c r="AV443" s="82"/>
      <c r="AW443" s="82"/>
      <c r="AX443" s="82"/>
      <c r="AY443" s="82"/>
      <c r="AZ443" s="81"/>
      <c r="BA443" s="81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143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1"/>
    </row>
    <row r="444" spans="2:87" s="1" customFormat="1" ht="30" customHeight="1" x14ac:dyDescent="0.25">
      <c r="B444" s="209">
        <v>530</v>
      </c>
      <c r="C444" s="210">
        <v>45497</v>
      </c>
      <c r="D444" s="209" t="s">
        <v>129</v>
      </c>
      <c r="E444" s="211" t="s">
        <v>93</v>
      </c>
      <c r="F444" s="211" t="s">
        <v>96</v>
      </c>
      <c r="G444" s="211" t="s">
        <v>44</v>
      </c>
      <c r="H444" s="212" t="s">
        <v>75</v>
      </c>
      <c r="I444" s="221">
        <v>4</v>
      </c>
      <c r="J444" s="222">
        <v>4</v>
      </c>
      <c r="K444" s="222">
        <v>5</v>
      </c>
      <c r="L444" s="222">
        <v>4</v>
      </c>
      <c r="M444" s="222">
        <v>4</v>
      </c>
      <c r="N444" s="222">
        <v>2</v>
      </c>
      <c r="O444" s="221">
        <v>3</v>
      </c>
      <c r="P444" s="223">
        <v>4</v>
      </c>
      <c r="Q444" s="221">
        <v>3</v>
      </c>
      <c r="R444" s="223">
        <v>4</v>
      </c>
      <c r="S444" s="222">
        <v>4</v>
      </c>
      <c r="T444" s="222">
        <v>1</v>
      </c>
      <c r="U444" s="222">
        <v>2</v>
      </c>
      <c r="V444" s="224">
        <v>5</v>
      </c>
      <c r="W444" s="224">
        <v>4</v>
      </c>
      <c r="X444" s="80"/>
      <c r="Y444" s="80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82"/>
      <c r="AS444" s="82"/>
      <c r="AT444" s="82"/>
      <c r="AU444" s="82"/>
      <c r="AV444" s="82"/>
      <c r="AW444" s="82"/>
      <c r="AX444" s="82"/>
      <c r="AY444" s="82"/>
      <c r="AZ444" s="81"/>
      <c r="BA444" s="81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143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1"/>
    </row>
    <row r="445" spans="2:87" s="1" customFormat="1" ht="30" customHeight="1" x14ac:dyDescent="0.25">
      <c r="B445" s="209">
        <v>531</v>
      </c>
      <c r="C445" s="210">
        <v>45497</v>
      </c>
      <c r="D445" s="209" t="s">
        <v>129</v>
      </c>
      <c r="E445" s="211" t="s">
        <v>94</v>
      </c>
      <c r="F445" s="211" t="s">
        <v>96</v>
      </c>
      <c r="G445" s="211" t="s">
        <v>21</v>
      </c>
      <c r="H445" s="212" t="s">
        <v>66</v>
      </c>
      <c r="I445" s="221">
        <v>5</v>
      </c>
      <c r="J445" s="222">
        <v>5</v>
      </c>
      <c r="K445" s="222">
        <v>4</v>
      </c>
      <c r="L445" s="222">
        <v>5</v>
      </c>
      <c r="M445" s="222">
        <v>5</v>
      </c>
      <c r="N445" s="222">
        <v>4</v>
      </c>
      <c r="O445" s="221">
        <v>5</v>
      </c>
      <c r="P445" s="223">
        <v>5</v>
      </c>
      <c r="Q445" s="221">
        <v>5</v>
      </c>
      <c r="R445" s="223">
        <v>5</v>
      </c>
      <c r="S445" s="222">
        <v>5</v>
      </c>
      <c r="T445" s="222">
        <v>4</v>
      </c>
      <c r="U445" s="222">
        <v>5</v>
      </c>
      <c r="V445" s="224">
        <v>5</v>
      </c>
      <c r="W445" s="224">
        <v>5</v>
      </c>
      <c r="X445" s="80"/>
      <c r="Y445" s="80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82"/>
      <c r="AS445" s="82"/>
      <c r="AT445" s="82"/>
      <c r="AU445" s="82"/>
      <c r="AV445" s="82"/>
      <c r="AW445" s="82"/>
      <c r="AX445" s="82"/>
      <c r="AY445" s="82"/>
      <c r="AZ445" s="81"/>
      <c r="BA445" s="81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143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1"/>
    </row>
    <row r="446" spans="2:87" s="1" customFormat="1" ht="30" customHeight="1" x14ac:dyDescent="0.25">
      <c r="B446" s="209">
        <v>532</v>
      </c>
      <c r="C446" s="210">
        <v>45497</v>
      </c>
      <c r="D446" s="209" t="s">
        <v>129</v>
      </c>
      <c r="E446" s="211" t="s">
        <v>94</v>
      </c>
      <c r="F446" s="211" t="s">
        <v>96</v>
      </c>
      <c r="G446" s="211" t="s">
        <v>23</v>
      </c>
      <c r="H446" s="212" t="s">
        <v>82</v>
      </c>
      <c r="I446" s="221">
        <v>4</v>
      </c>
      <c r="J446" s="222">
        <v>5</v>
      </c>
      <c r="K446" s="222">
        <v>5</v>
      </c>
      <c r="L446" s="222">
        <v>5</v>
      </c>
      <c r="M446" s="222">
        <v>4</v>
      </c>
      <c r="N446" s="222">
        <v>4</v>
      </c>
      <c r="O446" s="221">
        <v>5</v>
      </c>
      <c r="P446" s="223">
        <v>5</v>
      </c>
      <c r="Q446" s="221">
        <v>5</v>
      </c>
      <c r="R446" s="223">
        <v>5</v>
      </c>
      <c r="S446" s="222">
        <v>5</v>
      </c>
      <c r="T446" s="222">
        <v>5</v>
      </c>
      <c r="U446" s="222">
        <v>5</v>
      </c>
      <c r="V446" s="224">
        <v>5</v>
      </c>
      <c r="W446" s="224">
        <v>5</v>
      </c>
      <c r="X446" s="80"/>
      <c r="Y446" s="80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82"/>
      <c r="AS446" s="82"/>
      <c r="AT446" s="82"/>
      <c r="AU446" s="82"/>
      <c r="AV446" s="82"/>
      <c r="AW446" s="82"/>
      <c r="AX446" s="82"/>
      <c r="AY446" s="82"/>
      <c r="AZ446" s="81"/>
      <c r="BA446" s="81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143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1"/>
    </row>
    <row r="447" spans="2:87" s="1" customFormat="1" ht="30" customHeight="1" x14ac:dyDescent="0.25">
      <c r="B447" s="209">
        <v>534</v>
      </c>
      <c r="C447" s="210">
        <v>45497</v>
      </c>
      <c r="D447" s="209" t="s">
        <v>128</v>
      </c>
      <c r="E447" s="211" t="s">
        <v>93</v>
      </c>
      <c r="F447" s="211" t="s">
        <v>96</v>
      </c>
      <c r="G447" s="211" t="s">
        <v>31</v>
      </c>
      <c r="H447" s="212" t="s">
        <v>60</v>
      </c>
      <c r="I447" s="221"/>
      <c r="J447" s="222"/>
      <c r="K447" s="222">
        <v>4</v>
      </c>
      <c r="L447" s="222">
        <v>4</v>
      </c>
      <c r="M447" s="222">
        <v>5</v>
      </c>
      <c r="N447" s="222"/>
      <c r="O447" s="221"/>
      <c r="P447" s="223"/>
      <c r="Q447" s="221">
        <v>4</v>
      </c>
      <c r="R447" s="223"/>
      <c r="S447" s="222"/>
      <c r="T447" s="222">
        <v>2</v>
      </c>
      <c r="U447" s="222">
        <v>3</v>
      </c>
      <c r="V447" s="224">
        <v>4</v>
      </c>
      <c r="W447" s="224">
        <v>4</v>
      </c>
      <c r="X447" s="80"/>
      <c r="Y447" s="80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82"/>
      <c r="AS447" s="82"/>
      <c r="AT447" s="82"/>
      <c r="AU447" s="82"/>
      <c r="AV447" s="82"/>
      <c r="AW447" s="82"/>
      <c r="AX447" s="82"/>
      <c r="AY447" s="82"/>
      <c r="AZ447" s="81"/>
      <c r="BA447" s="81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143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1"/>
    </row>
    <row r="448" spans="2:87" s="1" customFormat="1" ht="30" customHeight="1" x14ac:dyDescent="0.25">
      <c r="B448" s="209">
        <v>535</v>
      </c>
      <c r="C448" s="210">
        <v>45497</v>
      </c>
      <c r="D448" s="209" t="s">
        <v>129</v>
      </c>
      <c r="E448" s="211" t="s">
        <v>94</v>
      </c>
      <c r="F448" s="211" t="s">
        <v>96</v>
      </c>
      <c r="G448" s="211" t="s">
        <v>149</v>
      </c>
      <c r="H448" s="212" t="s">
        <v>63</v>
      </c>
      <c r="I448" s="221">
        <v>3</v>
      </c>
      <c r="J448" s="222">
        <v>4</v>
      </c>
      <c r="K448" s="222">
        <v>1</v>
      </c>
      <c r="L448" s="222">
        <v>3</v>
      </c>
      <c r="M448" s="222">
        <v>5</v>
      </c>
      <c r="N448" s="222">
        <v>1</v>
      </c>
      <c r="O448" s="221">
        <v>4</v>
      </c>
      <c r="P448" s="223">
        <v>4</v>
      </c>
      <c r="Q448" s="221">
        <v>4</v>
      </c>
      <c r="R448" s="223">
        <v>4</v>
      </c>
      <c r="S448" s="222">
        <v>5</v>
      </c>
      <c r="T448" s="222">
        <v>1</v>
      </c>
      <c r="U448" s="222">
        <v>1</v>
      </c>
      <c r="V448" s="224">
        <v>4</v>
      </c>
      <c r="W448" s="224">
        <v>2</v>
      </c>
      <c r="X448" s="80"/>
      <c r="Y448" s="80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82"/>
      <c r="AS448" s="82"/>
      <c r="AT448" s="82"/>
      <c r="AU448" s="82"/>
      <c r="AV448" s="82"/>
      <c r="AW448" s="82"/>
      <c r="AX448" s="82"/>
      <c r="AY448" s="82"/>
      <c r="AZ448" s="81"/>
      <c r="BA448" s="81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143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1"/>
    </row>
    <row r="449" spans="2:87" s="1" customFormat="1" ht="30" customHeight="1" x14ac:dyDescent="0.25">
      <c r="B449" s="209">
        <v>536</v>
      </c>
      <c r="C449" s="210">
        <v>45497</v>
      </c>
      <c r="D449" s="209" t="s">
        <v>129</v>
      </c>
      <c r="E449" s="211" t="s">
        <v>93</v>
      </c>
      <c r="F449" s="211" t="s">
        <v>96</v>
      </c>
      <c r="G449" s="211" t="s">
        <v>132</v>
      </c>
      <c r="H449" s="212" t="s">
        <v>74</v>
      </c>
      <c r="I449" s="221">
        <v>3</v>
      </c>
      <c r="J449" s="222"/>
      <c r="K449" s="222"/>
      <c r="L449" s="222">
        <v>4</v>
      </c>
      <c r="M449" s="222"/>
      <c r="N449" s="222"/>
      <c r="O449" s="221">
        <v>3</v>
      </c>
      <c r="P449" s="223"/>
      <c r="Q449" s="221">
        <v>3</v>
      </c>
      <c r="R449" s="223">
        <v>1</v>
      </c>
      <c r="S449" s="222"/>
      <c r="T449" s="222"/>
      <c r="U449" s="222">
        <v>4</v>
      </c>
      <c r="V449" s="224"/>
      <c r="W449" s="224">
        <v>3</v>
      </c>
      <c r="X449" s="80"/>
      <c r="Y449" s="80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82"/>
      <c r="AS449" s="82"/>
      <c r="AT449" s="82"/>
      <c r="AU449" s="82"/>
      <c r="AV449" s="82"/>
      <c r="AW449" s="82"/>
      <c r="AX449" s="82"/>
      <c r="AY449" s="82"/>
      <c r="AZ449" s="81"/>
      <c r="BA449" s="81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143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1"/>
    </row>
    <row r="450" spans="2:87" s="1" customFormat="1" ht="30" customHeight="1" x14ac:dyDescent="0.25">
      <c r="B450" s="209">
        <v>537</v>
      </c>
      <c r="C450" s="210">
        <v>45498</v>
      </c>
      <c r="D450" s="209" t="s">
        <v>129</v>
      </c>
      <c r="E450" s="211" t="s">
        <v>94</v>
      </c>
      <c r="F450" s="211" t="s">
        <v>96</v>
      </c>
      <c r="G450" s="211" t="s">
        <v>35</v>
      </c>
      <c r="H450" s="212" t="s">
        <v>72</v>
      </c>
      <c r="I450" s="221">
        <v>5</v>
      </c>
      <c r="J450" s="222">
        <v>5</v>
      </c>
      <c r="K450" s="222">
        <v>5</v>
      </c>
      <c r="L450" s="222">
        <v>5</v>
      </c>
      <c r="M450" s="222">
        <v>5</v>
      </c>
      <c r="N450" s="222">
        <v>5</v>
      </c>
      <c r="O450" s="221">
        <v>5</v>
      </c>
      <c r="P450" s="223">
        <v>5</v>
      </c>
      <c r="Q450" s="221">
        <v>5</v>
      </c>
      <c r="R450" s="223">
        <v>5</v>
      </c>
      <c r="S450" s="222">
        <v>5</v>
      </c>
      <c r="T450" s="222">
        <v>5</v>
      </c>
      <c r="U450" s="222">
        <v>5</v>
      </c>
      <c r="V450" s="224">
        <v>5</v>
      </c>
      <c r="W450" s="224">
        <v>5</v>
      </c>
      <c r="X450" s="80"/>
      <c r="Y450" s="80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82"/>
      <c r="AS450" s="82"/>
      <c r="AT450" s="82"/>
      <c r="AU450" s="82"/>
      <c r="AV450" s="82"/>
      <c r="AW450" s="82"/>
      <c r="AX450" s="82"/>
      <c r="AY450" s="82"/>
      <c r="AZ450" s="81"/>
      <c r="BA450" s="81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143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1"/>
    </row>
    <row r="451" spans="2:87" s="1" customFormat="1" ht="30" customHeight="1" x14ac:dyDescent="0.25">
      <c r="B451" s="209">
        <v>538</v>
      </c>
      <c r="C451" s="210">
        <v>45498</v>
      </c>
      <c r="D451" s="209" t="s">
        <v>129</v>
      </c>
      <c r="E451" s="211" t="s">
        <v>93</v>
      </c>
      <c r="F451" s="211" t="s">
        <v>97</v>
      </c>
      <c r="G451" s="211" t="s">
        <v>40</v>
      </c>
      <c r="H451" s="212" t="s">
        <v>77</v>
      </c>
      <c r="I451" s="221">
        <v>5</v>
      </c>
      <c r="J451" s="222">
        <v>5</v>
      </c>
      <c r="K451" s="222">
        <v>4</v>
      </c>
      <c r="L451" s="222">
        <v>5</v>
      </c>
      <c r="M451" s="222">
        <v>3</v>
      </c>
      <c r="N451" s="222">
        <v>1</v>
      </c>
      <c r="O451" s="221">
        <v>5</v>
      </c>
      <c r="P451" s="223">
        <v>5</v>
      </c>
      <c r="Q451" s="221">
        <v>4</v>
      </c>
      <c r="R451" s="223">
        <v>3</v>
      </c>
      <c r="S451" s="222">
        <v>4</v>
      </c>
      <c r="T451" s="222">
        <v>5</v>
      </c>
      <c r="U451" s="222">
        <v>4</v>
      </c>
      <c r="V451" s="224">
        <v>4</v>
      </c>
      <c r="W451" s="224">
        <v>5</v>
      </c>
      <c r="X451" s="80"/>
      <c r="Y451" s="80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82"/>
      <c r="AS451" s="82"/>
      <c r="AT451" s="82"/>
      <c r="AU451" s="82"/>
      <c r="AV451" s="82"/>
      <c r="AW451" s="82"/>
      <c r="AX451" s="82"/>
      <c r="AY451" s="82"/>
      <c r="AZ451" s="81"/>
      <c r="BA451" s="81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143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1"/>
    </row>
    <row r="452" spans="2:87" s="1" customFormat="1" ht="30" customHeight="1" x14ac:dyDescent="0.25">
      <c r="B452" s="209">
        <v>539</v>
      </c>
      <c r="C452" s="210">
        <v>45498</v>
      </c>
      <c r="D452" s="209" t="s">
        <v>129</v>
      </c>
      <c r="E452" s="211" t="s">
        <v>94</v>
      </c>
      <c r="F452" s="211" t="s">
        <v>96</v>
      </c>
      <c r="G452" s="211" t="s">
        <v>23</v>
      </c>
      <c r="H452" s="212" t="s">
        <v>82</v>
      </c>
      <c r="I452" s="221">
        <v>5</v>
      </c>
      <c r="J452" s="222">
        <v>5</v>
      </c>
      <c r="K452" s="222">
        <v>5</v>
      </c>
      <c r="L452" s="222">
        <v>5</v>
      </c>
      <c r="M452" s="222">
        <v>5</v>
      </c>
      <c r="N452" s="222">
        <v>5</v>
      </c>
      <c r="O452" s="221">
        <v>5</v>
      </c>
      <c r="P452" s="223">
        <v>5</v>
      </c>
      <c r="Q452" s="221">
        <v>5</v>
      </c>
      <c r="R452" s="223">
        <v>5</v>
      </c>
      <c r="S452" s="222">
        <v>5</v>
      </c>
      <c r="T452" s="222">
        <v>4</v>
      </c>
      <c r="U452" s="222">
        <v>4</v>
      </c>
      <c r="V452" s="224">
        <v>5</v>
      </c>
      <c r="W452" s="224">
        <v>5</v>
      </c>
      <c r="X452" s="80"/>
      <c r="Y452" s="80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82"/>
      <c r="AS452" s="82"/>
      <c r="AT452" s="82"/>
      <c r="AU452" s="82"/>
      <c r="AV452" s="82"/>
      <c r="AW452" s="82"/>
      <c r="AX452" s="82"/>
      <c r="AY452" s="82"/>
      <c r="AZ452" s="81"/>
      <c r="BA452" s="81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143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1"/>
    </row>
    <row r="453" spans="2:87" s="1" customFormat="1" ht="30" customHeight="1" x14ac:dyDescent="0.25">
      <c r="B453" s="209">
        <v>540</v>
      </c>
      <c r="C453" s="210">
        <v>45499</v>
      </c>
      <c r="D453" s="209" t="s">
        <v>129</v>
      </c>
      <c r="E453" s="211" t="s">
        <v>93</v>
      </c>
      <c r="F453" s="211" t="s">
        <v>96</v>
      </c>
      <c r="G453" s="211" t="s">
        <v>21</v>
      </c>
      <c r="H453" s="212" t="s">
        <v>66</v>
      </c>
      <c r="I453" s="221">
        <v>5</v>
      </c>
      <c r="J453" s="222">
        <v>5</v>
      </c>
      <c r="K453" s="222">
        <v>5</v>
      </c>
      <c r="L453" s="222">
        <v>5</v>
      </c>
      <c r="M453" s="222">
        <v>4</v>
      </c>
      <c r="N453" s="222">
        <v>3</v>
      </c>
      <c r="O453" s="221">
        <v>3</v>
      </c>
      <c r="P453" s="223">
        <v>4</v>
      </c>
      <c r="Q453" s="221">
        <v>5</v>
      </c>
      <c r="R453" s="223">
        <v>2</v>
      </c>
      <c r="S453" s="222">
        <v>3</v>
      </c>
      <c r="T453" s="222">
        <v>5</v>
      </c>
      <c r="U453" s="222">
        <v>5</v>
      </c>
      <c r="V453" s="224">
        <v>4</v>
      </c>
      <c r="W453" s="224">
        <v>4</v>
      </c>
      <c r="X453" s="80"/>
      <c r="Y453" s="80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82"/>
      <c r="AS453" s="82"/>
      <c r="AT453" s="82"/>
      <c r="AU453" s="82"/>
      <c r="AV453" s="82"/>
      <c r="AW453" s="82"/>
      <c r="AX453" s="82"/>
      <c r="AY453" s="82"/>
      <c r="AZ453" s="81"/>
      <c r="BA453" s="81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143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1"/>
    </row>
    <row r="454" spans="2:87" s="1" customFormat="1" ht="30" customHeight="1" x14ac:dyDescent="0.25">
      <c r="B454" s="209">
        <v>541</v>
      </c>
      <c r="C454" s="210">
        <v>45499</v>
      </c>
      <c r="D454" s="209" t="s">
        <v>129</v>
      </c>
      <c r="E454" s="211" t="s">
        <v>94</v>
      </c>
      <c r="F454" s="211" t="s">
        <v>95</v>
      </c>
      <c r="G454" s="211" t="s">
        <v>17</v>
      </c>
      <c r="H454" s="212" t="s">
        <v>79</v>
      </c>
      <c r="I454" s="221">
        <v>3</v>
      </c>
      <c r="J454" s="222">
        <v>1</v>
      </c>
      <c r="K454" s="222">
        <v>2</v>
      </c>
      <c r="L454" s="222">
        <v>3</v>
      </c>
      <c r="M454" s="222">
        <v>5</v>
      </c>
      <c r="N454" s="222">
        <v>4</v>
      </c>
      <c r="O454" s="221">
        <v>4</v>
      </c>
      <c r="P454" s="223">
        <v>3</v>
      </c>
      <c r="Q454" s="221">
        <v>4</v>
      </c>
      <c r="R454" s="223">
        <v>2</v>
      </c>
      <c r="S454" s="222">
        <v>4</v>
      </c>
      <c r="T454" s="222">
        <v>5</v>
      </c>
      <c r="U454" s="222">
        <v>5</v>
      </c>
      <c r="V454" s="224">
        <v>4</v>
      </c>
      <c r="W454" s="224">
        <v>2</v>
      </c>
      <c r="X454" s="80"/>
      <c r="Y454" s="80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82"/>
      <c r="AS454" s="82"/>
      <c r="AT454" s="82"/>
      <c r="AU454" s="82"/>
      <c r="AV454" s="82"/>
      <c r="AW454" s="82"/>
      <c r="AX454" s="82"/>
      <c r="AY454" s="82"/>
      <c r="AZ454" s="81"/>
      <c r="BA454" s="81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143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1"/>
    </row>
    <row r="455" spans="2:87" s="1" customFormat="1" ht="30" customHeight="1" x14ac:dyDescent="0.25">
      <c r="B455" s="209">
        <v>542</v>
      </c>
      <c r="C455" s="210">
        <v>45499</v>
      </c>
      <c r="D455" s="209" t="s">
        <v>129</v>
      </c>
      <c r="E455" s="211" t="s">
        <v>94</v>
      </c>
      <c r="F455" s="211" t="s">
        <v>95</v>
      </c>
      <c r="G455" s="211" t="s">
        <v>18</v>
      </c>
      <c r="H455" s="212" t="s">
        <v>69</v>
      </c>
      <c r="I455" s="221">
        <v>5</v>
      </c>
      <c r="J455" s="222">
        <v>5</v>
      </c>
      <c r="K455" s="222">
        <v>5</v>
      </c>
      <c r="L455" s="222">
        <v>5</v>
      </c>
      <c r="M455" s="222">
        <v>5</v>
      </c>
      <c r="N455" s="222">
        <v>4</v>
      </c>
      <c r="O455" s="221"/>
      <c r="P455" s="223"/>
      <c r="Q455" s="221">
        <v>5</v>
      </c>
      <c r="R455" s="223">
        <v>5</v>
      </c>
      <c r="S455" s="222">
        <v>5</v>
      </c>
      <c r="T455" s="222">
        <v>4</v>
      </c>
      <c r="U455" s="222">
        <v>5</v>
      </c>
      <c r="V455" s="224">
        <v>5</v>
      </c>
      <c r="W455" s="224">
        <v>5</v>
      </c>
      <c r="X455" s="80"/>
      <c r="Y455" s="80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82"/>
      <c r="AS455" s="82"/>
      <c r="AT455" s="82"/>
      <c r="AU455" s="82"/>
      <c r="AV455" s="82"/>
      <c r="AW455" s="82"/>
      <c r="AX455" s="82"/>
      <c r="AY455" s="82"/>
      <c r="AZ455" s="81"/>
      <c r="BA455" s="81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143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1"/>
    </row>
    <row r="456" spans="2:87" s="1" customFormat="1" ht="30" customHeight="1" x14ac:dyDescent="0.25">
      <c r="B456" s="209">
        <v>543</v>
      </c>
      <c r="C456" s="210">
        <v>45501</v>
      </c>
      <c r="D456" s="209" t="s">
        <v>129</v>
      </c>
      <c r="E456" s="211" t="s">
        <v>93</v>
      </c>
      <c r="F456" s="211" t="s">
        <v>96</v>
      </c>
      <c r="G456" s="211" t="s">
        <v>26</v>
      </c>
      <c r="H456" s="212" t="s">
        <v>62</v>
      </c>
      <c r="I456" s="221">
        <v>5</v>
      </c>
      <c r="J456" s="222">
        <v>5</v>
      </c>
      <c r="K456" s="222">
        <v>5</v>
      </c>
      <c r="L456" s="222">
        <v>5</v>
      </c>
      <c r="M456" s="222">
        <v>5</v>
      </c>
      <c r="N456" s="222"/>
      <c r="O456" s="221"/>
      <c r="P456" s="223">
        <v>5</v>
      </c>
      <c r="Q456" s="221">
        <v>4</v>
      </c>
      <c r="R456" s="223">
        <v>4</v>
      </c>
      <c r="S456" s="222">
        <v>5</v>
      </c>
      <c r="T456" s="222">
        <v>5</v>
      </c>
      <c r="U456" s="222">
        <v>5</v>
      </c>
      <c r="V456" s="224">
        <v>5</v>
      </c>
      <c r="W456" s="224">
        <v>5</v>
      </c>
      <c r="X456" s="80"/>
      <c r="Y456" s="80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82"/>
      <c r="AS456" s="82"/>
      <c r="AT456" s="82"/>
      <c r="AU456" s="82"/>
      <c r="AV456" s="82"/>
      <c r="AW456" s="82"/>
      <c r="AX456" s="82"/>
      <c r="AY456" s="82"/>
      <c r="AZ456" s="81"/>
      <c r="BA456" s="81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143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1"/>
    </row>
    <row r="457" spans="2:87" s="1" customFormat="1" ht="30" customHeight="1" x14ac:dyDescent="0.25">
      <c r="B457" s="209">
        <v>544</v>
      </c>
      <c r="C457" s="210">
        <v>45502</v>
      </c>
      <c r="D457" s="209" t="s">
        <v>129</v>
      </c>
      <c r="E457" s="211" t="s">
        <v>94</v>
      </c>
      <c r="F457" s="211" t="s">
        <v>96</v>
      </c>
      <c r="G457" s="211" t="s">
        <v>23</v>
      </c>
      <c r="H457" s="212" t="s">
        <v>82</v>
      </c>
      <c r="I457" s="221">
        <v>4</v>
      </c>
      <c r="J457" s="222">
        <v>5</v>
      </c>
      <c r="K457" s="222"/>
      <c r="L457" s="222">
        <v>5</v>
      </c>
      <c r="M457" s="222">
        <v>5</v>
      </c>
      <c r="N457" s="222"/>
      <c r="O457" s="221">
        <v>5</v>
      </c>
      <c r="P457" s="223">
        <v>5</v>
      </c>
      <c r="Q457" s="221"/>
      <c r="R457" s="223"/>
      <c r="S457" s="222"/>
      <c r="T457" s="222"/>
      <c r="U457" s="222"/>
      <c r="V457" s="224">
        <v>5</v>
      </c>
      <c r="W457" s="224">
        <v>5</v>
      </c>
      <c r="X457" s="80"/>
      <c r="Y457" s="80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82"/>
      <c r="AS457" s="82"/>
      <c r="AT457" s="82"/>
      <c r="AU457" s="82"/>
      <c r="AV457" s="82"/>
      <c r="AW457" s="82"/>
      <c r="AX457" s="82"/>
      <c r="AY457" s="82"/>
      <c r="AZ457" s="81"/>
      <c r="BA457" s="81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143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1"/>
    </row>
    <row r="458" spans="2:87" s="1" customFormat="1" ht="30" customHeight="1" x14ac:dyDescent="0.25">
      <c r="B458" s="209">
        <v>545</v>
      </c>
      <c r="C458" s="210">
        <v>45502</v>
      </c>
      <c r="D458" s="209" t="s">
        <v>129</v>
      </c>
      <c r="E458" s="211" t="s">
        <v>94</v>
      </c>
      <c r="F458" s="211" t="s">
        <v>95</v>
      </c>
      <c r="G458" s="211" t="s">
        <v>21</v>
      </c>
      <c r="H458" s="212" t="s">
        <v>66</v>
      </c>
      <c r="I458" s="221">
        <v>4</v>
      </c>
      <c r="J458" s="222">
        <v>4</v>
      </c>
      <c r="K458" s="222"/>
      <c r="L458" s="222">
        <v>5</v>
      </c>
      <c r="M458" s="222"/>
      <c r="N458" s="222"/>
      <c r="O458" s="221">
        <v>4</v>
      </c>
      <c r="P458" s="223">
        <v>5</v>
      </c>
      <c r="Q458" s="221"/>
      <c r="R458" s="223">
        <v>3</v>
      </c>
      <c r="S458" s="222">
        <v>5</v>
      </c>
      <c r="T458" s="222">
        <v>5</v>
      </c>
      <c r="U458" s="222"/>
      <c r="V458" s="224">
        <v>5</v>
      </c>
      <c r="W458" s="224">
        <v>5</v>
      </c>
      <c r="X458" s="80"/>
      <c r="Y458" s="80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82"/>
      <c r="AS458" s="82"/>
      <c r="AT458" s="82"/>
      <c r="AU458" s="82"/>
      <c r="AV458" s="82"/>
      <c r="AW458" s="82"/>
      <c r="AX458" s="82"/>
      <c r="AY458" s="82"/>
      <c r="AZ458" s="81"/>
      <c r="BA458" s="81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143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1"/>
    </row>
    <row r="459" spans="2:87" s="1" customFormat="1" ht="30" customHeight="1" x14ac:dyDescent="0.25">
      <c r="B459" s="209">
        <v>546</v>
      </c>
      <c r="C459" s="210">
        <v>45502</v>
      </c>
      <c r="D459" s="209" t="s">
        <v>129</v>
      </c>
      <c r="E459" s="211" t="s">
        <v>94</v>
      </c>
      <c r="F459" s="211" t="s">
        <v>96</v>
      </c>
      <c r="G459" s="211" t="s">
        <v>22</v>
      </c>
      <c r="H459" s="212" t="s">
        <v>81</v>
      </c>
      <c r="I459" s="221">
        <v>5</v>
      </c>
      <c r="J459" s="222">
        <v>3</v>
      </c>
      <c r="K459" s="222">
        <v>1</v>
      </c>
      <c r="L459" s="222">
        <v>5</v>
      </c>
      <c r="M459" s="222">
        <v>2</v>
      </c>
      <c r="N459" s="222">
        <v>1</v>
      </c>
      <c r="O459" s="221"/>
      <c r="P459" s="223"/>
      <c r="Q459" s="221"/>
      <c r="R459" s="223">
        <v>1</v>
      </c>
      <c r="S459" s="222">
        <v>4</v>
      </c>
      <c r="T459" s="222"/>
      <c r="U459" s="222"/>
      <c r="V459" s="224">
        <v>2</v>
      </c>
      <c r="W459" s="224">
        <v>3</v>
      </c>
      <c r="X459" s="80"/>
      <c r="Y459" s="80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82"/>
      <c r="AS459" s="82"/>
      <c r="AT459" s="82"/>
      <c r="AU459" s="82"/>
      <c r="AV459" s="82"/>
      <c r="AW459" s="82"/>
      <c r="AX459" s="82"/>
      <c r="AY459" s="82"/>
      <c r="AZ459" s="81"/>
      <c r="BA459" s="81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143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1"/>
    </row>
    <row r="460" spans="2:87" s="1" customFormat="1" ht="30" customHeight="1" x14ac:dyDescent="0.25">
      <c r="B460" s="209">
        <v>548</v>
      </c>
      <c r="C460" s="210">
        <v>45503</v>
      </c>
      <c r="D460" s="209" t="s">
        <v>129</v>
      </c>
      <c r="E460" s="211" t="s">
        <v>92</v>
      </c>
      <c r="F460" s="211" t="s">
        <v>96</v>
      </c>
      <c r="G460" s="211" t="s">
        <v>44</v>
      </c>
      <c r="H460" s="212" t="s">
        <v>75</v>
      </c>
      <c r="I460" s="221">
        <v>4</v>
      </c>
      <c r="J460" s="222"/>
      <c r="K460" s="222"/>
      <c r="L460" s="222"/>
      <c r="M460" s="222"/>
      <c r="N460" s="222"/>
      <c r="O460" s="221">
        <v>3</v>
      </c>
      <c r="P460" s="223">
        <v>3</v>
      </c>
      <c r="Q460" s="221"/>
      <c r="R460" s="223"/>
      <c r="S460" s="222"/>
      <c r="T460" s="222"/>
      <c r="U460" s="222"/>
      <c r="V460" s="224"/>
      <c r="W460" s="224"/>
      <c r="X460" s="80"/>
      <c r="Y460" s="80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82"/>
      <c r="AS460" s="82"/>
      <c r="AT460" s="82"/>
      <c r="AU460" s="82"/>
      <c r="AV460" s="82"/>
      <c r="AW460" s="82"/>
      <c r="AX460" s="82"/>
      <c r="AY460" s="82"/>
      <c r="AZ460" s="81"/>
      <c r="BA460" s="81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143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1"/>
    </row>
    <row r="461" spans="2:87" s="1" customFormat="1" ht="30" customHeight="1" x14ac:dyDescent="0.25">
      <c r="B461" s="209">
        <v>550</v>
      </c>
      <c r="C461" s="210">
        <v>45503</v>
      </c>
      <c r="D461" s="209" t="s">
        <v>129</v>
      </c>
      <c r="E461" s="211" t="s">
        <v>93</v>
      </c>
      <c r="F461" s="211" t="s">
        <v>95</v>
      </c>
      <c r="G461" s="211" t="s">
        <v>19</v>
      </c>
      <c r="H461" s="212" t="s">
        <v>59</v>
      </c>
      <c r="I461" s="221">
        <v>4</v>
      </c>
      <c r="J461" s="222">
        <v>3</v>
      </c>
      <c r="K461" s="222"/>
      <c r="L461" s="222"/>
      <c r="M461" s="222"/>
      <c r="N461" s="222"/>
      <c r="O461" s="221">
        <v>3</v>
      </c>
      <c r="P461" s="223">
        <v>3</v>
      </c>
      <c r="Q461" s="221">
        <v>4</v>
      </c>
      <c r="R461" s="223">
        <v>2</v>
      </c>
      <c r="S461" s="222"/>
      <c r="T461" s="222"/>
      <c r="U461" s="222"/>
      <c r="V461" s="224">
        <v>4</v>
      </c>
      <c r="W461" s="224">
        <v>4</v>
      </c>
      <c r="X461" s="80"/>
      <c r="Y461" s="80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82"/>
      <c r="AS461" s="82"/>
      <c r="AT461" s="82"/>
      <c r="AU461" s="82"/>
      <c r="AV461" s="82"/>
      <c r="AW461" s="82"/>
      <c r="AX461" s="82"/>
      <c r="AY461" s="82"/>
      <c r="AZ461" s="81"/>
      <c r="BA461" s="81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143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1"/>
    </row>
    <row r="462" spans="2:87" s="1" customFormat="1" ht="30" customHeight="1" x14ac:dyDescent="0.25">
      <c r="B462" s="209">
        <v>551</v>
      </c>
      <c r="C462" s="210">
        <v>45503</v>
      </c>
      <c r="D462" s="209" t="s">
        <v>129</v>
      </c>
      <c r="E462" s="211" t="s">
        <v>93</v>
      </c>
      <c r="F462" s="211" t="s">
        <v>96</v>
      </c>
      <c r="G462" s="211" t="s">
        <v>33</v>
      </c>
      <c r="H462" s="212" t="s">
        <v>71</v>
      </c>
      <c r="I462" s="221"/>
      <c r="J462" s="222">
        <v>4</v>
      </c>
      <c r="K462" s="222">
        <v>5</v>
      </c>
      <c r="L462" s="222">
        <v>4</v>
      </c>
      <c r="M462" s="222">
        <v>5</v>
      </c>
      <c r="N462" s="222">
        <v>4</v>
      </c>
      <c r="O462" s="221">
        <v>4</v>
      </c>
      <c r="P462" s="223">
        <v>4</v>
      </c>
      <c r="Q462" s="221">
        <v>4</v>
      </c>
      <c r="R462" s="223">
        <v>4</v>
      </c>
      <c r="S462" s="222">
        <v>4</v>
      </c>
      <c r="T462" s="222">
        <v>4</v>
      </c>
      <c r="U462" s="222">
        <v>4</v>
      </c>
      <c r="V462" s="224">
        <v>5</v>
      </c>
      <c r="W462" s="224">
        <v>5</v>
      </c>
      <c r="X462" s="80"/>
      <c r="Y462" s="80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82"/>
      <c r="AS462" s="82"/>
      <c r="AT462" s="82"/>
      <c r="AU462" s="82"/>
      <c r="AV462" s="82"/>
      <c r="AW462" s="82"/>
      <c r="AX462" s="82"/>
      <c r="AY462" s="82"/>
      <c r="AZ462" s="81"/>
      <c r="BA462" s="81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143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1"/>
    </row>
    <row r="463" spans="2:87" s="1" customFormat="1" ht="30" customHeight="1" x14ac:dyDescent="0.25">
      <c r="B463" s="209">
        <v>552</v>
      </c>
      <c r="C463" s="210">
        <v>45504</v>
      </c>
      <c r="D463" s="209" t="s">
        <v>129</v>
      </c>
      <c r="E463" s="211" t="s">
        <v>92</v>
      </c>
      <c r="F463" s="211" t="s">
        <v>96</v>
      </c>
      <c r="G463" s="211" t="s">
        <v>43</v>
      </c>
      <c r="H463" s="212" t="s">
        <v>277</v>
      </c>
      <c r="I463" s="221">
        <v>5</v>
      </c>
      <c r="J463" s="222">
        <v>1</v>
      </c>
      <c r="K463" s="222">
        <v>1</v>
      </c>
      <c r="L463" s="222">
        <v>5</v>
      </c>
      <c r="M463" s="222">
        <v>2</v>
      </c>
      <c r="N463" s="222">
        <v>1</v>
      </c>
      <c r="O463" s="221">
        <v>5</v>
      </c>
      <c r="P463" s="223">
        <v>4</v>
      </c>
      <c r="Q463" s="221">
        <v>5</v>
      </c>
      <c r="R463" s="223">
        <v>1</v>
      </c>
      <c r="S463" s="222">
        <v>5</v>
      </c>
      <c r="T463" s="222">
        <v>3</v>
      </c>
      <c r="U463" s="222">
        <v>3</v>
      </c>
      <c r="V463" s="224">
        <v>3</v>
      </c>
      <c r="W463" s="224">
        <v>4</v>
      </c>
      <c r="X463" s="80"/>
      <c r="Y463" s="80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82"/>
      <c r="AS463" s="82"/>
      <c r="AT463" s="82"/>
      <c r="AU463" s="82"/>
      <c r="AV463" s="82"/>
      <c r="AW463" s="82"/>
      <c r="AX463" s="82"/>
      <c r="AY463" s="82"/>
      <c r="AZ463" s="81"/>
      <c r="BA463" s="81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143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1"/>
    </row>
    <row r="464" spans="2:87" s="1" customFormat="1" ht="30" customHeight="1" x14ac:dyDescent="0.25">
      <c r="B464" s="209">
        <v>553</v>
      </c>
      <c r="C464" s="210">
        <v>45504</v>
      </c>
      <c r="D464" s="209" t="s">
        <v>130</v>
      </c>
      <c r="E464" s="211" t="s">
        <v>93</v>
      </c>
      <c r="F464" s="211" t="s">
        <v>96</v>
      </c>
      <c r="G464" s="211" t="s">
        <v>21</v>
      </c>
      <c r="H464" s="212" t="s">
        <v>66</v>
      </c>
      <c r="I464" s="221"/>
      <c r="J464" s="222"/>
      <c r="K464" s="222"/>
      <c r="L464" s="222">
        <v>3</v>
      </c>
      <c r="M464" s="222">
        <v>3</v>
      </c>
      <c r="N464" s="222"/>
      <c r="O464" s="221"/>
      <c r="P464" s="223"/>
      <c r="Q464" s="221"/>
      <c r="R464" s="223"/>
      <c r="S464" s="222"/>
      <c r="T464" s="222"/>
      <c r="U464" s="222"/>
      <c r="V464" s="224"/>
      <c r="W464" s="224"/>
      <c r="X464" s="80"/>
      <c r="Y464" s="80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82"/>
      <c r="AS464" s="82"/>
      <c r="AT464" s="82"/>
      <c r="AU464" s="82"/>
      <c r="AV464" s="82"/>
      <c r="AW464" s="82"/>
      <c r="AX464" s="82"/>
      <c r="AY464" s="82"/>
      <c r="AZ464" s="81"/>
      <c r="BA464" s="81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143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1"/>
    </row>
    <row r="465" spans="2:87" s="1" customFormat="1" ht="30" customHeight="1" x14ac:dyDescent="0.25">
      <c r="B465" s="209">
        <v>554</v>
      </c>
      <c r="C465" s="210">
        <v>45504</v>
      </c>
      <c r="D465" s="209" t="s">
        <v>129</v>
      </c>
      <c r="E465" s="211" t="s">
        <v>92</v>
      </c>
      <c r="F465" s="211" t="s">
        <v>96</v>
      </c>
      <c r="G465" s="211" t="s">
        <v>21</v>
      </c>
      <c r="H465" s="212" t="s">
        <v>66</v>
      </c>
      <c r="I465" s="221"/>
      <c r="J465" s="222"/>
      <c r="K465" s="222"/>
      <c r="L465" s="222">
        <v>3</v>
      </c>
      <c r="M465" s="222">
        <v>4</v>
      </c>
      <c r="N465" s="222"/>
      <c r="O465" s="221"/>
      <c r="P465" s="223"/>
      <c r="Q465" s="221"/>
      <c r="R465" s="223"/>
      <c r="S465" s="222"/>
      <c r="T465" s="222">
        <v>1</v>
      </c>
      <c r="U465" s="222"/>
      <c r="V465" s="224">
        <v>5</v>
      </c>
      <c r="W465" s="224">
        <v>3</v>
      </c>
      <c r="X465" s="80"/>
      <c r="Y465" s="80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82"/>
      <c r="AS465" s="82"/>
      <c r="AT465" s="82"/>
      <c r="AU465" s="82"/>
      <c r="AV465" s="82"/>
      <c r="AW465" s="82"/>
      <c r="AX465" s="82"/>
      <c r="AY465" s="82"/>
      <c r="AZ465" s="81"/>
      <c r="BA465" s="81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143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1"/>
    </row>
    <row r="466" spans="2:87" s="1" customFormat="1" ht="30" customHeight="1" x14ac:dyDescent="0.25">
      <c r="B466" s="209">
        <v>555</v>
      </c>
      <c r="C466" s="210">
        <v>45504</v>
      </c>
      <c r="D466" s="209" t="s">
        <v>129</v>
      </c>
      <c r="E466" s="211" t="s">
        <v>94</v>
      </c>
      <c r="F466" s="211" t="s">
        <v>95</v>
      </c>
      <c r="G466" s="211" t="s">
        <v>33</v>
      </c>
      <c r="H466" s="212" t="s">
        <v>71</v>
      </c>
      <c r="I466" s="221">
        <v>4</v>
      </c>
      <c r="J466" s="222">
        <v>3</v>
      </c>
      <c r="K466" s="222">
        <v>4</v>
      </c>
      <c r="L466" s="222">
        <v>5</v>
      </c>
      <c r="M466" s="222">
        <v>5</v>
      </c>
      <c r="N466" s="222">
        <v>3</v>
      </c>
      <c r="O466" s="221">
        <v>4</v>
      </c>
      <c r="P466" s="223">
        <v>4</v>
      </c>
      <c r="Q466" s="221">
        <v>5</v>
      </c>
      <c r="R466" s="223">
        <v>4</v>
      </c>
      <c r="S466" s="222">
        <v>4</v>
      </c>
      <c r="T466" s="222">
        <v>5</v>
      </c>
      <c r="U466" s="222">
        <v>5</v>
      </c>
      <c r="V466" s="224">
        <v>5</v>
      </c>
      <c r="W466" s="224">
        <v>4</v>
      </c>
      <c r="X466" s="80"/>
      <c r="Y466" s="80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82"/>
      <c r="AS466" s="82"/>
      <c r="AT466" s="82"/>
      <c r="AU466" s="82"/>
      <c r="AV466" s="82"/>
      <c r="AW466" s="82"/>
      <c r="AX466" s="82"/>
      <c r="AY466" s="82"/>
      <c r="AZ466" s="81"/>
      <c r="BA466" s="81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143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1"/>
    </row>
    <row r="467" spans="2:87" s="1" customFormat="1" ht="30" customHeight="1" x14ac:dyDescent="0.25">
      <c r="B467" s="209"/>
      <c r="C467" s="210"/>
      <c r="D467" s="209"/>
      <c r="E467" s="211"/>
      <c r="F467" s="211"/>
      <c r="G467" s="211"/>
      <c r="H467" s="212"/>
      <c r="I467" s="221"/>
      <c r="J467" s="222"/>
      <c r="K467" s="222"/>
      <c r="L467" s="222"/>
      <c r="M467" s="222"/>
      <c r="N467" s="222"/>
      <c r="O467" s="221"/>
      <c r="P467" s="223"/>
      <c r="Q467" s="221"/>
      <c r="R467" s="223"/>
      <c r="S467" s="222"/>
      <c r="T467" s="222"/>
      <c r="U467" s="222"/>
      <c r="V467" s="224"/>
      <c r="W467" s="224"/>
      <c r="X467" s="80"/>
      <c r="Y467" s="80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82"/>
      <c r="AS467" s="82"/>
      <c r="AT467" s="82"/>
      <c r="AU467" s="82"/>
      <c r="AV467" s="82"/>
      <c r="AW467" s="82"/>
      <c r="AX467" s="82"/>
      <c r="AY467" s="82"/>
      <c r="AZ467" s="81"/>
      <c r="BA467" s="81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143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1"/>
    </row>
    <row r="468" spans="2:87" s="1" customFormat="1" ht="30" customHeight="1" x14ac:dyDescent="0.25">
      <c r="B468" s="209"/>
      <c r="C468" s="210"/>
      <c r="D468" s="209"/>
      <c r="E468" s="211"/>
      <c r="F468" s="211"/>
      <c r="G468" s="211"/>
      <c r="H468" s="212"/>
      <c r="I468" s="221"/>
      <c r="J468" s="222"/>
      <c r="K468" s="222"/>
      <c r="L468" s="222"/>
      <c r="M468" s="222"/>
      <c r="N468" s="222"/>
      <c r="O468" s="221"/>
      <c r="P468" s="223"/>
      <c r="Q468" s="221"/>
      <c r="R468" s="223"/>
      <c r="S468" s="222"/>
      <c r="T468" s="222"/>
      <c r="U468" s="222"/>
      <c r="V468" s="224"/>
      <c r="W468" s="224"/>
      <c r="X468" s="80"/>
      <c r="Y468" s="80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82"/>
      <c r="AS468" s="82"/>
      <c r="AT468" s="82"/>
      <c r="AU468" s="82"/>
      <c r="AV468" s="82"/>
      <c r="AW468" s="82"/>
      <c r="AX468" s="82"/>
      <c r="AY468" s="82"/>
      <c r="AZ468" s="81"/>
      <c r="BA468" s="81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143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1"/>
    </row>
    <row r="469" spans="2:87" s="1" customFormat="1" ht="30" customHeight="1" x14ac:dyDescent="0.25">
      <c r="B469" s="209"/>
      <c r="C469" s="210"/>
      <c r="D469" s="209"/>
      <c r="E469" s="211"/>
      <c r="F469" s="211"/>
      <c r="G469" s="211"/>
      <c r="H469" s="212"/>
      <c r="I469" s="221"/>
      <c r="J469" s="222"/>
      <c r="K469" s="222"/>
      <c r="L469" s="222"/>
      <c r="M469" s="222"/>
      <c r="N469" s="222"/>
      <c r="O469" s="221"/>
      <c r="P469" s="223"/>
      <c r="Q469" s="221"/>
      <c r="R469" s="223"/>
      <c r="S469" s="222"/>
      <c r="T469" s="222"/>
      <c r="U469" s="222"/>
      <c r="V469" s="224"/>
      <c r="W469" s="224"/>
      <c r="X469" s="80"/>
      <c r="Y469" s="80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82"/>
      <c r="AS469" s="82"/>
      <c r="AT469" s="82"/>
      <c r="AU469" s="82"/>
      <c r="AV469" s="82"/>
      <c r="AW469" s="82"/>
      <c r="AX469" s="82"/>
      <c r="AY469" s="82"/>
      <c r="AZ469" s="81"/>
      <c r="BA469" s="81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143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1"/>
    </row>
    <row r="470" spans="2:87" s="1" customFormat="1" ht="30" customHeight="1" x14ac:dyDescent="0.25">
      <c r="B470" s="209"/>
      <c r="C470" s="210"/>
      <c r="D470" s="209"/>
      <c r="E470" s="211"/>
      <c r="F470" s="211"/>
      <c r="G470" s="211"/>
      <c r="H470" s="212"/>
      <c r="I470" s="221"/>
      <c r="J470" s="222"/>
      <c r="K470" s="222"/>
      <c r="L470" s="222"/>
      <c r="M470" s="222"/>
      <c r="N470" s="222"/>
      <c r="O470" s="221"/>
      <c r="P470" s="223"/>
      <c r="Q470" s="221"/>
      <c r="R470" s="223"/>
      <c r="S470" s="222"/>
      <c r="T470" s="222"/>
      <c r="U470" s="222"/>
      <c r="V470" s="224"/>
      <c r="W470" s="224"/>
      <c r="X470" s="80"/>
      <c r="Y470" s="80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82"/>
      <c r="AS470" s="82"/>
      <c r="AT470" s="82"/>
      <c r="AU470" s="82"/>
      <c r="AV470" s="82"/>
      <c r="AW470" s="82"/>
      <c r="AX470" s="82"/>
      <c r="AY470" s="82"/>
      <c r="AZ470" s="81"/>
      <c r="BA470" s="81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143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1"/>
    </row>
    <row r="471" spans="2:87" s="1" customFormat="1" ht="30" customHeight="1" x14ac:dyDescent="0.25">
      <c r="B471" s="209"/>
      <c r="C471" s="210"/>
      <c r="D471" s="209"/>
      <c r="E471" s="211"/>
      <c r="F471" s="211"/>
      <c r="G471" s="211"/>
      <c r="H471" s="212"/>
      <c r="I471" s="221"/>
      <c r="J471" s="222"/>
      <c r="K471" s="222"/>
      <c r="L471" s="222"/>
      <c r="M471" s="222"/>
      <c r="N471" s="222"/>
      <c r="O471" s="221"/>
      <c r="P471" s="223"/>
      <c r="Q471" s="221"/>
      <c r="R471" s="223"/>
      <c r="S471" s="222"/>
      <c r="T471" s="222"/>
      <c r="U471" s="222"/>
      <c r="V471" s="224"/>
      <c r="W471" s="224"/>
      <c r="X471" s="80"/>
      <c r="Y471" s="80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82"/>
      <c r="AS471" s="82"/>
      <c r="AT471" s="82"/>
      <c r="AU471" s="82"/>
      <c r="AV471" s="82"/>
      <c r="AW471" s="82"/>
      <c r="AX471" s="82"/>
      <c r="AY471" s="82"/>
      <c r="AZ471" s="81"/>
      <c r="BA471" s="81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143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1"/>
    </row>
    <row r="472" spans="2:87" s="1" customFormat="1" ht="30" customHeight="1" x14ac:dyDescent="0.25">
      <c r="B472" s="209"/>
      <c r="C472" s="210"/>
      <c r="D472" s="209"/>
      <c r="E472" s="211"/>
      <c r="F472" s="211"/>
      <c r="G472" s="211"/>
      <c r="H472" s="212"/>
      <c r="I472" s="221"/>
      <c r="J472" s="222"/>
      <c r="K472" s="222"/>
      <c r="L472" s="222"/>
      <c r="M472" s="222"/>
      <c r="N472" s="222"/>
      <c r="O472" s="221"/>
      <c r="P472" s="223"/>
      <c r="Q472" s="221"/>
      <c r="R472" s="223"/>
      <c r="S472" s="222"/>
      <c r="T472" s="222"/>
      <c r="U472" s="222"/>
      <c r="V472" s="224"/>
      <c r="W472" s="224"/>
      <c r="X472" s="80"/>
      <c r="Y472" s="80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82"/>
      <c r="AS472" s="82"/>
      <c r="AT472" s="82"/>
      <c r="AU472" s="82"/>
      <c r="AV472" s="82"/>
      <c r="AW472" s="82"/>
      <c r="AX472" s="82"/>
      <c r="AY472" s="82"/>
      <c r="AZ472" s="81"/>
      <c r="BA472" s="81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143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1"/>
    </row>
    <row r="473" spans="2:87" s="1" customFormat="1" ht="30" customHeight="1" x14ac:dyDescent="0.25">
      <c r="B473" s="209"/>
      <c r="C473" s="210"/>
      <c r="D473" s="209"/>
      <c r="E473" s="211"/>
      <c r="F473" s="211"/>
      <c r="G473" s="211"/>
      <c r="H473" s="212"/>
      <c r="I473" s="221"/>
      <c r="J473" s="222"/>
      <c r="K473" s="222"/>
      <c r="L473" s="222"/>
      <c r="M473" s="222"/>
      <c r="N473" s="222"/>
      <c r="O473" s="221"/>
      <c r="P473" s="223"/>
      <c r="Q473" s="221"/>
      <c r="R473" s="223"/>
      <c r="S473" s="222"/>
      <c r="T473" s="222"/>
      <c r="U473" s="222"/>
      <c r="V473" s="224"/>
      <c r="W473" s="224"/>
      <c r="X473" s="80"/>
      <c r="Y473" s="80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82"/>
      <c r="AS473" s="82"/>
      <c r="AT473" s="82"/>
      <c r="AU473" s="82"/>
      <c r="AV473" s="82"/>
      <c r="AW473" s="82"/>
      <c r="AX473" s="82"/>
      <c r="AY473" s="82"/>
      <c r="AZ473" s="81"/>
      <c r="BA473" s="81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143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1"/>
    </row>
    <row r="474" spans="2:87" s="1" customFormat="1" ht="30" customHeight="1" x14ac:dyDescent="0.25">
      <c r="B474" s="209"/>
      <c r="C474" s="210"/>
      <c r="D474" s="209"/>
      <c r="E474" s="211"/>
      <c r="F474" s="211"/>
      <c r="G474" s="211"/>
      <c r="H474" s="212"/>
      <c r="I474" s="221"/>
      <c r="J474" s="222"/>
      <c r="K474" s="222"/>
      <c r="L474" s="222"/>
      <c r="M474" s="222"/>
      <c r="N474" s="222"/>
      <c r="O474" s="221"/>
      <c r="P474" s="223"/>
      <c r="Q474" s="221"/>
      <c r="R474" s="223"/>
      <c r="S474" s="222"/>
      <c r="T474" s="222"/>
      <c r="U474" s="222"/>
      <c r="V474" s="224"/>
      <c r="W474" s="224"/>
      <c r="X474" s="80"/>
      <c r="Y474" s="80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82"/>
      <c r="AS474" s="82"/>
      <c r="AT474" s="82"/>
      <c r="AU474" s="82"/>
      <c r="AV474" s="82"/>
      <c r="AW474" s="82"/>
      <c r="AX474" s="82"/>
      <c r="AY474" s="82"/>
      <c r="AZ474" s="81"/>
      <c r="BA474" s="81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143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1"/>
    </row>
    <row r="475" spans="2:87" s="1" customFormat="1" ht="30" customHeight="1" x14ac:dyDescent="0.25">
      <c r="B475" s="209"/>
      <c r="C475" s="210"/>
      <c r="D475" s="209"/>
      <c r="E475" s="211"/>
      <c r="F475" s="211"/>
      <c r="G475" s="211"/>
      <c r="H475" s="212"/>
      <c r="I475" s="221"/>
      <c r="J475" s="222"/>
      <c r="K475" s="222"/>
      <c r="L475" s="222"/>
      <c r="M475" s="222"/>
      <c r="N475" s="222"/>
      <c r="O475" s="221"/>
      <c r="P475" s="223"/>
      <c r="Q475" s="221"/>
      <c r="R475" s="223"/>
      <c r="S475" s="222"/>
      <c r="T475" s="222"/>
      <c r="U475" s="222"/>
      <c r="V475" s="224"/>
      <c r="W475" s="224"/>
      <c r="X475" s="80"/>
      <c r="Y475" s="80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82"/>
      <c r="AS475" s="82"/>
      <c r="AT475" s="82"/>
      <c r="AU475" s="82"/>
      <c r="AV475" s="82"/>
      <c r="AW475" s="82"/>
      <c r="AX475" s="82"/>
      <c r="AY475" s="82"/>
      <c r="AZ475" s="81"/>
      <c r="BA475" s="81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143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1"/>
    </row>
    <row r="476" spans="2:87" s="1" customFormat="1" ht="30" customHeight="1" x14ac:dyDescent="0.25">
      <c r="B476" s="209"/>
      <c r="C476" s="210"/>
      <c r="D476" s="209"/>
      <c r="E476" s="211"/>
      <c r="F476" s="211"/>
      <c r="G476" s="211"/>
      <c r="H476" s="212"/>
      <c r="I476" s="221"/>
      <c r="J476" s="222"/>
      <c r="K476" s="222"/>
      <c r="L476" s="222"/>
      <c r="M476" s="222"/>
      <c r="N476" s="222"/>
      <c r="O476" s="221"/>
      <c r="P476" s="223"/>
      <c r="Q476" s="221"/>
      <c r="R476" s="223"/>
      <c r="S476" s="222"/>
      <c r="T476" s="222"/>
      <c r="U476" s="222"/>
      <c r="V476" s="224"/>
      <c r="W476" s="224"/>
      <c r="X476" s="80"/>
      <c r="Y476" s="80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82"/>
      <c r="AS476" s="82"/>
      <c r="AT476" s="82"/>
      <c r="AU476" s="82"/>
      <c r="AV476" s="82"/>
      <c r="AW476" s="82"/>
      <c r="AX476" s="82"/>
      <c r="AY476" s="82"/>
      <c r="AZ476" s="81"/>
      <c r="BA476" s="81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143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1"/>
    </row>
    <row r="477" spans="2:87" s="1" customFormat="1" ht="30" customHeight="1" x14ac:dyDescent="0.25">
      <c r="B477" s="209"/>
      <c r="C477" s="210"/>
      <c r="D477" s="209"/>
      <c r="E477" s="211"/>
      <c r="F477" s="211"/>
      <c r="G477" s="211"/>
      <c r="H477" s="212"/>
      <c r="I477" s="213"/>
      <c r="J477" s="214"/>
      <c r="K477" s="214"/>
      <c r="L477" s="214"/>
      <c r="M477" s="214"/>
      <c r="N477" s="214"/>
      <c r="O477" s="213"/>
      <c r="P477" s="215"/>
      <c r="Q477" s="213"/>
      <c r="R477" s="215"/>
      <c r="S477" s="214"/>
      <c r="T477" s="214"/>
      <c r="U477" s="214"/>
      <c r="V477" s="216"/>
      <c r="W477" s="216"/>
      <c r="X477" s="80"/>
      <c r="Y477" s="80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82"/>
      <c r="AS477" s="82"/>
      <c r="AT477" s="82"/>
      <c r="AU477" s="82"/>
      <c r="AV477" s="82"/>
      <c r="AW477" s="82"/>
      <c r="AX477" s="82"/>
      <c r="AY477" s="82"/>
      <c r="AZ477" s="81"/>
      <c r="BA477" s="81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143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1"/>
    </row>
    <row r="478" spans="2:87" s="1" customFormat="1" ht="30" customHeight="1" x14ac:dyDescent="0.25">
      <c r="C478" s="153"/>
      <c r="D478" s="80" t="s">
        <v>134</v>
      </c>
      <c r="I478" s="129"/>
      <c r="J478" s="129"/>
      <c r="K478" s="138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80"/>
      <c r="Y478" s="80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82"/>
      <c r="AS478" s="82"/>
      <c r="AT478" s="82"/>
      <c r="AU478" s="82"/>
      <c r="AV478" s="82"/>
      <c r="AW478" s="82"/>
      <c r="AX478" s="82"/>
      <c r="AY478" s="82"/>
      <c r="AZ478" s="81"/>
      <c r="BA478" s="81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143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1"/>
    </row>
    <row r="479" spans="2:87" s="1" customFormat="1" ht="30" customHeight="1" x14ac:dyDescent="0.25">
      <c r="C479" s="153"/>
      <c r="D479" s="80" t="s">
        <v>135</v>
      </c>
      <c r="H479" s="326" t="s">
        <v>119</v>
      </c>
      <c r="I479" s="111">
        <f t="shared" ref="I479:W479" si="183">(COUNT(I6:I466)/999)</f>
        <v>0.44444444444444442</v>
      </c>
      <c r="J479" s="111">
        <f t="shared" si="183"/>
        <v>0.42642642642642642</v>
      </c>
      <c r="K479" s="111">
        <f t="shared" si="183"/>
        <v>0.38638638638638639</v>
      </c>
      <c r="L479" s="111">
        <f t="shared" si="183"/>
        <v>0.43943943943943942</v>
      </c>
      <c r="M479" s="111">
        <f t="shared" si="183"/>
        <v>0.44044044044044045</v>
      </c>
      <c r="N479" s="111">
        <f t="shared" si="183"/>
        <v>0.36736736736736736</v>
      </c>
      <c r="O479" s="111">
        <f t="shared" si="183"/>
        <v>0.41841841841841843</v>
      </c>
      <c r="P479" s="111">
        <f t="shared" si="183"/>
        <v>0.42242242242242245</v>
      </c>
      <c r="Q479" s="111">
        <f t="shared" si="183"/>
        <v>0.40540540540540543</v>
      </c>
      <c r="R479" s="111">
        <f t="shared" si="183"/>
        <v>0.39839839839839841</v>
      </c>
      <c r="S479" s="111">
        <f t="shared" si="183"/>
        <v>0.38638638638638639</v>
      </c>
      <c r="T479" s="111">
        <f t="shared" si="183"/>
        <v>0.41641641641641641</v>
      </c>
      <c r="U479" s="111">
        <f t="shared" si="183"/>
        <v>0.35435435435435436</v>
      </c>
      <c r="V479" s="111">
        <f t="shared" si="183"/>
        <v>0.42642642642642642</v>
      </c>
      <c r="W479" s="111">
        <f t="shared" si="183"/>
        <v>0.43043043043043044</v>
      </c>
      <c r="X479" s="80"/>
      <c r="Y479" s="80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82"/>
      <c r="AS479" s="82"/>
      <c r="AT479" s="82"/>
      <c r="AU479" s="82"/>
      <c r="AV479" s="82"/>
      <c r="AW479" s="82"/>
      <c r="AX479" s="82"/>
      <c r="AY479" s="82"/>
      <c r="AZ479" s="81"/>
      <c r="BA479" s="81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143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1"/>
    </row>
    <row r="480" spans="2:87" s="1" customFormat="1" ht="30" customHeight="1" x14ac:dyDescent="0.25">
      <c r="C480" s="153"/>
      <c r="D480" s="80" t="s">
        <v>136</v>
      </c>
      <c r="X480" s="80"/>
      <c r="Y480" s="80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82"/>
      <c r="AS480" s="82"/>
      <c r="AT480" s="82"/>
      <c r="AU480" s="82"/>
      <c r="AV480" s="82"/>
      <c r="AW480" s="82"/>
      <c r="AX480" s="82"/>
      <c r="AY480" s="82"/>
      <c r="AZ480" s="81"/>
      <c r="BA480" s="81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143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1"/>
    </row>
    <row r="481" spans="2:87" s="1" customFormat="1" ht="30" customHeight="1" x14ac:dyDescent="0.25">
      <c r="C481" s="153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8"/>
      <c r="W481" s="28"/>
      <c r="X481" s="80"/>
      <c r="Y481" s="80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82"/>
      <c r="AS481" s="82"/>
      <c r="AT481" s="82"/>
      <c r="AU481" s="82"/>
      <c r="AV481" s="82"/>
      <c r="AW481" s="82"/>
      <c r="AX481" s="82"/>
      <c r="AY481" s="82"/>
      <c r="AZ481" s="81"/>
      <c r="BA481" s="81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143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1"/>
    </row>
    <row r="482" spans="2:87" s="1" customFormat="1" ht="30" customHeight="1" x14ac:dyDescent="0.25">
      <c r="B482" s="27"/>
      <c r="C482" s="153"/>
      <c r="D482" s="28"/>
      <c r="E482" s="28"/>
      <c r="F482" s="28"/>
      <c r="G482" s="28"/>
      <c r="H482" s="63"/>
      <c r="I482" s="323" t="s">
        <v>207</v>
      </c>
      <c r="J482" s="324"/>
      <c r="K482" s="325"/>
      <c r="L482" s="325"/>
      <c r="M482" s="325"/>
      <c r="N482" s="325"/>
      <c r="O482" s="63"/>
      <c r="P482" s="63"/>
      <c r="Q482" s="63"/>
      <c r="R482" s="63"/>
      <c r="S482" s="63"/>
      <c r="T482" s="63"/>
      <c r="U482" s="63"/>
      <c r="V482" s="64"/>
      <c r="W482" s="64"/>
      <c r="X482" s="80"/>
      <c r="Y482" s="80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82"/>
      <c r="AS482" s="82"/>
      <c r="AT482" s="82"/>
      <c r="AU482" s="82"/>
      <c r="AV482" s="82"/>
      <c r="AW482" s="82"/>
      <c r="AX482" s="82"/>
      <c r="AY482" s="82"/>
      <c r="AZ482" s="81"/>
      <c r="BA482" s="81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143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1"/>
    </row>
    <row r="483" spans="2:87" s="1" customFormat="1" ht="30" customHeight="1" thickBot="1" x14ac:dyDescent="0.3">
      <c r="B483" s="27"/>
      <c r="C483" s="153"/>
      <c r="D483" s="28"/>
      <c r="E483" s="28"/>
      <c r="F483" s="28"/>
      <c r="G483" s="28"/>
      <c r="H483" s="28"/>
      <c r="I483" s="47"/>
      <c r="J483" s="4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80"/>
      <c r="Y483" s="80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82"/>
      <c r="AS483" s="82"/>
      <c r="AT483" s="82"/>
      <c r="AU483" s="82"/>
      <c r="AV483" s="82"/>
      <c r="AW483" s="82"/>
      <c r="AX483" s="82"/>
      <c r="AY483" s="82"/>
      <c r="AZ483" s="81"/>
      <c r="BA483" s="81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143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1"/>
    </row>
    <row r="484" spans="2:87" s="1" customFormat="1" ht="30" customHeight="1" x14ac:dyDescent="0.25">
      <c r="B484" s="27"/>
      <c r="C484" s="153"/>
      <c r="D484" s="28"/>
      <c r="E484" s="28"/>
      <c r="F484" s="28"/>
      <c r="G484" s="28"/>
      <c r="H484" s="326" t="s">
        <v>208</v>
      </c>
      <c r="I484" s="154">
        <f t="shared" ref="I484:W484" si="184">+AVERAGE(I6:I466)</f>
        <v>4.4076576576576576</v>
      </c>
      <c r="J484" s="154">
        <f t="shared" si="184"/>
        <v>4.21830985915493</v>
      </c>
      <c r="K484" s="154">
        <f t="shared" si="184"/>
        <v>3.9145077720207255</v>
      </c>
      <c r="L484" s="154">
        <f t="shared" si="184"/>
        <v>4.3895216400911163</v>
      </c>
      <c r="M484" s="154">
        <f t="shared" si="184"/>
        <v>4.1772727272727277</v>
      </c>
      <c r="N484" s="154">
        <f t="shared" si="184"/>
        <v>3.2806539509536785</v>
      </c>
      <c r="O484" s="154">
        <f t="shared" si="184"/>
        <v>3.8995215311004783</v>
      </c>
      <c r="P484" s="154">
        <f t="shared" si="184"/>
        <v>4.0853080568720381</v>
      </c>
      <c r="Q484" s="154">
        <f t="shared" si="184"/>
        <v>4.2172839506172837</v>
      </c>
      <c r="R484" s="154">
        <f t="shared" si="184"/>
        <v>3.4095477386934672</v>
      </c>
      <c r="S484" s="154">
        <f t="shared" si="184"/>
        <v>4.3212435233160624</v>
      </c>
      <c r="T484" s="154">
        <f t="shared" si="184"/>
        <v>3.9855769230769229</v>
      </c>
      <c r="U484" s="154">
        <f t="shared" si="184"/>
        <v>4.0677966101694913</v>
      </c>
      <c r="V484" s="154">
        <f t="shared" si="184"/>
        <v>4.373239436619718</v>
      </c>
      <c r="W484" s="154">
        <f t="shared" si="184"/>
        <v>4.1837209302325578</v>
      </c>
      <c r="X484" s="80"/>
      <c r="Y484" s="80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82"/>
      <c r="AS484" s="82"/>
      <c r="AT484" s="82"/>
      <c r="AU484" s="82"/>
      <c r="AV484" s="82"/>
      <c r="AW484" s="82"/>
      <c r="AX484" s="82"/>
      <c r="AY484" s="82"/>
      <c r="AZ484" s="81"/>
      <c r="BA484" s="81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143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1"/>
    </row>
    <row r="485" spans="2:87" s="1" customFormat="1" ht="30" customHeight="1" x14ac:dyDescent="0.25">
      <c r="B485" s="27"/>
      <c r="C485" s="153"/>
      <c r="D485" s="28"/>
      <c r="E485" s="28"/>
      <c r="F485" s="28"/>
      <c r="G485" s="28"/>
      <c r="H485" s="327" t="s">
        <v>209</v>
      </c>
      <c r="I485" s="332">
        <f>AVERAGE(I484:N484)</f>
        <v>4.0646539345251389</v>
      </c>
      <c r="J485" s="333"/>
      <c r="K485" s="334"/>
      <c r="L485" s="333"/>
      <c r="M485" s="334"/>
      <c r="N485" s="334"/>
      <c r="O485" s="335">
        <f>AVERAGE(O484:P484)</f>
        <v>3.9924147939862582</v>
      </c>
      <c r="P485" s="333"/>
      <c r="Q485" s="335">
        <f>AVERAGE(Q484:R484)</f>
        <v>3.8134158446553754</v>
      </c>
      <c r="R485" s="336"/>
      <c r="S485" s="334">
        <f>AVERAGE(S484:U484)</f>
        <v>4.1248723521874924</v>
      </c>
      <c r="T485" s="334"/>
      <c r="U485" s="333"/>
      <c r="V485" s="432">
        <f>AVERAGE(V484)</f>
        <v>4.373239436619718</v>
      </c>
      <c r="W485" s="433">
        <f>AVERAGE(W484)</f>
        <v>4.1837209302325578</v>
      </c>
      <c r="X485" s="80"/>
      <c r="Y485" s="80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82"/>
      <c r="AS485" s="82"/>
      <c r="AT485" s="82"/>
      <c r="AU485" s="82"/>
      <c r="AV485" s="82"/>
      <c r="AW485" s="82"/>
      <c r="AX485" s="82"/>
      <c r="AY485" s="82"/>
      <c r="AZ485" s="81"/>
      <c r="BA485" s="81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143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1"/>
    </row>
    <row r="486" spans="2:87" s="1" customFormat="1" ht="30" customHeight="1" thickBot="1" x14ac:dyDescent="0.3">
      <c r="B486" s="27"/>
      <c r="C486" s="153"/>
      <c r="D486" s="28"/>
      <c r="E486" s="28"/>
      <c r="F486" s="28"/>
      <c r="G486" s="28"/>
      <c r="H486" s="328" t="s">
        <v>210</v>
      </c>
      <c r="I486" s="337">
        <f>+AVERAGE(I6:W485)</f>
        <v>4.0646934672635604</v>
      </c>
      <c r="J486" s="440"/>
      <c r="K486" s="32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31"/>
      <c r="W486" s="330"/>
      <c r="X486" s="80"/>
      <c r="Y486" s="80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82"/>
      <c r="AS486" s="82"/>
      <c r="AT486" s="82"/>
      <c r="AU486" s="82"/>
      <c r="AV486" s="82"/>
      <c r="AW486" s="82"/>
      <c r="AX486" s="82"/>
      <c r="AY486" s="82"/>
      <c r="AZ486" s="81"/>
      <c r="BA486" s="81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143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1"/>
    </row>
    <row r="487" spans="2:87" s="1" customFormat="1" ht="30" customHeight="1" x14ac:dyDescent="0.2">
      <c r="B487" s="299" t="s">
        <v>205</v>
      </c>
      <c r="C487" s="300"/>
      <c r="D487" s="300"/>
      <c r="E487" s="300"/>
      <c r="F487" s="301"/>
      <c r="G487" s="302"/>
      <c r="H487" s="302"/>
      <c r="I487" s="66"/>
      <c r="J487" s="66"/>
      <c r="K487" s="129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80"/>
      <c r="Y487" s="80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82"/>
      <c r="AS487" s="82"/>
      <c r="AT487" s="82"/>
      <c r="AU487" s="82"/>
      <c r="AV487" s="82"/>
      <c r="AW487" s="82"/>
      <c r="AX487" s="82"/>
      <c r="AY487" s="82"/>
      <c r="AZ487" s="81"/>
      <c r="BA487" s="81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143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1"/>
    </row>
    <row r="488" spans="2:87" s="1" customFormat="1" ht="30" customHeight="1" x14ac:dyDescent="0.2">
      <c r="B488" s="299"/>
      <c r="C488" s="300"/>
      <c r="D488" s="300"/>
      <c r="E488" s="300"/>
      <c r="F488" s="301"/>
      <c r="G488" s="302"/>
      <c r="H488" s="302"/>
      <c r="I488" s="66"/>
      <c r="J488" s="66"/>
      <c r="K488" s="129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80"/>
      <c r="Y488" s="80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82"/>
      <c r="AS488" s="82"/>
      <c r="AT488" s="82"/>
      <c r="AU488" s="82"/>
      <c r="AV488" s="82"/>
      <c r="AW488" s="82"/>
      <c r="AX488" s="82"/>
      <c r="AY488" s="82"/>
      <c r="AZ488" s="81"/>
      <c r="BA488" s="81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143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1"/>
    </row>
    <row r="489" spans="2:87" s="1" customFormat="1" ht="30" customHeight="1" x14ac:dyDescent="0.2">
      <c r="B489" s="303" t="s">
        <v>51</v>
      </c>
      <c r="C489" s="304"/>
      <c r="D489" s="300"/>
      <c r="E489" s="300"/>
      <c r="F489" s="301"/>
      <c r="G489" s="302"/>
      <c r="H489" s="302"/>
      <c r="I489" s="66"/>
      <c r="J489" s="66"/>
      <c r="K489" s="129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132"/>
      <c r="Y489" s="80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82"/>
      <c r="AS489" s="82"/>
      <c r="AT489" s="82"/>
      <c r="AU489" s="82"/>
      <c r="AV489" s="82"/>
      <c r="AW489" s="82"/>
      <c r="AX489" s="82"/>
      <c r="AY489" s="82"/>
      <c r="AZ489" s="81"/>
      <c r="BA489" s="81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143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1"/>
    </row>
    <row r="490" spans="2:87" s="1" customFormat="1" ht="30" customHeight="1" x14ac:dyDescent="0.25">
      <c r="B490" s="305" t="s">
        <v>206</v>
      </c>
      <c r="C490" s="306" t="s">
        <v>137</v>
      </c>
      <c r="D490" s="307" t="s">
        <v>139</v>
      </c>
      <c r="E490" s="306" t="s">
        <v>115</v>
      </c>
      <c r="F490" s="307" t="s">
        <v>138</v>
      </c>
      <c r="G490" s="308" t="s">
        <v>116</v>
      </c>
      <c r="H490" s="309"/>
      <c r="I490" s="66"/>
      <c r="J490" s="66"/>
      <c r="K490" s="129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132"/>
      <c r="Y490" s="132"/>
      <c r="Z490" s="132"/>
      <c r="AA490" s="132"/>
      <c r="AB490" s="58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27"/>
      <c r="AV490" s="27"/>
      <c r="AW490" s="27"/>
      <c r="AX490" s="27"/>
      <c r="AY490" s="27"/>
      <c r="AZ490" s="28"/>
      <c r="BA490" s="28"/>
      <c r="BB490" s="27"/>
      <c r="BC490" s="135"/>
      <c r="BD490" s="135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8"/>
      <c r="BS490" s="27"/>
      <c r="BT490" s="27"/>
      <c r="BU490" s="140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</row>
    <row r="491" spans="2:87" s="1" customFormat="1" ht="30" customHeight="1" x14ac:dyDescent="0.2">
      <c r="B491" s="310">
        <v>45474</v>
      </c>
      <c r="C491" s="286">
        <f t="shared" ref="C491:C521" si="185">COUNTIF($C$6:$C$466,B491)</f>
        <v>205</v>
      </c>
      <c r="D491" s="311">
        <f>C491/1286</f>
        <v>0.1594090202177294</v>
      </c>
      <c r="E491" s="286">
        <f>C491</f>
        <v>205</v>
      </c>
      <c r="F491" s="311">
        <f>E491/1286</f>
        <v>0.1594090202177294</v>
      </c>
      <c r="G491" s="312" t="s">
        <v>129</v>
      </c>
      <c r="H491" s="313">
        <f>+COUNTIF($D$6:$D$466,G491)/461</f>
        <v>0.93058568329718006</v>
      </c>
      <c r="I491" s="66"/>
      <c r="J491" s="66"/>
      <c r="K491" s="129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Y491" s="132"/>
      <c r="Z491" s="132"/>
      <c r="AA491" s="132"/>
      <c r="AB491" s="58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27"/>
      <c r="AV491" s="27"/>
      <c r="AW491" s="27"/>
      <c r="AX491" s="27"/>
      <c r="AY491" s="27"/>
      <c r="AZ491" s="28"/>
      <c r="BA491" s="28"/>
      <c r="BB491" s="27"/>
      <c r="BC491" s="135"/>
      <c r="BD491" s="135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8"/>
      <c r="BS491" s="27"/>
      <c r="BT491" s="27"/>
      <c r="BU491" s="140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</row>
    <row r="492" spans="2:87" s="1" customFormat="1" ht="30" customHeight="1" x14ac:dyDescent="0.2">
      <c r="B492" s="310">
        <v>45475</v>
      </c>
      <c r="C492" s="286">
        <f t="shared" si="185"/>
        <v>26</v>
      </c>
      <c r="D492" s="311">
        <f t="shared" ref="D492:D521" si="186">C492/1286</f>
        <v>2.0217729393468119E-2</v>
      </c>
      <c r="E492" s="286">
        <f t="shared" ref="E492:E521" si="187">E491+C492</f>
        <v>231</v>
      </c>
      <c r="F492" s="311">
        <f t="shared" ref="F492:F521" si="188">E492/1286</f>
        <v>0.17962674961119751</v>
      </c>
      <c r="G492" s="312" t="s">
        <v>128</v>
      </c>
      <c r="H492" s="313">
        <f t="shared" ref="H492:H493" si="189">+COUNTIF($D$6:$D$466,G492)/461</f>
        <v>5.4229934924078092E-2</v>
      </c>
      <c r="I492" s="66"/>
      <c r="J492" s="66"/>
      <c r="K492" s="129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Y492" s="132"/>
      <c r="Z492" s="132"/>
      <c r="AA492" s="132"/>
      <c r="AB492" s="58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27"/>
      <c r="AV492" s="27"/>
      <c r="AW492" s="27"/>
      <c r="AX492" s="27"/>
      <c r="AY492" s="27"/>
      <c r="AZ492" s="28"/>
      <c r="BA492" s="28"/>
      <c r="BB492" s="27"/>
      <c r="BC492" s="135"/>
      <c r="BD492" s="135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8"/>
      <c r="BS492" s="27"/>
      <c r="BT492" s="27"/>
      <c r="BU492" s="140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</row>
    <row r="493" spans="2:87" s="1" customFormat="1" ht="30.75" customHeight="1" x14ac:dyDescent="0.2">
      <c r="B493" s="310">
        <v>45476</v>
      </c>
      <c r="C493" s="286">
        <f t="shared" si="185"/>
        <v>9</v>
      </c>
      <c r="D493" s="311">
        <f t="shared" si="186"/>
        <v>6.9984447900466561E-3</v>
      </c>
      <c r="E493" s="286">
        <f t="shared" si="187"/>
        <v>240</v>
      </c>
      <c r="F493" s="311">
        <f t="shared" si="188"/>
        <v>0.18662519440124417</v>
      </c>
      <c r="G493" s="314" t="s">
        <v>130</v>
      </c>
      <c r="H493" s="313">
        <f t="shared" si="189"/>
        <v>1.5184381778741865E-2</v>
      </c>
      <c r="I493" s="66"/>
      <c r="J493" s="66"/>
      <c r="K493" s="129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28"/>
      <c r="AA493" s="133"/>
      <c r="AB493" s="58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27"/>
      <c r="AV493" s="27"/>
      <c r="AW493" s="27"/>
      <c r="AX493" s="27"/>
      <c r="AY493" s="27"/>
      <c r="AZ493" s="28"/>
      <c r="BA493" s="28"/>
      <c r="BB493" s="27"/>
      <c r="BC493" s="135"/>
      <c r="BD493" s="135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8"/>
      <c r="BS493" s="27"/>
      <c r="BT493" s="27"/>
      <c r="BU493" s="140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</row>
    <row r="494" spans="2:87" x14ac:dyDescent="0.2">
      <c r="B494" s="310">
        <v>45477</v>
      </c>
      <c r="C494" s="286">
        <f t="shared" si="185"/>
        <v>8</v>
      </c>
      <c r="D494" s="311">
        <f t="shared" si="186"/>
        <v>6.2208398133748056E-3</v>
      </c>
      <c r="E494" s="286">
        <f t="shared" si="187"/>
        <v>248</v>
      </c>
      <c r="F494" s="311">
        <f t="shared" si="188"/>
        <v>0.19284603421461896</v>
      </c>
      <c r="G494" s="308" t="s">
        <v>16</v>
      </c>
      <c r="H494" s="309"/>
      <c r="I494" s="66"/>
      <c r="J494" s="66"/>
      <c r="K494" s="129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BU494" s="140"/>
    </row>
    <row r="495" spans="2:87" x14ac:dyDescent="0.2">
      <c r="B495" s="310">
        <v>45478</v>
      </c>
      <c r="C495" s="286">
        <f t="shared" si="185"/>
        <v>3</v>
      </c>
      <c r="D495" s="311">
        <f t="shared" si="186"/>
        <v>2.3328149300155523E-3</v>
      </c>
      <c r="E495" s="286">
        <f t="shared" si="187"/>
        <v>251</v>
      </c>
      <c r="F495" s="311">
        <f t="shared" si="188"/>
        <v>0.19517884914463451</v>
      </c>
      <c r="G495" s="312" t="s">
        <v>93</v>
      </c>
      <c r="H495" s="313">
        <f>+COUNTIF($E$6:$E$466,"Home")/461</f>
        <v>0.48806941431670281</v>
      </c>
      <c r="I495" s="66"/>
      <c r="J495" s="66"/>
      <c r="K495" s="129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AA495" s="64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BU495" s="140"/>
    </row>
    <row r="496" spans="2:87" ht="24.95" customHeight="1" x14ac:dyDescent="0.2">
      <c r="B496" s="310">
        <v>45479</v>
      </c>
      <c r="C496" s="286">
        <f t="shared" si="185"/>
        <v>2</v>
      </c>
      <c r="D496" s="311">
        <f t="shared" si="186"/>
        <v>1.5552099533437014E-3</v>
      </c>
      <c r="E496" s="286">
        <f t="shared" si="187"/>
        <v>253</v>
      </c>
      <c r="F496" s="311">
        <f t="shared" si="188"/>
        <v>0.19673405909797823</v>
      </c>
      <c r="G496" s="312" t="s">
        <v>94</v>
      </c>
      <c r="H496" s="313">
        <f>+COUNTIF($E$6:$E$466,"Muller")/461</f>
        <v>0.45553145336225598</v>
      </c>
      <c r="I496" s="66"/>
      <c r="J496" s="66"/>
      <c r="K496" s="129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AA496" s="134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BU496" s="140"/>
    </row>
    <row r="497" spans="2:73" x14ac:dyDescent="0.2">
      <c r="B497" s="310">
        <v>45480</v>
      </c>
      <c r="C497" s="286">
        <f t="shared" si="185"/>
        <v>1</v>
      </c>
      <c r="D497" s="311">
        <f t="shared" si="186"/>
        <v>7.776049766718507E-4</v>
      </c>
      <c r="E497" s="286">
        <f t="shared" si="187"/>
        <v>254</v>
      </c>
      <c r="F497" s="311">
        <f t="shared" si="188"/>
        <v>0.19751166407465007</v>
      </c>
      <c r="G497" s="314" t="s">
        <v>92</v>
      </c>
      <c r="H497" s="313">
        <f>+COUNTIF($E$6:$E$466,G497)/461</f>
        <v>5.6399132321041212E-2</v>
      </c>
      <c r="I497" s="66"/>
      <c r="J497" s="66"/>
      <c r="K497" s="129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AA497" s="134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BU497" s="140"/>
    </row>
    <row r="498" spans="2:73" ht="24.95" customHeight="1" x14ac:dyDescent="0.25">
      <c r="B498" s="310">
        <v>45481</v>
      </c>
      <c r="C498" s="286">
        <f t="shared" si="185"/>
        <v>2</v>
      </c>
      <c r="D498" s="311">
        <f t="shared" si="186"/>
        <v>1.5552099533437014E-3</v>
      </c>
      <c r="E498" s="286">
        <f t="shared" si="187"/>
        <v>256</v>
      </c>
      <c r="F498" s="311">
        <f t="shared" si="188"/>
        <v>0.19906687402799378</v>
      </c>
      <c r="G498" s="315"/>
      <c r="H498" s="315"/>
      <c r="I498" s="66"/>
      <c r="J498" s="66"/>
      <c r="K498" s="129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4"/>
      <c r="AA498" s="64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BU498" s="140"/>
    </row>
    <row r="499" spans="2:73" x14ac:dyDescent="0.2">
      <c r="B499" s="310">
        <v>45482</v>
      </c>
      <c r="C499" s="286">
        <f t="shared" si="185"/>
        <v>2</v>
      </c>
      <c r="D499" s="311">
        <f t="shared" si="186"/>
        <v>1.5552099533437014E-3</v>
      </c>
      <c r="E499" s="286">
        <f t="shared" si="187"/>
        <v>258</v>
      </c>
      <c r="F499" s="311">
        <f t="shared" si="188"/>
        <v>0.20062208398133749</v>
      </c>
      <c r="G499" s="308" t="s">
        <v>98</v>
      </c>
      <c r="H499" s="309"/>
      <c r="I499" s="64"/>
      <c r="J499" s="66"/>
      <c r="K499" s="129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4"/>
      <c r="Y499" s="64"/>
      <c r="Z499" s="64"/>
      <c r="AA499" s="64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BU499" s="140"/>
    </row>
    <row r="500" spans="2:73" ht="22.5" customHeight="1" x14ac:dyDescent="0.2">
      <c r="B500" s="310">
        <v>45483</v>
      </c>
      <c r="C500" s="286">
        <f t="shared" si="185"/>
        <v>92</v>
      </c>
      <c r="D500" s="311">
        <f t="shared" si="186"/>
        <v>7.1539657853810265E-2</v>
      </c>
      <c r="E500" s="286">
        <f t="shared" si="187"/>
        <v>350</v>
      </c>
      <c r="F500" s="311">
        <f t="shared" si="188"/>
        <v>0.27216174183514774</v>
      </c>
      <c r="G500" s="312" t="s">
        <v>96</v>
      </c>
      <c r="H500" s="313">
        <f>+COUNTIF($F$6:$F$466,G500)/461</f>
        <v>0.5878524945770065</v>
      </c>
      <c r="J500" s="66"/>
      <c r="K500" s="129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134"/>
      <c r="Y500" s="64"/>
      <c r="Z500" s="64"/>
      <c r="AA500" s="64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BU500" s="140"/>
    </row>
    <row r="501" spans="2:73" x14ac:dyDescent="0.2">
      <c r="B501" s="310">
        <v>45484</v>
      </c>
      <c r="C501" s="286">
        <f t="shared" si="185"/>
        <v>11</v>
      </c>
      <c r="D501" s="311">
        <f t="shared" si="186"/>
        <v>8.553654743390357E-3</v>
      </c>
      <c r="E501" s="286">
        <f t="shared" si="187"/>
        <v>361</v>
      </c>
      <c r="F501" s="311">
        <f t="shared" si="188"/>
        <v>0.28071539657853811</v>
      </c>
      <c r="G501" s="312" t="s">
        <v>97</v>
      </c>
      <c r="H501" s="313">
        <f>+COUNTIF($F$6:$F$466,G501)/461</f>
        <v>0.1019522776572668</v>
      </c>
      <c r="J501" s="66"/>
      <c r="K501" s="129"/>
      <c r="L501" s="63"/>
      <c r="M501" s="63"/>
      <c r="P501" s="63"/>
      <c r="Q501" s="63"/>
      <c r="R501" s="63"/>
      <c r="S501" s="63"/>
      <c r="T501" s="63"/>
      <c r="U501" s="63"/>
      <c r="V501" s="63"/>
      <c r="W501" s="63"/>
      <c r="X501" s="64"/>
      <c r="Y501" s="134"/>
      <c r="Z501" s="134"/>
      <c r="AA501" s="134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BU501" s="140"/>
    </row>
    <row r="502" spans="2:73" x14ac:dyDescent="0.2">
      <c r="B502" s="310">
        <v>45485</v>
      </c>
      <c r="C502" s="286">
        <f t="shared" si="185"/>
        <v>5</v>
      </c>
      <c r="D502" s="311">
        <f t="shared" si="186"/>
        <v>3.8880248833592537E-3</v>
      </c>
      <c r="E502" s="286">
        <f t="shared" si="187"/>
        <v>366</v>
      </c>
      <c r="F502" s="311">
        <f t="shared" si="188"/>
        <v>0.28460342146189738</v>
      </c>
      <c r="G502" s="316" t="s">
        <v>95</v>
      </c>
      <c r="H502" s="313">
        <f>+COUNTIF($F$6:$F$466,G502)/461</f>
        <v>0.31019522776572667</v>
      </c>
      <c r="J502" s="66"/>
      <c r="K502" s="129"/>
      <c r="L502" s="63"/>
      <c r="M502" s="63"/>
      <c r="P502" s="63"/>
      <c r="Q502" s="63"/>
      <c r="R502" s="63"/>
      <c r="S502" s="63"/>
      <c r="T502" s="63"/>
      <c r="U502" s="63"/>
      <c r="V502" s="63"/>
      <c r="W502" s="63"/>
      <c r="X502" s="64"/>
      <c r="Y502" s="64"/>
      <c r="Z502" s="64"/>
      <c r="AA502" s="64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BU502" s="140"/>
    </row>
    <row r="503" spans="2:73" x14ac:dyDescent="0.2">
      <c r="B503" s="310">
        <v>45486</v>
      </c>
      <c r="C503" s="286">
        <f t="shared" si="185"/>
        <v>3</v>
      </c>
      <c r="D503" s="311">
        <f t="shared" si="186"/>
        <v>2.3328149300155523E-3</v>
      </c>
      <c r="E503" s="286">
        <f t="shared" si="187"/>
        <v>369</v>
      </c>
      <c r="F503" s="311">
        <f t="shared" si="188"/>
        <v>0.2869362363919129</v>
      </c>
      <c r="G503" s="321" t="s">
        <v>118</v>
      </c>
      <c r="H503" s="322">
        <f>+COUNTIF($F$6:$F$466,G503)/461</f>
        <v>0</v>
      </c>
      <c r="J503" s="66"/>
      <c r="K503" s="129"/>
      <c r="L503" s="63"/>
      <c r="M503" s="63"/>
      <c r="P503" s="63"/>
      <c r="Q503" s="63"/>
      <c r="R503" s="63"/>
      <c r="S503" s="63"/>
      <c r="T503" s="63"/>
      <c r="U503" s="63"/>
      <c r="V503" s="63"/>
      <c r="W503" s="63"/>
      <c r="X503" s="64"/>
      <c r="Y503" s="64"/>
      <c r="Z503" s="64"/>
      <c r="AA503" s="64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BU503" s="140"/>
    </row>
    <row r="504" spans="2:73" x14ac:dyDescent="0.2">
      <c r="B504" s="310">
        <v>45487</v>
      </c>
      <c r="C504" s="286">
        <f t="shared" si="185"/>
        <v>1</v>
      </c>
      <c r="D504" s="311">
        <f t="shared" si="186"/>
        <v>7.776049766718507E-4</v>
      </c>
      <c r="E504" s="286">
        <f t="shared" si="187"/>
        <v>370</v>
      </c>
      <c r="F504" s="311">
        <f t="shared" si="188"/>
        <v>0.28771384136858474</v>
      </c>
      <c r="G504" s="286"/>
      <c r="H504" s="338"/>
      <c r="J504" s="66"/>
      <c r="K504" s="129"/>
      <c r="L504" s="63"/>
      <c r="M504" s="63"/>
      <c r="P504" s="63"/>
      <c r="Q504" s="63"/>
      <c r="R504" s="63"/>
      <c r="S504" s="63"/>
      <c r="T504" s="63"/>
      <c r="U504" s="63"/>
      <c r="V504" s="63"/>
      <c r="W504" s="63"/>
      <c r="X504" s="64"/>
      <c r="Y504" s="64"/>
      <c r="Z504" s="64"/>
      <c r="AA504" s="64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BU504" s="140"/>
    </row>
    <row r="505" spans="2:73" x14ac:dyDescent="0.2">
      <c r="B505" s="310">
        <v>45488</v>
      </c>
      <c r="C505" s="286">
        <f t="shared" si="185"/>
        <v>3</v>
      </c>
      <c r="D505" s="311">
        <f t="shared" si="186"/>
        <v>2.3328149300155523E-3</v>
      </c>
      <c r="E505" s="286">
        <f t="shared" si="187"/>
        <v>373</v>
      </c>
      <c r="F505" s="311">
        <f t="shared" si="188"/>
        <v>0.29004665629860032</v>
      </c>
      <c r="G505" s="286"/>
      <c r="H505" s="338"/>
      <c r="I505" s="66"/>
      <c r="J505" s="66"/>
      <c r="K505" s="129"/>
      <c r="L505" s="63"/>
      <c r="M505" s="63"/>
      <c r="P505" s="63"/>
      <c r="Q505" s="63"/>
      <c r="R505" s="63"/>
      <c r="S505" s="63"/>
      <c r="T505" s="63"/>
      <c r="U505" s="63"/>
      <c r="V505" s="63"/>
      <c r="W505" s="63"/>
      <c r="X505" s="64"/>
      <c r="Y505" s="64"/>
      <c r="Z505" s="64"/>
      <c r="AA505" s="64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BU505" s="140"/>
    </row>
    <row r="506" spans="2:73" x14ac:dyDescent="0.2">
      <c r="B506" s="310">
        <v>45489</v>
      </c>
      <c r="C506" s="286">
        <f t="shared" si="185"/>
        <v>2</v>
      </c>
      <c r="D506" s="311">
        <f t="shared" si="186"/>
        <v>1.5552099533437014E-3</v>
      </c>
      <c r="E506" s="286">
        <f t="shared" si="187"/>
        <v>375</v>
      </c>
      <c r="F506" s="311">
        <f t="shared" si="188"/>
        <v>0.29160186625194401</v>
      </c>
      <c r="G506" s="286"/>
      <c r="H506" s="338"/>
      <c r="I506" s="66"/>
      <c r="J506" s="66"/>
      <c r="K506" s="129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4"/>
      <c r="Y506" s="64"/>
      <c r="Z506" s="64"/>
      <c r="AA506" s="64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BU506" s="140"/>
    </row>
    <row r="507" spans="2:73" x14ac:dyDescent="0.2">
      <c r="B507" s="310">
        <v>45490</v>
      </c>
      <c r="C507" s="286">
        <f t="shared" si="185"/>
        <v>2</v>
      </c>
      <c r="D507" s="311">
        <f t="shared" si="186"/>
        <v>1.5552099533437014E-3</v>
      </c>
      <c r="E507" s="286">
        <f t="shared" si="187"/>
        <v>377</v>
      </c>
      <c r="F507" s="311">
        <f t="shared" si="188"/>
        <v>0.29315707620528769</v>
      </c>
      <c r="G507" s="317"/>
      <c r="H507" s="338"/>
      <c r="I507" s="66"/>
      <c r="J507" s="66"/>
      <c r="K507" s="129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4"/>
      <c r="Y507" s="64"/>
      <c r="Z507" s="64"/>
      <c r="AA507" s="64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BU507" s="140"/>
    </row>
    <row r="508" spans="2:73" x14ac:dyDescent="0.2">
      <c r="B508" s="310">
        <v>45491</v>
      </c>
      <c r="C508" s="286">
        <f t="shared" si="185"/>
        <v>6</v>
      </c>
      <c r="D508" s="311">
        <f t="shared" si="186"/>
        <v>4.6656298600311046E-3</v>
      </c>
      <c r="E508" s="286">
        <f t="shared" si="187"/>
        <v>383</v>
      </c>
      <c r="F508" s="311">
        <f t="shared" si="188"/>
        <v>0.2978227060653188</v>
      </c>
      <c r="G508" s="316"/>
      <c r="H508" s="338"/>
      <c r="I508" s="66"/>
      <c r="J508" s="66"/>
      <c r="K508" s="129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4"/>
      <c r="Y508" s="64"/>
      <c r="Z508" s="64"/>
      <c r="AA508" s="64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BU508" s="140"/>
    </row>
    <row r="509" spans="2:73" x14ac:dyDescent="0.2">
      <c r="B509" s="310">
        <v>45492</v>
      </c>
      <c r="C509" s="286">
        <f t="shared" si="185"/>
        <v>2</v>
      </c>
      <c r="D509" s="311">
        <f t="shared" si="186"/>
        <v>1.5552099533437014E-3</v>
      </c>
      <c r="E509" s="286">
        <f t="shared" si="187"/>
        <v>385</v>
      </c>
      <c r="F509" s="311">
        <f t="shared" si="188"/>
        <v>0.29937791601866254</v>
      </c>
      <c r="G509" s="316"/>
      <c r="H509" s="338"/>
      <c r="I509" s="66"/>
      <c r="J509" s="66"/>
      <c r="K509" s="129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4"/>
      <c r="Y509" s="64"/>
      <c r="Z509" s="64"/>
      <c r="AA509" s="64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BU509" s="140"/>
    </row>
    <row r="510" spans="2:73" x14ac:dyDescent="0.2">
      <c r="B510" s="310">
        <v>45493</v>
      </c>
      <c r="C510" s="286">
        <f t="shared" si="185"/>
        <v>0</v>
      </c>
      <c r="D510" s="311">
        <f t="shared" si="186"/>
        <v>0</v>
      </c>
      <c r="E510" s="286">
        <f t="shared" si="187"/>
        <v>385</v>
      </c>
      <c r="F510" s="311">
        <f t="shared" si="188"/>
        <v>0.29937791601866254</v>
      </c>
      <c r="G510" s="286"/>
      <c r="H510" s="338"/>
      <c r="I510" s="66"/>
      <c r="J510" s="66"/>
      <c r="K510" s="129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4"/>
      <c r="Y510" s="64"/>
      <c r="Z510" s="64"/>
      <c r="AA510" s="64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BU510" s="140"/>
    </row>
    <row r="511" spans="2:73" x14ac:dyDescent="0.2">
      <c r="B511" s="310">
        <v>45494</v>
      </c>
      <c r="C511" s="286">
        <f t="shared" si="185"/>
        <v>0</v>
      </c>
      <c r="D511" s="311">
        <f t="shared" si="186"/>
        <v>0</v>
      </c>
      <c r="E511" s="286">
        <f t="shared" si="187"/>
        <v>385</v>
      </c>
      <c r="F511" s="311">
        <f t="shared" si="188"/>
        <v>0.29937791601866254</v>
      </c>
      <c r="G511" s="286"/>
      <c r="H511" s="338"/>
      <c r="I511" s="66"/>
      <c r="J511" s="66"/>
      <c r="K511" s="129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4"/>
      <c r="Y511" s="64"/>
      <c r="Z511" s="64"/>
      <c r="AA511" s="64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BU511" s="140"/>
    </row>
    <row r="512" spans="2:73" x14ac:dyDescent="0.2">
      <c r="B512" s="310">
        <v>45495</v>
      </c>
      <c r="C512" s="286">
        <f t="shared" si="185"/>
        <v>0</v>
      </c>
      <c r="D512" s="311">
        <f t="shared" si="186"/>
        <v>0</v>
      </c>
      <c r="E512" s="286">
        <f t="shared" si="187"/>
        <v>385</v>
      </c>
      <c r="F512" s="311">
        <f t="shared" si="188"/>
        <v>0.29937791601866254</v>
      </c>
      <c r="G512" s="286"/>
      <c r="H512" s="338"/>
      <c r="I512" s="66"/>
      <c r="J512" s="66"/>
      <c r="K512" s="129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4"/>
      <c r="Y512" s="64"/>
      <c r="Z512" s="64"/>
      <c r="AA512" s="64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BU512" s="140"/>
    </row>
    <row r="513" spans="2:73" x14ac:dyDescent="0.2">
      <c r="B513" s="310">
        <v>45496</v>
      </c>
      <c r="C513" s="286">
        <f t="shared" si="185"/>
        <v>41</v>
      </c>
      <c r="D513" s="311">
        <f t="shared" si="186"/>
        <v>3.1881804043545882E-2</v>
      </c>
      <c r="E513" s="286">
        <f t="shared" si="187"/>
        <v>426</v>
      </c>
      <c r="F513" s="311">
        <f t="shared" si="188"/>
        <v>0.33125972006220838</v>
      </c>
      <c r="G513" s="286"/>
      <c r="H513" s="338"/>
      <c r="I513" s="66"/>
      <c r="J513" s="66"/>
      <c r="K513" s="129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4"/>
      <c r="Y513" s="64"/>
      <c r="Z513" s="64"/>
      <c r="AA513" s="64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BU513" s="140"/>
    </row>
    <row r="514" spans="2:73" x14ac:dyDescent="0.2">
      <c r="B514" s="310">
        <v>45497</v>
      </c>
      <c r="C514" s="286">
        <f t="shared" si="185"/>
        <v>18</v>
      </c>
      <c r="D514" s="311">
        <f t="shared" si="186"/>
        <v>1.3996889580093312E-2</v>
      </c>
      <c r="E514" s="286">
        <f t="shared" si="187"/>
        <v>444</v>
      </c>
      <c r="F514" s="311">
        <f t="shared" si="188"/>
        <v>0.3452566096423017</v>
      </c>
      <c r="G514" s="286"/>
      <c r="H514" s="338"/>
      <c r="I514" s="66"/>
      <c r="J514" s="66"/>
      <c r="K514" s="129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4"/>
      <c r="Y514" s="64"/>
      <c r="Z514" s="64"/>
      <c r="AA514" s="64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BU514" s="140"/>
    </row>
    <row r="515" spans="2:73" x14ac:dyDescent="0.2">
      <c r="B515" s="310">
        <v>45498</v>
      </c>
      <c r="C515" s="286">
        <f t="shared" si="185"/>
        <v>3</v>
      </c>
      <c r="D515" s="311">
        <f t="shared" si="186"/>
        <v>2.3328149300155523E-3</v>
      </c>
      <c r="E515" s="286">
        <f t="shared" si="187"/>
        <v>447</v>
      </c>
      <c r="F515" s="311">
        <f t="shared" si="188"/>
        <v>0.34758942457231728</v>
      </c>
      <c r="G515" s="286"/>
      <c r="H515" s="338"/>
      <c r="I515" s="66"/>
      <c r="J515" s="66"/>
      <c r="K515" s="129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4"/>
      <c r="Y515" s="64"/>
      <c r="Z515" s="64"/>
      <c r="AA515" s="64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BU515" s="140"/>
    </row>
    <row r="516" spans="2:73" x14ac:dyDescent="0.2">
      <c r="B516" s="310">
        <v>45499</v>
      </c>
      <c r="C516" s="286">
        <f t="shared" si="185"/>
        <v>3</v>
      </c>
      <c r="D516" s="311">
        <f t="shared" si="186"/>
        <v>2.3328149300155523E-3</v>
      </c>
      <c r="E516" s="286">
        <f t="shared" si="187"/>
        <v>450</v>
      </c>
      <c r="F516" s="311">
        <f t="shared" si="188"/>
        <v>0.34992223950233281</v>
      </c>
      <c r="G516" s="317"/>
      <c r="H516" s="338"/>
      <c r="I516" s="66"/>
      <c r="J516" s="66"/>
      <c r="K516" s="129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4"/>
      <c r="Y516" s="64"/>
      <c r="Z516" s="64"/>
      <c r="AA516" s="64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BU516" s="140"/>
    </row>
    <row r="517" spans="2:73" x14ac:dyDescent="0.2">
      <c r="B517" s="310">
        <v>45500</v>
      </c>
      <c r="C517" s="286">
        <f t="shared" si="185"/>
        <v>0</v>
      </c>
      <c r="D517" s="311">
        <f t="shared" si="186"/>
        <v>0</v>
      </c>
      <c r="E517" s="286">
        <f t="shared" si="187"/>
        <v>450</v>
      </c>
      <c r="F517" s="311">
        <f t="shared" si="188"/>
        <v>0.34992223950233281</v>
      </c>
      <c r="G517" s="317"/>
      <c r="H517" s="338"/>
      <c r="I517" s="66"/>
      <c r="J517" s="66"/>
      <c r="K517" s="129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4"/>
      <c r="Y517" s="64"/>
      <c r="Z517" s="64"/>
      <c r="AA517" s="64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BU517" s="140"/>
    </row>
    <row r="518" spans="2:73" x14ac:dyDescent="0.2">
      <c r="B518" s="310">
        <v>45501</v>
      </c>
      <c r="C518" s="286">
        <f t="shared" si="185"/>
        <v>1</v>
      </c>
      <c r="D518" s="311">
        <f t="shared" si="186"/>
        <v>7.776049766718507E-4</v>
      </c>
      <c r="E518" s="286">
        <f t="shared" si="187"/>
        <v>451</v>
      </c>
      <c r="F518" s="311">
        <f t="shared" si="188"/>
        <v>0.35069984447900465</v>
      </c>
      <c r="G518" s="316"/>
      <c r="H518" s="338"/>
      <c r="I518" s="66"/>
      <c r="J518" s="66"/>
      <c r="K518" s="129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4"/>
      <c r="Y518" s="64"/>
      <c r="Z518" s="64"/>
      <c r="AA518" s="64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BU518" s="140"/>
    </row>
    <row r="519" spans="2:73" x14ac:dyDescent="0.2">
      <c r="B519" s="310">
        <v>45502</v>
      </c>
      <c r="C519" s="286">
        <f t="shared" si="185"/>
        <v>3</v>
      </c>
      <c r="D519" s="311">
        <f t="shared" si="186"/>
        <v>2.3328149300155523E-3</v>
      </c>
      <c r="E519" s="286">
        <f t="shared" si="187"/>
        <v>454</v>
      </c>
      <c r="F519" s="311">
        <f t="shared" si="188"/>
        <v>0.35303265940902023</v>
      </c>
      <c r="G519" s="317"/>
      <c r="H519" s="338"/>
      <c r="I519" s="66"/>
      <c r="J519" s="66"/>
      <c r="K519" s="129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4"/>
      <c r="Y519" s="64"/>
      <c r="Z519" s="64"/>
      <c r="AA519" s="64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BU519" s="140"/>
    </row>
    <row r="520" spans="2:73" x14ac:dyDescent="0.2">
      <c r="B520" s="310">
        <v>45503</v>
      </c>
      <c r="C520" s="286">
        <f t="shared" si="185"/>
        <v>3</v>
      </c>
      <c r="D520" s="311">
        <f t="shared" si="186"/>
        <v>2.3328149300155523E-3</v>
      </c>
      <c r="E520" s="286">
        <f t="shared" si="187"/>
        <v>457</v>
      </c>
      <c r="F520" s="311">
        <f t="shared" si="188"/>
        <v>0.35536547433903576</v>
      </c>
      <c r="I520" s="66"/>
      <c r="J520" s="66"/>
      <c r="K520" s="129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4"/>
      <c r="Y520" s="64"/>
      <c r="Z520" s="64"/>
      <c r="AA520" s="64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BU520" s="140"/>
    </row>
    <row r="521" spans="2:73" x14ac:dyDescent="0.2">
      <c r="B521" s="310">
        <v>45504</v>
      </c>
      <c r="C521" s="286">
        <f t="shared" si="185"/>
        <v>4</v>
      </c>
      <c r="D521" s="311">
        <f t="shared" si="186"/>
        <v>3.1104199066874028E-3</v>
      </c>
      <c r="E521" s="286">
        <f t="shared" si="187"/>
        <v>461</v>
      </c>
      <c r="F521" s="311">
        <f t="shared" si="188"/>
        <v>0.35847589424572318</v>
      </c>
      <c r="G521" s="318"/>
      <c r="H521" s="338"/>
      <c r="I521" s="66"/>
      <c r="J521" s="66"/>
      <c r="K521" s="129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4"/>
      <c r="Y521" s="64"/>
      <c r="Z521" s="64"/>
      <c r="AA521" s="64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BU521" s="140"/>
    </row>
    <row r="522" spans="2:73" x14ac:dyDescent="0.2">
      <c r="B522" s="310"/>
      <c r="C522" s="286"/>
      <c r="D522" s="311"/>
      <c r="E522" s="286"/>
      <c r="F522" s="286"/>
      <c r="G522" s="318"/>
      <c r="H522" s="338"/>
      <c r="I522" s="66"/>
      <c r="J522" s="66"/>
      <c r="K522" s="129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4"/>
      <c r="Y522" s="64"/>
      <c r="Z522" s="64"/>
      <c r="AA522" s="64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BU522" s="140"/>
    </row>
    <row r="523" spans="2:73" x14ac:dyDescent="0.2">
      <c r="B523" s="155"/>
      <c r="C523" s="319"/>
      <c r="D523" s="311"/>
      <c r="E523" s="286"/>
      <c r="F523" s="320"/>
      <c r="G523" s="320"/>
      <c r="H523" s="338"/>
      <c r="I523" s="66"/>
      <c r="J523" s="66"/>
      <c r="K523" s="129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4"/>
      <c r="Y523" s="64"/>
      <c r="Z523" s="64"/>
      <c r="AA523" s="64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BU523" s="140"/>
    </row>
    <row r="524" spans="2:73" x14ac:dyDescent="0.2">
      <c r="D524" s="311"/>
      <c r="G524" s="320"/>
      <c r="H524" s="338"/>
      <c r="I524" s="66"/>
      <c r="J524" s="66"/>
      <c r="K524" s="129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4"/>
      <c r="Y524" s="64"/>
      <c r="Z524" s="64"/>
      <c r="AA524" s="64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BU524" s="140"/>
    </row>
    <row r="525" spans="2:73" x14ac:dyDescent="0.2">
      <c r="D525" s="311"/>
      <c r="G525" s="320"/>
      <c r="H525" s="338"/>
      <c r="I525" s="66"/>
      <c r="J525" s="66"/>
      <c r="K525" s="129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4"/>
      <c r="Y525" s="64"/>
      <c r="Z525" s="64"/>
      <c r="AA525" s="64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BU525" s="140"/>
    </row>
    <row r="526" spans="2:73" x14ac:dyDescent="0.2">
      <c r="D526" s="311"/>
      <c r="G526" s="320"/>
      <c r="H526" s="338"/>
      <c r="I526" s="66"/>
      <c r="J526" s="66"/>
      <c r="K526" s="129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4"/>
      <c r="Y526" s="64"/>
      <c r="Z526" s="64"/>
      <c r="AA526" s="64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BU526" s="140"/>
    </row>
    <row r="527" spans="2:73" x14ac:dyDescent="0.25">
      <c r="B527" s="28"/>
      <c r="C527" s="153"/>
      <c r="F527" s="69"/>
      <c r="G527" s="69"/>
      <c r="H527" s="69"/>
      <c r="I527" s="66"/>
      <c r="J527" s="66"/>
      <c r="K527" s="129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4"/>
      <c r="Y527" s="64"/>
      <c r="Z527" s="64"/>
      <c r="AA527" s="64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BU527" s="140"/>
    </row>
    <row r="528" spans="2:73" x14ac:dyDescent="0.25">
      <c r="B528" s="28"/>
      <c r="C528" s="153"/>
      <c r="F528" s="69"/>
      <c r="G528" s="69"/>
      <c r="H528" s="69"/>
      <c r="I528" s="66"/>
      <c r="J528" s="66"/>
      <c r="K528" s="129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4"/>
      <c r="Y528" s="64"/>
      <c r="Z528" s="64"/>
      <c r="AA528" s="64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BU528" s="140"/>
    </row>
    <row r="529" spans="2:73" x14ac:dyDescent="0.25">
      <c r="B529" s="28"/>
      <c r="C529" s="153"/>
      <c r="F529" s="69"/>
      <c r="G529" s="69"/>
      <c r="H529" s="69"/>
      <c r="I529" s="66"/>
      <c r="J529" s="66"/>
      <c r="K529" s="129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4"/>
      <c r="Y529" s="64"/>
      <c r="Z529" s="64"/>
      <c r="AA529" s="64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BU529" s="140"/>
    </row>
    <row r="530" spans="2:73" x14ac:dyDescent="0.25">
      <c r="B530" s="28"/>
      <c r="C530" s="153"/>
      <c r="F530" s="69"/>
      <c r="G530" s="69"/>
      <c r="H530" s="69"/>
      <c r="I530" s="66"/>
      <c r="J530" s="66"/>
      <c r="K530" s="129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4"/>
      <c r="Y530" s="64"/>
      <c r="Z530" s="64"/>
      <c r="AA530" s="64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BU530" s="140"/>
    </row>
    <row r="531" spans="2:73" x14ac:dyDescent="0.25">
      <c r="B531" s="28"/>
      <c r="C531" s="153"/>
      <c r="F531" s="69"/>
      <c r="G531" s="69"/>
      <c r="H531" s="69"/>
      <c r="I531" s="66"/>
      <c r="J531" s="66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4"/>
      <c r="Y531" s="64"/>
      <c r="Z531" s="64"/>
      <c r="AA531" s="64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BU531" s="140"/>
    </row>
    <row r="532" spans="2:73" x14ac:dyDescent="0.25">
      <c r="B532" s="64"/>
      <c r="C532" s="153"/>
      <c r="D532" s="64"/>
      <c r="E532" s="64"/>
      <c r="F532" s="64"/>
      <c r="G532" s="64"/>
      <c r="H532" s="64"/>
      <c r="I532" s="66"/>
      <c r="J532" s="66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4"/>
      <c r="Y532" s="64"/>
      <c r="Z532" s="64"/>
      <c r="AA532" s="64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BU532" s="140"/>
    </row>
    <row r="533" spans="2:73" x14ac:dyDescent="0.25">
      <c r="B533" s="64"/>
      <c r="C533" s="153"/>
      <c r="D533" s="64"/>
      <c r="E533" s="64"/>
      <c r="F533" s="64"/>
      <c r="G533" s="64"/>
      <c r="H533" s="64"/>
      <c r="I533" s="66"/>
      <c r="J533" s="66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4"/>
      <c r="Y533" s="64"/>
      <c r="Z533" s="64"/>
      <c r="AA533" s="64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BU533" s="140"/>
    </row>
    <row r="534" spans="2:73" x14ac:dyDescent="0.25">
      <c r="B534" s="64"/>
      <c r="C534" s="153"/>
      <c r="D534" s="64"/>
      <c r="E534" s="64"/>
      <c r="F534" s="64"/>
      <c r="G534" s="64"/>
      <c r="H534" s="64"/>
      <c r="I534" s="66"/>
      <c r="J534" s="66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4"/>
      <c r="Y534" s="64"/>
      <c r="Z534" s="64"/>
      <c r="AA534" s="64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BU534" s="140"/>
    </row>
    <row r="535" spans="2:73" x14ac:dyDescent="0.25">
      <c r="B535" s="64"/>
      <c r="C535" s="153"/>
      <c r="D535" s="64"/>
      <c r="E535" s="64"/>
      <c r="F535" s="64"/>
      <c r="G535" s="64"/>
      <c r="H535" s="64"/>
      <c r="I535" s="66"/>
      <c r="J535" s="66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4"/>
      <c r="Y535" s="64"/>
      <c r="Z535" s="64"/>
      <c r="AA535" s="64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BU535" s="140"/>
    </row>
    <row r="536" spans="2:73" x14ac:dyDescent="0.25">
      <c r="B536" s="64"/>
      <c r="C536" s="153"/>
      <c r="D536" s="64"/>
      <c r="E536" s="64"/>
      <c r="F536" s="64"/>
      <c r="G536" s="64"/>
      <c r="H536" s="64"/>
      <c r="I536" s="66"/>
      <c r="J536" s="66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4"/>
      <c r="Y536" s="64"/>
      <c r="Z536" s="64"/>
      <c r="AA536" s="64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BU536" s="140"/>
    </row>
    <row r="537" spans="2:73" x14ac:dyDescent="0.25">
      <c r="B537" s="64"/>
      <c r="C537" s="153"/>
      <c r="D537" s="64"/>
      <c r="E537" s="64"/>
      <c r="F537" s="64"/>
      <c r="G537" s="64"/>
      <c r="H537" s="64"/>
      <c r="I537" s="66"/>
      <c r="J537" s="66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4"/>
      <c r="Y537" s="64"/>
      <c r="Z537" s="64"/>
      <c r="AA537" s="64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BU537" s="140"/>
    </row>
    <row r="538" spans="2:73" x14ac:dyDescent="0.25">
      <c r="B538" s="64"/>
      <c r="C538" s="153"/>
      <c r="D538" s="64"/>
      <c r="E538" s="64"/>
      <c r="F538" s="64"/>
      <c r="G538" s="64"/>
      <c r="H538" s="64"/>
      <c r="I538" s="66"/>
      <c r="J538" s="66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4"/>
      <c r="Y538" s="64"/>
      <c r="Z538" s="64"/>
      <c r="AA538" s="64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BU538" s="140"/>
    </row>
    <row r="539" spans="2:73" x14ac:dyDescent="0.25">
      <c r="B539" s="64"/>
      <c r="C539" s="153"/>
      <c r="D539" s="64"/>
      <c r="E539" s="64"/>
      <c r="F539" s="64"/>
      <c r="G539" s="64"/>
      <c r="H539" s="64"/>
      <c r="I539" s="66"/>
      <c r="J539" s="66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4"/>
      <c r="Y539" s="64"/>
      <c r="Z539" s="64"/>
      <c r="AA539" s="64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BU539" s="140"/>
    </row>
    <row r="540" spans="2:73" x14ac:dyDescent="0.25">
      <c r="B540" s="64"/>
      <c r="C540" s="153"/>
      <c r="D540" s="64"/>
      <c r="E540" s="64"/>
      <c r="F540" s="64"/>
      <c r="G540" s="64"/>
      <c r="H540" s="64"/>
      <c r="I540" s="66"/>
      <c r="J540" s="66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4"/>
      <c r="Y540" s="64"/>
      <c r="Z540" s="64"/>
      <c r="AA540" s="64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BU540" s="140"/>
    </row>
    <row r="541" spans="2:73" x14ac:dyDescent="0.25">
      <c r="B541" s="64"/>
      <c r="C541" s="153"/>
      <c r="D541" s="64"/>
      <c r="E541" s="64"/>
      <c r="F541" s="64"/>
      <c r="G541" s="64"/>
      <c r="H541" s="64"/>
      <c r="I541" s="66"/>
      <c r="J541" s="66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4"/>
      <c r="Y541" s="64"/>
      <c r="Z541" s="64"/>
      <c r="AA541" s="64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BU541" s="140"/>
    </row>
    <row r="542" spans="2:73" x14ac:dyDescent="0.25">
      <c r="B542" s="64"/>
      <c r="C542" s="153"/>
      <c r="D542" s="64"/>
      <c r="E542" s="64"/>
      <c r="F542" s="64"/>
      <c r="G542" s="64"/>
      <c r="H542" s="64"/>
      <c r="I542" s="66"/>
      <c r="J542" s="66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4"/>
      <c r="Y542" s="64"/>
      <c r="Z542" s="64"/>
      <c r="AA542" s="64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BU542" s="140"/>
    </row>
    <row r="543" spans="2:73" x14ac:dyDescent="0.25">
      <c r="B543" s="64"/>
      <c r="C543" s="153"/>
      <c r="D543" s="64"/>
      <c r="E543" s="64"/>
      <c r="F543" s="64"/>
      <c r="G543" s="64"/>
      <c r="H543" s="64"/>
      <c r="I543" s="66"/>
      <c r="J543" s="66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4"/>
      <c r="Y543" s="64"/>
      <c r="Z543" s="64"/>
      <c r="AA543" s="64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BU543" s="140"/>
    </row>
    <row r="544" spans="2:73" x14ac:dyDescent="0.25">
      <c r="B544" s="64"/>
      <c r="C544" s="153"/>
      <c r="D544" s="64"/>
      <c r="E544" s="64"/>
      <c r="F544" s="64"/>
      <c r="G544" s="64"/>
      <c r="H544" s="64"/>
      <c r="I544" s="66"/>
      <c r="J544" s="66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4"/>
      <c r="Y544" s="64"/>
      <c r="Z544" s="64"/>
      <c r="AA544" s="64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BU544" s="140"/>
    </row>
    <row r="545" spans="2:73" x14ac:dyDescent="0.25">
      <c r="B545" s="64"/>
      <c r="C545" s="153"/>
      <c r="D545" s="64"/>
      <c r="E545" s="64"/>
      <c r="F545" s="64"/>
      <c r="G545" s="64"/>
      <c r="H545" s="64"/>
      <c r="I545" s="66"/>
      <c r="J545" s="66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4"/>
      <c r="Y545" s="64"/>
      <c r="Z545" s="64"/>
      <c r="AA545" s="64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BU545" s="140"/>
    </row>
    <row r="546" spans="2:73" x14ac:dyDescent="0.25">
      <c r="B546" s="64"/>
      <c r="C546" s="153"/>
      <c r="D546" s="64"/>
      <c r="E546" s="64"/>
      <c r="F546" s="64"/>
      <c r="G546" s="64"/>
      <c r="H546" s="64"/>
      <c r="I546" s="66"/>
      <c r="J546" s="66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4"/>
      <c r="Y546" s="64"/>
      <c r="Z546" s="64"/>
      <c r="AA546" s="64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BU546" s="140"/>
    </row>
    <row r="547" spans="2:73" x14ac:dyDescent="0.25">
      <c r="B547" s="64"/>
      <c r="C547" s="153"/>
      <c r="D547" s="64"/>
      <c r="E547" s="64"/>
      <c r="F547" s="64"/>
      <c r="G547" s="64"/>
      <c r="H547" s="64"/>
      <c r="I547" s="66"/>
      <c r="J547" s="66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4"/>
      <c r="Y547" s="64"/>
      <c r="Z547" s="64"/>
      <c r="AA547" s="64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BU547" s="140"/>
    </row>
    <row r="548" spans="2:73" x14ac:dyDescent="0.25">
      <c r="B548" s="64"/>
      <c r="C548" s="153"/>
      <c r="D548" s="64"/>
      <c r="E548" s="64"/>
      <c r="F548" s="64"/>
      <c r="G548" s="64"/>
      <c r="H548" s="64"/>
      <c r="I548" s="66"/>
      <c r="J548" s="66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4"/>
      <c r="Y548" s="64"/>
      <c r="Z548" s="64"/>
      <c r="AA548" s="64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BU548" s="140"/>
    </row>
    <row r="549" spans="2:73" x14ac:dyDescent="0.25">
      <c r="B549" s="64"/>
      <c r="C549" s="153"/>
      <c r="D549" s="64"/>
      <c r="E549" s="64"/>
      <c r="F549" s="64"/>
      <c r="G549" s="64"/>
      <c r="H549" s="64"/>
      <c r="I549" s="66"/>
      <c r="J549" s="66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4"/>
      <c r="Y549" s="64"/>
      <c r="Z549" s="64"/>
      <c r="AA549" s="64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BU549" s="140"/>
    </row>
    <row r="550" spans="2:73" x14ac:dyDescent="0.25">
      <c r="B550" s="64"/>
      <c r="C550" s="153"/>
      <c r="D550" s="64"/>
      <c r="E550" s="64"/>
      <c r="F550" s="64"/>
      <c r="G550" s="64"/>
      <c r="H550" s="64"/>
      <c r="I550" s="66"/>
      <c r="J550" s="66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4"/>
      <c r="Y550" s="64"/>
      <c r="Z550" s="64"/>
      <c r="AA550" s="64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BU550" s="140"/>
    </row>
    <row r="551" spans="2:73" x14ac:dyDescent="0.25">
      <c r="B551" s="64"/>
      <c r="C551" s="153"/>
      <c r="D551" s="64"/>
      <c r="E551" s="64"/>
      <c r="F551" s="64"/>
      <c r="G551" s="64"/>
      <c r="H551" s="64"/>
      <c r="I551" s="66"/>
      <c r="J551" s="66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4"/>
      <c r="Y551" s="64"/>
      <c r="Z551" s="64"/>
      <c r="AA551" s="64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BU551" s="140"/>
    </row>
    <row r="552" spans="2:73" x14ac:dyDescent="0.25">
      <c r="B552" s="64"/>
      <c r="C552" s="153"/>
      <c r="D552" s="64"/>
      <c r="E552" s="64"/>
      <c r="F552" s="64"/>
      <c r="G552" s="64"/>
      <c r="H552" s="64"/>
      <c r="I552" s="66"/>
      <c r="J552" s="66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4"/>
      <c r="Y552" s="64"/>
      <c r="Z552" s="64"/>
      <c r="AA552" s="64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BU552" s="140"/>
    </row>
    <row r="553" spans="2:73" x14ac:dyDescent="0.25">
      <c r="B553" s="64"/>
      <c r="C553" s="153"/>
      <c r="D553" s="64"/>
      <c r="E553" s="64"/>
      <c r="F553" s="64"/>
      <c r="G553" s="64"/>
      <c r="H553" s="64"/>
      <c r="I553" s="66"/>
      <c r="J553" s="66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4"/>
      <c r="Y553" s="64"/>
      <c r="Z553" s="64"/>
      <c r="AA553" s="64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BU553" s="140"/>
    </row>
    <row r="554" spans="2:73" x14ac:dyDescent="0.25">
      <c r="B554" s="64"/>
      <c r="C554" s="153"/>
      <c r="D554" s="64"/>
      <c r="E554" s="64"/>
      <c r="F554" s="64"/>
      <c r="G554" s="64"/>
      <c r="H554" s="64"/>
      <c r="I554" s="66"/>
      <c r="J554" s="66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4"/>
      <c r="Y554" s="64"/>
      <c r="Z554" s="64"/>
      <c r="AA554" s="64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BU554" s="140"/>
    </row>
    <row r="555" spans="2:73" x14ac:dyDescent="0.25">
      <c r="B555" s="64"/>
      <c r="C555" s="153"/>
      <c r="D555" s="64"/>
      <c r="E555" s="64"/>
      <c r="F555" s="64"/>
      <c r="G555" s="64"/>
      <c r="H555" s="64"/>
      <c r="I555" s="66"/>
      <c r="J555" s="66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4"/>
      <c r="Y555" s="64"/>
      <c r="Z555" s="64"/>
      <c r="AA555" s="64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BU555" s="140"/>
    </row>
    <row r="556" spans="2:73" x14ac:dyDescent="0.25">
      <c r="B556" s="68"/>
      <c r="C556" s="153"/>
      <c r="D556" s="68"/>
      <c r="E556" s="64"/>
      <c r="F556" s="64"/>
      <c r="G556" s="64"/>
      <c r="H556" s="64"/>
      <c r="I556" s="66"/>
      <c r="J556" s="66"/>
      <c r="K556" s="139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4"/>
      <c r="Y556" s="64"/>
      <c r="Z556" s="64"/>
      <c r="AA556" s="64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BU556" s="140"/>
    </row>
    <row r="557" spans="2:73" x14ac:dyDescent="0.25">
      <c r="B557" s="68"/>
      <c r="C557" s="153"/>
      <c r="D557" s="68"/>
      <c r="E557" s="64"/>
      <c r="F557" s="64"/>
      <c r="G557" s="64"/>
      <c r="H557" s="64"/>
      <c r="I557" s="66"/>
      <c r="J557" s="66"/>
      <c r="K557" s="139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4"/>
      <c r="Y557" s="64"/>
      <c r="Z557" s="64"/>
      <c r="AA557" s="64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BU557" s="140"/>
    </row>
    <row r="558" spans="2:73" x14ac:dyDescent="0.25">
      <c r="B558" s="68"/>
      <c r="C558" s="153"/>
      <c r="D558" s="68"/>
      <c r="E558" s="64"/>
      <c r="F558" s="64"/>
      <c r="G558" s="64"/>
      <c r="H558" s="64"/>
      <c r="I558" s="66"/>
      <c r="J558" s="66"/>
      <c r="K558" s="139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4"/>
      <c r="Y558" s="64"/>
      <c r="Z558" s="64"/>
      <c r="AA558" s="64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BU558" s="140"/>
    </row>
    <row r="559" spans="2:73" x14ac:dyDescent="0.25">
      <c r="B559" s="68"/>
      <c r="C559" s="153"/>
      <c r="D559" s="68"/>
      <c r="E559" s="64"/>
      <c r="F559" s="64"/>
      <c r="G559" s="64"/>
      <c r="H559" s="64"/>
      <c r="I559" s="66"/>
      <c r="J559" s="66"/>
      <c r="K559" s="139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4"/>
      <c r="Y559" s="64"/>
      <c r="Z559" s="64"/>
      <c r="AA559" s="64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BU559" s="140"/>
    </row>
    <row r="560" spans="2:73" x14ac:dyDescent="0.25">
      <c r="B560" s="68"/>
      <c r="C560" s="153"/>
      <c r="D560" s="68"/>
      <c r="E560" s="64"/>
      <c r="F560" s="64"/>
      <c r="G560" s="64"/>
      <c r="H560" s="64"/>
      <c r="I560" s="66"/>
      <c r="J560" s="66"/>
      <c r="K560" s="139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4"/>
      <c r="Y560" s="64"/>
      <c r="Z560" s="64"/>
      <c r="AA560" s="64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BU560" s="140"/>
    </row>
    <row r="561" spans="2:73" x14ac:dyDescent="0.25">
      <c r="B561" s="68"/>
      <c r="C561" s="153"/>
      <c r="D561" s="68"/>
      <c r="E561" s="64"/>
      <c r="F561" s="64"/>
      <c r="G561" s="64"/>
      <c r="H561" s="64"/>
      <c r="I561" s="66"/>
      <c r="J561" s="66"/>
      <c r="K561" s="139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4"/>
      <c r="Y561" s="64"/>
      <c r="Z561" s="64"/>
      <c r="AA561" s="64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BU561" s="140"/>
    </row>
    <row r="562" spans="2:73" x14ac:dyDescent="0.25">
      <c r="B562" s="68"/>
      <c r="C562" s="153"/>
      <c r="D562" s="68"/>
      <c r="E562" s="64"/>
      <c r="F562" s="64"/>
      <c r="G562" s="64"/>
      <c r="H562" s="64"/>
      <c r="I562" s="66"/>
      <c r="J562" s="66"/>
      <c r="K562" s="139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4"/>
      <c r="Y562" s="64"/>
      <c r="Z562" s="64"/>
      <c r="AA562" s="64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BU562" s="140"/>
    </row>
    <row r="563" spans="2:73" x14ac:dyDescent="0.25">
      <c r="B563" s="68"/>
      <c r="C563" s="153"/>
      <c r="D563" s="68"/>
      <c r="E563" s="64"/>
      <c r="F563" s="64"/>
      <c r="G563" s="64"/>
      <c r="H563" s="64"/>
      <c r="I563" s="66"/>
      <c r="J563" s="66"/>
      <c r="K563" s="139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4"/>
      <c r="Y563" s="64"/>
      <c r="Z563" s="64"/>
      <c r="AA563" s="64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BU563" s="140"/>
    </row>
    <row r="564" spans="2:73" x14ac:dyDescent="0.25">
      <c r="B564" s="68"/>
      <c r="C564" s="153"/>
      <c r="D564" s="68"/>
      <c r="E564" s="64"/>
      <c r="F564" s="64"/>
      <c r="G564" s="64"/>
      <c r="H564" s="64"/>
      <c r="I564" s="66"/>
      <c r="J564" s="66"/>
      <c r="K564" s="139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4"/>
      <c r="Y564" s="64"/>
      <c r="Z564" s="64"/>
      <c r="AA564" s="64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BU564" s="140"/>
    </row>
    <row r="565" spans="2:73" x14ac:dyDescent="0.25">
      <c r="B565" s="68"/>
      <c r="C565" s="153"/>
      <c r="D565" s="68"/>
      <c r="E565" s="64"/>
      <c r="F565" s="64"/>
      <c r="G565" s="64"/>
      <c r="H565" s="64"/>
      <c r="I565" s="66"/>
      <c r="J565" s="66"/>
      <c r="K565" s="139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4"/>
      <c r="Y565" s="64"/>
      <c r="Z565" s="64"/>
      <c r="AA565" s="64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BU565" s="140"/>
    </row>
    <row r="566" spans="2:73" x14ac:dyDescent="0.25">
      <c r="B566" s="68"/>
      <c r="C566" s="153"/>
      <c r="D566" s="68"/>
      <c r="E566" s="64"/>
      <c r="F566" s="64"/>
      <c r="G566" s="64"/>
      <c r="H566" s="64"/>
      <c r="I566" s="66"/>
      <c r="J566" s="66"/>
      <c r="K566" s="139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4"/>
      <c r="Y566" s="64"/>
      <c r="Z566" s="64"/>
      <c r="AA566" s="64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BU566" s="140"/>
    </row>
    <row r="567" spans="2:73" x14ac:dyDescent="0.25">
      <c r="B567" s="68"/>
      <c r="C567" s="153"/>
      <c r="D567" s="68"/>
      <c r="E567" s="64"/>
      <c r="F567" s="64"/>
      <c r="G567" s="64"/>
      <c r="H567" s="64"/>
      <c r="I567" s="66"/>
      <c r="J567" s="66"/>
      <c r="K567" s="139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4"/>
      <c r="Z567" s="64"/>
      <c r="AA567" s="64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BU567" s="140"/>
    </row>
    <row r="568" spans="2:73" x14ac:dyDescent="0.25">
      <c r="B568" s="68"/>
      <c r="C568" s="153"/>
      <c r="D568" s="68"/>
      <c r="E568" s="64"/>
      <c r="F568" s="64"/>
      <c r="G568" s="64"/>
      <c r="H568" s="64"/>
      <c r="I568" s="66"/>
      <c r="J568" s="66"/>
      <c r="K568" s="139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BU568" s="140"/>
    </row>
    <row r="569" spans="2:73" x14ac:dyDescent="0.25">
      <c r="B569" s="68"/>
      <c r="C569" s="153"/>
      <c r="D569" s="68"/>
      <c r="E569" s="64"/>
      <c r="F569" s="64"/>
      <c r="G569" s="64"/>
      <c r="H569" s="64"/>
      <c r="I569" s="66"/>
      <c r="J569" s="66"/>
      <c r="K569" s="139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BU569" s="140"/>
    </row>
    <row r="570" spans="2:73" x14ac:dyDescent="0.25">
      <c r="B570" s="68"/>
      <c r="C570" s="153"/>
      <c r="D570" s="68"/>
      <c r="E570" s="64"/>
      <c r="F570" s="64"/>
      <c r="G570" s="64"/>
      <c r="H570" s="64"/>
      <c r="I570" s="66"/>
      <c r="J570" s="66"/>
      <c r="K570" s="139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BU570" s="140"/>
    </row>
    <row r="571" spans="2:73" x14ac:dyDescent="0.25">
      <c r="B571" s="68"/>
      <c r="C571" s="153"/>
      <c r="D571" s="68"/>
      <c r="E571" s="64"/>
      <c r="F571" s="64"/>
      <c r="G571" s="64"/>
      <c r="H571" s="64"/>
      <c r="I571" s="66"/>
      <c r="J571" s="66"/>
      <c r="K571" s="139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BU571" s="140"/>
    </row>
    <row r="572" spans="2:73" x14ac:dyDescent="0.25">
      <c r="B572" s="68"/>
      <c r="C572" s="153"/>
      <c r="D572" s="68"/>
      <c r="E572" s="64"/>
      <c r="F572" s="64"/>
      <c r="G572" s="64"/>
      <c r="H572" s="64"/>
      <c r="I572" s="66"/>
      <c r="J572" s="66"/>
      <c r="K572" s="139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BU572" s="140"/>
    </row>
    <row r="573" spans="2:73" x14ac:dyDescent="0.25">
      <c r="B573" s="68"/>
      <c r="C573" s="153"/>
      <c r="D573" s="68"/>
      <c r="E573" s="64"/>
      <c r="F573" s="64"/>
      <c r="G573" s="64"/>
      <c r="H573" s="64"/>
      <c r="I573" s="66"/>
      <c r="J573" s="66"/>
      <c r="K573" s="139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BU573" s="140"/>
    </row>
    <row r="574" spans="2:73" x14ac:dyDescent="0.25">
      <c r="B574" s="68"/>
      <c r="C574" s="153"/>
      <c r="D574" s="68"/>
      <c r="E574" s="64"/>
      <c r="F574" s="64"/>
      <c r="G574" s="64"/>
      <c r="H574" s="64"/>
      <c r="I574" s="66"/>
      <c r="J574" s="66"/>
      <c r="K574" s="139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BU574" s="140"/>
    </row>
    <row r="575" spans="2:73" x14ac:dyDescent="0.25">
      <c r="B575" s="68"/>
      <c r="C575" s="153"/>
      <c r="D575" s="68"/>
      <c r="E575" s="64"/>
      <c r="F575" s="64"/>
      <c r="G575" s="64"/>
      <c r="H575" s="64"/>
      <c r="I575" s="66"/>
      <c r="J575" s="66"/>
      <c r="K575" s="139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BU575" s="140"/>
    </row>
    <row r="576" spans="2:73" x14ac:dyDescent="0.25">
      <c r="B576" s="68"/>
      <c r="C576" s="153"/>
      <c r="D576" s="68"/>
      <c r="E576" s="64"/>
      <c r="F576" s="64"/>
      <c r="G576" s="64"/>
      <c r="H576" s="64"/>
      <c r="I576" s="66"/>
      <c r="J576" s="66"/>
      <c r="K576" s="139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BU576" s="140"/>
    </row>
    <row r="577" spans="2:73" x14ac:dyDescent="0.25">
      <c r="B577" s="68"/>
      <c r="C577" s="153"/>
      <c r="D577" s="68"/>
      <c r="E577" s="64"/>
      <c r="F577" s="64"/>
      <c r="G577" s="64"/>
      <c r="H577" s="64"/>
      <c r="I577" s="66"/>
      <c r="J577" s="66"/>
      <c r="K577" s="139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BU577" s="140"/>
    </row>
    <row r="578" spans="2:73" x14ac:dyDescent="0.25">
      <c r="B578" s="68"/>
      <c r="C578" s="153"/>
      <c r="D578" s="68"/>
      <c r="E578" s="64"/>
      <c r="F578" s="64"/>
      <c r="G578" s="64"/>
      <c r="H578" s="64"/>
      <c r="I578" s="66"/>
      <c r="J578" s="66"/>
      <c r="K578" s="139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BU578" s="140"/>
    </row>
    <row r="579" spans="2:73" x14ac:dyDescent="0.25">
      <c r="B579" s="68"/>
      <c r="C579" s="153"/>
      <c r="D579" s="68"/>
      <c r="E579" s="64"/>
      <c r="F579" s="64"/>
      <c r="G579" s="64"/>
      <c r="H579" s="64"/>
      <c r="I579" s="66"/>
      <c r="J579" s="66"/>
      <c r="K579" s="139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BU579" s="140"/>
    </row>
    <row r="580" spans="2:73" x14ac:dyDescent="0.25">
      <c r="B580" s="68"/>
      <c r="C580" s="153"/>
      <c r="D580" s="68"/>
      <c r="E580" s="64"/>
      <c r="F580" s="64"/>
      <c r="G580" s="64"/>
      <c r="H580" s="64"/>
      <c r="I580" s="66"/>
      <c r="J580" s="66"/>
      <c r="K580" s="139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BU580" s="140"/>
    </row>
    <row r="581" spans="2:73" x14ac:dyDescent="0.25">
      <c r="B581" s="68"/>
      <c r="C581" s="153"/>
      <c r="D581" s="68"/>
      <c r="E581" s="64"/>
      <c r="F581" s="64"/>
      <c r="G581" s="64"/>
      <c r="H581" s="64"/>
      <c r="I581" s="66"/>
      <c r="J581" s="66"/>
      <c r="K581" s="139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BU581" s="140"/>
    </row>
    <row r="582" spans="2:73" x14ac:dyDescent="0.25">
      <c r="B582" s="68"/>
      <c r="C582" s="153"/>
      <c r="D582" s="68"/>
      <c r="E582" s="64"/>
      <c r="F582" s="64"/>
      <c r="G582" s="64"/>
      <c r="H582" s="64"/>
      <c r="I582" s="66"/>
      <c r="J582" s="66"/>
      <c r="K582" s="139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BU582" s="140"/>
    </row>
    <row r="583" spans="2:73" x14ac:dyDescent="0.25">
      <c r="B583" s="68"/>
      <c r="C583" s="153"/>
      <c r="D583" s="68"/>
      <c r="E583" s="64"/>
      <c r="F583" s="64"/>
      <c r="G583" s="64"/>
      <c r="H583" s="64"/>
      <c r="I583" s="66"/>
      <c r="J583" s="66"/>
      <c r="K583" s="139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BU583" s="140"/>
    </row>
    <row r="584" spans="2:73" x14ac:dyDescent="0.25">
      <c r="B584" s="68"/>
      <c r="C584" s="153"/>
      <c r="D584" s="68"/>
      <c r="E584" s="64"/>
      <c r="F584" s="64"/>
      <c r="G584" s="64"/>
      <c r="H584" s="64"/>
      <c r="I584" s="66"/>
      <c r="J584" s="66"/>
      <c r="K584" s="139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BU584" s="140"/>
    </row>
    <row r="585" spans="2:73" x14ac:dyDescent="0.25">
      <c r="B585" s="68"/>
      <c r="C585" s="153"/>
      <c r="D585" s="68"/>
      <c r="E585" s="64"/>
      <c r="F585" s="64"/>
      <c r="G585" s="64"/>
      <c r="H585" s="64"/>
      <c r="I585" s="66"/>
      <c r="J585" s="66"/>
      <c r="K585" s="139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BU585" s="140"/>
    </row>
    <row r="586" spans="2:73" x14ac:dyDescent="0.25">
      <c r="B586" s="68"/>
      <c r="C586" s="153"/>
      <c r="D586" s="68"/>
      <c r="E586" s="64"/>
      <c r="F586" s="64"/>
      <c r="G586" s="64"/>
      <c r="H586" s="64"/>
      <c r="I586" s="66"/>
      <c r="J586" s="66"/>
      <c r="K586" s="139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BU586" s="140"/>
    </row>
    <row r="587" spans="2:73" x14ac:dyDescent="0.25">
      <c r="B587" s="68"/>
      <c r="C587" s="153"/>
      <c r="D587" s="68"/>
      <c r="E587" s="64"/>
      <c r="F587" s="64"/>
      <c r="G587" s="64"/>
      <c r="H587" s="64"/>
      <c r="I587" s="66"/>
      <c r="J587" s="66"/>
      <c r="K587" s="139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BU587" s="140"/>
    </row>
    <row r="588" spans="2:73" x14ac:dyDescent="0.25">
      <c r="B588" s="68"/>
      <c r="C588" s="153"/>
      <c r="D588" s="68"/>
      <c r="E588" s="64"/>
      <c r="F588" s="64"/>
      <c r="G588" s="64"/>
      <c r="H588" s="64"/>
      <c r="I588" s="66"/>
      <c r="J588" s="66"/>
      <c r="K588" s="139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BU588" s="140"/>
    </row>
    <row r="589" spans="2:73" x14ac:dyDescent="0.25">
      <c r="B589" s="68"/>
      <c r="C589" s="153"/>
      <c r="D589" s="68"/>
      <c r="E589" s="64"/>
      <c r="F589" s="64"/>
      <c r="G589" s="64"/>
      <c r="H589" s="64"/>
      <c r="I589" s="66"/>
      <c r="J589" s="66"/>
      <c r="K589" s="139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BU589" s="140"/>
    </row>
    <row r="590" spans="2:73" x14ac:dyDescent="0.25">
      <c r="B590" s="68"/>
      <c r="C590" s="153"/>
      <c r="D590" s="68"/>
      <c r="E590" s="64"/>
      <c r="F590" s="64"/>
      <c r="G590" s="64"/>
      <c r="H590" s="64"/>
      <c r="I590" s="66"/>
      <c r="J590" s="66"/>
      <c r="K590" s="139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BU590" s="140"/>
    </row>
    <row r="591" spans="2:73" x14ac:dyDescent="0.25">
      <c r="B591" s="68"/>
      <c r="C591" s="153"/>
      <c r="D591" s="68"/>
      <c r="E591" s="64"/>
      <c r="F591" s="64"/>
      <c r="G591" s="64"/>
      <c r="H591" s="64"/>
      <c r="I591" s="66"/>
      <c r="J591" s="66"/>
      <c r="K591" s="139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BU591" s="140"/>
    </row>
    <row r="592" spans="2:73" x14ac:dyDescent="0.25">
      <c r="B592" s="68"/>
      <c r="C592" s="153"/>
      <c r="D592" s="68"/>
      <c r="E592" s="64"/>
      <c r="F592" s="64"/>
      <c r="G592" s="64"/>
      <c r="H592" s="64"/>
      <c r="I592" s="66"/>
      <c r="J592" s="66"/>
      <c r="K592" s="139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BU592" s="140"/>
    </row>
    <row r="593" spans="2:73" x14ac:dyDescent="0.25">
      <c r="B593" s="68"/>
      <c r="C593" s="153"/>
      <c r="D593" s="68"/>
      <c r="E593" s="64"/>
      <c r="F593" s="64"/>
      <c r="G593" s="64"/>
      <c r="H593" s="64"/>
      <c r="I593" s="66"/>
      <c r="J593" s="66"/>
      <c r="K593" s="139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BU593" s="140"/>
    </row>
    <row r="594" spans="2:73" x14ac:dyDescent="0.25">
      <c r="B594" s="68"/>
      <c r="C594" s="153"/>
      <c r="D594" s="68"/>
      <c r="E594" s="64"/>
      <c r="F594" s="64"/>
      <c r="G594" s="64"/>
      <c r="H594" s="64"/>
      <c r="I594" s="66"/>
      <c r="J594" s="66"/>
      <c r="K594" s="139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BU594" s="140"/>
    </row>
    <row r="595" spans="2:73" x14ac:dyDescent="0.25">
      <c r="B595" s="68"/>
      <c r="C595" s="153"/>
      <c r="D595" s="68"/>
      <c r="E595" s="64"/>
      <c r="F595" s="64"/>
      <c r="G595" s="64"/>
      <c r="H595" s="64"/>
      <c r="I595" s="66"/>
      <c r="J595" s="66"/>
      <c r="K595" s="139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BU595" s="140"/>
    </row>
    <row r="596" spans="2:73" x14ac:dyDescent="0.25">
      <c r="B596" s="68"/>
      <c r="C596" s="153"/>
      <c r="D596" s="68"/>
      <c r="E596" s="64"/>
      <c r="F596" s="64"/>
      <c r="G596" s="64"/>
      <c r="H596" s="64"/>
      <c r="I596" s="66"/>
      <c r="J596" s="66"/>
      <c r="K596" s="139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BU596" s="140"/>
    </row>
    <row r="597" spans="2:73" x14ac:dyDescent="0.25">
      <c r="B597" s="68"/>
      <c r="C597" s="153"/>
      <c r="D597" s="68"/>
      <c r="E597" s="64"/>
      <c r="F597" s="64"/>
      <c r="G597" s="64"/>
      <c r="H597" s="64"/>
      <c r="I597" s="66"/>
      <c r="J597" s="66"/>
      <c r="K597" s="139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BU597" s="140"/>
    </row>
    <row r="598" spans="2:73" x14ac:dyDescent="0.25">
      <c r="B598" s="68"/>
      <c r="C598" s="153"/>
      <c r="D598" s="68"/>
      <c r="E598" s="64"/>
      <c r="F598" s="64"/>
      <c r="G598" s="64"/>
      <c r="H598" s="64"/>
      <c r="I598" s="66"/>
      <c r="J598" s="66"/>
      <c r="K598" s="139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BU598" s="140"/>
    </row>
    <row r="599" spans="2:73" x14ac:dyDescent="0.25">
      <c r="B599" s="68"/>
      <c r="C599" s="153"/>
      <c r="D599" s="68"/>
      <c r="E599" s="64"/>
      <c r="F599" s="64"/>
      <c r="G599" s="64"/>
      <c r="H599" s="64"/>
      <c r="I599" s="66"/>
      <c r="J599" s="66"/>
      <c r="K599" s="139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BU599" s="140"/>
    </row>
    <row r="600" spans="2:73" x14ac:dyDescent="0.25">
      <c r="B600" s="68"/>
      <c r="C600" s="153"/>
      <c r="D600" s="68"/>
      <c r="E600" s="64"/>
      <c r="F600" s="64"/>
      <c r="G600" s="64"/>
      <c r="H600" s="64"/>
      <c r="I600" s="66"/>
      <c r="J600" s="66"/>
      <c r="K600" s="139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BU600" s="140"/>
    </row>
    <row r="601" spans="2:73" x14ac:dyDescent="0.25">
      <c r="B601" s="68"/>
      <c r="C601" s="153"/>
      <c r="D601" s="68"/>
      <c r="E601" s="64"/>
      <c r="F601" s="64"/>
      <c r="G601" s="64"/>
      <c r="H601" s="64"/>
      <c r="I601" s="66"/>
      <c r="J601" s="66"/>
      <c r="K601" s="139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BU601" s="140"/>
    </row>
    <row r="602" spans="2:73" x14ac:dyDescent="0.25">
      <c r="B602" s="68"/>
      <c r="C602" s="153"/>
      <c r="D602" s="68"/>
      <c r="E602" s="64"/>
      <c r="F602" s="64"/>
      <c r="G602" s="64"/>
      <c r="H602" s="64"/>
      <c r="I602" s="66"/>
      <c r="J602" s="66"/>
      <c r="K602" s="139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BU602" s="140"/>
    </row>
    <row r="603" spans="2:73" x14ac:dyDescent="0.25">
      <c r="B603" s="68"/>
      <c r="C603" s="153"/>
      <c r="D603" s="68"/>
      <c r="E603" s="64"/>
      <c r="F603" s="64"/>
      <c r="G603" s="64"/>
      <c r="H603" s="64"/>
      <c r="I603" s="66"/>
      <c r="J603" s="66"/>
      <c r="K603" s="139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BU603" s="140"/>
    </row>
    <row r="604" spans="2:73" x14ac:dyDescent="0.25">
      <c r="B604" s="68"/>
      <c r="C604" s="153"/>
      <c r="D604" s="68"/>
      <c r="E604" s="64"/>
      <c r="F604" s="64"/>
      <c r="G604" s="64"/>
      <c r="H604" s="64"/>
      <c r="I604" s="66"/>
      <c r="J604" s="66"/>
      <c r="K604" s="139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BU604" s="140"/>
    </row>
    <row r="605" spans="2:73" x14ac:dyDescent="0.25">
      <c r="B605" s="68"/>
      <c r="C605" s="153"/>
      <c r="D605" s="68"/>
      <c r="E605" s="64"/>
      <c r="F605" s="64"/>
      <c r="G605" s="64"/>
      <c r="H605" s="64"/>
      <c r="I605" s="66"/>
      <c r="J605" s="66"/>
      <c r="K605" s="139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BU605" s="140"/>
    </row>
    <row r="606" spans="2:73" x14ac:dyDescent="0.25">
      <c r="B606" s="68"/>
      <c r="C606" s="153"/>
      <c r="D606" s="68"/>
      <c r="E606" s="64"/>
      <c r="F606" s="64"/>
      <c r="G606" s="64"/>
      <c r="H606" s="64"/>
      <c r="I606" s="66"/>
      <c r="J606" s="66"/>
      <c r="K606" s="139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BU606" s="140"/>
    </row>
    <row r="607" spans="2:73" x14ac:dyDescent="0.25">
      <c r="B607" s="68"/>
      <c r="C607" s="153"/>
      <c r="D607" s="68"/>
      <c r="E607" s="64"/>
      <c r="F607" s="64"/>
      <c r="G607" s="64"/>
      <c r="H607" s="64"/>
      <c r="I607" s="66"/>
      <c r="J607" s="66"/>
      <c r="K607" s="139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BU607" s="140"/>
    </row>
    <row r="608" spans="2:73" x14ac:dyDescent="0.25">
      <c r="B608" s="68"/>
      <c r="C608" s="153"/>
      <c r="D608" s="68"/>
      <c r="E608" s="64"/>
      <c r="F608" s="64"/>
      <c r="G608" s="64"/>
      <c r="H608" s="64"/>
      <c r="I608" s="66"/>
      <c r="J608" s="66"/>
      <c r="K608" s="139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BU608" s="140"/>
    </row>
    <row r="609" spans="2:73" x14ac:dyDescent="0.25">
      <c r="B609" s="68"/>
      <c r="C609" s="153"/>
      <c r="D609" s="68"/>
      <c r="E609" s="64"/>
      <c r="F609" s="64"/>
      <c r="G609" s="64"/>
      <c r="H609" s="64"/>
      <c r="I609" s="66"/>
      <c r="J609" s="66"/>
      <c r="K609" s="139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BU609" s="140"/>
    </row>
    <row r="610" spans="2:73" x14ac:dyDescent="0.25">
      <c r="B610" s="68"/>
      <c r="C610" s="153"/>
      <c r="D610" s="68"/>
      <c r="E610" s="64"/>
      <c r="F610" s="64"/>
      <c r="G610" s="64"/>
      <c r="H610" s="64"/>
      <c r="I610" s="66"/>
      <c r="J610" s="66"/>
      <c r="K610" s="139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BU610" s="140"/>
    </row>
    <row r="611" spans="2:73" x14ac:dyDescent="0.25">
      <c r="B611" s="68"/>
      <c r="C611" s="153"/>
      <c r="D611" s="68"/>
      <c r="E611" s="64"/>
      <c r="F611" s="64"/>
      <c r="G611" s="64"/>
      <c r="H611" s="64"/>
      <c r="I611" s="66"/>
      <c r="J611" s="66"/>
      <c r="K611" s="139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BU611" s="140"/>
    </row>
    <row r="612" spans="2:73" x14ac:dyDescent="0.25">
      <c r="B612" s="68"/>
      <c r="C612" s="153"/>
      <c r="D612" s="68"/>
      <c r="E612" s="64"/>
      <c r="F612" s="64"/>
      <c r="G612" s="64"/>
      <c r="H612" s="64"/>
      <c r="I612" s="66"/>
      <c r="J612" s="66"/>
      <c r="K612" s="139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BU612" s="140"/>
    </row>
    <row r="613" spans="2:73" x14ac:dyDescent="0.25">
      <c r="B613" s="68"/>
      <c r="C613" s="153"/>
      <c r="D613" s="68"/>
      <c r="E613" s="64"/>
      <c r="F613" s="64"/>
      <c r="G613" s="64"/>
      <c r="H613" s="64"/>
      <c r="I613" s="66"/>
      <c r="J613" s="66"/>
      <c r="K613" s="139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BU613" s="140"/>
    </row>
    <row r="614" spans="2:73" x14ac:dyDescent="0.25">
      <c r="B614" s="68"/>
      <c r="C614" s="153"/>
      <c r="D614" s="68"/>
      <c r="E614" s="64"/>
      <c r="F614" s="64"/>
      <c r="G614" s="64"/>
      <c r="H614" s="64"/>
      <c r="I614" s="66"/>
      <c r="J614" s="66"/>
      <c r="K614" s="139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BU614" s="140"/>
    </row>
    <row r="615" spans="2:73" x14ac:dyDescent="0.25">
      <c r="B615" s="68"/>
      <c r="C615" s="153"/>
      <c r="D615" s="68"/>
      <c r="E615" s="64"/>
      <c r="F615" s="64"/>
      <c r="G615" s="64"/>
      <c r="H615" s="64"/>
      <c r="I615" s="66"/>
      <c r="J615" s="66"/>
      <c r="K615" s="139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BU615" s="140"/>
    </row>
    <row r="616" spans="2:73" x14ac:dyDescent="0.25">
      <c r="B616" s="68"/>
      <c r="C616" s="153"/>
      <c r="D616" s="68"/>
      <c r="E616" s="64"/>
      <c r="F616" s="64"/>
      <c r="G616" s="64"/>
      <c r="H616" s="64"/>
      <c r="I616" s="66"/>
      <c r="J616" s="66"/>
      <c r="K616" s="139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BU616" s="140"/>
    </row>
    <row r="617" spans="2:73" x14ac:dyDescent="0.25">
      <c r="B617" s="68"/>
      <c r="C617" s="153"/>
      <c r="D617" s="68"/>
      <c r="E617" s="64"/>
      <c r="F617" s="64"/>
      <c r="G617" s="64"/>
      <c r="H617" s="64"/>
      <c r="I617" s="66"/>
      <c r="J617" s="66"/>
      <c r="K617" s="139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BU617" s="140"/>
    </row>
    <row r="618" spans="2:73" x14ac:dyDescent="0.25">
      <c r="B618" s="68"/>
      <c r="C618" s="153"/>
      <c r="D618" s="68"/>
      <c r="E618" s="64"/>
      <c r="F618" s="64"/>
      <c r="G618" s="64"/>
      <c r="H618" s="64"/>
      <c r="I618" s="66"/>
      <c r="J618" s="66"/>
      <c r="K618" s="139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BU618" s="140"/>
    </row>
    <row r="619" spans="2:73" x14ac:dyDescent="0.25">
      <c r="B619" s="68"/>
      <c r="C619" s="153"/>
      <c r="D619" s="68"/>
      <c r="E619" s="64"/>
      <c r="F619" s="64"/>
      <c r="G619" s="64"/>
      <c r="H619" s="64"/>
      <c r="I619" s="66"/>
      <c r="J619" s="66"/>
      <c r="K619" s="139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BU619" s="140"/>
    </row>
    <row r="620" spans="2:73" x14ac:dyDescent="0.25">
      <c r="B620" s="68"/>
      <c r="C620" s="153"/>
      <c r="D620" s="68"/>
      <c r="E620" s="64"/>
      <c r="F620" s="64"/>
      <c r="G620" s="64"/>
      <c r="H620" s="64"/>
      <c r="I620" s="66"/>
      <c r="J620" s="66"/>
      <c r="K620" s="139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BU620" s="140"/>
    </row>
    <row r="621" spans="2:73" x14ac:dyDescent="0.25">
      <c r="B621" s="68"/>
      <c r="C621" s="153"/>
      <c r="D621" s="68"/>
      <c r="E621" s="64"/>
      <c r="F621" s="64"/>
      <c r="G621" s="64"/>
      <c r="H621" s="64"/>
      <c r="I621" s="66"/>
      <c r="J621" s="66"/>
      <c r="K621" s="139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BU621" s="140"/>
    </row>
    <row r="622" spans="2:73" x14ac:dyDescent="0.25">
      <c r="B622" s="68"/>
      <c r="C622" s="153"/>
      <c r="D622" s="68"/>
      <c r="E622" s="64"/>
      <c r="F622" s="64"/>
      <c r="G622" s="64"/>
      <c r="H622" s="64"/>
      <c r="I622" s="66"/>
      <c r="J622" s="66"/>
      <c r="K622" s="139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BU622" s="140"/>
    </row>
    <row r="623" spans="2:73" x14ac:dyDescent="0.25">
      <c r="B623" s="68"/>
      <c r="C623" s="153"/>
      <c r="D623" s="68"/>
      <c r="E623" s="64"/>
      <c r="F623" s="64"/>
      <c r="G623" s="64"/>
      <c r="H623" s="64"/>
      <c r="I623" s="66"/>
      <c r="J623" s="66"/>
      <c r="K623" s="139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BU623" s="140"/>
    </row>
    <row r="624" spans="2:73" x14ac:dyDescent="0.25">
      <c r="B624" s="68"/>
      <c r="C624" s="153"/>
      <c r="D624" s="68"/>
      <c r="E624" s="64"/>
      <c r="F624" s="64"/>
      <c r="G624" s="64"/>
      <c r="H624" s="64"/>
      <c r="I624" s="66"/>
      <c r="J624" s="66"/>
      <c r="K624" s="139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BU624" s="140"/>
    </row>
    <row r="625" spans="2:73" x14ac:dyDescent="0.25">
      <c r="B625" s="68"/>
      <c r="C625" s="153"/>
      <c r="D625" s="68"/>
      <c r="E625" s="64"/>
      <c r="F625" s="64"/>
      <c r="G625" s="64"/>
      <c r="H625" s="64"/>
      <c r="I625" s="66"/>
      <c r="J625" s="66"/>
      <c r="K625" s="139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BU625" s="140"/>
    </row>
    <row r="626" spans="2:73" x14ac:dyDescent="0.25">
      <c r="B626" s="68"/>
      <c r="C626" s="153"/>
      <c r="D626" s="68"/>
      <c r="E626" s="64"/>
      <c r="F626" s="64"/>
      <c r="G626" s="64"/>
      <c r="H626" s="64"/>
      <c r="I626" s="66"/>
      <c r="J626" s="66"/>
      <c r="K626" s="139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BU626" s="140"/>
    </row>
    <row r="627" spans="2:73" x14ac:dyDescent="0.25">
      <c r="B627" s="68"/>
      <c r="C627" s="153"/>
      <c r="D627" s="68"/>
      <c r="E627" s="64"/>
      <c r="F627" s="64"/>
      <c r="G627" s="64"/>
      <c r="H627" s="64"/>
      <c r="I627" s="66"/>
      <c r="J627" s="66"/>
      <c r="K627" s="139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BU627" s="140"/>
    </row>
    <row r="628" spans="2:73" x14ac:dyDescent="0.25">
      <c r="B628" s="68"/>
      <c r="C628" s="153"/>
      <c r="D628" s="68"/>
      <c r="E628" s="64"/>
      <c r="F628" s="64"/>
      <c r="G628" s="64"/>
      <c r="H628" s="64"/>
      <c r="I628" s="66"/>
      <c r="J628" s="66"/>
      <c r="K628" s="139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BU628" s="140"/>
    </row>
    <row r="629" spans="2:73" x14ac:dyDescent="0.25">
      <c r="B629" s="68"/>
      <c r="C629" s="153"/>
      <c r="D629" s="68"/>
      <c r="E629" s="64"/>
      <c r="F629" s="64"/>
      <c r="G629" s="64"/>
      <c r="H629" s="64"/>
      <c r="I629" s="66"/>
      <c r="J629" s="66"/>
      <c r="K629" s="139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BU629" s="140"/>
    </row>
    <row r="630" spans="2:73" x14ac:dyDescent="0.25">
      <c r="B630" s="68"/>
      <c r="C630" s="153"/>
      <c r="D630" s="68"/>
      <c r="E630" s="64"/>
      <c r="F630" s="64"/>
      <c r="G630" s="64"/>
      <c r="H630" s="64"/>
      <c r="I630" s="66"/>
      <c r="J630" s="66"/>
      <c r="K630" s="139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BU630" s="140"/>
    </row>
    <row r="631" spans="2:73" x14ac:dyDescent="0.25">
      <c r="B631" s="68"/>
      <c r="C631" s="153"/>
      <c r="D631" s="68"/>
      <c r="E631" s="64"/>
      <c r="F631" s="64"/>
      <c r="G631" s="64"/>
      <c r="H631" s="64"/>
      <c r="I631" s="66"/>
      <c r="J631" s="66"/>
      <c r="K631" s="139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BU631" s="140"/>
    </row>
    <row r="632" spans="2:73" x14ac:dyDescent="0.25">
      <c r="B632" s="68"/>
      <c r="C632" s="153"/>
      <c r="D632" s="68"/>
      <c r="E632" s="64"/>
      <c r="F632" s="64"/>
      <c r="G632" s="64"/>
      <c r="H632" s="64"/>
      <c r="I632" s="66"/>
      <c r="J632" s="66"/>
      <c r="K632" s="139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BU632" s="140"/>
    </row>
    <row r="633" spans="2:73" x14ac:dyDescent="0.25">
      <c r="B633" s="68"/>
      <c r="C633" s="153"/>
      <c r="D633" s="68"/>
      <c r="E633" s="64"/>
      <c r="F633" s="64"/>
      <c r="G633" s="64"/>
      <c r="H633" s="64"/>
      <c r="I633" s="66"/>
      <c r="J633" s="66"/>
      <c r="K633" s="139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BU633" s="140"/>
    </row>
    <row r="634" spans="2:73" x14ac:dyDescent="0.25">
      <c r="B634" s="68"/>
      <c r="C634" s="153"/>
      <c r="D634" s="68"/>
      <c r="E634" s="64"/>
      <c r="F634" s="64"/>
      <c r="G634" s="64"/>
      <c r="H634" s="64"/>
      <c r="I634" s="66"/>
      <c r="J634" s="66"/>
      <c r="K634" s="139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BU634" s="140"/>
    </row>
    <row r="635" spans="2:73" x14ac:dyDescent="0.25">
      <c r="B635" s="68"/>
      <c r="C635" s="153"/>
      <c r="D635" s="68"/>
      <c r="E635" s="64"/>
      <c r="F635" s="64"/>
      <c r="G635" s="64"/>
      <c r="H635" s="64"/>
      <c r="I635" s="66"/>
      <c r="J635" s="66"/>
      <c r="K635" s="139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BU635" s="140"/>
    </row>
    <row r="636" spans="2:73" x14ac:dyDescent="0.25">
      <c r="B636" s="68"/>
      <c r="C636" s="153"/>
      <c r="D636" s="68"/>
      <c r="E636" s="64"/>
      <c r="F636" s="64"/>
      <c r="G636" s="64"/>
      <c r="H636" s="64"/>
      <c r="I636" s="66"/>
      <c r="J636" s="66"/>
      <c r="K636" s="139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BU636" s="140"/>
    </row>
    <row r="637" spans="2:73" x14ac:dyDescent="0.25">
      <c r="B637" s="68"/>
      <c r="C637" s="153"/>
      <c r="D637" s="68"/>
      <c r="E637" s="64"/>
      <c r="F637" s="64"/>
      <c r="G637" s="64"/>
      <c r="H637" s="64"/>
      <c r="I637" s="66"/>
      <c r="J637" s="66"/>
      <c r="K637" s="139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BU637" s="140"/>
    </row>
    <row r="638" spans="2:73" x14ac:dyDescent="0.25">
      <c r="B638" s="68"/>
      <c r="C638" s="153"/>
      <c r="D638" s="68"/>
      <c r="E638" s="64"/>
      <c r="F638" s="64"/>
      <c r="G638" s="64"/>
      <c r="H638" s="64"/>
      <c r="I638" s="66"/>
      <c r="J638" s="66"/>
      <c r="K638" s="139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BU638" s="140"/>
    </row>
    <row r="639" spans="2:73" x14ac:dyDescent="0.25">
      <c r="B639" s="68"/>
      <c r="C639" s="153"/>
      <c r="D639" s="68"/>
      <c r="E639" s="64"/>
      <c r="F639" s="64"/>
      <c r="G639" s="64"/>
      <c r="H639" s="64"/>
      <c r="I639" s="66"/>
      <c r="J639" s="66"/>
      <c r="K639" s="139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BU639" s="140"/>
    </row>
    <row r="640" spans="2:73" x14ac:dyDescent="0.25">
      <c r="B640" s="68"/>
      <c r="C640" s="153"/>
      <c r="D640" s="68"/>
      <c r="E640" s="64"/>
      <c r="F640" s="64"/>
      <c r="G640" s="64"/>
      <c r="H640" s="64"/>
      <c r="I640" s="66"/>
      <c r="J640" s="66"/>
      <c r="K640" s="139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BU640" s="140"/>
    </row>
    <row r="641" spans="2:73" x14ac:dyDescent="0.25">
      <c r="B641" s="68"/>
      <c r="C641" s="153"/>
      <c r="D641" s="68"/>
      <c r="E641" s="64"/>
      <c r="F641" s="64"/>
      <c r="G641" s="64"/>
      <c r="H641" s="64"/>
      <c r="I641" s="66"/>
      <c r="J641" s="66"/>
      <c r="K641" s="139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BU641" s="140"/>
    </row>
    <row r="642" spans="2:73" x14ac:dyDescent="0.25">
      <c r="B642" s="68"/>
      <c r="C642" s="153"/>
      <c r="D642" s="68"/>
      <c r="E642" s="64"/>
      <c r="F642" s="64"/>
      <c r="G642" s="64"/>
      <c r="H642" s="64"/>
      <c r="I642" s="66"/>
      <c r="J642" s="66"/>
      <c r="K642" s="139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BU642" s="140"/>
    </row>
    <row r="643" spans="2:73" x14ac:dyDescent="0.25">
      <c r="B643" s="68"/>
      <c r="C643" s="153"/>
      <c r="D643" s="68"/>
      <c r="E643" s="64"/>
      <c r="F643" s="64"/>
      <c r="G643" s="64"/>
      <c r="H643" s="64"/>
      <c r="I643" s="66"/>
      <c r="J643" s="66"/>
      <c r="K643" s="139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BU643" s="140"/>
    </row>
    <row r="644" spans="2:73" x14ac:dyDescent="0.25">
      <c r="B644" s="68"/>
      <c r="C644" s="153"/>
      <c r="D644" s="68"/>
      <c r="E644" s="64"/>
      <c r="F644" s="64"/>
      <c r="G644" s="64"/>
      <c r="H644" s="64"/>
      <c r="I644" s="66"/>
      <c r="J644" s="66"/>
      <c r="K644" s="139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BU644" s="140"/>
    </row>
    <row r="645" spans="2:73" x14ac:dyDescent="0.25">
      <c r="B645" s="24"/>
      <c r="C645" s="153"/>
      <c r="D645" s="24"/>
      <c r="K645" s="31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BU645" s="140"/>
    </row>
    <row r="646" spans="2:73" x14ac:dyDescent="0.25">
      <c r="B646" s="24"/>
      <c r="C646" s="153"/>
      <c r="D646" s="24"/>
      <c r="K646" s="31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BU646" s="140"/>
    </row>
    <row r="647" spans="2:73" x14ac:dyDescent="0.25">
      <c r="B647" s="24"/>
      <c r="C647" s="153"/>
      <c r="D647" s="24"/>
      <c r="K647" s="31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BU647" s="140"/>
    </row>
    <row r="648" spans="2:73" x14ac:dyDescent="0.25">
      <c r="B648" s="24"/>
      <c r="C648" s="153"/>
      <c r="D648" s="24"/>
      <c r="K648" s="31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BU648" s="140"/>
    </row>
    <row r="649" spans="2:73" x14ac:dyDescent="0.25">
      <c r="B649" s="24"/>
      <c r="C649" s="153"/>
      <c r="D649" s="24"/>
      <c r="K649" s="31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BU649" s="140"/>
    </row>
    <row r="650" spans="2:73" x14ac:dyDescent="0.25">
      <c r="B650" s="24"/>
      <c r="C650" s="153"/>
      <c r="D650" s="24"/>
      <c r="K650" s="31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BU650" s="140"/>
    </row>
    <row r="651" spans="2:73" x14ac:dyDescent="0.25">
      <c r="B651" s="24"/>
      <c r="C651" s="153"/>
      <c r="D651" s="24"/>
      <c r="K651" s="31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BU651" s="140"/>
    </row>
    <row r="652" spans="2:73" x14ac:dyDescent="0.25">
      <c r="B652" s="24"/>
      <c r="C652" s="153"/>
      <c r="D652" s="24"/>
      <c r="K652" s="31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BU652" s="140"/>
    </row>
    <row r="653" spans="2:73" x14ac:dyDescent="0.25">
      <c r="B653" s="24"/>
      <c r="C653" s="153"/>
      <c r="D653" s="24"/>
      <c r="K653" s="31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BU653" s="140"/>
    </row>
    <row r="654" spans="2:73" x14ac:dyDescent="0.25">
      <c r="B654" s="24"/>
      <c r="C654" s="153"/>
      <c r="D654" s="24"/>
      <c r="K654" s="31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BU654" s="140"/>
    </row>
    <row r="655" spans="2:73" x14ac:dyDescent="0.25">
      <c r="B655" s="24"/>
      <c r="C655" s="153"/>
      <c r="D655" s="24"/>
      <c r="K655" s="31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BU655" s="140"/>
    </row>
    <row r="656" spans="2:73" x14ac:dyDescent="0.25">
      <c r="B656" s="24"/>
      <c r="C656" s="153"/>
      <c r="D656" s="24"/>
      <c r="K656" s="31"/>
      <c r="X656" s="27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BU656" s="140"/>
    </row>
    <row r="657" spans="2:73" x14ac:dyDescent="0.25">
      <c r="B657" s="24"/>
      <c r="C657" s="153"/>
      <c r="D657" s="24"/>
      <c r="K657" s="31"/>
      <c r="X657" s="27"/>
      <c r="Y657" s="27"/>
      <c r="Z657" s="27"/>
      <c r="AA657" s="27"/>
      <c r="BU657" s="140"/>
    </row>
    <row r="658" spans="2:73" x14ac:dyDescent="0.25">
      <c r="B658" s="24"/>
      <c r="C658" s="153"/>
      <c r="D658" s="24"/>
      <c r="K658" s="31"/>
      <c r="X658" s="27"/>
      <c r="Y658" s="27"/>
      <c r="Z658" s="27"/>
      <c r="AA658" s="27"/>
      <c r="BU658" s="140"/>
    </row>
    <row r="659" spans="2:73" x14ac:dyDescent="0.25">
      <c r="B659" s="24"/>
      <c r="C659" s="153"/>
      <c r="D659" s="24"/>
      <c r="K659" s="31"/>
      <c r="X659" s="27"/>
      <c r="Y659" s="27"/>
      <c r="Z659" s="27"/>
      <c r="AA659" s="27"/>
      <c r="BU659" s="140"/>
    </row>
    <row r="660" spans="2:73" x14ac:dyDescent="0.25">
      <c r="B660" s="24"/>
      <c r="C660" s="153"/>
      <c r="D660" s="24"/>
      <c r="K660" s="31"/>
      <c r="X660" s="27"/>
      <c r="Y660" s="27"/>
      <c r="Z660" s="27"/>
      <c r="AA660" s="27"/>
      <c r="BU660" s="140"/>
    </row>
    <row r="661" spans="2:73" x14ac:dyDescent="0.25">
      <c r="B661" s="24"/>
      <c r="C661" s="153"/>
      <c r="D661" s="24"/>
      <c r="K661" s="31"/>
      <c r="X661" s="27"/>
      <c r="Y661" s="27"/>
      <c r="Z661" s="27"/>
      <c r="AA661" s="27"/>
      <c r="BU661" s="140"/>
    </row>
    <row r="662" spans="2:73" x14ac:dyDescent="0.25">
      <c r="B662" s="24"/>
      <c r="C662" s="153"/>
      <c r="D662" s="24"/>
      <c r="K662" s="31"/>
      <c r="X662" s="27"/>
      <c r="Y662" s="27"/>
      <c r="Z662" s="27"/>
      <c r="AA662" s="27"/>
      <c r="BU662" s="140"/>
    </row>
    <row r="663" spans="2:73" x14ac:dyDescent="0.25">
      <c r="B663" s="24"/>
      <c r="C663" s="153"/>
      <c r="D663" s="24"/>
      <c r="K663" s="31"/>
      <c r="X663" s="27"/>
      <c r="Y663" s="27"/>
      <c r="Z663" s="27"/>
      <c r="AA663" s="27"/>
      <c r="BU663" s="140"/>
    </row>
    <row r="664" spans="2:73" x14ac:dyDescent="0.25">
      <c r="B664" s="24"/>
      <c r="C664" s="153"/>
      <c r="D664" s="24"/>
      <c r="K664" s="31"/>
      <c r="X664" s="27"/>
      <c r="Y664" s="27"/>
      <c r="Z664" s="27"/>
      <c r="AA664" s="27"/>
      <c r="BU664" s="140"/>
    </row>
    <row r="665" spans="2:73" x14ac:dyDescent="0.25">
      <c r="B665" s="24"/>
      <c r="C665" s="153"/>
      <c r="D665" s="24"/>
      <c r="K665" s="31"/>
      <c r="X665" s="27"/>
      <c r="Y665" s="27"/>
      <c r="Z665" s="27"/>
      <c r="AA665" s="27"/>
      <c r="BU665" s="140"/>
    </row>
    <row r="666" spans="2:73" x14ac:dyDescent="0.25">
      <c r="B666" s="24"/>
      <c r="C666" s="153"/>
      <c r="D666" s="24"/>
      <c r="K666" s="31"/>
      <c r="X666" s="27"/>
      <c r="Y666" s="27"/>
      <c r="Z666" s="27"/>
      <c r="AA666" s="27"/>
      <c r="BU666" s="140"/>
    </row>
    <row r="667" spans="2:73" x14ac:dyDescent="0.25">
      <c r="B667" s="24"/>
      <c r="C667" s="153"/>
      <c r="D667" s="24"/>
      <c r="K667" s="31"/>
      <c r="X667" s="27"/>
      <c r="Y667" s="27"/>
      <c r="Z667" s="27"/>
      <c r="AA667" s="27"/>
      <c r="BU667" s="140"/>
    </row>
    <row r="668" spans="2:73" x14ac:dyDescent="0.25">
      <c r="B668" s="24"/>
      <c r="C668" s="153"/>
      <c r="D668" s="24"/>
      <c r="K668" s="31"/>
      <c r="X668" s="27"/>
      <c r="Y668" s="27"/>
      <c r="Z668" s="27"/>
      <c r="AA668" s="27"/>
      <c r="BU668" s="140"/>
    </row>
    <row r="669" spans="2:73" x14ac:dyDescent="0.25">
      <c r="B669" s="24"/>
      <c r="C669" s="153"/>
      <c r="D669" s="24"/>
      <c r="K669" s="31"/>
      <c r="X669" s="27"/>
      <c r="Y669" s="27"/>
      <c r="Z669" s="27"/>
      <c r="AA669" s="27"/>
      <c r="BU669" s="140"/>
    </row>
    <row r="670" spans="2:73" x14ac:dyDescent="0.25">
      <c r="B670" s="24"/>
      <c r="C670" s="153"/>
      <c r="D670" s="24"/>
      <c r="K670" s="31"/>
      <c r="X670" s="27"/>
      <c r="Y670" s="27"/>
      <c r="Z670" s="27"/>
      <c r="AA670" s="27"/>
      <c r="BU670" s="140"/>
    </row>
    <row r="671" spans="2:73" x14ac:dyDescent="0.25">
      <c r="B671" s="24"/>
      <c r="C671" s="153"/>
      <c r="D671" s="24"/>
      <c r="K671" s="31"/>
      <c r="X671" s="27"/>
      <c r="Y671" s="27"/>
      <c r="Z671" s="27"/>
      <c r="AA671" s="27"/>
      <c r="BU671" s="140"/>
    </row>
    <row r="672" spans="2:73" x14ac:dyDescent="0.25">
      <c r="B672" s="24"/>
      <c r="C672" s="153"/>
      <c r="D672" s="24"/>
      <c r="K672" s="31"/>
      <c r="X672" s="27"/>
      <c r="Y672" s="27"/>
      <c r="Z672" s="27"/>
      <c r="AA672" s="27"/>
      <c r="BU672" s="140"/>
    </row>
    <row r="673" spans="2:73" x14ac:dyDescent="0.25">
      <c r="B673" s="24"/>
      <c r="C673" s="153"/>
      <c r="D673" s="24"/>
      <c r="K673" s="31"/>
      <c r="X673" s="27"/>
      <c r="Y673" s="27"/>
      <c r="Z673" s="27"/>
      <c r="AA673" s="27"/>
      <c r="BU673" s="140"/>
    </row>
    <row r="674" spans="2:73" x14ac:dyDescent="0.25">
      <c r="B674" s="24"/>
      <c r="C674" s="153"/>
      <c r="D674" s="24"/>
      <c r="K674" s="31"/>
      <c r="X674" s="27"/>
      <c r="Y674" s="27"/>
      <c r="Z674" s="27"/>
      <c r="AA674" s="27"/>
      <c r="BU674" s="140"/>
    </row>
    <row r="675" spans="2:73" x14ac:dyDescent="0.25">
      <c r="B675" s="24"/>
      <c r="C675" s="153"/>
      <c r="D675" s="24"/>
      <c r="K675" s="31"/>
      <c r="X675" s="27"/>
      <c r="Y675" s="27"/>
      <c r="Z675" s="27"/>
      <c r="AA675" s="27"/>
      <c r="BU675" s="140"/>
    </row>
    <row r="676" spans="2:73" x14ac:dyDescent="0.25">
      <c r="B676" s="24"/>
      <c r="C676" s="153"/>
      <c r="D676" s="24"/>
      <c r="K676" s="31"/>
      <c r="X676" s="27"/>
      <c r="Y676" s="27"/>
      <c r="Z676" s="27"/>
      <c r="AA676" s="27"/>
      <c r="BU676" s="140"/>
    </row>
    <row r="677" spans="2:73" x14ac:dyDescent="0.25">
      <c r="B677" s="24"/>
      <c r="C677" s="153"/>
      <c r="D677" s="24"/>
      <c r="K677" s="31"/>
      <c r="X677" s="27"/>
      <c r="Y677" s="27"/>
      <c r="Z677" s="27"/>
      <c r="AA677" s="27"/>
      <c r="BU677" s="140"/>
    </row>
    <row r="678" spans="2:73" x14ac:dyDescent="0.25">
      <c r="B678" s="24"/>
      <c r="C678" s="153"/>
      <c r="D678" s="24"/>
      <c r="K678" s="31"/>
      <c r="X678" s="27"/>
      <c r="Y678" s="27"/>
      <c r="Z678" s="27"/>
      <c r="AA678" s="27"/>
      <c r="BU678" s="140"/>
    </row>
    <row r="679" spans="2:73" x14ac:dyDescent="0.25">
      <c r="B679" s="24"/>
      <c r="C679" s="153"/>
      <c r="D679" s="24"/>
      <c r="K679" s="31"/>
      <c r="X679" s="27"/>
      <c r="Y679" s="27"/>
      <c r="Z679" s="27"/>
      <c r="AA679" s="27"/>
      <c r="BU679" s="140"/>
    </row>
    <row r="680" spans="2:73" x14ac:dyDescent="0.25">
      <c r="B680" s="24"/>
      <c r="C680" s="153"/>
      <c r="D680" s="24"/>
      <c r="K680" s="31"/>
      <c r="X680" s="27"/>
      <c r="Y680" s="27"/>
      <c r="Z680" s="27"/>
      <c r="AA680" s="27"/>
      <c r="BU680" s="140"/>
    </row>
    <row r="681" spans="2:73" x14ac:dyDescent="0.25">
      <c r="B681" s="24"/>
      <c r="C681" s="153"/>
      <c r="D681" s="24"/>
      <c r="K681" s="31"/>
      <c r="X681" s="27"/>
      <c r="Y681" s="27"/>
      <c r="Z681" s="27"/>
      <c r="AA681" s="27"/>
      <c r="BU681" s="140"/>
    </row>
    <row r="682" spans="2:73" x14ac:dyDescent="0.25">
      <c r="B682" s="24"/>
      <c r="C682" s="153"/>
      <c r="D682" s="24"/>
      <c r="K682" s="31"/>
      <c r="X682" s="27"/>
      <c r="Y682" s="27"/>
      <c r="Z682" s="27"/>
      <c r="AA682" s="27"/>
      <c r="BU682" s="140"/>
    </row>
    <row r="683" spans="2:73" x14ac:dyDescent="0.25">
      <c r="B683" s="24"/>
      <c r="C683" s="153"/>
      <c r="D683" s="24"/>
      <c r="K683" s="31"/>
      <c r="X683" s="27"/>
      <c r="Y683" s="27"/>
      <c r="Z683" s="27"/>
      <c r="AA683" s="27"/>
      <c r="BU683" s="140"/>
    </row>
    <row r="684" spans="2:73" x14ac:dyDescent="0.25">
      <c r="B684" s="24"/>
      <c r="C684" s="153"/>
      <c r="D684" s="24"/>
      <c r="K684" s="31"/>
      <c r="X684" s="27"/>
      <c r="Y684" s="27"/>
      <c r="Z684" s="27"/>
      <c r="AA684" s="27"/>
      <c r="BU684" s="140"/>
    </row>
    <row r="685" spans="2:73" x14ac:dyDescent="0.25">
      <c r="B685" s="24"/>
      <c r="C685" s="153"/>
      <c r="D685" s="24"/>
      <c r="X685" s="27"/>
      <c r="Y685" s="27"/>
      <c r="Z685" s="27"/>
      <c r="AA685" s="27"/>
      <c r="BU685" s="140"/>
    </row>
    <row r="686" spans="2:73" x14ac:dyDescent="0.25">
      <c r="B686" s="24"/>
      <c r="C686" s="153"/>
      <c r="X686" s="27"/>
      <c r="Y686" s="27"/>
      <c r="Z686" s="27"/>
      <c r="AA686" s="27"/>
      <c r="BU686" s="140"/>
    </row>
    <row r="687" spans="2:73" x14ac:dyDescent="0.25">
      <c r="B687" s="24"/>
      <c r="C687" s="153"/>
      <c r="X687" s="27"/>
      <c r="Y687" s="27"/>
      <c r="Z687" s="27"/>
      <c r="AA687" s="27"/>
      <c r="BU687" s="140"/>
    </row>
    <row r="688" spans="2:73" x14ac:dyDescent="0.25">
      <c r="B688" s="24"/>
      <c r="C688" s="153"/>
      <c r="X688" s="27"/>
      <c r="Y688" s="27"/>
      <c r="Z688" s="27"/>
      <c r="AA688" s="27"/>
      <c r="BU688" s="140"/>
    </row>
    <row r="689" spans="2:73" x14ac:dyDescent="0.25">
      <c r="B689" s="24"/>
      <c r="C689" s="153"/>
      <c r="X689" s="27"/>
      <c r="Y689" s="27"/>
      <c r="Z689" s="27"/>
      <c r="AA689" s="27"/>
      <c r="BU689" s="140"/>
    </row>
    <row r="690" spans="2:73" x14ac:dyDescent="0.25">
      <c r="B690" s="24"/>
      <c r="C690" s="153"/>
      <c r="X690" s="27"/>
      <c r="Y690" s="27"/>
      <c r="Z690" s="27"/>
      <c r="AA690" s="27"/>
      <c r="BU690" s="140"/>
    </row>
    <row r="691" spans="2:73" x14ac:dyDescent="0.25">
      <c r="B691" s="24"/>
      <c r="C691" s="153"/>
      <c r="X691" s="27"/>
      <c r="Y691" s="27"/>
      <c r="Z691" s="27"/>
      <c r="AA691" s="27"/>
      <c r="BU691" s="140"/>
    </row>
    <row r="692" spans="2:73" x14ac:dyDescent="0.25">
      <c r="B692" s="24"/>
      <c r="C692" s="153"/>
      <c r="X692" s="27"/>
      <c r="Y692" s="27"/>
      <c r="Z692" s="27"/>
      <c r="AA692" s="27"/>
      <c r="BU692" s="140"/>
    </row>
    <row r="693" spans="2:73" x14ac:dyDescent="0.25">
      <c r="B693" s="24"/>
      <c r="C693" s="153"/>
      <c r="X693" s="27"/>
      <c r="Y693" s="27"/>
      <c r="Z693" s="27"/>
      <c r="AA693" s="27"/>
      <c r="BU693" s="140"/>
    </row>
    <row r="694" spans="2:73" x14ac:dyDescent="0.25">
      <c r="B694" s="24"/>
      <c r="C694" s="153"/>
      <c r="X694" s="27"/>
      <c r="Y694" s="27"/>
      <c r="Z694" s="27"/>
      <c r="AA694" s="27"/>
      <c r="BU694" s="140"/>
    </row>
    <row r="695" spans="2:73" x14ac:dyDescent="0.25">
      <c r="B695" s="24"/>
      <c r="C695" s="153"/>
      <c r="X695" s="27"/>
      <c r="Y695" s="27"/>
      <c r="Z695" s="27"/>
      <c r="AA695" s="27"/>
      <c r="BU695" s="140"/>
    </row>
    <row r="696" spans="2:73" x14ac:dyDescent="0.25">
      <c r="B696" s="24"/>
      <c r="C696" s="153"/>
      <c r="X696" s="27"/>
      <c r="Y696" s="27"/>
      <c r="Z696" s="27"/>
      <c r="AA696" s="27"/>
      <c r="BU696" s="140"/>
    </row>
    <row r="697" spans="2:73" x14ac:dyDescent="0.25">
      <c r="B697" s="24"/>
      <c r="C697" s="153"/>
      <c r="X697" s="27"/>
      <c r="Y697" s="27"/>
      <c r="Z697" s="27"/>
      <c r="AA697" s="27"/>
      <c r="BU697" s="140"/>
    </row>
    <row r="698" spans="2:73" x14ac:dyDescent="0.25">
      <c r="B698" s="24"/>
      <c r="C698" s="153"/>
      <c r="X698" s="27"/>
      <c r="Y698" s="27"/>
      <c r="Z698" s="27"/>
      <c r="AA698" s="27"/>
      <c r="BU698" s="140"/>
    </row>
    <row r="699" spans="2:73" x14ac:dyDescent="0.25">
      <c r="B699" s="24"/>
      <c r="C699" s="153"/>
      <c r="X699" s="27"/>
      <c r="Y699" s="27"/>
      <c r="Z699" s="27"/>
      <c r="AA699" s="27"/>
      <c r="BU699" s="140"/>
    </row>
    <row r="700" spans="2:73" x14ac:dyDescent="0.25">
      <c r="B700" s="24"/>
      <c r="C700" s="153"/>
      <c r="X700" s="27"/>
      <c r="Y700" s="27"/>
      <c r="Z700" s="27"/>
      <c r="AA700" s="27"/>
      <c r="BU700" s="140"/>
    </row>
    <row r="701" spans="2:73" x14ac:dyDescent="0.25">
      <c r="B701" s="24"/>
      <c r="C701" s="153"/>
      <c r="X701" s="27"/>
      <c r="Y701" s="27"/>
      <c r="Z701" s="27"/>
      <c r="AA701" s="27"/>
      <c r="BU701" s="140"/>
    </row>
    <row r="702" spans="2:73" x14ac:dyDescent="0.25">
      <c r="B702" s="24"/>
      <c r="C702" s="153"/>
      <c r="X702" s="27"/>
      <c r="Y702" s="27"/>
      <c r="Z702" s="27"/>
      <c r="AA702" s="27"/>
      <c r="BU702" s="140"/>
    </row>
    <row r="703" spans="2:73" x14ac:dyDescent="0.25">
      <c r="B703" s="24"/>
      <c r="C703" s="153"/>
      <c r="X703" s="27"/>
      <c r="Y703" s="27"/>
      <c r="Z703" s="27"/>
      <c r="AA703" s="27"/>
      <c r="BU703" s="140"/>
    </row>
    <row r="704" spans="2:73" x14ac:dyDescent="0.25">
      <c r="B704" s="24"/>
      <c r="C704" s="153"/>
      <c r="X704" s="27"/>
      <c r="Y704" s="27"/>
      <c r="Z704" s="27"/>
      <c r="AA704" s="27"/>
      <c r="BU704" s="140"/>
    </row>
    <row r="705" spans="2:73" x14ac:dyDescent="0.25">
      <c r="B705" s="24"/>
      <c r="C705" s="153"/>
      <c r="X705" s="27"/>
      <c r="Y705" s="27"/>
      <c r="Z705" s="27"/>
      <c r="AA705" s="27"/>
      <c r="BU705" s="140"/>
    </row>
    <row r="706" spans="2:73" x14ac:dyDescent="0.25">
      <c r="B706" s="24"/>
      <c r="C706" s="153"/>
      <c r="X706" s="27"/>
      <c r="Y706" s="27"/>
      <c r="Z706" s="27"/>
      <c r="AA706" s="27"/>
      <c r="BU706" s="140"/>
    </row>
    <row r="707" spans="2:73" x14ac:dyDescent="0.25">
      <c r="B707" s="24"/>
      <c r="C707" s="153"/>
      <c r="X707" s="27"/>
      <c r="Y707" s="27"/>
      <c r="Z707" s="27"/>
      <c r="AA707" s="27"/>
      <c r="BU707" s="140"/>
    </row>
    <row r="708" spans="2:73" x14ac:dyDescent="0.25">
      <c r="B708" s="24"/>
      <c r="C708" s="153"/>
      <c r="X708" s="27"/>
      <c r="Y708" s="27"/>
      <c r="Z708" s="27"/>
      <c r="AA708" s="27"/>
      <c r="BU708" s="140"/>
    </row>
    <row r="709" spans="2:73" x14ac:dyDescent="0.25">
      <c r="B709" s="24"/>
      <c r="C709" s="153"/>
      <c r="X709" s="27"/>
      <c r="Y709" s="27"/>
      <c r="Z709" s="27"/>
      <c r="AA709" s="27"/>
      <c r="BU709" s="140"/>
    </row>
    <row r="710" spans="2:73" x14ac:dyDescent="0.25">
      <c r="B710" s="24"/>
      <c r="C710" s="153"/>
      <c r="X710" s="27"/>
      <c r="Y710" s="27"/>
      <c r="Z710" s="27"/>
      <c r="AA710" s="27"/>
      <c r="BU710" s="140"/>
    </row>
    <row r="711" spans="2:73" x14ac:dyDescent="0.25">
      <c r="B711" s="24"/>
      <c r="C711" s="153"/>
      <c r="X711" s="27"/>
      <c r="Y711" s="27"/>
      <c r="Z711" s="27"/>
      <c r="AA711" s="27"/>
      <c r="BU711" s="140"/>
    </row>
    <row r="712" spans="2:73" x14ac:dyDescent="0.25">
      <c r="B712" s="24"/>
      <c r="C712" s="153"/>
      <c r="X712" s="27"/>
      <c r="Y712" s="27"/>
      <c r="Z712" s="27"/>
      <c r="AA712" s="27"/>
      <c r="BU712" s="140"/>
    </row>
    <row r="713" spans="2:73" x14ac:dyDescent="0.25">
      <c r="B713" s="24"/>
      <c r="C713" s="153"/>
      <c r="X713" s="27"/>
      <c r="Y713" s="27"/>
      <c r="Z713" s="27"/>
      <c r="AA713" s="27"/>
      <c r="BU713" s="140"/>
    </row>
    <row r="714" spans="2:73" x14ac:dyDescent="0.25">
      <c r="B714" s="24"/>
      <c r="C714" s="153"/>
      <c r="X714" s="27"/>
      <c r="Y714" s="27"/>
      <c r="Z714" s="27"/>
      <c r="AA714" s="27"/>
      <c r="BU714" s="140"/>
    </row>
    <row r="715" spans="2:73" x14ac:dyDescent="0.25">
      <c r="B715" s="24"/>
      <c r="C715" s="153"/>
      <c r="X715" s="27"/>
      <c r="Y715" s="27"/>
      <c r="Z715" s="27"/>
      <c r="AA715" s="27"/>
      <c r="BU715" s="140"/>
    </row>
    <row r="716" spans="2:73" x14ac:dyDescent="0.25">
      <c r="B716" s="24"/>
      <c r="C716" s="153"/>
      <c r="X716" s="27"/>
      <c r="Y716" s="27"/>
      <c r="Z716" s="27"/>
      <c r="AA716" s="27"/>
      <c r="BU716" s="140"/>
    </row>
    <row r="717" spans="2:73" x14ac:dyDescent="0.25">
      <c r="B717" s="24"/>
      <c r="C717" s="153"/>
      <c r="X717" s="27"/>
      <c r="Y717" s="27"/>
      <c r="Z717" s="27"/>
      <c r="AA717" s="27"/>
      <c r="BU717" s="140"/>
    </row>
    <row r="718" spans="2:73" x14ac:dyDescent="0.25">
      <c r="B718" s="24"/>
      <c r="C718" s="153"/>
      <c r="X718" s="27"/>
      <c r="Y718" s="27"/>
      <c r="Z718" s="27"/>
      <c r="AA718" s="27"/>
      <c r="BU718" s="140"/>
    </row>
    <row r="719" spans="2:73" x14ac:dyDescent="0.25">
      <c r="B719" s="24"/>
      <c r="C719" s="153"/>
      <c r="X719" s="27"/>
      <c r="Y719" s="27"/>
      <c r="Z719" s="27"/>
      <c r="AA719" s="27"/>
      <c r="BU719" s="140"/>
    </row>
    <row r="720" spans="2:73" x14ac:dyDescent="0.25">
      <c r="B720" s="24"/>
      <c r="C720" s="153"/>
      <c r="X720" s="27"/>
      <c r="Y720" s="27"/>
      <c r="Z720" s="27"/>
      <c r="AA720" s="27"/>
      <c r="BU720" s="140"/>
    </row>
    <row r="721" spans="2:73" x14ac:dyDescent="0.25">
      <c r="B721" s="24"/>
      <c r="C721" s="153"/>
      <c r="X721" s="27"/>
      <c r="Y721" s="27"/>
      <c r="Z721" s="27"/>
      <c r="AA721" s="27"/>
      <c r="BU721" s="140"/>
    </row>
    <row r="722" spans="2:73" x14ac:dyDescent="0.25">
      <c r="B722" s="24"/>
      <c r="C722" s="153"/>
      <c r="X722" s="27"/>
      <c r="Y722" s="27"/>
      <c r="Z722" s="27"/>
      <c r="AA722" s="27"/>
      <c r="BU722" s="140"/>
    </row>
    <row r="723" spans="2:73" x14ac:dyDescent="0.25">
      <c r="B723" s="24"/>
      <c r="C723" s="153"/>
      <c r="X723" s="27"/>
      <c r="Y723" s="27"/>
      <c r="Z723" s="27"/>
      <c r="AA723" s="27"/>
      <c r="BU723" s="140"/>
    </row>
    <row r="724" spans="2:73" x14ac:dyDescent="0.25">
      <c r="B724" s="24"/>
      <c r="C724" s="153"/>
      <c r="X724" s="27"/>
      <c r="Y724" s="27"/>
      <c r="Z724" s="27"/>
      <c r="AA724" s="27"/>
      <c r="BU724" s="140"/>
    </row>
    <row r="725" spans="2:73" x14ac:dyDescent="0.25">
      <c r="B725" s="24"/>
      <c r="C725" s="153"/>
      <c r="X725" s="27"/>
      <c r="Y725" s="27"/>
      <c r="Z725" s="27"/>
      <c r="AA725" s="27"/>
      <c r="BU725" s="140"/>
    </row>
    <row r="726" spans="2:73" x14ac:dyDescent="0.25">
      <c r="B726" s="24"/>
      <c r="C726" s="153"/>
      <c r="X726" s="27"/>
      <c r="Y726" s="27"/>
      <c r="Z726" s="27"/>
      <c r="AA726" s="27"/>
      <c r="BU726" s="140"/>
    </row>
    <row r="727" spans="2:73" x14ac:dyDescent="0.25">
      <c r="B727" s="24"/>
      <c r="C727" s="153"/>
      <c r="X727" s="27"/>
      <c r="Y727" s="27"/>
      <c r="Z727" s="27"/>
      <c r="AA727" s="27"/>
      <c r="BU727" s="140"/>
    </row>
    <row r="728" spans="2:73" x14ac:dyDescent="0.25">
      <c r="B728" s="24"/>
      <c r="C728" s="153"/>
      <c r="X728" s="27"/>
      <c r="Y728" s="27"/>
      <c r="Z728" s="27"/>
      <c r="AA728" s="27"/>
      <c r="BU728" s="140"/>
    </row>
    <row r="729" spans="2:73" x14ac:dyDescent="0.25">
      <c r="B729" s="24"/>
      <c r="C729" s="153"/>
      <c r="X729" s="27"/>
      <c r="Y729" s="27"/>
      <c r="Z729" s="27"/>
      <c r="AA729" s="27"/>
      <c r="BU729" s="140"/>
    </row>
    <row r="730" spans="2:73" x14ac:dyDescent="0.25">
      <c r="B730" s="24"/>
      <c r="C730" s="153"/>
      <c r="X730" s="27"/>
      <c r="Y730" s="27"/>
      <c r="Z730" s="27"/>
      <c r="AA730" s="27"/>
      <c r="BU730" s="140"/>
    </row>
    <row r="731" spans="2:73" x14ac:dyDescent="0.25">
      <c r="B731" s="24"/>
      <c r="C731" s="153"/>
      <c r="X731" s="27"/>
      <c r="Y731" s="27"/>
      <c r="Z731" s="27"/>
      <c r="AA731" s="27"/>
      <c r="BU731" s="140"/>
    </row>
    <row r="732" spans="2:73" x14ac:dyDescent="0.25">
      <c r="B732" s="24"/>
      <c r="C732" s="153"/>
      <c r="X732" s="27"/>
      <c r="Y732" s="27"/>
      <c r="Z732" s="27"/>
      <c r="AA732" s="27"/>
      <c r="BU732" s="140"/>
    </row>
    <row r="733" spans="2:73" x14ac:dyDescent="0.25">
      <c r="B733" s="24"/>
      <c r="C733" s="153"/>
      <c r="X733" s="27"/>
      <c r="Y733" s="27"/>
      <c r="Z733" s="27"/>
      <c r="AA733" s="27"/>
      <c r="BU733" s="140"/>
    </row>
    <row r="734" spans="2:73" x14ac:dyDescent="0.25">
      <c r="B734" s="24"/>
      <c r="C734" s="153"/>
      <c r="X734" s="27"/>
      <c r="Y734" s="27"/>
      <c r="Z734" s="27"/>
      <c r="AA734" s="27"/>
      <c r="BU734" s="140"/>
    </row>
    <row r="735" spans="2:73" x14ac:dyDescent="0.25">
      <c r="B735" s="24"/>
      <c r="C735" s="153"/>
      <c r="X735" s="27"/>
      <c r="Y735" s="27"/>
      <c r="Z735" s="27"/>
      <c r="AA735" s="27"/>
      <c r="BU735" s="140"/>
    </row>
    <row r="736" spans="2:73" x14ac:dyDescent="0.25">
      <c r="B736" s="24"/>
      <c r="C736" s="153"/>
      <c r="X736" s="27"/>
      <c r="Y736" s="27"/>
      <c r="Z736" s="27"/>
      <c r="AA736" s="27"/>
      <c r="BU736" s="140"/>
    </row>
    <row r="737" spans="2:73" x14ac:dyDescent="0.25">
      <c r="B737" s="24"/>
      <c r="C737" s="153"/>
      <c r="X737" s="27"/>
      <c r="Y737" s="27"/>
      <c r="Z737" s="27"/>
      <c r="AA737" s="27"/>
      <c r="BU737" s="140"/>
    </row>
    <row r="738" spans="2:73" x14ac:dyDescent="0.25">
      <c r="B738" s="24"/>
      <c r="C738" s="153"/>
      <c r="X738" s="27"/>
      <c r="Y738" s="27"/>
      <c r="Z738" s="27"/>
      <c r="AA738" s="27"/>
      <c r="BU738" s="140"/>
    </row>
    <row r="739" spans="2:73" x14ac:dyDescent="0.25">
      <c r="B739" s="24"/>
      <c r="C739" s="153"/>
      <c r="X739" s="27"/>
      <c r="Y739" s="27"/>
      <c r="Z739" s="27"/>
      <c r="AA739" s="27"/>
      <c r="BU739" s="140"/>
    </row>
    <row r="740" spans="2:73" x14ac:dyDescent="0.25">
      <c r="B740" s="24"/>
      <c r="C740" s="153"/>
      <c r="X740" s="27"/>
      <c r="Y740" s="27"/>
      <c r="Z740" s="27"/>
      <c r="AA740" s="27"/>
      <c r="BU740" s="140"/>
    </row>
    <row r="741" spans="2:73" x14ac:dyDescent="0.25">
      <c r="B741" s="24"/>
      <c r="C741" s="153"/>
      <c r="X741" s="27"/>
      <c r="Y741" s="27"/>
      <c r="Z741" s="27"/>
      <c r="AA741" s="27"/>
      <c r="BU741" s="140"/>
    </row>
    <row r="742" spans="2:73" x14ac:dyDescent="0.25">
      <c r="B742" s="24"/>
      <c r="C742" s="153"/>
      <c r="X742" s="27"/>
      <c r="Y742" s="27"/>
      <c r="Z742" s="27"/>
      <c r="AA742" s="27"/>
      <c r="BU742" s="140"/>
    </row>
    <row r="743" spans="2:73" x14ac:dyDescent="0.25">
      <c r="B743" s="24"/>
      <c r="C743" s="153"/>
      <c r="X743" s="27"/>
      <c r="Y743" s="27"/>
      <c r="Z743" s="27"/>
      <c r="AA743" s="27"/>
      <c r="BU743" s="140"/>
    </row>
    <row r="744" spans="2:73" x14ac:dyDescent="0.25">
      <c r="B744" s="24"/>
      <c r="C744" s="153"/>
      <c r="X744" s="27"/>
      <c r="Y744" s="27"/>
      <c r="Z744" s="27"/>
      <c r="AA744" s="27"/>
      <c r="BU744" s="140"/>
    </row>
    <row r="745" spans="2:73" x14ac:dyDescent="0.25">
      <c r="B745" s="24"/>
      <c r="C745" s="153"/>
      <c r="X745" s="27"/>
      <c r="Y745" s="27"/>
      <c r="Z745" s="27"/>
      <c r="AA745" s="27"/>
      <c r="BU745" s="140"/>
    </row>
    <row r="746" spans="2:73" x14ac:dyDescent="0.25">
      <c r="B746" s="24"/>
      <c r="C746" s="153"/>
      <c r="X746" s="27"/>
      <c r="Y746" s="27"/>
      <c r="Z746" s="27"/>
      <c r="AA746" s="27"/>
      <c r="BU746" s="140"/>
    </row>
    <row r="747" spans="2:73" x14ac:dyDescent="0.25">
      <c r="B747" s="24"/>
      <c r="C747" s="153"/>
      <c r="X747" s="27"/>
      <c r="Y747" s="27"/>
      <c r="Z747" s="27"/>
      <c r="AA747" s="27"/>
      <c r="BU747" s="140"/>
    </row>
    <row r="748" spans="2:73" x14ac:dyDescent="0.25">
      <c r="B748" s="24"/>
      <c r="C748" s="153"/>
      <c r="X748" s="27"/>
      <c r="Y748" s="27"/>
      <c r="Z748" s="27"/>
      <c r="AA748" s="27"/>
      <c r="BU748" s="140"/>
    </row>
    <row r="749" spans="2:73" x14ac:dyDescent="0.25">
      <c r="B749" s="24"/>
      <c r="C749" s="153"/>
      <c r="X749" s="27"/>
      <c r="Y749" s="27"/>
      <c r="Z749" s="27"/>
      <c r="AA749" s="27"/>
      <c r="BU749" s="140"/>
    </row>
    <row r="750" spans="2:73" x14ac:dyDescent="0.25">
      <c r="B750" s="24"/>
      <c r="C750" s="153"/>
      <c r="X750" s="27"/>
      <c r="Y750" s="27"/>
      <c r="Z750" s="27"/>
      <c r="AA750" s="27"/>
      <c r="BU750" s="140"/>
    </row>
    <row r="751" spans="2:73" x14ac:dyDescent="0.25">
      <c r="B751" s="24"/>
      <c r="C751" s="153"/>
      <c r="X751" s="27"/>
      <c r="Y751" s="27"/>
      <c r="Z751" s="27"/>
      <c r="AA751" s="27"/>
      <c r="BU751" s="140"/>
    </row>
    <row r="752" spans="2:73" x14ac:dyDescent="0.25">
      <c r="B752" s="24"/>
      <c r="C752" s="153"/>
      <c r="X752" s="27"/>
      <c r="Y752" s="27"/>
      <c r="Z752" s="27"/>
      <c r="AA752" s="27"/>
      <c r="BU752" s="140"/>
    </row>
    <row r="753" spans="2:73" x14ac:dyDescent="0.25">
      <c r="B753" s="24"/>
      <c r="C753" s="153"/>
      <c r="X753" s="27"/>
      <c r="Y753" s="27"/>
      <c r="Z753" s="27"/>
      <c r="AA753" s="27"/>
      <c r="BU753" s="140"/>
    </row>
    <row r="754" spans="2:73" x14ac:dyDescent="0.25">
      <c r="C754" s="153"/>
      <c r="X754" s="27"/>
      <c r="Y754" s="27"/>
      <c r="Z754" s="27"/>
      <c r="AA754" s="27"/>
      <c r="BU754" s="140"/>
    </row>
    <row r="755" spans="2:73" x14ac:dyDescent="0.25">
      <c r="C755" s="153"/>
      <c r="X755" s="27"/>
      <c r="Y755" s="27"/>
      <c r="Z755" s="27"/>
      <c r="AA755" s="27"/>
      <c r="BU755" s="140"/>
    </row>
    <row r="756" spans="2:73" x14ac:dyDescent="0.25">
      <c r="C756" s="153"/>
      <c r="X756" s="27"/>
      <c r="Y756" s="27"/>
      <c r="Z756" s="27"/>
      <c r="AA756" s="27"/>
      <c r="BU756" s="140"/>
    </row>
    <row r="757" spans="2:73" x14ac:dyDescent="0.25">
      <c r="C757" s="153"/>
      <c r="X757" s="27"/>
      <c r="Y757" s="27"/>
      <c r="Z757" s="27"/>
      <c r="AA757" s="27"/>
      <c r="BU757" s="140"/>
    </row>
    <row r="758" spans="2:73" x14ac:dyDescent="0.25">
      <c r="C758" s="153"/>
      <c r="X758" s="27"/>
      <c r="Y758" s="27"/>
      <c r="Z758" s="27"/>
      <c r="AA758" s="27"/>
      <c r="BU758" s="140"/>
    </row>
    <row r="759" spans="2:73" x14ac:dyDescent="0.25">
      <c r="C759" s="153"/>
      <c r="X759" s="27"/>
      <c r="Y759" s="27"/>
      <c r="Z759" s="27"/>
      <c r="AA759" s="27"/>
      <c r="BU759" s="140"/>
    </row>
    <row r="760" spans="2:73" x14ac:dyDescent="0.25">
      <c r="C760" s="153"/>
      <c r="X760" s="27"/>
      <c r="Y760" s="27"/>
      <c r="Z760" s="27"/>
      <c r="AA760" s="27"/>
      <c r="BU760" s="140"/>
    </row>
    <row r="761" spans="2:73" x14ac:dyDescent="0.25">
      <c r="C761" s="153"/>
      <c r="X761" s="27"/>
      <c r="Y761" s="27"/>
      <c r="Z761" s="27"/>
      <c r="AA761" s="27"/>
      <c r="BU761" s="140"/>
    </row>
    <row r="762" spans="2:73" x14ac:dyDescent="0.25">
      <c r="C762" s="153"/>
      <c r="X762" s="27"/>
      <c r="Y762" s="27"/>
      <c r="Z762" s="27"/>
      <c r="AA762" s="27"/>
      <c r="BU762" s="140"/>
    </row>
    <row r="763" spans="2:73" x14ac:dyDescent="0.25">
      <c r="C763" s="153"/>
      <c r="X763" s="27"/>
      <c r="Y763" s="27"/>
      <c r="Z763" s="27"/>
      <c r="AA763" s="27"/>
      <c r="BU763" s="140"/>
    </row>
    <row r="764" spans="2:73" x14ac:dyDescent="0.25">
      <c r="C764" s="153"/>
      <c r="X764" s="27"/>
      <c r="Y764" s="27"/>
      <c r="Z764" s="27"/>
      <c r="AA764" s="27"/>
      <c r="BU764" s="140"/>
    </row>
    <row r="765" spans="2:73" x14ac:dyDescent="0.25">
      <c r="C765" s="153"/>
      <c r="X765" s="27"/>
      <c r="Y765" s="27"/>
      <c r="Z765" s="27"/>
      <c r="AA765" s="27"/>
      <c r="BU765" s="140"/>
    </row>
    <row r="766" spans="2:73" x14ac:dyDescent="0.25">
      <c r="C766" s="153"/>
      <c r="X766" s="27"/>
      <c r="Y766" s="27"/>
      <c r="Z766" s="27"/>
      <c r="AA766" s="27"/>
      <c r="BU766" s="140"/>
    </row>
    <row r="767" spans="2:73" x14ac:dyDescent="0.25">
      <c r="C767" s="153"/>
      <c r="X767" s="27"/>
      <c r="Y767" s="27"/>
      <c r="Z767" s="27"/>
      <c r="AA767" s="27"/>
      <c r="BU767" s="140"/>
    </row>
    <row r="768" spans="2:73" x14ac:dyDescent="0.25">
      <c r="C768" s="153"/>
      <c r="X768" s="27"/>
      <c r="Y768" s="27"/>
      <c r="Z768" s="27"/>
      <c r="AA768" s="27"/>
      <c r="BU768" s="140"/>
    </row>
    <row r="769" spans="3:73" x14ac:dyDescent="0.25">
      <c r="C769" s="153"/>
      <c r="X769" s="27"/>
      <c r="Y769" s="27"/>
      <c r="Z769" s="27"/>
      <c r="AA769" s="27"/>
      <c r="BU769" s="140"/>
    </row>
    <row r="770" spans="3:73" x14ac:dyDescent="0.25">
      <c r="C770" s="153"/>
      <c r="X770" s="27"/>
      <c r="Y770" s="27"/>
      <c r="Z770" s="27"/>
      <c r="AA770" s="27"/>
      <c r="BU770" s="140"/>
    </row>
    <row r="771" spans="3:73" x14ac:dyDescent="0.25">
      <c r="C771" s="153"/>
      <c r="X771" s="27"/>
      <c r="Y771" s="27"/>
      <c r="Z771" s="27"/>
      <c r="AA771" s="27"/>
      <c r="BU771" s="140"/>
    </row>
    <row r="772" spans="3:73" x14ac:dyDescent="0.25">
      <c r="C772" s="153"/>
      <c r="X772" s="27"/>
      <c r="Y772" s="27"/>
      <c r="Z772" s="27"/>
      <c r="AA772" s="27"/>
      <c r="BU772" s="140"/>
    </row>
    <row r="773" spans="3:73" x14ac:dyDescent="0.25">
      <c r="C773" s="153"/>
      <c r="X773" s="27"/>
      <c r="Y773" s="27"/>
      <c r="Z773" s="27"/>
      <c r="AA773" s="27"/>
      <c r="BU773" s="140"/>
    </row>
    <row r="774" spans="3:73" x14ac:dyDescent="0.25">
      <c r="C774" s="153"/>
      <c r="X774" s="27"/>
      <c r="Y774" s="27"/>
      <c r="Z774" s="27"/>
      <c r="AA774" s="27"/>
      <c r="BU774" s="140"/>
    </row>
    <row r="775" spans="3:73" x14ac:dyDescent="0.25">
      <c r="C775" s="153"/>
      <c r="X775" s="27"/>
      <c r="Y775" s="27"/>
      <c r="Z775" s="27"/>
      <c r="AA775" s="27"/>
      <c r="BU775" s="140"/>
    </row>
    <row r="776" spans="3:73" x14ac:dyDescent="0.25">
      <c r="C776" s="153"/>
      <c r="X776" s="27"/>
      <c r="Y776" s="27"/>
      <c r="Z776" s="27"/>
      <c r="AA776" s="27"/>
      <c r="BU776" s="140"/>
    </row>
    <row r="777" spans="3:73" x14ac:dyDescent="0.25">
      <c r="C777" s="153"/>
      <c r="X777" s="27"/>
      <c r="Y777" s="27"/>
      <c r="Z777" s="27"/>
      <c r="AA777" s="27"/>
      <c r="BU777" s="140"/>
    </row>
    <row r="778" spans="3:73" x14ac:dyDescent="0.25">
      <c r="C778" s="153"/>
      <c r="X778" s="27"/>
      <c r="Y778" s="27"/>
      <c r="Z778" s="27"/>
      <c r="AA778" s="27"/>
      <c r="BU778" s="140"/>
    </row>
    <row r="779" spans="3:73" x14ac:dyDescent="0.25">
      <c r="C779" s="153"/>
      <c r="X779" s="27"/>
      <c r="Y779" s="27"/>
      <c r="Z779" s="27"/>
      <c r="AA779" s="27"/>
      <c r="BU779" s="140"/>
    </row>
    <row r="780" spans="3:73" x14ac:dyDescent="0.25">
      <c r="C780" s="153"/>
      <c r="X780" s="27"/>
      <c r="Y780" s="27"/>
      <c r="Z780" s="27"/>
      <c r="AA780" s="27"/>
      <c r="BU780" s="140"/>
    </row>
    <row r="781" spans="3:73" x14ac:dyDescent="0.25">
      <c r="C781" s="153"/>
      <c r="X781" s="27"/>
      <c r="Y781" s="27"/>
      <c r="Z781" s="27"/>
      <c r="AA781" s="27"/>
      <c r="BU781" s="140"/>
    </row>
    <row r="782" spans="3:73" x14ac:dyDescent="0.25">
      <c r="C782" s="153"/>
      <c r="X782" s="27"/>
      <c r="Y782" s="27"/>
      <c r="Z782" s="27"/>
      <c r="AA782" s="27"/>
      <c r="BU782" s="140"/>
    </row>
    <row r="783" spans="3:73" x14ac:dyDescent="0.25">
      <c r="C783" s="153"/>
      <c r="X783" s="27"/>
      <c r="Y783" s="27"/>
      <c r="Z783" s="27"/>
      <c r="AA783" s="27"/>
      <c r="BU783" s="140"/>
    </row>
    <row r="784" spans="3:73" x14ac:dyDescent="0.25">
      <c r="C784" s="153"/>
      <c r="X784" s="27"/>
      <c r="Y784" s="27"/>
      <c r="Z784" s="27"/>
      <c r="AA784" s="27"/>
      <c r="BU784" s="140"/>
    </row>
    <row r="785" spans="3:73" x14ac:dyDescent="0.25">
      <c r="C785" s="153"/>
      <c r="X785" s="27"/>
      <c r="Y785" s="27"/>
      <c r="Z785" s="27"/>
      <c r="AA785" s="27"/>
      <c r="BU785" s="140"/>
    </row>
    <row r="786" spans="3:73" x14ac:dyDescent="0.25">
      <c r="C786" s="153"/>
      <c r="X786" s="27"/>
      <c r="Y786" s="27"/>
      <c r="Z786" s="27"/>
      <c r="AA786" s="27"/>
      <c r="BU786" s="140"/>
    </row>
    <row r="787" spans="3:73" x14ac:dyDescent="0.25">
      <c r="C787" s="153"/>
      <c r="X787" s="27"/>
      <c r="Y787" s="27"/>
      <c r="Z787" s="27"/>
      <c r="AA787" s="27"/>
      <c r="BU787" s="140"/>
    </row>
    <row r="788" spans="3:73" x14ac:dyDescent="0.25">
      <c r="C788" s="153"/>
      <c r="X788" s="27"/>
      <c r="Y788" s="27"/>
      <c r="Z788" s="27"/>
      <c r="AA788" s="27"/>
      <c r="BU788" s="140"/>
    </row>
    <row r="789" spans="3:73" x14ac:dyDescent="0.25">
      <c r="C789" s="153"/>
      <c r="X789" s="27"/>
      <c r="Y789" s="27"/>
      <c r="Z789" s="27"/>
      <c r="AA789" s="27"/>
      <c r="BU789" s="140"/>
    </row>
    <row r="790" spans="3:73" x14ac:dyDescent="0.25">
      <c r="C790" s="153"/>
      <c r="X790" s="27"/>
      <c r="Y790" s="27"/>
      <c r="Z790" s="27"/>
      <c r="AA790" s="27"/>
      <c r="BU790" s="140"/>
    </row>
    <row r="791" spans="3:73" x14ac:dyDescent="0.25">
      <c r="C791" s="153"/>
      <c r="X791" s="27"/>
      <c r="Y791" s="27"/>
      <c r="Z791" s="27"/>
      <c r="AA791" s="27"/>
      <c r="BU791" s="140"/>
    </row>
    <row r="792" spans="3:73" x14ac:dyDescent="0.25">
      <c r="C792" s="153"/>
      <c r="X792" s="27"/>
      <c r="Y792" s="27"/>
      <c r="Z792" s="27"/>
      <c r="AA792" s="27"/>
      <c r="BU792" s="140"/>
    </row>
    <row r="793" spans="3:73" x14ac:dyDescent="0.25">
      <c r="C793" s="153"/>
      <c r="X793" s="27"/>
      <c r="Y793" s="27"/>
      <c r="Z793" s="27"/>
      <c r="AA793" s="27"/>
      <c r="BU793" s="140"/>
    </row>
    <row r="794" spans="3:73" x14ac:dyDescent="0.25">
      <c r="C794" s="153"/>
      <c r="X794" s="27"/>
      <c r="Y794" s="27"/>
      <c r="Z794" s="27"/>
      <c r="AA794" s="27"/>
      <c r="BU794" s="140"/>
    </row>
    <row r="795" spans="3:73" x14ac:dyDescent="0.25">
      <c r="C795" s="153"/>
      <c r="X795" s="27"/>
      <c r="Y795" s="27"/>
      <c r="Z795" s="27"/>
      <c r="AA795" s="27"/>
      <c r="BU795" s="140"/>
    </row>
    <row r="796" spans="3:73" x14ac:dyDescent="0.25">
      <c r="C796" s="153"/>
      <c r="X796" s="27"/>
      <c r="Y796" s="27"/>
      <c r="Z796" s="27"/>
      <c r="AA796" s="27"/>
      <c r="BU796" s="140"/>
    </row>
    <row r="797" spans="3:73" x14ac:dyDescent="0.25">
      <c r="C797" s="153"/>
      <c r="X797" s="27"/>
      <c r="Y797" s="27"/>
      <c r="Z797" s="27"/>
      <c r="AA797" s="27"/>
      <c r="BU797" s="140"/>
    </row>
    <row r="798" spans="3:73" x14ac:dyDescent="0.25">
      <c r="C798" s="153"/>
      <c r="X798" s="27"/>
      <c r="Y798" s="27"/>
      <c r="Z798" s="27"/>
      <c r="AA798" s="27"/>
      <c r="BU798" s="140"/>
    </row>
    <row r="799" spans="3:73" x14ac:dyDescent="0.25">
      <c r="C799" s="153"/>
      <c r="X799" s="27"/>
      <c r="Y799" s="27"/>
      <c r="Z799" s="27"/>
      <c r="AA799" s="27"/>
      <c r="BU799" s="140"/>
    </row>
    <row r="800" spans="3:73" x14ac:dyDescent="0.25">
      <c r="C800" s="153"/>
      <c r="X800" s="27"/>
      <c r="Y800" s="27"/>
      <c r="Z800" s="27"/>
      <c r="AA800" s="27"/>
      <c r="BU800" s="140"/>
    </row>
    <row r="801" spans="3:73" x14ac:dyDescent="0.25">
      <c r="C801" s="153"/>
      <c r="X801" s="27"/>
      <c r="Y801" s="27"/>
      <c r="Z801" s="27"/>
      <c r="AA801" s="27"/>
      <c r="BU801" s="140"/>
    </row>
    <row r="802" spans="3:73" x14ac:dyDescent="0.25">
      <c r="C802" s="153"/>
      <c r="X802" s="27"/>
      <c r="Y802" s="27"/>
      <c r="Z802" s="27"/>
      <c r="AA802" s="27"/>
      <c r="BU802" s="140"/>
    </row>
    <row r="803" spans="3:73" x14ac:dyDescent="0.25">
      <c r="C803" s="153"/>
      <c r="X803" s="27"/>
      <c r="Y803" s="27"/>
      <c r="Z803" s="27"/>
      <c r="AA803" s="27"/>
      <c r="BU803" s="140"/>
    </row>
    <row r="804" spans="3:73" x14ac:dyDescent="0.25">
      <c r="C804" s="153"/>
      <c r="X804" s="27"/>
      <c r="Y804" s="27"/>
      <c r="Z804" s="27"/>
      <c r="AA804" s="27"/>
      <c r="BU804" s="140"/>
    </row>
    <row r="805" spans="3:73" x14ac:dyDescent="0.25">
      <c r="C805" s="153"/>
      <c r="X805" s="27"/>
      <c r="Y805" s="27"/>
      <c r="Z805" s="27"/>
      <c r="AA805" s="27"/>
      <c r="BU805" s="140"/>
    </row>
    <row r="806" spans="3:73" x14ac:dyDescent="0.25">
      <c r="C806" s="153"/>
      <c r="X806" s="27"/>
      <c r="Y806" s="27"/>
      <c r="Z806" s="27"/>
      <c r="AA806" s="27"/>
      <c r="BU806" s="140"/>
    </row>
    <row r="807" spans="3:73" x14ac:dyDescent="0.25">
      <c r="C807" s="153"/>
      <c r="X807" s="27"/>
      <c r="Y807" s="27"/>
      <c r="Z807" s="27"/>
      <c r="AA807" s="27"/>
      <c r="BU807" s="140"/>
    </row>
    <row r="808" spans="3:73" x14ac:dyDescent="0.25">
      <c r="C808" s="153"/>
      <c r="X808" s="27"/>
      <c r="Y808" s="27"/>
      <c r="Z808" s="27"/>
      <c r="AA808" s="27"/>
      <c r="BU808" s="140"/>
    </row>
    <row r="809" spans="3:73" x14ac:dyDescent="0.25">
      <c r="C809" s="153"/>
      <c r="X809" s="27"/>
      <c r="Y809" s="27"/>
      <c r="Z809" s="27"/>
      <c r="AA809" s="27"/>
      <c r="BU809" s="140"/>
    </row>
    <row r="810" spans="3:73" x14ac:dyDescent="0.25">
      <c r="C810" s="153"/>
      <c r="X810" s="27"/>
      <c r="Y810" s="27"/>
      <c r="Z810" s="27"/>
      <c r="AA810" s="27"/>
      <c r="BU810" s="140"/>
    </row>
    <row r="811" spans="3:73" x14ac:dyDescent="0.25">
      <c r="C811" s="153"/>
      <c r="X811" s="27"/>
      <c r="Y811" s="27"/>
      <c r="Z811" s="27"/>
      <c r="AA811" s="27"/>
      <c r="BU811" s="140"/>
    </row>
    <row r="812" spans="3:73" x14ac:dyDescent="0.25">
      <c r="C812" s="153"/>
      <c r="X812" s="27"/>
      <c r="Y812" s="27"/>
      <c r="Z812" s="27"/>
      <c r="AA812" s="27"/>
      <c r="BU812" s="140"/>
    </row>
    <row r="813" spans="3:73" x14ac:dyDescent="0.25">
      <c r="C813" s="153"/>
      <c r="X813" s="27"/>
      <c r="Y813" s="27"/>
      <c r="Z813" s="27"/>
      <c r="AA813" s="27"/>
      <c r="BU813" s="140"/>
    </row>
    <row r="814" spans="3:73" x14ac:dyDescent="0.25">
      <c r="C814" s="153"/>
      <c r="X814" s="27"/>
      <c r="Y814" s="27"/>
      <c r="Z814" s="27"/>
      <c r="AA814" s="27"/>
      <c r="BU814" s="140"/>
    </row>
    <row r="815" spans="3:73" x14ac:dyDescent="0.25">
      <c r="C815" s="153"/>
      <c r="X815" s="27"/>
      <c r="Y815" s="27"/>
      <c r="Z815" s="27"/>
      <c r="AA815" s="27"/>
      <c r="BU815" s="140"/>
    </row>
    <row r="816" spans="3:73" x14ac:dyDescent="0.25">
      <c r="C816" s="153"/>
      <c r="X816" s="27"/>
      <c r="Y816" s="27"/>
      <c r="Z816" s="27"/>
      <c r="AA816" s="27"/>
      <c r="BU816" s="140"/>
    </row>
    <row r="817" spans="3:73" x14ac:dyDescent="0.25">
      <c r="C817" s="153"/>
      <c r="X817" s="27"/>
      <c r="Y817" s="27"/>
      <c r="Z817" s="27"/>
      <c r="AA817" s="27"/>
      <c r="BU817" s="140"/>
    </row>
    <row r="818" spans="3:73" x14ac:dyDescent="0.25">
      <c r="C818" s="153"/>
      <c r="X818" s="27"/>
      <c r="Y818" s="27"/>
      <c r="Z818" s="27"/>
      <c r="AA818" s="27"/>
      <c r="BU818" s="140"/>
    </row>
    <row r="819" spans="3:73" x14ac:dyDescent="0.25">
      <c r="C819" s="153"/>
      <c r="X819" s="27"/>
      <c r="Y819" s="27"/>
      <c r="Z819" s="27"/>
      <c r="AA819" s="27"/>
      <c r="BU819" s="140"/>
    </row>
    <row r="820" spans="3:73" x14ac:dyDescent="0.25">
      <c r="C820" s="153"/>
      <c r="X820" s="27"/>
      <c r="Y820" s="27"/>
      <c r="Z820" s="27"/>
      <c r="AA820" s="27"/>
      <c r="BU820" s="140"/>
    </row>
    <row r="821" spans="3:73" x14ac:dyDescent="0.25">
      <c r="C821" s="153"/>
      <c r="X821" s="27"/>
      <c r="Y821" s="27"/>
      <c r="Z821" s="27"/>
      <c r="AA821" s="27"/>
      <c r="BU821" s="140"/>
    </row>
    <row r="822" spans="3:73" x14ac:dyDescent="0.25">
      <c r="C822" s="153"/>
      <c r="X822" s="27"/>
      <c r="Y822" s="27"/>
      <c r="Z822" s="27"/>
      <c r="AA822" s="27"/>
      <c r="BU822" s="140"/>
    </row>
    <row r="823" spans="3:73" x14ac:dyDescent="0.25">
      <c r="C823" s="153"/>
      <c r="X823" s="27"/>
      <c r="Y823" s="27"/>
      <c r="Z823" s="27"/>
      <c r="AA823" s="27"/>
      <c r="BU823" s="140"/>
    </row>
    <row r="824" spans="3:73" x14ac:dyDescent="0.25">
      <c r="C824" s="153"/>
      <c r="X824" s="27"/>
      <c r="Y824" s="27"/>
      <c r="Z824" s="27"/>
      <c r="AA824" s="27"/>
      <c r="BU824" s="140"/>
    </row>
    <row r="825" spans="3:73" x14ac:dyDescent="0.25">
      <c r="C825" s="153"/>
      <c r="X825" s="27"/>
      <c r="Y825" s="27"/>
      <c r="Z825" s="27"/>
      <c r="AA825" s="27"/>
      <c r="BU825" s="140"/>
    </row>
    <row r="826" spans="3:73" x14ac:dyDescent="0.25">
      <c r="C826" s="153"/>
      <c r="X826" s="27"/>
      <c r="Y826" s="27"/>
      <c r="Z826" s="27"/>
      <c r="AA826" s="27"/>
      <c r="BU826" s="140"/>
    </row>
    <row r="827" spans="3:73" x14ac:dyDescent="0.25">
      <c r="C827" s="153"/>
      <c r="X827" s="27"/>
      <c r="Y827" s="27"/>
      <c r="Z827" s="27"/>
      <c r="AA827" s="27"/>
      <c r="BU827" s="140"/>
    </row>
    <row r="828" spans="3:73" x14ac:dyDescent="0.25">
      <c r="C828" s="153"/>
      <c r="X828" s="27"/>
      <c r="Y828" s="27"/>
      <c r="Z828" s="27"/>
      <c r="AA828" s="27"/>
      <c r="BU828" s="140"/>
    </row>
    <row r="829" spans="3:73" x14ac:dyDescent="0.25">
      <c r="C829" s="153"/>
      <c r="X829" s="27"/>
      <c r="Y829" s="27"/>
      <c r="Z829" s="27"/>
      <c r="AA829" s="27"/>
      <c r="BU829" s="140"/>
    </row>
    <row r="830" spans="3:73" x14ac:dyDescent="0.25">
      <c r="C830" s="153"/>
      <c r="X830" s="27"/>
      <c r="Y830" s="27"/>
      <c r="Z830" s="27"/>
      <c r="AA830" s="27"/>
      <c r="BU830" s="140"/>
    </row>
    <row r="831" spans="3:73" x14ac:dyDescent="0.25">
      <c r="C831" s="153"/>
      <c r="X831" s="27"/>
      <c r="Y831" s="27"/>
      <c r="Z831" s="27"/>
      <c r="AA831" s="27"/>
      <c r="BU831" s="140"/>
    </row>
    <row r="832" spans="3:73" x14ac:dyDescent="0.25">
      <c r="C832" s="153"/>
      <c r="X832" s="27"/>
      <c r="Y832" s="27"/>
      <c r="Z832" s="27"/>
      <c r="AA832" s="27"/>
      <c r="BU832" s="140"/>
    </row>
    <row r="833" spans="3:73" x14ac:dyDescent="0.25">
      <c r="C833" s="153"/>
      <c r="X833" s="27"/>
      <c r="Y833" s="27"/>
      <c r="Z833" s="27"/>
      <c r="AA833" s="27"/>
      <c r="BU833" s="140"/>
    </row>
    <row r="834" spans="3:73" x14ac:dyDescent="0.25">
      <c r="C834" s="153"/>
      <c r="X834" s="27"/>
      <c r="Y834" s="27"/>
      <c r="Z834" s="27"/>
      <c r="AA834" s="27"/>
      <c r="BU834" s="140"/>
    </row>
    <row r="835" spans="3:73" x14ac:dyDescent="0.25">
      <c r="C835" s="153"/>
      <c r="X835" s="27"/>
      <c r="Y835" s="27"/>
      <c r="Z835" s="27"/>
      <c r="AA835" s="27"/>
      <c r="BU835" s="140"/>
    </row>
    <row r="836" spans="3:73" x14ac:dyDescent="0.25">
      <c r="C836" s="153"/>
      <c r="X836" s="27"/>
      <c r="Y836" s="27"/>
      <c r="Z836" s="27"/>
      <c r="AA836" s="27"/>
      <c r="BU836" s="140"/>
    </row>
    <row r="837" spans="3:73" x14ac:dyDescent="0.25">
      <c r="C837" s="153"/>
      <c r="X837" s="27"/>
      <c r="Y837" s="27"/>
      <c r="Z837" s="27"/>
      <c r="AA837" s="27"/>
      <c r="BU837" s="140"/>
    </row>
    <row r="838" spans="3:73" x14ac:dyDescent="0.25">
      <c r="C838" s="153"/>
      <c r="X838" s="27"/>
      <c r="Y838" s="27"/>
      <c r="Z838" s="27"/>
      <c r="AA838" s="27"/>
      <c r="BU838" s="140"/>
    </row>
    <row r="839" spans="3:73" x14ac:dyDescent="0.25">
      <c r="C839" s="153"/>
      <c r="X839" s="27"/>
      <c r="Y839" s="27"/>
      <c r="Z839" s="27"/>
      <c r="AA839" s="27"/>
      <c r="BU839" s="140"/>
    </row>
    <row r="840" spans="3:73" x14ac:dyDescent="0.25">
      <c r="C840" s="153"/>
      <c r="X840" s="27"/>
      <c r="Y840" s="27"/>
      <c r="Z840" s="27"/>
      <c r="AA840" s="27"/>
      <c r="BU840" s="140"/>
    </row>
    <row r="841" spans="3:73" x14ac:dyDescent="0.25">
      <c r="C841" s="153"/>
      <c r="X841" s="27"/>
      <c r="Y841" s="27"/>
      <c r="Z841" s="27"/>
      <c r="AA841" s="27"/>
      <c r="BU841" s="140"/>
    </row>
    <row r="842" spans="3:73" x14ac:dyDescent="0.25">
      <c r="C842" s="153"/>
      <c r="X842" s="27"/>
      <c r="Y842" s="27"/>
      <c r="Z842" s="27"/>
      <c r="AA842" s="27"/>
      <c r="BU842" s="140"/>
    </row>
    <row r="843" spans="3:73" x14ac:dyDescent="0.25">
      <c r="C843" s="153"/>
      <c r="X843" s="27"/>
      <c r="Y843" s="27"/>
      <c r="Z843" s="27"/>
      <c r="AA843" s="27"/>
      <c r="BU843" s="140"/>
    </row>
    <row r="844" spans="3:73" x14ac:dyDescent="0.25">
      <c r="C844" s="153"/>
      <c r="X844" s="27"/>
      <c r="Y844" s="27"/>
      <c r="Z844" s="27"/>
      <c r="AA844" s="27"/>
      <c r="BU844" s="140"/>
    </row>
    <row r="845" spans="3:73" x14ac:dyDescent="0.25">
      <c r="C845" s="153"/>
      <c r="X845" s="27"/>
      <c r="Y845" s="27"/>
      <c r="Z845" s="27"/>
      <c r="AA845" s="27"/>
      <c r="BU845" s="140"/>
    </row>
    <row r="846" spans="3:73" x14ac:dyDescent="0.25">
      <c r="C846" s="153"/>
      <c r="X846" s="27"/>
      <c r="Y846" s="27"/>
      <c r="Z846" s="27"/>
      <c r="AA846" s="27"/>
      <c r="BU846" s="140"/>
    </row>
    <row r="847" spans="3:73" x14ac:dyDescent="0.25">
      <c r="C847" s="153"/>
      <c r="X847" s="27"/>
      <c r="Y847" s="27"/>
      <c r="Z847" s="27"/>
      <c r="AA847" s="27"/>
      <c r="BU847" s="140"/>
    </row>
    <row r="848" spans="3:73" x14ac:dyDescent="0.25">
      <c r="C848" s="153"/>
      <c r="X848" s="27"/>
      <c r="Y848" s="27"/>
      <c r="Z848" s="27"/>
      <c r="AA848" s="27"/>
      <c r="BU848" s="140"/>
    </row>
    <row r="849" spans="3:73" x14ac:dyDescent="0.25">
      <c r="C849" s="153"/>
      <c r="X849" s="27"/>
      <c r="Y849" s="27"/>
      <c r="Z849" s="27"/>
      <c r="AA849" s="27"/>
      <c r="BU849" s="140"/>
    </row>
    <row r="850" spans="3:73" x14ac:dyDescent="0.25">
      <c r="C850" s="153"/>
      <c r="X850" s="27"/>
      <c r="Y850" s="27"/>
      <c r="Z850" s="27"/>
      <c r="AA850" s="27"/>
      <c r="BU850" s="140"/>
    </row>
    <row r="851" spans="3:73" x14ac:dyDescent="0.25">
      <c r="C851" s="153"/>
      <c r="X851" s="27"/>
      <c r="Y851" s="27"/>
      <c r="Z851" s="27"/>
      <c r="AA851" s="27"/>
      <c r="BU851" s="140"/>
    </row>
    <row r="852" spans="3:73" x14ac:dyDescent="0.25">
      <c r="C852" s="153"/>
      <c r="X852" s="27"/>
      <c r="Y852" s="27"/>
      <c r="Z852" s="27"/>
      <c r="AA852" s="27"/>
      <c r="BU852" s="140"/>
    </row>
    <row r="853" spans="3:73" x14ac:dyDescent="0.25">
      <c r="C853" s="153"/>
      <c r="X853" s="27"/>
      <c r="Y853" s="27"/>
      <c r="Z853" s="27"/>
      <c r="AA853" s="27"/>
      <c r="BU853" s="140"/>
    </row>
    <row r="854" spans="3:73" x14ac:dyDescent="0.25">
      <c r="C854" s="153"/>
      <c r="X854" s="27"/>
      <c r="Y854" s="27"/>
      <c r="Z854" s="27"/>
      <c r="AA854" s="27"/>
      <c r="BU854" s="140"/>
    </row>
    <row r="855" spans="3:73" x14ac:dyDescent="0.25">
      <c r="C855" s="153"/>
      <c r="X855" s="27"/>
      <c r="Y855" s="27"/>
      <c r="Z855" s="27"/>
      <c r="AA855" s="27"/>
      <c r="BU855" s="140"/>
    </row>
    <row r="856" spans="3:73" x14ac:dyDescent="0.25">
      <c r="C856" s="153"/>
      <c r="X856" s="27"/>
      <c r="Y856" s="27"/>
      <c r="Z856" s="27"/>
      <c r="AA856" s="27"/>
      <c r="BU856" s="140"/>
    </row>
    <row r="857" spans="3:73" x14ac:dyDescent="0.25">
      <c r="C857" s="153"/>
      <c r="X857" s="27"/>
      <c r="Y857" s="27"/>
      <c r="Z857" s="27"/>
      <c r="AA857" s="27"/>
      <c r="BU857" s="140"/>
    </row>
    <row r="858" spans="3:73" x14ac:dyDescent="0.25">
      <c r="C858" s="153"/>
      <c r="X858" s="27"/>
      <c r="Y858" s="27"/>
      <c r="Z858" s="27"/>
      <c r="AA858" s="27"/>
      <c r="BU858" s="140"/>
    </row>
    <row r="859" spans="3:73" x14ac:dyDescent="0.25">
      <c r="C859" s="153"/>
      <c r="X859" s="27"/>
      <c r="Y859" s="27"/>
      <c r="Z859" s="27"/>
      <c r="AA859" s="27"/>
      <c r="BU859" s="140"/>
    </row>
    <row r="860" spans="3:73" x14ac:dyDescent="0.25">
      <c r="C860" s="153"/>
      <c r="X860" s="27"/>
      <c r="Y860" s="27"/>
      <c r="Z860" s="27"/>
      <c r="AA860" s="27"/>
      <c r="BU860" s="140"/>
    </row>
    <row r="861" spans="3:73" x14ac:dyDescent="0.25">
      <c r="C861" s="153"/>
      <c r="X861" s="27"/>
      <c r="Y861" s="27"/>
      <c r="Z861" s="27"/>
      <c r="AA861" s="27"/>
      <c r="BU861" s="140"/>
    </row>
    <row r="862" spans="3:73" x14ac:dyDescent="0.25">
      <c r="C862" s="153"/>
      <c r="X862" s="27"/>
      <c r="Y862" s="27"/>
      <c r="Z862" s="27"/>
      <c r="AA862" s="27"/>
      <c r="BU862" s="140"/>
    </row>
    <row r="863" spans="3:73" x14ac:dyDescent="0.25">
      <c r="C863" s="153"/>
      <c r="X863" s="27"/>
      <c r="Y863" s="27"/>
      <c r="Z863" s="27"/>
      <c r="AA863" s="27"/>
      <c r="BU863" s="140"/>
    </row>
    <row r="864" spans="3:73" x14ac:dyDescent="0.25">
      <c r="C864" s="153"/>
      <c r="X864" s="27"/>
      <c r="Y864" s="27"/>
      <c r="Z864" s="27"/>
      <c r="AA864" s="27"/>
      <c r="BU864" s="140"/>
    </row>
    <row r="865" spans="3:73" x14ac:dyDescent="0.25">
      <c r="C865" s="153"/>
      <c r="X865" s="27"/>
      <c r="Y865" s="27"/>
      <c r="Z865" s="27"/>
      <c r="AA865" s="27"/>
      <c r="BU865" s="140"/>
    </row>
    <row r="866" spans="3:73" x14ac:dyDescent="0.25">
      <c r="C866" s="153"/>
      <c r="X866" s="27"/>
      <c r="Y866" s="27"/>
      <c r="Z866" s="27"/>
      <c r="AA866" s="27"/>
      <c r="BU866" s="140"/>
    </row>
    <row r="867" spans="3:73" x14ac:dyDescent="0.25">
      <c r="C867" s="153"/>
      <c r="X867" s="27"/>
      <c r="Y867" s="27"/>
      <c r="Z867" s="27"/>
      <c r="AA867" s="27"/>
      <c r="BU867" s="140"/>
    </row>
    <row r="868" spans="3:73" x14ac:dyDescent="0.25">
      <c r="C868" s="153"/>
      <c r="X868" s="27"/>
      <c r="Y868" s="27"/>
      <c r="Z868" s="27"/>
      <c r="AA868" s="27"/>
      <c r="BU868" s="140"/>
    </row>
    <row r="869" spans="3:73" x14ac:dyDescent="0.25">
      <c r="C869" s="153"/>
      <c r="X869" s="27"/>
      <c r="Y869" s="27"/>
      <c r="Z869" s="27"/>
      <c r="AA869" s="27"/>
      <c r="BU869" s="140"/>
    </row>
    <row r="870" spans="3:73" x14ac:dyDescent="0.25">
      <c r="C870" s="153"/>
      <c r="X870" s="27"/>
      <c r="Y870" s="27"/>
      <c r="Z870" s="27"/>
      <c r="AA870" s="27"/>
      <c r="BU870" s="140"/>
    </row>
    <row r="871" spans="3:73" x14ac:dyDescent="0.25">
      <c r="C871" s="153"/>
      <c r="X871" s="27"/>
      <c r="Y871" s="27"/>
      <c r="Z871" s="27"/>
      <c r="AA871" s="27"/>
      <c r="BU871" s="140"/>
    </row>
    <row r="872" spans="3:73" x14ac:dyDescent="0.25">
      <c r="C872" s="153"/>
      <c r="X872" s="27"/>
      <c r="Y872" s="27"/>
      <c r="Z872" s="27"/>
      <c r="AA872" s="27"/>
      <c r="BU872" s="140"/>
    </row>
    <row r="873" spans="3:73" x14ac:dyDescent="0.25">
      <c r="C873" s="153"/>
      <c r="X873" s="27"/>
      <c r="Y873" s="27"/>
      <c r="Z873" s="27"/>
      <c r="AA873" s="27"/>
      <c r="BU873" s="140"/>
    </row>
    <row r="874" spans="3:73" x14ac:dyDescent="0.25">
      <c r="C874" s="153"/>
      <c r="X874" s="27"/>
      <c r="Y874" s="27"/>
      <c r="Z874" s="27"/>
      <c r="AA874" s="27"/>
      <c r="BU874" s="140"/>
    </row>
    <row r="875" spans="3:73" x14ac:dyDescent="0.25">
      <c r="C875" s="153"/>
      <c r="X875" s="27"/>
      <c r="Y875" s="27"/>
      <c r="Z875" s="27"/>
      <c r="AA875" s="27"/>
      <c r="BU875" s="140"/>
    </row>
    <row r="876" spans="3:73" x14ac:dyDescent="0.25">
      <c r="C876" s="153"/>
      <c r="X876" s="27"/>
      <c r="Y876" s="27"/>
      <c r="Z876" s="27"/>
      <c r="AA876" s="27"/>
      <c r="BU876" s="140"/>
    </row>
    <row r="877" spans="3:73" x14ac:dyDescent="0.25">
      <c r="C877" s="153"/>
      <c r="X877" s="27"/>
      <c r="Y877" s="27"/>
      <c r="Z877" s="27"/>
      <c r="AA877" s="27"/>
      <c r="BU877" s="140"/>
    </row>
    <row r="878" spans="3:73" x14ac:dyDescent="0.25">
      <c r="C878" s="153"/>
      <c r="X878" s="27"/>
      <c r="Y878" s="27"/>
      <c r="Z878" s="27"/>
      <c r="AA878" s="27"/>
      <c r="BU878" s="140"/>
    </row>
    <row r="879" spans="3:73" x14ac:dyDescent="0.25">
      <c r="C879" s="153"/>
      <c r="X879" s="27"/>
      <c r="Y879" s="27"/>
      <c r="Z879" s="27"/>
      <c r="AA879" s="27"/>
      <c r="BU879" s="140"/>
    </row>
    <row r="880" spans="3:73" x14ac:dyDescent="0.25">
      <c r="C880" s="153"/>
      <c r="X880" s="27"/>
      <c r="Y880" s="27"/>
      <c r="Z880" s="27"/>
      <c r="AA880" s="27"/>
      <c r="BU880" s="140"/>
    </row>
    <row r="881" spans="3:73" x14ac:dyDescent="0.25">
      <c r="C881" s="153"/>
      <c r="X881" s="27"/>
      <c r="Y881" s="27"/>
      <c r="Z881" s="27"/>
      <c r="AA881" s="27"/>
      <c r="BU881" s="140"/>
    </row>
    <row r="882" spans="3:73" x14ac:dyDescent="0.25">
      <c r="C882" s="153"/>
      <c r="X882" s="27"/>
      <c r="Y882" s="27"/>
      <c r="Z882" s="27"/>
      <c r="AA882" s="27"/>
      <c r="BU882" s="140"/>
    </row>
    <row r="883" spans="3:73" x14ac:dyDescent="0.25">
      <c r="C883" s="153"/>
      <c r="X883" s="27"/>
      <c r="Y883" s="27"/>
      <c r="Z883" s="27"/>
      <c r="AA883" s="27"/>
      <c r="BU883" s="140"/>
    </row>
    <row r="884" spans="3:73" x14ac:dyDescent="0.25">
      <c r="C884" s="153"/>
      <c r="X884" s="27"/>
      <c r="Y884" s="27"/>
      <c r="Z884" s="27"/>
      <c r="AA884" s="27"/>
      <c r="BU884" s="140"/>
    </row>
    <row r="885" spans="3:73" x14ac:dyDescent="0.25">
      <c r="C885" s="153"/>
      <c r="X885" s="27"/>
      <c r="Y885" s="27"/>
      <c r="Z885" s="27"/>
      <c r="AA885" s="27"/>
      <c r="BU885" s="140"/>
    </row>
    <row r="886" spans="3:73" x14ac:dyDescent="0.25">
      <c r="C886" s="153"/>
      <c r="X886" s="27"/>
      <c r="Y886" s="27"/>
      <c r="Z886" s="27"/>
      <c r="AA886" s="27"/>
      <c r="BU886" s="140"/>
    </row>
    <row r="887" spans="3:73" x14ac:dyDescent="0.25">
      <c r="C887" s="153"/>
      <c r="X887" s="27"/>
      <c r="Y887" s="27"/>
      <c r="Z887" s="27"/>
      <c r="AA887" s="27"/>
      <c r="BU887" s="140"/>
    </row>
    <row r="888" spans="3:73" x14ac:dyDescent="0.25">
      <c r="C888" s="153"/>
      <c r="X888" s="27"/>
      <c r="Y888" s="27"/>
      <c r="Z888" s="27"/>
      <c r="AA888" s="27"/>
      <c r="BU888" s="140"/>
    </row>
    <row r="889" spans="3:73" x14ac:dyDescent="0.25">
      <c r="C889" s="153"/>
      <c r="X889" s="27"/>
      <c r="Y889" s="27"/>
      <c r="Z889" s="27"/>
      <c r="AA889" s="27"/>
      <c r="BU889" s="140"/>
    </row>
    <row r="890" spans="3:73" x14ac:dyDescent="0.25">
      <c r="C890" s="153"/>
      <c r="X890" s="27"/>
      <c r="Y890" s="27"/>
      <c r="Z890" s="27"/>
      <c r="AA890" s="27"/>
      <c r="BU890" s="140"/>
    </row>
    <row r="891" spans="3:73" x14ac:dyDescent="0.25">
      <c r="C891" s="153"/>
      <c r="X891" s="27"/>
      <c r="Y891" s="27"/>
      <c r="Z891" s="27"/>
      <c r="AA891" s="27"/>
      <c r="BU891" s="140"/>
    </row>
    <row r="892" spans="3:73" x14ac:dyDescent="0.25">
      <c r="C892" s="153"/>
      <c r="X892" s="27"/>
      <c r="Y892" s="27"/>
      <c r="Z892" s="27"/>
      <c r="AA892" s="27"/>
      <c r="BU892" s="140"/>
    </row>
    <row r="893" spans="3:73" x14ac:dyDescent="0.25">
      <c r="C893" s="153"/>
      <c r="X893" s="27"/>
      <c r="Y893" s="27"/>
      <c r="Z893" s="27"/>
      <c r="AA893" s="27"/>
      <c r="BU893" s="140"/>
    </row>
    <row r="894" spans="3:73" x14ac:dyDescent="0.25">
      <c r="C894" s="153"/>
      <c r="X894" s="27"/>
      <c r="Y894" s="27"/>
      <c r="Z894" s="27"/>
      <c r="AA894" s="27"/>
      <c r="BU894" s="140"/>
    </row>
    <row r="895" spans="3:73" x14ac:dyDescent="0.25">
      <c r="C895" s="153"/>
      <c r="X895" s="27"/>
      <c r="Y895" s="27"/>
      <c r="Z895" s="27"/>
      <c r="AA895" s="27"/>
      <c r="BU895" s="140"/>
    </row>
    <row r="896" spans="3:73" x14ac:dyDescent="0.25">
      <c r="C896" s="153"/>
      <c r="X896" s="27"/>
      <c r="Y896" s="27"/>
      <c r="Z896" s="27"/>
      <c r="AA896" s="27"/>
      <c r="BU896" s="140"/>
    </row>
    <row r="897" spans="3:73" x14ac:dyDescent="0.25">
      <c r="C897" s="153"/>
      <c r="X897" s="27"/>
      <c r="Y897" s="27"/>
      <c r="Z897" s="27"/>
      <c r="AA897" s="27"/>
      <c r="BU897" s="140"/>
    </row>
    <row r="898" spans="3:73" x14ac:dyDescent="0.25">
      <c r="C898" s="153"/>
      <c r="X898" s="27"/>
      <c r="Y898" s="27"/>
      <c r="Z898" s="27"/>
      <c r="AA898" s="27"/>
      <c r="BU898" s="140"/>
    </row>
    <row r="899" spans="3:73" x14ac:dyDescent="0.25">
      <c r="C899" s="153"/>
      <c r="X899" s="27"/>
      <c r="Y899" s="27"/>
      <c r="Z899" s="27"/>
      <c r="AA899" s="27"/>
      <c r="BU899" s="140"/>
    </row>
    <row r="900" spans="3:73" x14ac:dyDescent="0.25">
      <c r="C900" s="153"/>
      <c r="X900" s="27"/>
      <c r="Y900" s="27"/>
      <c r="Z900" s="27"/>
      <c r="AA900" s="27"/>
      <c r="BU900" s="140"/>
    </row>
    <row r="901" spans="3:73" x14ac:dyDescent="0.25">
      <c r="C901" s="153"/>
      <c r="X901" s="27"/>
      <c r="Y901" s="27"/>
      <c r="Z901" s="27"/>
      <c r="AA901" s="27"/>
      <c r="BU901" s="140"/>
    </row>
    <row r="902" spans="3:73" x14ac:dyDescent="0.25">
      <c r="C902" s="153"/>
      <c r="X902" s="27"/>
      <c r="Y902" s="27"/>
      <c r="Z902" s="27"/>
      <c r="AA902" s="27"/>
      <c r="BU902" s="140"/>
    </row>
    <row r="903" spans="3:73" x14ac:dyDescent="0.25">
      <c r="C903" s="153"/>
      <c r="X903" s="27"/>
      <c r="Y903" s="27"/>
      <c r="Z903" s="27"/>
      <c r="AA903" s="27"/>
      <c r="BU903" s="140"/>
    </row>
    <row r="904" spans="3:73" x14ac:dyDescent="0.25">
      <c r="C904" s="153"/>
      <c r="X904" s="27"/>
      <c r="Y904" s="27"/>
      <c r="Z904" s="27"/>
      <c r="AA904" s="27"/>
      <c r="BU904" s="140"/>
    </row>
    <row r="905" spans="3:73" x14ac:dyDescent="0.25">
      <c r="C905" s="153"/>
      <c r="X905" s="27"/>
      <c r="Y905" s="27"/>
      <c r="Z905" s="27"/>
      <c r="AA905" s="27"/>
      <c r="BU905" s="140"/>
    </row>
    <row r="906" spans="3:73" x14ac:dyDescent="0.25">
      <c r="C906" s="153"/>
      <c r="X906" s="27"/>
      <c r="Y906" s="27"/>
      <c r="Z906" s="27"/>
      <c r="AA906" s="27"/>
      <c r="BU906" s="140"/>
    </row>
    <row r="907" spans="3:73" x14ac:dyDescent="0.25">
      <c r="C907" s="153"/>
      <c r="X907" s="27"/>
      <c r="Y907" s="27"/>
      <c r="Z907" s="27"/>
      <c r="AA907" s="27"/>
      <c r="BU907" s="140"/>
    </row>
    <row r="908" spans="3:73" x14ac:dyDescent="0.25">
      <c r="C908" s="153"/>
      <c r="X908" s="27"/>
      <c r="Y908" s="27"/>
      <c r="Z908" s="27"/>
      <c r="AA908" s="27"/>
      <c r="BU908" s="140"/>
    </row>
    <row r="909" spans="3:73" x14ac:dyDescent="0.25">
      <c r="C909" s="153"/>
      <c r="X909" s="27"/>
      <c r="Y909" s="27"/>
      <c r="Z909" s="27"/>
      <c r="AA909" s="27"/>
      <c r="BU909" s="140"/>
    </row>
    <row r="910" spans="3:73" x14ac:dyDescent="0.25">
      <c r="C910" s="153"/>
      <c r="X910" s="27"/>
      <c r="Y910" s="27"/>
      <c r="Z910" s="27"/>
      <c r="AA910" s="27"/>
      <c r="BU910" s="140"/>
    </row>
    <row r="911" spans="3:73" x14ac:dyDescent="0.25">
      <c r="C911" s="153"/>
      <c r="X911" s="27"/>
      <c r="Y911" s="27"/>
      <c r="Z911" s="27"/>
      <c r="AA911" s="27"/>
      <c r="BU911" s="140"/>
    </row>
    <row r="912" spans="3:73" x14ac:dyDescent="0.25">
      <c r="C912" s="153"/>
      <c r="X912" s="27"/>
      <c r="Y912" s="27"/>
      <c r="Z912" s="27"/>
      <c r="AA912" s="27"/>
      <c r="BU912" s="140"/>
    </row>
    <row r="913" spans="3:73" x14ac:dyDescent="0.25">
      <c r="C913" s="153"/>
      <c r="X913" s="27"/>
      <c r="Y913" s="27"/>
      <c r="Z913" s="27"/>
      <c r="AA913" s="27"/>
      <c r="BU913" s="140"/>
    </row>
    <row r="914" spans="3:73" x14ac:dyDescent="0.25">
      <c r="C914" s="153"/>
      <c r="X914" s="27"/>
      <c r="Y914" s="27"/>
      <c r="Z914" s="27"/>
      <c r="AA914" s="27"/>
      <c r="BU914" s="140"/>
    </row>
    <row r="915" spans="3:73" x14ac:dyDescent="0.25">
      <c r="C915" s="153"/>
      <c r="X915" s="27"/>
      <c r="Y915" s="27"/>
      <c r="Z915" s="27"/>
      <c r="AA915" s="27"/>
      <c r="BU915" s="140"/>
    </row>
    <row r="916" spans="3:73" x14ac:dyDescent="0.25">
      <c r="C916" s="153"/>
      <c r="X916" s="27"/>
      <c r="Y916" s="27"/>
      <c r="Z916" s="27"/>
      <c r="AA916" s="27"/>
      <c r="BU916" s="140"/>
    </row>
    <row r="917" spans="3:73" x14ac:dyDescent="0.25">
      <c r="C917" s="153"/>
      <c r="X917" s="27"/>
      <c r="Y917" s="27"/>
      <c r="Z917" s="27"/>
      <c r="AA917" s="27"/>
      <c r="BU917" s="140"/>
    </row>
    <row r="918" spans="3:73" x14ac:dyDescent="0.25">
      <c r="C918" s="153"/>
      <c r="X918" s="27"/>
      <c r="Y918" s="27"/>
      <c r="Z918" s="27"/>
      <c r="AA918" s="27"/>
      <c r="BU918" s="140"/>
    </row>
    <row r="919" spans="3:73" x14ac:dyDescent="0.25">
      <c r="C919" s="153"/>
      <c r="X919" s="27"/>
      <c r="Y919" s="27"/>
      <c r="Z919" s="27"/>
      <c r="AA919" s="27"/>
      <c r="BU919" s="140"/>
    </row>
    <row r="920" spans="3:73" x14ac:dyDescent="0.25">
      <c r="C920" s="153"/>
      <c r="X920" s="27"/>
      <c r="Y920" s="27"/>
      <c r="Z920" s="27"/>
      <c r="AA920" s="27"/>
      <c r="BU920" s="140"/>
    </row>
    <row r="921" spans="3:73" x14ac:dyDescent="0.25">
      <c r="C921" s="153"/>
      <c r="X921" s="27"/>
      <c r="Y921" s="27"/>
      <c r="Z921" s="27"/>
      <c r="AA921" s="27"/>
      <c r="BU921" s="140"/>
    </row>
    <row r="922" spans="3:73" x14ac:dyDescent="0.25">
      <c r="X922" s="27"/>
      <c r="Y922" s="27"/>
      <c r="Z922" s="27"/>
      <c r="AA922" s="27"/>
      <c r="BU922" s="140"/>
    </row>
    <row r="923" spans="3:73" x14ac:dyDescent="0.25">
      <c r="X923" s="27"/>
      <c r="Y923" s="27"/>
      <c r="Z923" s="27"/>
      <c r="AA923" s="27"/>
      <c r="BU923" s="140"/>
    </row>
    <row r="924" spans="3:73" x14ac:dyDescent="0.25">
      <c r="X924" s="27"/>
      <c r="Y924" s="27"/>
      <c r="Z924" s="27"/>
      <c r="AA924" s="27"/>
      <c r="BU924" s="140"/>
    </row>
    <row r="925" spans="3:73" x14ac:dyDescent="0.25">
      <c r="X925" s="27"/>
      <c r="Y925" s="27"/>
      <c r="Z925" s="27"/>
      <c r="AA925" s="27"/>
      <c r="BU925" s="140"/>
    </row>
    <row r="926" spans="3:73" x14ac:dyDescent="0.25">
      <c r="X926" s="27"/>
      <c r="Y926" s="27"/>
      <c r="Z926" s="27"/>
      <c r="AA926" s="27"/>
      <c r="BU926" s="140"/>
    </row>
    <row r="927" spans="3:73" x14ac:dyDescent="0.25">
      <c r="X927" s="27"/>
      <c r="Y927" s="27"/>
      <c r="Z927" s="27"/>
      <c r="AA927" s="27"/>
      <c r="BU927" s="140"/>
    </row>
    <row r="928" spans="3:73" x14ac:dyDescent="0.25">
      <c r="X928" s="27"/>
      <c r="Y928" s="27"/>
      <c r="Z928" s="27"/>
      <c r="AA928" s="27"/>
      <c r="BU928" s="140"/>
    </row>
    <row r="929" spans="24:73" x14ac:dyDescent="0.25">
      <c r="X929" s="27"/>
      <c r="Y929" s="27"/>
      <c r="Z929" s="27"/>
      <c r="AA929" s="27"/>
      <c r="BU929" s="140"/>
    </row>
    <row r="930" spans="24:73" x14ac:dyDescent="0.25">
      <c r="X930" s="27"/>
      <c r="Y930" s="27"/>
      <c r="Z930" s="27"/>
      <c r="AA930" s="27"/>
      <c r="BU930" s="140"/>
    </row>
    <row r="931" spans="24:73" x14ac:dyDescent="0.25">
      <c r="X931" s="27"/>
      <c r="Y931" s="27"/>
      <c r="Z931" s="27"/>
      <c r="AA931" s="27"/>
      <c r="BU931" s="140"/>
    </row>
    <row r="932" spans="24:73" x14ac:dyDescent="0.25">
      <c r="X932" s="27"/>
      <c r="Y932" s="27"/>
      <c r="Z932" s="27"/>
      <c r="AA932" s="27"/>
      <c r="BU932" s="140"/>
    </row>
    <row r="933" spans="24:73" x14ac:dyDescent="0.25">
      <c r="X933" s="27"/>
      <c r="Y933" s="27"/>
      <c r="Z933" s="27"/>
      <c r="AA933" s="27"/>
      <c r="BU933" s="140"/>
    </row>
    <row r="934" spans="24:73" x14ac:dyDescent="0.25">
      <c r="X934" s="27"/>
      <c r="Y934" s="27"/>
      <c r="Z934" s="27"/>
      <c r="AA934" s="27"/>
      <c r="BU934" s="140"/>
    </row>
    <row r="935" spans="24:73" x14ac:dyDescent="0.25">
      <c r="X935" s="27"/>
      <c r="Y935" s="27"/>
      <c r="Z935" s="27"/>
      <c r="AA935" s="27"/>
      <c r="BU935" s="140"/>
    </row>
    <row r="936" spans="24:73" x14ac:dyDescent="0.25">
      <c r="X936" s="27"/>
      <c r="Y936" s="27"/>
      <c r="Z936" s="27"/>
      <c r="AA936" s="27"/>
      <c r="BU936" s="140"/>
    </row>
    <row r="937" spans="24:73" x14ac:dyDescent="0.25">
      <c r="X937" s="27"/>
      <c r="Y937" s="27"/>
      <c r="Z937" s="27"/>
      <c r="AA937" s="27"/>
      <c r="BU937" s="140"/>
    </row>
    <row r="938" spans="24:73" x14ac:dyDescent="0.25">
      <c r="X938" s="27"/>
      <c r="Y938" s="27"/>
      <c r="Z938" s="27"/>
      <c r="AA938" s="27"/>
      <c r="BU938" s="140"/>
    </row>
    <row r="939" spans="24:73" x14ac:dyDescent="0.25">
      <c r="X939" s="27"/>
      <c r="Y939" s="27"/>
      <c r="Z939" s="27"/>
      <c r="AA939" s="27"/>
      <c r="BU939" s="140"/>
    </row>
    <row r="940" spans="24:73" x14ac:dyDescent="0.25">
      <c r="X940" s="27"/>
      <c r="Y940" s="27"/>
      <c r="Z940" s="27"/>
      <c r="AA940" s="27"/>
      <c r="BU940" s="140"/>
    </row>
    <row r="941" spans="24:73" x14ac:dyDescent="0.25">
      <c r="X941" s="27"/>
      <c r="Y941" s="27"/>
      <c r="Z941" s="27"/>
      <c r="AA941" s="27"/>
      <c r="BU941" s="140"/>
    </row>
    <row r="942" spans="24:73" x14ac:dyDescent="0.25">
      <c r="X942" s="27"/>
      <c r="Y942" s="27"/>
      <c r="Z942" s="27"/>
      <c r="AA942" s="27"/>
      <c r="BU942" s="140"/>
    </row>
    <row r="943" spans="24:73" x14ac:dyDescent="0.25">
      <c r="X943" s="27"/>
      <c r="Y943" s="27"/>
      <c r="Z943" s="27"/>
      <c r="AA943" s="27"/>
      <c r="BU943" s="140"/>
    </row>
    <row r="944" spans="24:73" x14ac:dyDescent="0.25">
      <c r="X944" s="27"/>
      <c r="Y944" s="27"/>
      <c r="Z944" s="27"/>
      <c r="AA944" s="27"/>
      <c r="BU944" s="140"/>
    </row>
    <row r="945" spans="24:73" x14ac:dyDescent="0.25">
      <c r="X945" s="27"/>
      <c r="Y945" s="27"/>
      <c r="Z945" s="27"/>
      <c r="AA945" s="27"/>
      <c r="BU945" s="140"/>
    </row>
    <row r="946" spans="24:73" x14ac:dyDescent="0.25">
      <c r="X946" s="27"/>
      <c r="Y946" s="27"/>
      <c r="Z946" s="27"/>
      <c r="AA946" s="27"/>
      <c r="BU946" s="140"/>
    </row>
    <row r="947" spans="24:73" x14ac:dyDescent="0.25">
      <c r="X947" s="27"/>
      <c r="Y947" s="27"/>
      <c r="Z947" s="27"/>
      <c r="AA947" s="27"/>
      <c r="BU947" s="140"/>
    </row>
    <row r="948" spans="24:73" x14ac:dyDescent="0.25">
      <c r="X948" s="27"/>
      <c r="Y948" s="27"/>
      <c r="Z948" s="27"/>
      <c r="AA948" s="27"/>
      <c r="BU948" s="140"/>
    </row>
    <row r="949" spans="24:73" x14ac:dyDescent="0.25">
      <c r="X949" s="27"/>
      <c r="Y949" s="27"/>
      <c r="Z949" s="27"/>
      <c r="AA949" s="27"/>
      <c r="BU949" s="140"/>
    </row>
    <row r="950" spans="24:73" x14ac:dyDescent="0.25">
      <c r="X950" s="27"/>
      <c r="Y950" s="27"/>
      <c r="Z950" s="27"/>
      <c r="AA950" s="27"/>
      <c r="BU950" s="140"/>
    </row>
    <row r="951" spans="24:73" x14ac:dyDescent="0.25">
      <c r="X951" s="27"/>
      <c r="Y951" s="27"/>
      <c r="Z951" s="27"/>
      <c r="AA951" s="27"/>
      <c r="BU951" s="140"/>
    </row>
    <row r="952" spans="24:73" x14ac:dyDescent="0.25">
      <c r="X952" s="27"/>
      <c r="Y952" s="27"/>
      <c r="Z952" s="27"/>
      <c r="AA952" s="27"/>
      <c r="BU952" s="140"/>
    </row>
    <row r="953" spans="24:73" x14ac:dyDescent="0.25">
      <c r="X953" s="27"/>
      <c r="Y953" s="27"/>
      <c r="Z953" s="27"/>
      <c r="AA953" s="27"/>
      <c r="BU953" s="140"/>
    </row>
    <row r="954" spans="24:73" x14ac:dyDescent="0.25">
      <c r="X954" s="27"/>
      <c r="Y954" s="27"/>
      <c r="Z954" s="27"/>
      <c r="AA954" s="27"/>
      <c r="BU954" s="140"/>
    </row>
    <row r="955" spans="24:73" x14ac:dyDescent="0.25">
      <c r="X955" s="27"/>
      <c r="Y955" s="27"/>
      <c r="Z955" s="27"/>
      <c r="AA955" s="27"/>
      <c r="BU955" s="140"/>
    </row>
    <row r="956" spans="24:73" x14ac:dyDescent="0.25">
      <c r="X956" s="27"/>
      <c r="Y956" s="27"/>
      <c r="Z956" s="27"/>
      <c r="AA956" s="27"/>
      <c r="BU956" s="140"/>
    </row>
    <row r="957" spans="24:73" x14ac:dyDescent="0.25">
      <c r="X957" s="27"/>
      <c r="Y957" s="27"/>
      <c r="Z957" s="27"/>
      <c r="AA957" s="27"/>
      <c r="BU957" s="140"/>
    </row>
    <row r="958" spans="24:73" x14ac:dyDescent="0.25">
      <c r="X958" s="27"/>
      <c r="Y958" s="27"/>
      <c r="Z958" s="27"/>
      <c r="AA958" s="27"/>
      <c r="BU958" s="140"/>
    </row>
    <row r="959" spans="24:73" x14ac:dyDescent="0.25">
      <c r="X959" s="27"/>
      <c r="Y959" s="27"/>
      <c r="Z959" s="27"/>
      <c r="AA959" s="27"/>
      <c r="BU959" s="140"/>
    </row>
    <row r="960" spans="24:73" x14ac:dyDescent="0.25">
      <c r="X960" s="27"/>
      <c r="Y960" s="27"/>
      <c r="Z960" s="27"/>
      <c r="AA960" s="27"/>
      <c r="BU960" s="140"/>
    </row>
    <row r="961" spans="24:73" x14ac:dyDescent="0.25">
      <c r="X961" s="27"/>
      <c r="Y961" s="27"/>
      <c r="Z961" s="27"/>
      <c r="AA961" s="27"/>
      <c r="BU961" s="140"/>
    </row>
    <row r="962" spans="24:73" x14ac:dyDescent="0.25">
      <c r="X962" s="27"/>
      <c r="Y962" s="27"/>
      <c r="Z962" s="27"/>
      <c r="AA962" s="27"/>
      <c r="BU962" s="140"/>
    </row>
    <row r="963" spans="24:73" x14ac:dyDescent="0.25">
      <c r="X963" s="27"/>
      <c r="Y963" s="27"/>
      <c r="Z963" s="27"/>
      <c r="AA963" s="27"/>
      <c r="BU963" s="140"/>
    </row>
    <row r="964" spans="24:73" x14ac:dyDescent="0.25">
      <c r="X964" s="27"/>
      <c r="Y964" s="27"/>
      <c r="Z964" s="27"/>
      <c r="AA964" s="27"/>
      <c r="BU964" s="140"/>
    </row>
    <row r="965" spans="24:73" x14ac:dyDescent="0.25">
      <c r="X965" s="27"/>
      <c r="Y965" s="27"/>
      <c r="Z965" s="27"/>
      <c r="AA965" s="27"/>
      <c r="BU965" s="140"/>
    </row>
    <row r="966" spans="24:73" x14ac:dyDescent="0.25">
      <c r="X966" s="27"/>
      <c r="Y966" s="27"/>
      <c r="Z966" s="27"/>
      <c r="AA966" s="27"/>
      <c r="BU966" s="140"/>
    </row>
    <row r="967" spans="24:73" x14ac:dyDescent="0.25">
      <c r="X967" s="27"/>
      <c r="Y967" s="27"/>
      <c r="Z967" s="27"/>
      <c r="AA967" s="27"/>
      <c r="BU967" s="140"/>
    </row>
    <row r="968" spans="24:73" x14ac:dyDescent="0.25">
      <c r="X968" s="27"/>
      <c r="Y968" s="27"/>
      <c r="Z968" s="27"/>
      <c r="AA968" s="27"/>
      <c r="BU968" s="140"/>
    </row>
    <row r="969" spans="24:73" x14ac:dyDescent="0.25">
      <c r="X969" s="27"/>
      <c r="Y969" s="27"/>
      <c r="Z969" s="27"/>
      <c r="AA969" s="27"/>
      <c r="BU969" s="140"/>
    </row>
    <row r="970" spans="24:73" x14ac:dyDescent="0.25">
      <c r="X970" s="27"/>
      <c r="Y970" s="27"/>
      <c r="Z970" s="27"/>
      <c r="AA970" s="27"/>
      <c r="BU970" s="140"/>
    </row>
    <row r="971" spans="24:73" x14ac:dyDescent="0.25">
      <c r="X971" s="27"/>
      <c r="Y971" s="27"/>
      <c r="Z971" s="27"/>
      <c r="AA971" s="27"/>
      <c r="BU971" s="140"/>
    </row>
    <row r="972" spans="24:73" x14ac:dyDescent="0.25">
      <c r="X972" s="27"/>
      <c r="Y972" s="27"/>
      <c r="Z972" s="27"/>
      <c r="AA972" s="27"/>
      <c r="BU972" s="140"/>
    </row>
    <row r="973" spans="24:73" x14ac:dyDescent="0.25">
      <c r="X973" s="27"/>
      <c r="Y973" s="27"/>
      <c r="Z973" s="27"/>
      <c r="AA973" s="27"/>
      <c r="BU973" s="140"/>
    </row>
    <row r="974" spans="24:73" x14ac:dyDescent="0.25">
      <c r="X974" s="27"/>
      <c r="Y974" s="27"/>
      <c r="Z974" s="27"/>
      <c r="AA974" s="27"/>
      <c r="BU974" s="140"/>
    </row>
    <row r="975" spans="24:73" x14ac:dyDescent="0.25">
      <c r="X975" s="27"/>
      <c r="Y975" s="27"/>
      <c r="Z975" s="27"/>
      <c r="AA975" s="27"/>
      <c r="BU975" s="140"/>
    </row>
    <row r="976" spans="24:73" x14ac:dyDescent="0.25">
      <c r="X976" s="27"/>
      <c r="Y976" s="27"/>
      <c r="Z976" s="27"/>
      <c r="AA976" s="27"/>
      <c r="BU976" s="140"/>
    </row>
    <row r="977" spans="24:73" x14ac:dyDescent="0.25">
      <c r="X977" s="27"/>
      <c r="Y977" s="27"/>
      <c r="Z977" s="27"/>
      <c r="AA977" s="27"/>
      <c r="BU977" s="140"/>
    </row>
    <row r="978" spans="24:73" x14ac:dyDescent="0.25">
      <c r="X978" s="27"/>
      <c r="Y978" s="27"/>
      <c r="Z978" s="27"/>
      <c r="AA978" s="27"/>
      <c r="BU978" s="140"/>
    </row>
    <row r="979" spans="24:73" x14ac:dyDescent="0.25">
      <c r="X979" s="27"/>
      <c r="Y979" s="27"/>
      <c r="Z979" s="27"/>
      <c r="AA979" s="27"/>
      <c r="BU979" s="140"/>
    </row>
    <row r="980" spans="24:73" x14ac:dyDescent="0.25">
      <c r="X980" s="27"/>
      <c r="Y980" s="27"/>
      <c r="Z980" s="27"/>
      <c r="AA980" s="27"/>
      <c r="BU980" s="140"/>
    </row>
    <row r="981" spans="24:73" x14ac:dyDescent="0.25">
      <c r="X981" s="27"/>
      <c r="Y981" s="27"/>
      <c r="Z981" s="27"/>
      <c r="AA981" s="27"/>
      <c r="BU981" s="140"/>
    </row>
    <row r="982" spans="24:73" x14ac:dyDescent="0.25">
      <c r="X982" s="27"/>
      <c r="Y982" s="27"/>
      <c r="Z982" s="27"/>
      <c r="AA982" s="27"/>
      <c r="BU982" s="140"/>
    </row>
    <row r="983" spans="24:73" x14ac:dyDescent="0.25">
      <c r="X983" s="27"/>
      <c r="Y983" s="27"/>
      <c r="Z983" s="27"/>
      <c r="AA983" s="27"/>
      <c r="BU983" s="140"/>
    </row>
    <row r="984" spans="24:73" x14ac:dyDescent="0.25">
      <c r="X984" s="27"/>
      <c r="Y984" s="27"/>
      <c r="Z984" s="27"/>
      <c r="AA984" s="27"/>
      <c r="BU984" s="140"/>
    </row>
    <row r="985" spans="24:73" x14ac:dyDescent="0.25">
      <c r="X985" s="27"/>
      <c r="Y985" s="27"/>
      <c r="Z985" s="27"/>
      <c r="AA985" s="27"/>
      <c r="BU985" s="140"/>
    </row>
    <row r="986" spans="24:73" x14ac:dyDescent="0.25">
      <c r="X986" s="27"/>
      <c r="Y986" s="27"/>
      <c r="Z986" s="27"/>
      <c r="AA986" s="27"/>
      <c r="BU986" s="140"/>
    </row>
    <row r="987" spans="24:73" x14ac:dyDescent="0.25">
      <c r="X987" s="27"/>
      <c r="Y987" s="27"/>
      <c r="Z987" s="27"/>
      <c r="AA987" s="27"/>
      <c r="BU987" s="140"/>
    </row>
    <row r="988" spans="24:73" x14ac:dyDescent="0.25">
      <c r="X988" s="27"/>
      <c r="Y988" s="27"/>
      <c r="Z988" s="27"/>
      <c r="AA988" s="27"/>
      <c r="BU988" s="140"/>
    </row>
    <row r="989" spans="24:73" x14ac:dyDescent="0.25">
      <c r="X989" s="27"/>
      <c r="Y989" s="27"/>
      <c r="Z989" s="27"/>
      <c r="AA989" s="27"/>
      <c r="BU989" s="140"/>
    </row>
    <row r="990" spans="24:73" x14ac:dyDescent="0.25">
      <c r="X990" s="27"/>
      <c r="Y990" s="27"/>
      <c r="Z990" s="27"/>
      <c r="AA990" s="27"/>
      <c r="BU990" s="140"/>
    </row>
    <row r="991" spans="24:73" x14ac:dyDescent="0.25">
      <c r="X991" s="27"/>
      <c r="Y991" s="27"/>
      <c r="Z991" s="27"/>
      <c r="AA991" s="27"/>
      <c r="BU991" s="140"/>
    </row>
    <row r="992" spans="24:73" x14ac:dyDescent="0.25">
      <c r="X992" s="27"/>
      <c r="Y992" s="27"/>
      <c r="Z992" s="27"/>
      <c r="AA992" s="27"/>
      <c r="BU992" s="140"/>
    </row>
    <row r="993" spans="24:73" x14ac:dyDescent="0.25">
      <c r="X993" s="27"/>
      <c r="Y993" s="27"/>
      <c r="Z993" s="27"/>
      <c r="AA993" s="27"/>
      <c r="BU993" s="140"/>
    </row>
    <row r="994" spans="24:73" x14ac:dyDescent="0.25">
      <c r="X994" s="27"/>
      <c r="Y994" s="27"/>
      <c r="Z994" s="27"/>
      <c r="AA994" s="27"/>
      <c r="BU994" s="140"/>
    </row>
    <row r="995" spans="24:73" x14ac:dyDescent="0.25">
      <c r="X995" s="27"/>
      <c r="Y995" s="27"/>
      <c r="Z995" s="27"/>
      <c r="AA995" s="27"/>
      <c r="BU995" s="140"/>
    </row>
    <row r="996" spans="24:73" x14ac:dyDescent="0.25">
      <c r="X996" s="27"/>
      <c r="Y996" s="27"/>
      <c r="Z996" s="27"/>
      <c r="AA996" s="27"/>
      <c r="BU996" s="140"/>
    </row>
    <row r="997" spans="24:73" x14ac:dyDescent="0.25">
      <c r="X997" s="27"/>
      <c r="Y997" s="27"/>
      <c r="Z997" s="27"/>
      <c r="AA997" s="27"/>
      <c r="BU997" s="140"/>
    </row>
    <row r="998" spans="24:73" x14ac:dyDescent="0.25">
      <c r="X998" s="27"/>
      <c r="Y998" s="27"/>
      <c r="Z998" s="27"/>
      <c r="AA998" s="27"/>
      <c r="BU998" s="140"/>
    </row>
    <row r="999" spans="24:73" x14ac:dyDescent="0.25">
      <c r="X999" s="27"/>
      <c r="Y999" s="27"/>
      <c r="Z999" s="27"/>
      <c r="AA999" s="27"/>
      <c r="BU999" s="140"/>
    </row>
    <row r="1000" spans="24:73" x14ac:dyDescent="0.25">
      <c r="X1000" s="27"/>
      <c r="Y1000" s="27"/>
      <c r="Z1000" s="27"/>
      <c r="AA1000" s="27"/>
      <c r="BU1000" s="140"/>
    </row>
    <row r="1001" spans="24:73" x14ac:dyDescent="0.25">
      <c r="X1001" s="27"/>
      <c r="Y1001" s="27"/>
      <c r="Z1001" s="27"/>
      <c r="AA1001" s="27"/>
      <c r="BU1001" s="140"/>
    </row>
    <row r="1002" spans="24:73" x14ac:dyDescent="0.25">
      <c r="X1002" s="27"/>
      <c r="Y1002" s="27"/>
      <c r="Z1002" s="27"/>
      <c r="AA1002" s="27"/>
      <c r="BU1002" s="140"/>
    </row>
    <row r="1003" spans="24:73" x14ac:dyDescent="0.25">
      <c r="X1003" s="27"/>
      <c r="Y1003" s="27"/>
      <c r="Z1003" s="27"/>
      <c r="AA1003" s="27"/>
      <c r="BU1003" s="140"/>
    </row>
    <row r="1004" spans="24:73" x14ac:dyDescent="0.25">
      <c r="X1004" s="27"/>
      <c r="Y1004" s="27"/>
      <c r="Z1004" s="27"/>
      <c r="AA1004" s="27"/>
      <c r="BU1004" s="140"/>
    </row>
    <row r="1005" spans="24:73" x14ac:dyDescent="0.25">
      <c r="X1005" s="27"/>
      <c r="Y1005" s="27"/>
      <c r="Z1005" s="27"/>
      <c r="AA1005" s="27"/>
      <c r="BU1005" s="140"/>
    </row>
    <row r="1006" spans="24:73" x14ac:dyDescent="0.25">
      <c r="X1006" s="27"/>
      <c r="Y1006" s="27"/>
      <c r="Z1006" s="27"/>
      <c r="AA1006" s="27"/>
      <c r="BU1006" s="140"/>
    </row>
    <row r="1007" spans="24:73" x14ac:dyDescent="0.25">
      <c r="X1007" s="27"/>
      <c r="Y1007" s="27"/>
      <c r="Z1007" s="27"/>
      <c r="AA1007" s="27"/>
      <c r="BU1007" s="140"/>
    </row>
    <row r="1008" spans="24:73" x14ac:dyDescent="0.25">
      <c r="X1008" s="27"/>
      <c r="Y1008" s="27"/>
      <c r="Z1008" s="27"/>
      <c r="AA1008" s="27"/>
      <c r="BU1008" s="140"/>
    </row>
    <row r="1009" spans="24:73" x14ac:dyDescent="0.25">
      <c r="X1009" s="27"/>
      <c r="Y1009" s="27"/>
      <c r="Z1009" s="27"/>
      <c r="AA1009" s="27"/>
      <c r="BU1009" s="140"/>
    </row>
    <row r="1010" spans="24:73" x14ac:dyDescent="0.25">
      <c r="X1010" s="27"/>
      <c r="Y1010" s="27"/>
      <c r="Z1010" s="27"/>
      <c r="AA1010" s="27"/>
      <c r="BU1010" s="140"/>
    </row>
    <row r="1011" spans="24:73" x14ac:dyDescent="0.25">
      <c r="X1011" s="27"/>
      <c r="Y1011" s="27"/>
      <c r="Z1011" s="27"/>
      <c r="AA1011" s="27"/>
      <c r="BU1011" s="140"/>
    </row>
    <row r="1012" spans="24:73" x14ac:dyDescent="0.25">
      <c r="X1012" s="27"/>
      <c r="Y1012" s="27"/>
      <c r="Z1012" s="27"/>
      <c r="AA1012" s="27"/>
      <c r="BU1012" s="140"/>
    </row>
    <row r="1013" spans="24:73" x14ac:dyDescent="0.25">
      <c r="X1013" s="27"/>
      <c r="Y1013" s="27"/>
      <c r="Z1013" s="27"/>
      <c r="AA1013" s="27"/>
      <c r="BU1013" s="140"/>
    </row>
    <row r="1014" spans="24:73" x14ac:dyDescent="0.25">
      <c r="X1014" s="27"/>
      <c r="Y1014" s="27"/>
      <c r="Z1014" s="27"/>
      <c r="AA1014" s="27"/>
      <c r="BU1014" s="140"/>
    </row>
    <row r="1015" spans="24:73" x14ac:dyDescent="0.25">
      <c r="X1015" s="27"/>
      <c r="Y1015" s="27"/>
      <c r="Z1015" s="27"/>
      <c r="AA1015" s="27"/>
      <c r="BU1015" s="140"/>
    </row>
    <row r="1016" spans="24:73" x14ac:dyDescent="0.25">
      <c r="X1016" s="27"/>
      <c r="Y1016" s="27"/>
      <c r="Z1016" s="27"/>
      <c r="AA1016" s="27"/>
      <c r="BU1016" s="140"/>
    </row>
    <row r="1017" spans="24:73" x14ac:dyDescent="0.25">
      <c r="X1017" s="27"/>
      <c r="Y1017" s="27"/>
      <c r="Z1017" s="27"/>
      <c r="AA1017" s="27"/>
      <c r="BU1017" s="140"/>
    </row>
    <row r="1018" spans="24:73" x14ac:dyDescent="0.25">
      <c r="X1018" s="27"/>
      <c r="Y1018" s="27"/>
      <c r="Z1018" s="27"/>
      <c r="AA1018" s="27"/>
      <c r="BU1018" s="140"/>
    </row>
    <row r="1019" spans="24:73" x14ac:dyDescent="0.25">
      <c r="X1019" s="27"/>
      <c r="Y1019" s="27"/>
      <c r="Z1019" s="27"/>
      <c r="AA1019" s="27"/>
      <c r="BU1019" s="140"/>
    </row>
    <row r="1020" spans="24:73" x14ac:dyDescent="0.25">
      <c r="X1020" s="27"/>
      <c r="Y1020" s="27"/>
      <c r="Z1020" s="27"/>
      <c r="AA1020" s="27"/>
      <c r="BU1020" s="140"/>
    </row>
    <row r="1021" spans="24:73" x14ac:dyDescent="0.25">
      <c r="X1021" s="27"/>
      <c r="Y1021" s="27"/>
      <c r="Z1021" s="27"/>
      <c r="AA1021" s="27"/>
      <c r="BU1021" s="140"/>
    </row>
    <row r="1022" spans="24:73" x14ac:dyDescent="0.25">
      <c r="X1022" s="27"/>
      <c r="Y1022" s="27"/>
      <c r="Z1022" s="27"/>
      <c r="AA1022" s="27"/>
      <c r="BU1022" s="140"/>
    </row>
    <row r="1023" spans="24:73" x14ac:dyDescent="0.25">
      <c r="X1023" s="27"/>
      <c r="Y1023" s="27"/>
      <c r="Z1023" s="27"/>
      <c r="AA1023" s="27"/>
      <c r="BU1023" s="140"/>
    </row>
    <row r="1024" spans="24:73" x14ac:dyDescent="0.25">
      <c r="X1024" s="27"/>
      <c r="Y1024" s="27"/>
      <c r="Z1024" s="27"/>
      <c r="AA1024" s="27"/>
      <c r="BU1024" s="140"/>
    </row>
    <row r="1025" spans="24:73" x14ac:dyDescent="0.25">
      <c r="X1025" s="27"/>
      <c r="Y1025" s="27"/>
      <c r="Z1025" s="27"/>
      <c r="AA1025" s="27"/>
      <c r="BU1025" s="140"/>
    </row>
    <row r="1026" spans="24:73" x14ac:dyDescent="0.25">
      <c r="X1026" s="27"/>
      <c r="Y1026" s="27"/>
      <c r="Z1026" s="27"/>
      <c r="AA1026" s="27"/>
      <c r="BU1026" s="140"/>
    </row>
    <row r="1027" spans="24:73" x14ac:dyDescent="0.25">
      <c r="X1027" s="27"/>
      <c r="Y1027" s="27"/>
      <c r="Z1027" s="27"/>
      <c r="AA1027" s="27"/>
      <c r="BU1027" s="140"/>
    </row>
    <row r="1028" spans="24:73" x14ac:dyDescent="0.25">
      <c r="X1028" s="27"/>
      <c r="Y1028" s="27"/>
      <c r="Z1028" s="27"/>
      <c r="AA1028" s="27"/>
      <c r="BU1028" s="140"/>
    </row>
    <row r="1029" spans="24:73" x14ac:dyDescent="0.25">
      <c r="X1029" s="27"/>
      <c r="Y1029" s="27"/>
      <c r="Z1029" s="27"/>
      <c r="AA1029" s="27"/>
      <c r="BU1029" s="140"/>
    </row>
    <row r="1030" spans="24:73" x14ac:dyDescent="0.25">
      <c r="X1030" s="27"/>
      <c r="Y1030" s="27"/>
      <c r="Z1030" s="27"/>
      <c r="AA1030" s="27"/>
      <c r="BU1030" s="140"/>
    </row>
    <row r="1031" spans="24:73" x14ac:dyDescent="0.25">
      <c r="X1031" s="27"/>
      <c r="Y1031" s="27"/>
      <c r="Z1031" s="27"/>
      <c r="AA1031" s="27"/>
      <c r="BU1031" s="140"/>
    </row>
    <row r="1032" spans="24:73" x14ac:dyDescent="0.25">
      <c r="X1032" s="27"/>
      <c r="Y1032" s="27"/>
      <c r="Z1032" s="27"/>
      <c r="AA1032" s="27"/>
      <c r="BU1032" s="140"/>
    </row>
    <row r="1033" spans="24:73" x14ac:dyDescent="0.25">
      <c r="X1033" s="27"/>
      <c r="Y1033" s="27"/>
      <c r="Z1033" s="27"/>
      <c r="AA1033" s="27"/>
      <c r="BU1033" s="140"/>
    </row>
    <row r="1034" spans="24:73" x14ac:dyDescent="0.25">
      <c r="X1034" s="27"/>
      <c r="Y1034" s="27"/>
      <c r="Z1034" s="27"/>
      <c r="AA1034" s="27"/>
      <c r="BU1034" s="140"/>
    </row>
    <row r="1035" spans="24:73" x14ac:dyDescent="0.25">
      <c r="X1035" s="27"/>
      <c r="Y1035" s="27"/>
      <c r="Z1035" s="27"/>
      <c r="AA1035" s="27"/>
      <c r="BU1035" s="140"/>
    </row>
    <row r="1036" spans="24:73" x14ac:dyDescent="0.25">
      <c r="X1036" s="27"/>
      <c r="Y1036" s="27"/>
      <c r="Z1036" s="27"/>
      <c r="AA1036" s="27"/>
      <c r="BU1036" s="140"/>
    </row>
    <row r="1037" spans="24:73" x14ac:dyDescent="0.25">
      <c r="X1037" s="27"/>
      <c r="Y1037" s="27"/>
      <c r="Z1037" s="27"/>
      <c r="AA1037" s="27"/>
      <c r="BU1037" s="140"/>
    </row>
    <row r="1038" spans="24:73" x14ac:dyDescent="0.25">
      <c r="X1038" s="27"/>
      <c r="Y1038" s="27"/>
      <c r="Z1038" s="27"/>
      <c r="AA1038" s="27"/>
      <c r="BU1038" s="140"/>
    </row>
    <row r="1039" spans="24:73" x14ac:dyDescent="0.25">
      <c r="X1039" s="27"/>
      <c r="Y1039" s="27"/>
      <c r="Z1039" s="27"/>
      <c r="AA1039" s="27"/>
      <c r="BU1039" s="140"/>
    </row>
    <row r="1040" spans="24:73" x14ac:dyDescent="0.25">
      <c r="X1040" s="27"/>
      <c r="Y1040" s="27"/>
      <c r="Z1040" s="27"/>
      <c r="AA1040" s="27"/>
      <c r="BU1040" s="140"/>
    </row>
    <row r="1041" spans="24:73" x14ac:dyDescent="0.25">
      <c r="X1041" s="27"/>
      <c r="Y1041" s="27"/>
      <c r="Z1041" s="27"/>
      <c r="AA1041" s="27"/>
      <c r="BU1041" s="140"/>
    </row>
    <row r="1042" spans="24:73" x14ac:dyDescent="0.25">
      <c r="X1042" s="27"/>
      <c r="Y1042" s="27"/>
      <c r="Z1042" s="27"/>
      <c r="AA1042" s="27"/>
      <c r="BU1042" s="140"/>
    </row>
    <row r="1043" spans="24:73" x14ac:dyDescent="0.25">
      <c r="X1043" s="27"/>
      <c r="Y1043" s="27"/>
      <c r="Z1043" s="27"/>
      <c r="AA1043" s="27"/>
      <c r="BU1043" s="140"/>
    </row>
    <row r="1044" spans="24:73" x14ac:dyDescent="0.25">
      <c r="X1044" s="27"/>
      <c r="Y1044" s="27"/>
      <c r="Z1044" s="27"/>
      <c r="AA1044" s="27"/>
      <c r="BU1044" s="140"/>
    </row>
    <row r="1045" spans="24:73" x14ac:dyDescent="0.25">
      <c r="X1045" s="27"/>
      <c r="Y1045" s="27"/>
      <c r="Z1045" s="27"/>
      <c r="AA1045" s="27"/>
      <c r="BU1045" s="140"/>
    </row>
    <row r="1046" spans="24:73" x14ac:dyDescent="0.25">
      <c r="X1046" s="27"/>
      <c r="Y1046" s="27"/>
      <c r="Z1046" s="27"/>
      <c r="AA1046" s="27"/>
      <c r="BU1046" s="140"/>
    </row>
    <row r="1047" spans="24:73" x14ac:dyDescent="0.25">
      <c r="X1047" s="27"/>
      <c r="Y1047" s="27"/>
      <c r="Z1047" s="27"/>
      <c r="AA1047" s="27"/>
      <c r="BU1047" s="140"/>
    </row>
    <row r="1048" spans="24:73" x14ac:dyDescent="0.25">
      <c r="X1048" s="27"/>
      <c r="Y1048" s="27"/>
      <c r="Z1048" s="27"/>
      <c r="AA1048" s="27"/>
      <c r="BU1048" s="140"/>
    </row>
    <row r="1049" spans="24:73" x14ac:dyDescent="0.25">
      <c r="X1049" s="27"/>
      <c r="Y1049" s="27"/>
      <c r="Z1049" s="27"/>
      <c r="AA1049" s="27"/>
      <c r="BU1049" s="140"/>
    </row>
    <row r="1050" spans="24:73" x14ac:dyDescent="0.25">
      <c r="X1050" s="27"/>
      <c r="Y1050" s="27"/>
      <c r="Z1050" s="27"/>
      <c r="AA1050" s="27"/>
      <c r="BU1050" s="140"/>
    </row>
    <row r="1051" spans="24:73" x14ac:dyDescent="0.25">
      <c r="X1051" s="27"/>
      <c r="Y1051" s="27"/>
      <c r="Z1051" s="27"/>
      <c r="AA1051" s="27"/>
      <c r="BU1051" s="140"/>
    </row>
    <row r="1052" spans="24:73" x14ac:dyDescent="0.25">
      <c r="X1052" s="27"/>
      <c r="Y1052" s="27"/>
      <c r="Z1052" s="27"/>
      <c r="AA1052" s="27"/>
      <c r="BU1052" s="140"/>
    </row>
    <row r="1053" spans="24:73" x14ac:dyDescent="0.25">
      <c r="X1053" s="27"/>
      <c r="Y1053" s="27"/>
      <c r="Z1053" s="27"/>
      <c r="AA1053" s="27"/>
      <c r="BU1053" s="140"/>
    </row>
    <row r="1054" spans="24:73" x14ac:dyDescent="0.25">
      <c r="X1054" s="27"/>
      <c r="Y1054" s="27"/>
      <c r="Z1054" s="27"/>
      <c r="AA1054" s="27"/>
      <c r="BU1054" s="140"/>
    </row>
    <row r="1055" spans="24:73" x14ac:dyDescent="0.25">
      <c r="X1055" s="27"/>
      <c r="Y1055" s="27"/>
      <c r="Z1055" s="27"/>
      <c r="AA1055" s="27"/>
      <c r="BU1055" s="140"/>
    </row>
    <row r="1056" spans="24:73" x14ac:dyDescent="0.25">
      <c r="X1056" s="27"/>
      <c r="Y1056" s="27"/>
      <c r="Z1056" s="27"/>
      <c r="AA1056" s="27"/>
      <c r="BU1056" s="140"/>
    </row>
    <row r="1057" spans="24:73" x14ac:dyDescent="0.25">
      <c r="X1057" s="27"/>
      <c r="Y1057" s="27"/>
      <c r="Z1057" s="27"/>
      <c r="AA1057" s="27"/>
      <c r="BU1057" s="140"/>
    </row>
    <row r="1058" spans="24:73" x14ac:dyDescent="0.25">
      <c r="X1058" s="27"/>
      <c r="Y1058" s="27"/>
      <c r="Z1058" s="27"/>
      <c r="AA1058" s="27"/>
      <c r="BU1058" s="140"/>
    </row>
    <row r="1059" spans="24:73" x14ac:dyDescent="0.25">
      <c r="X1059" s="27"/>
      <c r="Y1059" s="27"/>
      <c r="Z1059" s="27"/>
      <c r="AA1059" s="27"/>
      <c r="BU1059" s="140"/>
    </row>
    <row r="1060" spans="24:73" x14ac:dyDescent="0.25">
      <c r="X1060" s="27"/>
      <c r="Y1060" s="27"/>
      <c r="Z1060" s="27"/>
      <c r="AA1060" s="27"/>
      <c r="BU1060" s="140"/>
    </row>
    <row r="1061" spans="24:73" x14ac:dyDescent="0.25">
      <c r="X1061" s="27"/>
      <c r="Y1061" s="27"/>
      <c r="Z1061" s="27"/>
      <c r="AA1061" s="27"/>
      <c r="BU1061" s="140"/>
    </row>
    <row r="1062" spans="24:73" x14ac:dyDescent="0.25">
      <c r="X1062" s="27"/>
      <c r="Y1062" s="27"/>
      <c r="Z1062" s="27"/>
      <c r="AA1062" s="27"/>
      <c r="BU1062" s="140"/>
    </row>
    <row r="1063" spans="24:73" x14ac:dyDescent="0.25">
      <c r="X1063" s="27"/>
      <c r="Y1063" s="27"/>
      <c r="Z1063" s="27"/>
      <c r="AA1063" s="27"/>
      <c r="BU1063" s="140"/>
    </row>
    <row r="1064" spans="24:73" x14ac:dyDescent="0.25">
      <c r="X1064" s="27"/>
      <c r="Y1064" s="27"/>
      <c r="Z1064" s="27"/>
      <c r="AA1064" s="27"/>
      <c r="BU1064" s="140"/>
    </row>
    <row r="1065" spans="24:73" x14ac:dyDescent="0.25">
      <c r="X1065" s="27"/>
      <c r="Y1065" s="27"/>
      <c r="Z1065" s="27"/>
      <c r="AA1065" s="27"/>
      <c r="BU1065" s="140"/>
    </row>
    <row r="1066" spans="24:73" x14ac:dyDescent="0.25">
      <c r="X1066" s="27"/>
      <c r="Y1066" s="27"/>
      <c r="Z1066" s="27"/>
      <c r="AA1066" s="27"/>
      <c r="BU1066" s="140"/>
    </row>
    <row r="1067" spans="24:73" x14ac:dyDescent="0.25">
      <c r="X1067" s="27"/>
      <c r="Y1067" s="27"/>
      <c r="Z1067" s="27"/>
      <c r="AA1067" s="27"/>
      <c r="BU1067" s="140"/>
    </row>
    <row r="1068" spans="24:73" x14ac:dyDescent="0.25">
      <c r="X1068" s="27"/>
      <c r="Y1068" s="27"/>
      <c r="Z1068" s="27"/>
      <c r="AA1068" s="27"/>
      <c r="BU1068" s="140"/>
    </row>
    <row r="1069" spans="24:73" x14ac:dyDescent="0.25">
      <c r="X1069" s="27"/>
      <c r="Y1069" s="27"/>
      <c r="Z1069" s="27"/>
      <c r="AA1069" s="27"/>
      <c r="BU1069" s="140"/>
    </row>
    <row r="1070" spans="24:73" x14ac:dyDescent="0.25">
      <c r="X1070" s="27"/>
      <c r="Y1070" s="27"/>
      <c r="Z1070" s="27"/>
      <c r="AA1070" s="27"/>
      <c r="BU1070" s="140"/>
    </row>
    <row r="1071" spans="24:73" x14ac:dyDescent="0.25">
      <c r="X1071" s="27"/>
      <c r="Y1071" s="27"/>
      <c r="Z1071" s="27"/>
      <c r="AA1071" s="27"/>
      <c r="BU1071" s="140"/>
    </row>
    <row r="1072" spans="24:73" x14ac:dyDescent="0.25">
      <c r="X1072" s="27"/>
      <c r="Y1072" s="27"/>
      <c r="Z1072" s="27"/>
      <c r="AA1072" s="27"/>
      <c r="BU1072" s="140"/>
    </row>
    <row r="1073" spans="24:73" x14ac:dyDescent="0.25">
      <c r="X1073" s="27"/>
      <c r="Y1073" s="27"/>
      <c r="Z1073" s="27"/>
      <c r="AA1073" s="27"/>
      <c r="BU1073" s="140"/>
    </row>
    <row r="1074" spans="24:73" x14ac:dyDescent="0.25">
      <c r="X1074" s="27"/>
      <c r="Y1074" s="27"/>
      <c r="Z1074" s="27"/>
      <c r="AA1074" s="27"/>
      <c r="BU1074" s="140"/>
    </row>
    <row r="1075" spans="24:73" x14ac:dyDescent="0.25">
      <c r="X1075" s="27"/>
      <c r="Y1075" s="27"/>
      <c r="Z1075" s="27"/>
      <c r="AA1075" s="27"/>
      <c r="BU1075" s="140"/>
    </row>
    <row r="1076" spans="24:73" x14ac:dyDescent="0.25">
      <c r="X1076" s="27"/>
      <c r="Y1076" s="27"/>
      <c r="Z1076" s="27"/>
      <c r="AA1076" s="27"/>
      <c r="BU1076" s="140"/>
    </row>
    <row r="1077" spans="24:73" x14ac:dyDescent="0.25">
      <c r="X1077" s="27"/>
      <c r="Y1077" s="27"/>
      <c r="Z1077" s="27"/>
      <c r="AA1077" s="27"/>
      <c r="BU1077" s="140"/>
    </row>
    <row r="1078" spans="24:73" x14ac:dyDescent="0.25">
      <c r="X1078" s="27"/>
      <c r="Y1078" s="27"/>
      <c r="Z1078" s="27"/>
      <c r="AA1078" s="27"/>
      <c r="BU1078" s="140"/>
    </row>
    <row r="1079" spans="24:73" x14ac:dyDescent="0.25">
      <c r="X1079" s="27"/>
      <c r="Y1079" s="27"/>
      <c r="Z1079" s="27"/>
      <c r="AA1079" s="27"/>
      <c r="BU1079" s="140"/>
    </row>
    <row r="1080" spans="24:73" x14ac:dyDescent="0.25">
      <c r="X1080" s="27"/>
      <c r="Y1080" s="27"/>
      <c r="Z1080" s="27"/>
      <c r="AA1080" s="27"/>
      <c r="BU1080" s="140"/>
    </row>
    <row r="1081" spans="24:73" x14ac:dyDescent="0.25">
      <c r="X1081" s="27"/>
      <c r="Y1081" s="27"/>
      <c r="Z1081" s="27"/>
      <c r="AA1081" s="27"/>
      <c r="BU1081" s="140"/>
    </row>
    <row r="1082" spans="24:73" x14ac:dyDescent="0.25">
      <c r="X1082" s="27"/>
      <c r="Y1082" s="27"/>
      <c r="Z1082" s="27"/>
      <c r="AA1082" s="27"/>
      <c r="BU1082" s="140"/>
    </row>
    <row r="1083" spans="24:73" x14ac:dyDescent="0.25">
      <c r="X1083" s="27"/>
      <c r="Y1083" s="27"/>
      <c r="Z1083" s="27"/>
      <c r="AA1083" s="27"/>
      <c r="BU1083" s="140"/>
    </row>
    <row r="1084" spans="24:73" x14ac:dyDescent="0.25">
      <c r="X1084" s="27"/>
      <c r="Y1084" s="27"/>
      <c r="Z1084" s="27"/>
      <c r="AA1084" s="27"/>
      <c r="BU1084" s="140"/>
    </row>
    <row r="1085" spans="24:73" x14ac:dyDescent="0.25">
      <c r="X1085" s="27"/>
      <c r="Y1085" s="27"/>
      <c r="Z1085" s="27"/>
      <c r="AA1085" s="27"/>
      <c r="BU1085" s="140"/>
    </row>
    <row r="1086" spans="24:73" x14ac:dyDescent="0.25">
      <c r="X1086" s="27"/>
      <c r="Y1086" s="27"/>
      <c r="Z1086" s="27"/>
      <c r="AA1086" s="27"/>
      <c r="BU1086" s="140"/>
    </row>
    <row r="1087" spans="24:73" x14ac:dyDescent="0.25">
      <c r="X1087" s="27"/>
      <c r="Y1087" s="27"/>
      <c r="Z1087" s="27"/>
      <c r="AA1087" s="27"/>
      <c r="BU1087" s="140"/>
    </row>
    <row r="1088" spans="24:73" x14ac:dyDescent="0.25">
      <c r="X1088" s="27"/>
      <c r="Y1088" s="27"/>
      <c r="Z1088" s="27"/>
      <c r="AA1088" s="27"/>
      <c r="BU1088" s="140"/>
    </row>
    <row r="1089" spans="24:73" x14ac:dyDescent="0.25">
      <c r="X1089" s="27"/>
      <c r="Y1089" s="27"/>
      <c r="Z1089" s="27"/>
      <c r="AA1089" s="27"/>
      <c r="BU1089" s="140"/>
    </row>
    <row r="1090" spans="24:73" x14ac:dyDescent="0.25">
      <c r="X1090" s="27"/>
      <c r="Y1090" s="27"/>
      <c r="Z1090" s="27"/>
      <c r="AA1090" s="27"/>
      <c r="BU1090" s="140"/>
    </row>
    <row r="1091" spans="24:73" x14ac:dyDescent="0.25">
      <c r="X1091" s="27"/>
      <c r="Y1091" s="27"/>
      <c r="Z1091" s="27"/>
      <c r="AA1091" s="27"/>
      <c r="BU1091" s="140"/>
    </row>
    <row r="1092" spans="24:73" x14ac:dyDescent="0.25">
      <c r="X1092" s="27"/>
      <c r="Y1092" s="27"/>
      <c r="Z1092" s="27"/>
      <c r="AA1092" s="27"/>
      <c r="BU1092" s="140"/>
    </row>
    <row r="1093" spans="24:73" x14ac:dyDescent="0.25">
      <c r="X1093" s="27"/>
      <c r="Y1093" s="27"/>
      <c r="Z1093" s="27"/>
      <c r="AA1093" s="27"/>
      <c r="BU1093" s="140"/>
    </row>
    <row r="1094" spans="24:73" x14ac:dyDescent="0.25">
      <c r="X1094" s="27"/>
      <c r="Y1094" s="27"/>
      <c r="Z1094" s="27"/>
      <c r="AA1094" s="27"/>
      <c r="BU1094" s="140"/>
    </row>
    <row r="1095" spans="24:73" x14ac:dyDescent="0.25">
      <c r="X1095" s="27"/>
      <c r="Y1095" s="27"/>
      <c r="Z1095" s="27"/>
      <c r="AA1095" s="27"/>
      <c r="BU1095" s="140"/>
    </row>
    <row r="1096" spans="24:73" x14ac:dyDescent="0.25">
      <c r="X1096" s="27"/>
      <c r="Y1096" s="27"/>
      <c r="Z1096" s="27"/>
      <c r="AA1096" s="27"/>
      <c r="BU1096" s="140"/>
    </row>
    <row r="1097" spans="24:73" x14ac:dyDescent="0.25">
      <c r="X1097" s="27"/>
      <c r="Y1097" s="27"/>
      <c r="Z1097" s="27"/>
      <c r="AA1097" s="27"/>
      <c r="BU1097" s="140"/>
    </row>
    <row r="1098" spans="24:73" x14ac:dyDescent="0.25">
      <c r="X1098" s="27"/>
      <c r="Y1098" s="27"/>
      <c r="Z1098" s="27"/>
      <c r="AA1098" s="27"/>
      <c r="BU1098" s="140"/>
    </row>
    <row r="1099" spans="24:73" x14ac:dyDescent="0.25">
      <c r="X1099" s="27"/>
      <c r="Y1099" s="27"/>
      <c r="Z1099" s="27"/>
      <c r="AA1099" s="27"/>
      <c r="BU1099" s="140"/>
    </row>
    <row r="1100" spans="24:73" x14ac:dyDescent="0.25">
      <c r="X1100" s="27"/>
      <c r="Y1100" s="27"/>
      <c r="Z1100" s="27"/>
      <c r="AA1100" s="27"/>
      <c r="BU1100" s="140"/>
    </row>
    <row r="1101" spans="24:73" x14ac:dyDescent="0.25">
      <c r="X1101" s="27"/>
      <c r="Y1101" s="27"/>
      <c r="Z1101" s="27"/>
      <c r="AA1101" s="27"/>
      <c r="BU1101" s="140"/>
    </row>
    <row r="1102" spans="24:73" x14ac:dyDescent="0.25">
      <c r="X1102" s="27"/>
      <c r="Y1102" s="27"/>
      <c r="Z1102" s="27"/>
      <c r="AA1102" s="27"/>
      <c r="BU1102" s="140"/>
    </row>
    <row r="1103" spans="24:73" x14ac:dyDescent="0.25">
      <c r="X1103" s="27"/>
      <c r="Y1103" s="27"/>
      <c r="Z1103" s="27"/>
      <c r="AA1103" s="27"/>
      <c r="BU1103" s="140"/>
    </row>
    <row r="1104" spans="24:73" x14ac:dyDescent="0.25">
      <c r="X1104" s="27"/>
      <c r="Y1104" s="27"/>
      <c r="Z1104" s="27"/>
      <c r="AA1104" s="27"/>
      <c r="BU1104" s="140"/>
    </row>
    <row r="1105" spans="24:73" x14ac:dyDescent="0.25">
      <c r="X1105" s="27"/>
      <c r="Y1105" s="27"/>
      <c r="Z1105" s="27"/>
      <c r="AA1105" s="27"/>
      <c r="BU1105" s="140"/>
    </row>
    <row r="1106" spans="24:73" x14ac:dyDescent="0.25">
      <c r="X1106" s="27"/>
      <c r="Y1106" s="27"/>
      <c r="Z1106" s="27"/>
      <c r="AA1106" s="27"/>
      <c r="BU1106" s="140"/>
    </row>
    <row r="1107" spans="24:73" x14ac:dyDescent="0.25">
      <c r="X1107" s="27"/>
      <c r="Y1107" s="27"/>
      <c r="Z1107" s="27"/>
      <c r="AA1107" s="27"/>
      <c r="BU1107" s="140"/>
    </row>
    <row r="1108" spans="24:73" x14ac:dyDescent="0.25">
      <c r="X1108" s="27"/>
      <c r="Y1108" s="27"/>
      <c r="Z1108" s="27"/>
      <c r="AA1108" s="27"/>
      <c r="BU1108" s="140"/>
    </row>
    <row r="1109" spans="24:73" x14ac:dyDescent="0.25">
      <c r="X1109" s="27"/>
      <c r="Y1109" s="27"/>
      <c r="Z1109" s="27"/>
      <c r="AA1109" s="27"/>
      <c r="BU1109" s="140"/>
    </row>
    <row r="1110" spans="24:73" x14ac:dyDescent="0.25">
      <c r="X1110" s="27"/>
      <c r="Y1110" s="27"/>
      <c r="Z1110" s="27"/>
      <c r="AA1110" s="27"/>
      <c r="BU1110" s="140"/>
    </row>
    <row r="1111" spans="24:73" x14ac:dyDescent="0.25">
      <c r="X1111" s="27"/>
      <c r="Y1111" s="27"/>
      <c r="Z1111" s="27"/>
      <c r="AA1111" s="27"/>
      <c r="BU1111" s="140"/>
    </row>
    <row r="1112" spans="24:73" x14ac:dyDescent="0.25">
      <c r="X1112" s="27"/>
      <c r="Y1112" s="27"/>
      <c r="Z1112" s="27"/>
      <c r="AA1112" s="27"/>
      <c r="BU1112" s="140"/>
    </row>
    <row r="1113" spans="24:73" x14ac:dyDescent="0.25">
      <c r="X1113" s="27"/>
      <c r="Y1113" s="27"/>
      <c r="Z1113" s="27"/>
      <c r="AA1113" s="27"/>
      <c r="BU1113" s="140"/>
    </row>
    <row r="1114" spans="24:73" x14ac:dyDescent="0.25">
      <c r="X1114" s="27"/>
      <c r="Y1114" s="27"/>
      <c r="Z1114" s="27"/>
      <c r="AA1114" s="27"/>
      <c r="BU1114" s="140"/>
    </row>
    <row r="1115" spans="24:73" x14ac:dyDescent="0.25">
      <c r="X1115" s="27"/>
      <c r="Y1115" s="27"/>
      <c r="Z1115" s="27"/>
      <c r="AA1115" s="27"/>
      <c r="BU1115" s="140"/>
    </row>
    <row r="1116" spans="24:73" x14ac:dyDescent="0.25">
      <c r="X1116" s="27"/>
      <c r="Y1116" s="27"/>
      <c r="Z1116" s="27"/>
      <c r="AA1116" s="27"/>
      <c r="BU1116" s="140"/>
    </row>
    <row r="1117" spans="24:73" x14ac:dyDescent="0.25">
      <c r="X1117" s="27"/>
      <c r="Y1117" s="27"/>
      <c r="Z1117" s="27"/>
      <c r="AA1117" s="27"/>
      <c r="BU1117" s="140"/>
    </row>
    <row r="1118" spans="24:73" x14ac:dyDescent="0.25">
      <c r="X1118" s="27"/>
      <c r="Y1118" s="27"/>
      <c r="Z1118" s="27"/>
      <c r="AA1118" s="27"/>
      <c r="BU1118" s="140"/>
    </row>
    <row r="1119" spans="24:73" x14ac:dyDescent="0.25">
      <c r="X1119" s="27"/>
      <c r="Y1119" s="27"/>
      <c r="Z1119" s="27"/>
      <c r="AA1119" s="27"/>
      <c r="BU1119" s="140"/>
    </row>
    <row r="1120" spans="24:73" x14ac:dyDescent="0.25">
      <c r="X1120" s="27"/>
      <c r="Y1120" s="27"/>
      <c r="Z1120" s="27"/>
      <c r="AA1120" s="27"/>
      <c r="BU1120" s="140"/>
    </row>
    <row r="1121" spans="24:73" x14ac:dyDescent="0.25">
      <c r="X1121" s="27"/>
      <c r="Y1121" s="27"/>
      <c r="Z1121" s="27"/>
      <c r="AA1121" s="27"/>
      <c r="BU1121" s="140"/>
    </row>
    <row r="1122" spans="24:73" x14ac:dyDescent="0.25">
      <c r="X1122" s="27"/>
      <c r="Y1122" s="27"/>
      <c r="Z1122" s="27"/>
      <c r="AA1122" s="27"/>
      <c r="BU1122" s="140"/>
    </row>
    <row r="1123" spans="24:73" x14ac:dyDescent="0.25">
      <c r="X1123" s="27"/>
      <c r="Y1123" s="27"/>
      <c r="Z1123" s="27"/>
      <c r="AA1123" s="27"/>
      <c r="BU1123" s="140"/>
    </row>
    <row r="1124" spans="24:73" x14ac:dyDescent="0.25">
      <c r="X1124" s="27"/>
      <c r="Y1124" s="27"/>
      <c r="Z1124" s="27"/>
      <c r="AA1124" s="27"/>
      <c r="BU1124" s="140"/>
    </row>
    <row r="1125" spans="24:73" x14ac:dyDescent="0.25">
      <c r="X1125" s="27"/>
      <c r="Y1125" s="27"/>
      <c r="Z1125" s="27"/>
      <c r="AA1125" s="27"/>
      <c r="BU1125" s="140"/>
    </row>
    <row r="1126" spans="24:73" x14ac:dyDescent="0.25">
      <c r="X1126" s="27"/>
      <c r="Y1126" s="27"/>
      <c r="Z1126" s="27"/>
      <c r="AA1126" s="27"/>
      <c r="BU1126" s="140"/>
    </row>
    <row r="1127" spans="24:73" x14ac:dyDescent="0.25">
      <c r="X1127" s="27"/>
      <c r="Y1127" s="27"/>
      <c r="Z1127" s="27"/>
      <c r="AA1127" s="27"/>
      <c r="BU1127" s="140"/>
    </row>
    <row r="1128" spans="24:73" x14ac:dyDescent="0.25">
      <c r="X1128" s="27"/>
      <c r="Y1128" s="27"/>
      <c r="Z1128" s="27"/>
      <c r="AA1128" s="27"/>
      <c r="BU1128" s="140"/>
    </row>
    <row r="1129" spans="24:73" x14ac:dyDescent="0.25">
      <c r="X1129" s="27"/>
      <c r="Y1129" s="27"/>
      <c r="Z1129" s="27"/>
      <c r="AA1129" s="27"/>
      <c r="BU1129" s="140"/>
    </row>
    <row r="1130" spans="24:73" x14ac:dyDescent="0.25">
      <c r="X1130" s="27"/>
      <c r="Y1130" s="27"/>
      <c r="Z1130" s="27"/>
      <c r="AA1130" s="27"/>
      <c r="BU1130" s="140"/>
    </row>
    <row r="1131" spans="24:73" x14ac:dyDescent="0.25">
      <c r="X1131" s="27"/>
      <c r="Y1131" s="27"/>
      <c r="Z1131" s="27"/>
      <c r="AA1131" s="27"/>
      <c r="BU1131" s="140"/>
    </row>
    <row r="1132" spans="24:73" x14ac:dyDescent="0.25">
      <c r="X1132" s="27"/>
      <c r="Y1132" s="27"/>
      <c r="Z1132" s="27"/>
      <c r="AA1132" s="27"/>
      <c r="BU1132" s="140"/>
    </row>
    <row r="1133" spans="24:73" x14ac:dyDescent="0.25">
      <c r="X1133" s="27"/>
      <c r="Y1133" s="27"/>
      <c r="Z1133" s="27"/>
      <c r="AA1133" s="27"/>
      <c r="BU1133" s="140"/>
    </row>
    <row r="1134" spans="24:73" x14ac:dyDescent="0.25">
      <c r="X1134" s="27"/>
      <c r="Y1134" s="27"/>
      <c r="Z1134" s="27"/>
      <c r="AA1134" s="27"/>
      <c r="BU1134" s="140"/>
    </row>
    <row r="1135" spans="24:73" x14ac:dyDescent="0.25">
      <c r="X1135" s="27"/>
      <c r="Y1135" s="27"/>
      <c r="Z1135" s="27"/>
      <c r="AA1135" s="27"/>
      <c r="BU1135" s="140"/>
    </row>
    <row r="1136" spans="24:73" x14ac:dyDescent="0.25">
      <c r="X1136" s="27"/>
      <c r="Y1136" s="27"/>
      <c r="Z1136" s="27"/>
      <c r="AA1136" s="27"/>
      <c r="BU1136" s="140"/>
    </row>
    <row r="1137" spans="24:73" x14ac:dyDescent="0.25">
      <c r="X1137" s="27"/>
      <c r="Y1137" s="27"/>
      <c r="Z1137" s="27"/>
      <c r="AA1137" s="27"/>
      <c r="BU1137" s="140"/>
    </row>
    <row r="1138" spans="24:73" x14ac:dyDescent="0.25">
      <c r="X1138" s="27"/>
      <c r="Y1138" s="27"/>
      <c r="Z1138" s="27"/>
      <c r="AA1138" s="27"/>
      <c r="BU1138" s="140"/>
    </row>
    <row r="1139" spans="24:73" x14ac:dyDescent="0.25">
      <c r="X1139" s="27"/>
      <c r="Y1139" s="27"/>
      <c r="Z1139" s="27"/>
      <c r="AA1139" s="27"/>
      <c r="BU1139" s="140"/>
    </row>
    <row r="1140" spans="24:73" x14ac:dyDescent="0.25">
      <c r="X1140" s="27"/>
      <c r="Y1140" s="27"/>
      <c r="Z1140" s="27"/>
      <c r="AA1140" s="27"/>
      <c r="BU1140" s="140"/>
    </row>
    <row r="1141" spans="24:73" x14ac:dyDescent="0.25">
      <c r="X1141" s="27"/>
      <c r="Y1141" s="27"/>
      <c r="Z1141" s="27"/>
      <c r="AA1141" s="27"/>
      <c r="BU1141" s="140"/>
    </row>
    <row r="1142" spans="24:73" x14ac:dyDescent="0.25">
      <c r="X1142" s="27"/>
      <c r="Y1142" s="27"/>
      <c r="Z1142" s="27"/>
      <c r="AA1142" s="27"/>
      <c r="BU1142" s="140"/>
    </row>
    <row r="1143" spans="24:73" x14ac:dyDescent="0.25">
      <c r="X1143" s="27"/>
      <c r="Y1143" s="27"/>
      <c r="Z1143" s="27"/>
      <c r="AA1143" s="27"/>
      <c r="BU1143" s="140"/>
    </row>
    <row r="1144" spans="24:73" x14ac:dyDescent="0.25">
      <c r="X1144" s="27"/>
      <c r="Y1144" s="27"/>
      <c r="Z1144" s="27"/>
      <c r="AA1144" s="27"/>
      <c r="BU1144" s="140"/>
    </row>
    <row r="1145" spans="24:73" x14ac:dyDescent="0.25">
      <c r="X1145" s="27"/>
      <c r="Y1145" s="27"/>
      <c r="Z1145" s="27"/>
      <c r="AA1145" s="27"/>
      <c r="BU1145" s="140"/>
    </row>
    <row r="1146" spans="24:73" x14ac:dyDescent="0.25">
      <c r="X1146" s="27"/>
      <c r="Y1146" s="27"/>
      <c r="Z1146" s="27"/>
      <c r="AA1146" s="27"/>
      <c r="BU1146" s="140"/>
    </row>
    <row r="1147" spans="24:73" x14ac:dyDescent="0.25">
      <c r="X1147" s="27"/>
      <c r="Y1147" s="27"/>
      <c r="Z1147" s="27"/>
      <c r="AA1147" s="27"/>
      <c r="BU1147" s="140"/>
    </row>
    <row r="1148" spans="24:73" x14ac:dyDescent="0.25">
      <c r="X1148" s="27"/>
      <c r="Y1148" s="27"/>
      <c r="Z1148" s="27"/>
      <c r="AA1148" s="27"/>
      <c r="BU1148" s="140"/>
    </row>
    <row r="1149" spans="24:73" x14ac:dyDescent="0.25">
      <c r="X1149" s="27"/>
      <c r="Y1149" s="27"/>
      <c r="Z1149" s="27"/>
      <c r="AA1149" s="27"/>
      <c r="BU1149" s="140"/>
    </row>
    <row r="1150" spans="24:73" x14ac:dyDescent="0.25">
      <c r="X1150" s="27"/>
      <c r="Y1150" s="27"/>
      <c r="Z1150" s="27"/>
      <c r="AA1150" s="27"/>
      <c r="BU1150" s="140"/>
    </row>
    <row r="1151" spans="24:73" x14ac:dyDescent="0.25">
      <c r="X1151" s="27"/>
      <c r="Y1151" s="27"/>
      <c r="Z1151" s="27"/>
      <c r="AA1151" s="27"/>
      <c r="BU1151" s="140"/>
    </row>
    <row r="1152" spans="24:73" x14ac:dyDescent="0.25">
      <c r="X1152" s="27"/>
      <c r="Y1152" s="27"/>
      <c r="Z1152" s="27"/>
      <c r="AA1152" s="27"/>
      <c r="BU1152" s="140"/>
    </row>
    <row r="1153" spans="24:73" x14ac:dyDescent="0.25">
      <c r="X1153" s="27"/>
      <c r="Y1153" s="27"/>
      <c r="Z1153" s="27"/>
      <c r="AA1153" s="27"/>
      <c r="BU1153" s="140"/>
    </row>
    <row r="1154" spans="24:73" x14ac:dyDescent="0.25">
      <c r="X1154" s="27"/>
      <c r="Y1154" s="27"/>
      <c r="Z1154" s="27"/>
      <c r="AA1154" s="27"/>
      <c r="BU1154" s="140"/>
    </row>
    <row r="1155" spans="24:73" x14ac:dyDescent="0.25">
      <c r="X1155" s="27"/>
      <c r="Y1155" s="27"/>
      <c r="Z1155" s="27"/>
      <c r="AA1155" s="27"/>
      <c r="BU1155" s="140"/>
    </row>
    <row r="1156" spans="24:73" x14ac:dyDescent="0.25">
      <c r="X1156" s="27"/>
      <c r="Y1156" s="27"/>
      <c r="Z1156" s="27"/>
      <c r="AA1156" s="27"/>
      <c r="BU1156" s="140"/>
    </row>
    <row r="1157" spans="24:73" x14ac:dyDescent="0.25">
      <c r="X1157" s="27"/>
      <c r="Y1157" s="27"/>
      <c r="Z1157" s="27"/>
      <c r="AA1157" s="27"/>
      <c r="BU1157" s="140"/>
    </row>
    <row r="1158" spans="24:73" x14ac:dyDescent="0.25">
      <c r="X1158" s="27"/>
      <c r="Y1158" s="27"/>
      <c r="Z1158" s="27"/>
      <c r="AA1158" s="27"/>
      <c r="BU1158" s="140"/>
    </row>
    <row r="1159" spans="24:73" x14ac:dyDescent="0.25">
      <c r="X1159" s="27"/>
      <c r="Y1159" s="27"/>
      <c r="Z1159" s="27"/>
      <c r="AA1159" s="27"/>
      <c r="BU1159" s="140"/>
    </row>
    <row r="1160" spans="24:73" x14ac:dyDescent="0.25">
      <c r="X1160" s="27"/>
      <c r="Y1160" s="27"/>
      <c r="Z1160" s="27"/>
      <c r="AA1160" s="27"/>
      <c r="BU1160" s="140"/>
    </row>
    <row r="1161" spans="24:73" x14ac:dyDescent="0.25">
      <c r="X1161" s="27"/>
      <c r="Y1161" s="27"/>
      <c r="Z1161" s="27"/>
      <c r="AA1161" s="27"/>
      <c r="BU1161" s="140"/>
    </row>
    <row r="1162" spans="24:73" x14ac:dyDescent="0.25">
      <c r="X1162" s="27"/>
      <c r="Y1162" s="27"/>
      <c r="Z1162" s="27"/>
      <c r="AA1162" s="27"/>
      <c r="BU1162" s="140"/>
    </row>
    <row r="1163" spans="24:73" x14ac:dyDescent="0.25">
      <c r="X1163" s="27"/>
      <c r="Y1163" s="27"/>
      <c r="Z1163" s="27"/>
      <c r="AA1163" s="27"/>
      <c r="BU1163" s="140"/>
    </row>
    <row r="1164" spans="24:73" x14ac:dyDescent="0.25">
      <c r="X1164" s="27"/>
      <c r="Y1164" s="27"/>
      <c r="Z1164" s="27"/>
      <c r="AA1164" s="27"/>
      <c r="BU1164" s="140"/>
    </row>
    <row r="1165" spans="24:73" x14ac:dyDescent="0.25">
      <c r="X1165" s="27"/>
      <c r="Y1165" s="27"/>
      <c r="Z1165" s="27"/>
      <c r="AA1165" s="27"/>
      <c r="BU1165" s="140"/>
    </row>
    <row r="1166" spans="24:73" x14ac:dyDescent="0.25">
      <c r="X1166" s="27"/>
      <c r="Y1166" s="27"/>
      <c r="Z1166" s="27"/>
      <c r="AA1166" s="27"/>
      <c r="BU1166" s="140"/>
    </row>
    <row r="1167" spans="24:73" x14ac:dyDescent="0.25">
      <c r="X1167" s="27"/>
      <c r="Y1167" s="27"/>
      <c r="Z1167" s="27"/>
      <c r="AA1167" s="27"/>
      <c r="BU1167" s="140"/>
    </row>
    <row r="1168" spans="24:73" x14ac:dyDescent="0.25">
      <c r="X1168" s="27"/>
      <c r="Y1168" s="27"/>
      <c r="Z1168" s="27"/>
      <c r="AA1168" s="27"/>
      <c r="BU1168" s="140"/>
    </row>
    <row r="1169" spans="24:73" x14ac:dyDescent="0.25">
      <c r="X1169" s="27"/>
      <c r="Y1169" s="27"/>
      <c r="Z1169" s="27"/>
      <c r="AA1169" s="27"/>
      <c r="BU1169" s="140"/>
    </row>
    <row r="1170" spans="24:73" x14ac:dyDescent="0.25">
      <c r="X1170" s="27"/>
      <c r="Y1170" s="27"/>
      <c r="Z1170" s="27"/>
      <c r="AA1170" s="27"/>
      <c r="BU1170" s="140"/>
    </row>
    <row r="1171" spans="24:73" x14ac:dyDescent="0.25">
      <c r="X1171" s="27"/>
      <c r="Y1171" s="27"/>
      <c r="Z1171" s="27"/>
      <c r="AA1171" s="27"/>
      <c r="BU1171" s="140"/>
    </row>
    <row r="1172" spans="24:73" x14ac:dyDescent="0.25">
      <c r="X1172" s="27"/>
      <c r="Y1172" s="27"/>
      <c r="Z1172" s="27"/>
      <c r="AA1172" s="27"/>
      <c r="BU1172" s="140"/>
    </row>
    <row r="1173" spans="24:73" x14ac:dyDescent="0.25">
      <c r="X1173" s="27"/>
      <c r="Y1173" s="27"/>
      <c r="Z1173" s="27"/>
      <c r="AA1173" s="27"/>
      <c r="BU1173" s="140"/>
    </row>
    <row r="1174" spans="24:73" x14ac:dyDescent="0.25">
      <c r="X1174" s="27"/>
      <c r="Y1174" s="27"/>
      <c r="Z1174" s="27"/>
      <c r="AA1174" s="27"/>
      <c r="BU1174" s="140"/>
    </row>
    <row r="1175" spans="24:73" x14ac:dyDescent="0.25">
      <c r="X1175" s="27"/>
      <c r="Y1175" s="27"/>
      <c r="Z1175" s="27"/>
      <c r="AA1175" s="27"/>
      <c r="BU1175" s="140"/>
    </row>
    <row r="1176" spans="24:73" x14ac:dyDescent="0.25">
      <c r="X1176" s="27"/>
      <c r="Y1176" s="27"/>
      <c r="Z1176" s="27"/>
      <c r="AA1176" s="27"/>
      <c r="BU1176" s="140"/>
    </row>
    <row r="1177" spans="24:73" x14ac:dyDescent="0.25">
      <c r="X1177" s="27"/>
      <c r="Y1177" s="27"/>
      <c r="Z1177" s="27"/>
      <c r="AA1177" s="27"/>
      <c r="BU1177" s="140"/>
    </row>
    <row r="1178" spans="24:73" x14ac:dyDescent="0.25">
      <c r="X1178" s="27"/>
      <c r="Y1178" s="27"/>
      <c r="Z1178" s="27"/>
      <c r="AA1178" s="27"/>
      <c r="BU1178" s="140"/>
    </row>
    <row r="1179" spans="24:73" x14ac:dyDescent="0.25">
      <c r="X1179" s="27"/>
      <c r="Y1179" s="27"/>
      <c r="Z1179" s="27"/>
      <c r="AA1179" s="27"/>
      <c r="BU1179" s="140"/>
    </row>
    <row r="1180" spans="24:73" x14ac:dyDescent="0.25">
      <c r="X1180" s="27"/>
      <c r="Y1180" s="27"/>
      <c r="Z1180" s="27"/>
      <c r="AA1180" s="27"/>
      <c r="BU1180" s="140"/>
    </row>
    <row r="1181" spans="24:73" x14ac:dyDescent="0.25">
      <c r="X1181" s="27"/>
      <c r="Y1181" s="27"/>
      <c r="Z1181" s="27"/>
      <c r="AA1181" s="27"/>
      <c r="BU1181" s="140"/>
    </row>
    <row r="1182" spans="24:73" x14ac:dyDescent="0.25">
      <c r="X1182" s="27"/>
      <c r="Y1182" s="27"/>
      <c r="Z1182" s="27"/>
      <c r="AA1182" s="27"/>
      <c r="BU1182" s="140"/>
    </row>
    <row r="1183" spans="24:73" x14ac:dyDescent="0.25">
      <c r="X1183" s="27"/>
      <c r="Y1183" s="27"/>
      <c r="Z1183" s="27"/>
      <c r="AA1183" s="27"/>
      <c r="BU1183" s="140"/>
    </row>
    <row r="1184" spans="24:73" x14ac:dyDescent="0.25">
      <c r="X1184" s="27"/>
      <c r="Y1184" s="27"/>
      <c r="Z1184" s="27"/>
      <c r="AA1184" s="27"/>
      <c r="BU1184" s="140"/>
    </row>
    <row r="1185" spans="24:73" x14ac:dyDescent="0.25">
      <c r="X1185" s="27"/>
      <c r="Y1185" s="27"/>
      <c r="Z1185" s="27"/>
      <c r="AA1185" s="27"/>
      <c r="BU1185" s="140"/>
    </row>
    <row r="1186" spans="24:73" x14ac:dyDescent="0.25">
      <c r="X1186" s="27"/>
      <c r="Y1186" s="27"/>
      <c r="Z1186" s="27"/>
      <c r="AA1186" s="27"/>
      <c r="BU1186" s="140"/>
    </row>
    <row r="1187" spans="24:73" x14ac:dyDescent="0.25">
      <c r="X1187" s="27"/>
      <c r="Y1187" s="27"/>
      <c r="Z1187" s="27"/>
      <c r="AA1187" s="27"/>
      <c r="BU1187" s="140"/>
    </row>
    <row r="1188" spans="24:73" x14ac:dyDescent="0.25">
      <c r="X1188" s="27"/>
      <c r="Y1188" s="27"/>
      <c r="Z1188" s="27"/>
      <c r="AA1188" s="27"/>
      <c r="BU1188" s="140"/>
    </row>
    <row r="1189" spans="24:73" x14ac:dyDescent="0.25">
      <c r="X1189" s="27"/>
      <c r="Y1189" s="27"/>
      <c r="Z1189" s="27"/>
      <c r="AA1189" s="27"/>
      <c r="BU1189" s="140"/>
    </row>
    <row r="1190" spans="24:73" x14ac:dyDescent="0.25">
      <c r="X1190" s="27"/>
      <c r="Y1190" s="27"/>
      <c r="Z1190" s="27"/>
      <c r="AA1190" s="27"/>
      <c r="BU1190" s="140"/>
    </row>
    <row r="1191" spans="24:73" x14ac:dyDescent="0.25">
      <c r="X1191" s="27"/>
      <c r="Y1191" s="27"/>
      <c r="Z1191" s="27"/>
      <c r="AA1191" s="27"/>
      <c r="BU1191" s="140"/>
    </row>
    <row r="1192" spans="24:73" x14ac:dyDescent="0.25">
      <c r="X1192" s="27"/>
      <c r="Y1192" s="27"/>
      <c r="Z1192" s="27"/>
      <c r="AA1192" s="27"/>
      <c r="BU1192" s="140"/>
    </row>
    <row r="1193" spans="24:73" x14ac:dyDescent="0.25">
      <c r="X1193" s="27"/>
      <c r="Y1193" s="27"/>
      <c r="Z1193" s="27"/>
      <c r="AA1193" s="27"/>
      <c r="BU1193" s="140"/>
    </row>
    <row r="1194" spans="24:73" x14ac:dyDescent="0.25">
      <c r="X1194" s="27"/>
      <c r="Y1194" s="27"/>
      <c r="Z1194" s="27"/>
      <c r="AA1194" s="27"/>
      <c r="BU1194" s="140"/>
    </row>
    <row r="1195" spans="24:73" x14ac:dyDescent="0.25">
      <c r="X1195" s="27"/>
      <c r="Y1195" s="27"/>
      <c r="Z1195" s="27"/>
      <c r="AA1195" s="27"/>
      <c r="BU1195" s="140"/>
    </row>
    <row r="1196" spans="24:73" x14ac:dyDescent="0.25">
      <c r="X1196" s="27"/>
      <c r="Y1196" s="27"/>
      <c r="Z1196" s="27"/>
      <c r="AA1196" s="27"/>
      <c r="BU1196" s="140"/>
    </row>
    <row r="1197" spans="24:73" x14ac:dyDescent="0.25">
      <c r="X1197" s="27"/>
      <c r="Y1197" s="27"/>
      <c r="Z1197" s="27"/>
      <c r="AA1197" s="27"/>
      <c r="BU1197" s="140"/>
    </row>
    <row r="1198" spans="24:73" x14ac:dyDescent="0.25">
      <c r="X1198" s="27"/>
      <c r="Y1198" s="27"/>
      <c r="Z1198" s="27"/>
      <c r="AA1198" s="27"/>
      <c r="BU1198" s="140"/>
    </row>
    <row r="1199" spans="24:73" x14ac:dyDescent="0.25">
      <c r="X1199" s="27"/>
      <c r="Y1199" s="27"/>
      <c r="Z1199" s="27"/>
      <c r="AA1199" s="27"/>
      <c r="BU1199" s="140"/>
    </row>
    <row r="1200" spans="24:73" x14ac:dyDescent="0.25">
      <c r="X1200" s="27"/>
      <c r="Y1200" s="27"/>
      <c r="Z1200" s="27"/>
      <c r="AA1200" s="27"/>
      <c r="BU1200" s="140"/>
    </row>
    <row r="1201" spans="24:73" x14ac:dyDescent="0.25">
      <c r="X1201" s="27"/>
      <c r="Y1201" s="27"/>
      <c r="Z1201" s="27"/>
      <c r="AA1201" s="27"/>
      <c r="BU1201" s="140"/>
    </row>
    <row r="1202" spans="24:73" x14ac:dyDescent="0.25">
      <c r="X1202" s="27"/>
      <c r="Y1202" s="27"/>
      <c r="Z1202" s="27"/>
      <c r="AA1202" s="27"/>
      <c r="BU1202" s="140"/>
    </row>
    <row r="1203" spans="24:73" x14ac:dyDescent="0.25">
      <c r="X1203" s="27"/>
      <c r="Y1203" s="27"/>
      <c r="Z1203" s="27"/>
      <c r="AA1203" s="27"/>
      <c r="BU1203" s="140"/>
    </row>
    <row r="1204" spans="24:73" x14ac:dyDescent="0.25">
      <c r="X1204" s="27"/>
      <c r="Y1204" s="27"/>
      <c r="Z1204" s="27"/>
      <c r="AA1204" s="27"/>
      <c r="BU1204" s="140"/>
    </row>
    <row r="1205" spans="24:73" x14ac:dyDescent="0.25">
      <c r="X1205" s="27"/>
      <c r="Y1205" s="27"/>
      <c r="Z1205" s="27"/>
      <c r="AA1205" s="27"/>
      <c r="BU1205" s="140"/>
    </row>
    <row r="1206" spans="24:73" x14ac:dyDescent="0.25">
      <c r="X1206" s="27"/>
      <c r="Y1206" s="27"/>
      <c r="Z1206" s="27"/>
      <c r="AA1206" s="27"/>
      <c r="BU1206" s="140"/>
    </row>
    <row r="1207" spans="24:73" x14ac:dyDescent="0.25">
      <c r="X1207" s="27"/>
      <c r="Y1207" s="27"/>
      <c r="Z1207" s="27"/>
      <c r="AA1207" s="27"/>
      <c r="BU1207" s="140"/>
    </row>
    <row r="1208" spans="24:73" x14ac:dyDescent="0.25">
      <c r="X1208" s="27"/>
      <c r="Y1208" s="27"/>
      <c r="Z1208" s="27"/>
      <c r="AA1208" s="27"/>
      <c r="BU1208" s="140"/>
    </row>
    <row r="1209" spans="24:73" x14ac:dyDescent="0.25">
      <c r="X1209" s="27"/>
      <c r="Y1209" s="27"/>
      <c r="Z1209" s="27"/>
      <c r="AA1209" s="27"/>
      <c r="BU1209" s="140"/>
    </row>
    <row r="1210" spans="24:73" x14ac:dyDescent="0.25">
      <c r="X1210" s="27"/>
      <c r="Y1210" s="27"/>
      <c r="Z1210" s="27"/>
      <c r="AA1210" s="27"/>
      <c r="BU1210" s="140"/>
    </row>
    <row r="1211" spans="24:73" x14ac:dyDescent="0.25">
      <c r="X1211" s="27"/>
      <c r="Y1211" s="27"/>
      <c r="Z1211" s="27"/>
      <c r="AA1211" s="27"/>
      <c r="BU1211" s="140"/>
    </row>
    <row r="1212" spans="24:73" x14ac:dyDescent="0.25">
      <c r="X1212" s="27"/>
      <c r="Y1212" s="27"/>
      <c r="Z1212" s="27"/>
      <c r="AA1212" s="27"/>
      <c r="BU1212" s="140"/>
    </row>
    <row r="1213" spans="24:73" x14ac:dyDescent="0.25">
      <c r="X1213" s="27"/>
      <c r="Y1213" s="27"/>
      <c r="Z1213" s="27"/>
      <c r="AA1213" s="27"/>
      <c r="BU1213" s="140"/>
    </row>
    <row r="1214" spans="24:73" x14ac:dyDescent="0.25">
      <c r="X1214" s="27"/>
      <c r="Y1214" s="27"/>
      <c r="Z1214" s="27"/>
      <c r="AA1214" s="27"/>
      <c r="BU1214" s="140"/>
    </row>
    <row r="1215" spans="24:73" x14ac:dyDescent="0.25">
      <c r="X1215" s="27"/>
      <c r="Y1215" s="27"/>
      <c r="Z1215" s="27"/>
      <c r="AA1215" s="27"/>
      <c r="BU1215" s="140"/>
    </row>
    <row r="1216" spans="24:73" x14ac:dyDescent="0.25">
      <c r="X1216" s="27"/>
      <c r="Y1216" s="27"/>
      <c r="Z1216" s="27"/>
      <c r="AA1216" s="27"/>
      <c r="BU1216" s="140"/>
    </row>
    <row r="1217" spans="24:73" x14ac:dyDescent="0.25">
      <c r="X1217" s="27"/>
      <c r="Y1217" s="27"/>
      <c r="Z1217" s="27"/>
      <c r="AA1217" s="27"/>
      <c r="BU1217" s="140"/>
    </row>
    <row r="1218" spans="24:73" x14ac:dyDescent="0.25">
      <c r="X1218" s="27"/>
      <c r="Y1218" s="27"/>
      <c r="Z1218" s="27"/>
      <c r="AA1218" s="27"/>
      <c r="BU1218" s="140"/>
    </row>
    <row r="1219" spans="24:73" x14ac:dyDescent="0.25">
      <c r="X1219" s="27"/>
      <c r="Y1219" s="27"/>
      <c r="Z1219" s="27"/>
      <c r="AA1219" s="27"/>
      <c r="BU1219" s="140"/>
    </row>
    <row r="1220" spans="24:73" x14ac:dyDescent="0.25">
      <c r="X1220" s="27"/>
      <c r="Y1220" s="27"/>
      <c r="Z1220" s="27"/>
      <c r="AA1220" s="27"/>
      <c r="BU1220" s="140"/>
    </row>
    <row r="1221" spans="24:73" x14ac:dyDescent="0.25">
      <c r="X1221" s="27"/>
      <c r="Y1221" s="27"/>
      <c r="Z1221" s="27"/>
      <c r="AA1221" s="27"/>
      <c r="BU1221" s="140"/>
    </row>
    <row r="1222" spans="24:73" x14ac:dyDescent="0.25">
      <c r="X1222" s="27"/>
      <c r="Y1222" s="27"/>
      <c r="Z1222" s="27"/>
      <c r="AA1222" s="27"/>
      <c r="BU1222" s="140"/>
    </row>
    <row r="1223" spans="24:73" x14ac:dyDescent="0.25">
      <c r="X1223" s="27"/>
      <c r="Y1223" s="27"/>
      <c r="Z1223" s="27"/>
      <c r="AA1223" s="27"/>
      <c r="BU1223" s="140"/>
    </row>
    <row r="1224" spans="24:73" x14ac:dyDescent="0.25">
      <c r="X1224" s="27"/>
      <c r="Y1224" s="27"/>
      <c r="Z1224" s="27"/>
      <c r="AA1224" s="27"/>
      <c r="BU1224" s="140"/>
    </row>
    <row r="1225" spans="24:73" x14ac:dyDescent="0.25">
      <c r="X1225" s="27"/>
      <c r="Y1225" s="27"/>
      <c r="Z1225" s="27"/>
      <c r="AA1225" s="27"/>
      <c r="BU1225" s="140"/>
    </row>
    <row r="1226" spans="24:73" x14ac:dyDescent="0.25">
      <c r="X1226" s="27"/>
      <c r="Y1226" s="27"/>
      <c r="Z1226" s="27"/>
      <c r="AA1226" s="27"/>
      <c r="BU1226" s="140"/>
    </row>
    <row r="1227" spans="24:73" x14ac:dyDescent="0.25">
      <c r="X1227" s="27"/>
      <c r="Y1227" s="27"/>
      <c r="Z1227" s="27"/>
      <c r="AA1227" s="27"/>
      <c r="BU1227" s="140"/>
    </row>
    <row r="1228" spans="24:73" x14ac:dyDescent="0.25">
      <c r="X1228" s="27"/>
      <c r="Y1228" s="27"/>
      <c r="Z1228" s="27"/>
      <c r="AA1228" s="27"/>
      <c r="BU1228" s="140"/>
    </row>
    <row r="1229" spans="24:73" x14ac:dyDescent="0.25">
      <c r="X1229" s="27"/>
      <c r="Y1229" s="27"/>
      <c r="Z1229" s="27"/>
      <c r="AA1229" s="27"/>
      <c r="BU1229" s="140"/>
    </row>
    <row r="1230" spans="24:73" x14ac:dyDescent="0.25">
      <c r="X1230" s="27"/>
      <c r="Y1230" s="27"/>
      <c r="Z1230" s="27"/>
      <c r="AA1230" s="27"/>
      <c r="BU1230" s="140"/>
    </row>
    <row r="1231" spans="24:73" x14ac:dyDescent="0.25">
      <c r="X1231" s="27"/>
      <c r="Y1231" s="27"/>
      <c r="Z1231" s="27"/>
      <c r="AA1231" s="27"/>
      <c r="BU1231" s="140"/>
    </row>
    <row r="1232" spans="24:73" x14ac:dyDescent="0.25">
      <c r="X1232" s="27"/>
      <c r="Y1232" s="27"/>
      <c r="Z1232" s="27"/>
      <c r="AA1232" s="27"/>
      <c r="BU1232" s="140"/>
    </row>
    <row r="1233" spans="24:73" x14ac:dyDescent="0.25">
      <c r="X1233" s="27"/>
      <c r="Y1233" s="27"/>
      <c r="Z1233" s="27"/>
      <c r="AA1233" s="27"/>
      <c r="BU1233" s="140"/>
    </row>
    <row r="1234" spans="24:73" x14ac:dyDescent="0.25">
      <c r="X1234" s="27"/>
      <c r="Y1234" s="27"/>
      <c r="Z1234" s="27"/>
      <c r="AA1234" s="27"/>
      <c r="BU1234" s="140"/>
    </row>
    <row r="1235" spans="24:73" x14ac:dyDescent="0.25">
      <c r="X1235" s="27"/>
      <c r="Y1235" s="27"/>
      <c r="Z1235" s="27"/>
      <c r="AA1235" s="27"/>
      <c r="BU1235" s="140"/>
    </row>
    <row r="1236" spans="24:73" x14ac:dyDescent="0.25">
      <c r="X1236" s="27"/>
      <c r="Y1236" s="27"/>
      <c r="Z1236" s="27"/>
      <c r="AA1236" s="27"/>
      <c r="BU1236" s="140"/>
    </row>
    <row r="1237" spans="24:73" x14ac:dyDescent="0.25">
      <c r="X1237" s="27"/>
      <c r="Y1237" s="27"/>
      <c r="Z1237" s="27"/>
      <c r="AA1237" s="27"/>
      <c r="BU1237" s="140"/>
    </row>
    <row r="1238" spans="24:73" x14ac:dyDescent="0.25">
      <c r="X1238" s="27"/>
      <c r="Y1238" s="27"/>
      <c r="Z1238" s="27"/>
      <c r="AA1238" s="27"/>
      <c r="BU1238" s="140"/>
    </row>
    <row r="1239" spans="24:73" x14ac:dyDescent="0.25">
      <c r="X1239" s="27"/>
      <c r="Y1239" s="27"/>
      <c r="Z1239" s="27"/>
      <c r="AA1239" s="27"/>
      <c r="BU1239" s="140"/>
    </row>
    <row r="1240" spans="24:73" x14ac:dyDescent="0.25">
      <c r="X1240" s="27"/>
      <c r="Y1240" s="27"/>
      <c r="Z1240" s="27"/>
      <c r="AA1240" s="27"/>
      <c r="BU1240" s="140"/>
    </row>
    <row r="1241" spans="24:73" x14ac:dyDescent="0.25">
      <c r="X1241" s="27"/>
      <c r="Y1241" s="27"/>
      <c r="Z1241" s="27"/>
      <c r="AA1241" s="27"/>
      <c r="BU1241" s="140"/>
    </row>
    <row r="1242" spans="24:73" x14ac:dyDescent="0.25">
      <c r="X1242" s="27"/>
      <c r="Y1242" s="27"/>
      <c r="Z1242" s="27"/>
      <c r="AA1242" s="27"/>
      <c r="BU1242" s="140"/>
    </row>
    <row r="1243" spans="24:73" x14ac:dyDescent="0.25">
      <c r="X1243" s="27"/>
      <c r="Y1243" s="27"/>
      <c r="Z1243" s="27"/>
      <c r="AA1243" s="27"/>
      <c r="BU1243" s="140"/>
    </row>
    <row r="1244" spans="24:73" x14ac:dyDescent="0.25">
      <c r="X1244" s="27"/>
      <c r="Y1244" s="27"/>
      <c r="Z1244" s="27"/>
      <c r="AA1244" s="27"/>
      <c r="BU1244" s="140"/>
    </row>
    <row r="1245" spans="24:73" x14ac:dyDescent="0.25">
      <c r="X1245" s="27"/>
      <c r="Y1245" s="27"/>
      <c r="Z1245" s="27"/>
      <c r="AA1245" s="27"/>
      <c r="BU1245" s="140"/>
    </row>
    <row r="1246" spans="24:73" x14ac:dyDescent="0.25">
      <c r="X1246" s="27"/>
      <c r="Y1246" s="27"/>
      <c r="Z1246" s="27"/>
      <c r="AA1246" s="27"/>
      <c r="BU1246" s="140"/>
    </row>
    <row r="1247" spans="24:73" x14ac:dyDescent="0.25">
      <c r="X1247" s="27"/>
      <c r="Y1247" s="27"/>
      <c r="Z1247" s="27"/>
      <c r="AA1247" s="27"/>
      <c r="BU1247" s="140"/>
    </row>
    <row r="1248" spans="24:73" x14ac:dyDescent="0.25">
      <c r="X1248" s="27"/>
      <c r="Y1248" s="27"/>
      <c r="Z1248" s="27"/>
      <c r="AA1248" s="27"/>
      <c r="BU1248" s="140"/>
    </row>
    <row r="1249" spans="24:73" x14ac:dyDescent="0.25">
      <c r="X1249" s="27"/>
      <c r="Y1249" s="27"/>
      <c r="Z1249" s="27"/>
      <c r="AA1249" s="27"/>
      <c r="BU1249" s="140"/>
    </row>
    <row r="1250" spans="24:73" x14ac:dyDescent="0.25">
      <c r="X1250" s="27"/>
      <c r="Y1250" s="27"/>
      <c r="Z1250" s="27"/>
      <c r="AA1250" s="27"/>
      <c r="BU1250" s="140"/>
    </row>
    <row r="1251" spans="24:73" x14ac:dyDescent="0.25">
      <c r="X1251" s="27"/>
      <c r="Y1251" s="27"/>
      <c r="Z1251" s="27"/>
      <c r="AA1251" s="27"/>
      <c r="BU1251" s="140"/>
    </row>
    <row r="1252" spans="24:73" x14ac:dyDescent="0.25">
      <c r="X1252" s="27"/>
      <c r="Y1252" s="27"/>
      <c r="Z1252" s="27"/>
      <c r="AA1252" s="27"/>
      <c r="BU1252" s="140"/>
    </row>
    <row r="1253" spans="24:73" x14ac:dyDescent="0.25">
      <c r="X1253" s="27"/>
      <c r="Y1253" s="27"/>
      <c r="Z1253" s="27"/>
      <c r="AA1253" s="27"/>
      <c r="BU1253" s="140"/>
    </row>
    <row r="1254" spans="24:73" x14ac:dyDescent="0.25">
      <c r="X1254" s="27"/>
      <c r="Y1254" s="27"/>
      <c r="Z1254" s="27"/>
      <c r="AA1254" s="27"/>
      <c r="BU1254" s="140"/>
    </row>
    <row r="1255" spans="24:73" x14ac:dyDescent="0.25">
      <c r="X1255" s="27"/>
      <c r="Y1255" s="27"/>
      <c r="Z1255" s="27"/>
      <c r="AA1255" s="27"/>
      <c r="BU1255" s="140"/>
    </row>
    <row r="1256" spans="24:73" x14ac:dyDescent="0.25">
      <c r="X1256" s="27"/>
      <c r="Y1256" s="27"/>
      <c r="Z1256" s="27"/>
      <c r="AA1256" s="27"/>
      <c r="BU1256" s="140"/>
    </row>
    <row r="1257" spans="24:73" x14ac:dyDescent="0.25">
      <c r="X1257" s="27"/>
      <c r="Y1257" s="27"/>
      <c r="Z1257" s="27"/>
      <c r="AA1257" s="27"/>
      <c r="BU1257" s="140"/>
    </row>
    <row r="1258" spans="24:73" x14ac:dyDescent="0.25">
      <c r="X1258" s="27"/>
      <c r="Y1258" s="27"/>
      <c r="Z1258" s="27"/>
      <c r="AA1258" s="27"/>
      <c r="BU1258" s="140"/>
    </row>
    <row r="1259" spans="24:73" x14ac:dyDescent="0.25">
      <c r="X1259" s="27"/>
      <c r="Y1259" s="27"/>
      <c r="Z1259" s="27"/>
      <c r="AA1259" s="27"/>
      <c r="BU1259" s="140"/>
    </row>
    <row r="1260" spans="24:73" x14ac:dyDescent="0.25">
      <c r="X1260" s="27"/>
      <c r="Y1260" s="27"/>
      <c r="Z1260" s="27"/>
      <c r="AA1260" s="27"/>
      <c r="BU1260" s="140"/>
    </row>
    <row r="1261" spans="24:73" x14ac:dyDescent="0.25">
      <c r="X1261" s="27"/>
      <c r="Y1261" s="27"/>
      <c r="Z1261" s="27"/>
      <c r="AA1261" s="27"/>
      <c r="BU1261" s="140"/>
    </row>
    <row r="1262" spans="24:73" x14ac:dyDescent="0.25">
      <c r="X1262" s="27"/>
      <c r="Y1262" s="27"/>
      <c r="Z1262" s="27"/>
      <c r="AA1262" s="27"/>
      <c r="BU1262" s="140"/>
    </row>
    <row r="1263" spans="24:73" x14ac:dyDescent="0.25">
      <c r="X1263" s="27"/>
      <c r="Y1263" s="27"/>
      <c r="Z1263" s="27"/>
      <c r="AA1263" s="27"/>
      <c r="BU1263" s="140"/>
    </row>
    <row r="1264" spans="24:73" x14ac:dyDescent="0.25">
      <c r="X1264" s="27"/>
      <c r="Y1264" s="27"/>
      <c r="Z1264" s="27"/>
      <c r="AA1264" s="27"/>
      <c r="BU1264" s="140"/>
    </row>
    <row r="1265" spans="24:73" x14ac:dyDescent="0.25">
      <c r="X1265" s="27"/>
      <c r="Y1265" s="27"/>
      <c r="Z1265" s="27"/>
      <c r="AA1265" s="27"/>
      <c r="BU1265" s="140"/>
    </row>
    <row r="1266" spans="24:73" x14ac:dyDescent="0.25">
      <c r="X1266" s="27"/>
      <c r="Y1266" s="27"/>
      <c r="Z1266" s="27"/>
      <c r="AA1266" s="27"/>
      <c r="BU1266" s="140"/>
    </row>
    <row r="1267" spans="24:73" x14ac:dyDescent="0.25">
      <c r="X1267" s="27"/>
      <c r="Y1267" s="27"/>
      <c r="Z1267" s="27"/>
      <c r="AA1267" s="27"/>
      <c r="BU1267" s="140"/>
    </row>
    <row r="1268" spans="24:73" x14ac:dyDescent="0.25">
      <c r="X1268" s="27"/>
      <c r="Y1268" s="27"/>
      <c r="Z1268" s="27"/>
      <c r="AA1268" s="27"/>
      <c r="BU1268" s="140"/>
    </row>
    <row r="1269" spans="24:73" x14ac:dyDescent="0.25">
      <c r="X1269" s="27"/>
      <c r="Y1269" s="27"/>
      <c r="Z1269" s="27"/>
      <c r="AA1269" s="27"/>
      <c r="BU1269" s="140"/>
    </row>
    <row r="1270" spans="24:73" x14ac:dyDescent="0.25">
      <c r="X1270" s="27"/>
      <c r="Y1270" s="27"/>
      <c r="Z1270" s="27"/>
      <c r="AA1270" s="27"/>
      <c r="BU1270" s="140"/>
    </row>
    <row r="1271" spans="24:73" x14ac:dyDescent="0.25">
      <c r="X1271" s="27"/>
      <c r="Y1271" s="27"/>
      <c r="Z1271" s="27"/>
      <c r="AA1271" s="27"/>
      <c r="BU1271" s="140"/>
    </row>
    <row r="1272" spans="24:73" x14ac:dyDescent="0.25">
      <c r="X1272" s="27"/>
      <c r="Y1272" s="27"/>
      <c r="Z1272" s="27"/>
      <c r="AA1272" s="27"/>
      <c r="BU1272" s="140"/>
    </row>
    <row r="1273" spans="24:73" x14ac:dyDescent="0.25">
      <c r="X1273" s="27"/>
      <c r="Y1273" s="27"/>
      <c r="Z1273" s="27"/>
      <c r="AA1273" s="27"/>
      <c r="BU1273" s="140"/>
    </row>
    <row r="1274" spans="24:73" x14ac:dyDescent="0.25">
      <c r="X1274" s="27"/>
      <c r="Y1274" s="27"/>
      <c r="Z1274" s="27"/>
      <c r="AA1274" s="27"/>
      <c r="BU1274" s="140"/>
    </row>
    <row r="1275" spans="24:73" x14ac:dyDescent="0.25">
      <c r="X1275" s="27"/>
      <c r="Y1275" s="27"/>
      <c r="Z1275" s="27"/>
      <c r="AA1275" s="27"/>
      <c r="BU1275" s="140"/>
    </row>
    <row r="1276" spans="24:73" x14ac:dyDescent="0.25">
      <c r="X1276" s="27"/>
      <c r="Y1276" s="27"/>
      <c r="Z1276" s="27"/>
      <c r="AA1276" s="27"/>
      <c r="BU1276" s="140"/>
    </row>
    <row r="1277" spans="24:73" x14ac:dyDescent="0.25">
      <c r="X1277" s="27"/>
      <c r="Y1277" s="27"/>
      <c r="Z1277" s="27"/>
      <c r="AA1277" s="27"/>
      <c r="BU1277" s="140"/>
    </row>
    <row r="1278" spans="24:73" x14ac:dyDescent="0.25">
      <c r="X1278" s="27"/>
      <c r="Y1278" s="27"/>
      <c r="Z1278" s="27"/>
      <c r="AA1278" s="27"/>
      <c r="BU1278" s="140"/>
    </row>
    <row r="1279" spans="24:73" x14ac:dyDescent="0.25">
      <c r="X1279" s="27"/>
      <c r="Y1279" s="27"/>
      <c r="Z1279" s="27"/>
      <c r="AA1279" s="27"/>
      <c r="BU1279" s="140"/>
    </row>
    <row r="1280" spans="24:73" x14ac:dyDescent="0.25">
      <c r="X1280" s="27"/>
      <c r="Y1280" s="27"/>
      <c r="Z1280" s="27"/>
      <c r="AA1280" s="27"/>
      <c r="BU1280" s="140"/>
    </row>
    <row r="1281" spans="24:73" x14ac:dyDescent="0.25">
      <c r="X1281" s="27"/>
      <c r="Y1281" s="27"/>
      <c r="Z1281" s="27"/>
      <c r="AA1281" s="27"/>
      <c r="BU1281" s="140"/>
    </row>
    <row r="1282" spans="24:73" x14ac:dyDescent="0.25">
      <c r="X1282" s="27"/>
      <c r="Y1282" s="27"/>
      <c r="Z1282" s="27"/>
      <c r="AA1282" s="27"/>
      <c r="BU1282" s="140"/>
    </row>
    <row r="1283" spans="24:73" x14ac:dyDescent="0.25">
      <c r="X1283" s="27"/>
      <c r="Y1283" s="27"/>
      <c r="Z1283" s="27"/>
      <c r="AA1283" s="27"/>
      <c r="BU1283" s="140"/>
    </row>
    <row r="1284" spans="24:73" x14ac:dyDescent="0.25">
      <c r="X1284" s="27"/>
      <c r="Y1284" s="27"/>
      <c r="Z1284" s="27"/>
      <c r="AA1284" s="27"/>
      <c r="BU1284" s="140"/>
    </row>
    <row r="1285" spans="24:73" x14ac:dyDescent="0.25">
      <c r="X1285" s="27"/>
      <c r="Y1285" s="27"/>
      <c r="Z1285" s="27"/>
      <c r="AA1285" s="27"/>
      <c r="BU1285" s="140"/>
    </row>
    <row r="1286" spans="24:73" x14ac:dyDescent="0.25">
      <c r="X1286" s="27"/>
      <c r="Y1286" s="27"/>
      <c r="Z1286" s="27"/>
      <c r="AA1286" s="27"/>
      <c r="BU1286" s="140"/>
    </row>
    <row r="1287" spans="24:73" x14ac:dyDescent="0.25">
      <c r="X1287" s="27"/>
      <c r="Y1287" s="27"/>
      <c r="Z1287" s="27"/>
      <c r="AA1287" s="27"/>
      <c r="BU1287" s="140"/>
    </row>
    <row r="1288" spans="24:73" x14ac:dyDescent="0.25">
      <c r="X1288" s="27"/>
      <c r="Y1288" s="27"/>
      <c r="Z1288" s="27"/>
      <c r="AA1288" s="27"/>
      <c r="BU1288" s="140"/>
    </row>
    <row r="1289" spans="24:73" x14ac:dyDescent="0.25">
      <c r="X1289" s="27"/>
      <c r="Y1289" s="27"/>
      <c r="Z1289" s="27"/>
      <c r="AA1289" s="27"/>
      <c r="BU1289" s="140"/>
    </row>
    <row r="1290" spans="24:73" x14ac:dyDescent="0.25">
      <c r="X1290" s="27"/>
      <c r="Y1290" s="27"/>
      <c r="Z1290" s="27"/>
      <c r="AA1290" s="27"/>
      <c r="BU1290" s="140"/>
    </row>
    <row r="1291" spans="24:73" x14ac:dyDescent="0.25">
      <c r="X1291" s="27"/>
      <c r="Y1291" s="27"/>
      <c r="Z1291" s="27"/>
      <c r="AA1291" s="27"/>
      <c r="BU1291" s="140"/>
    </row>
    <row r="1292" spans="24:73" x14ac:dyDescent="0.25">
      <c r="X1292" s="27"/>
      <c r="Y1292" s="27"/>
      <c r="Z1292" s="27"/>
      <c r="AA1292" s="27"/>
      <c r="BU1292" s="140"/>
    </row>
    <row r="1293" spans="24:73" x14ac:dyDescent="0.25">
      <c r="X1293" s="27"/>
      <c r="Y1293" s="27"/>
      <c r="Z1293" s="27"/>
      <c r="AA1293" s="27"/>
      <c r="BU1293" s="140"/>
    </row>
    <row r="1294" spans="24:73" x14ac:dyDescent="0.25">
      <c r="X1294" s="27"/>
      <c r="Y1294" s="27"/>
      <c r="Z1294" s="27"/>
      <c r="AA1294" s="27"/>
      <c r="BU1294" s="140"/>
    </row>
    <row r="1295" spans="24:73" x14ac:dyDescent="0.25">
      <c r="X1295" s="27"/>
      <c r="Y1295" s="27"/>
      <c r="Z1295" s="27"/>
      <c r="AA1295" s="27"/>
      <c r="BU1295" s="140"/>
    </row>
    <row r="1296" spans="24:73" x14ac:dyDescent="0.25">
      <c r="X1296" s="27"/>
      <c r="Y1296" s="27"/>
      <c r="Z1296" s="27"/>
      <c r="AA1296" s="27"/>
      <c r="BU1296" s="140"/>
    </row>
    <row r="1297" spans="24:73" x14ac:dyDescent="0.25">
      <c r="X1297" s="27"/>
      <c r="Y1297" s="27"/>
      <c r="Z1297" s="27"/>
      <c r="AA1297" s="27"/>
      <c r="BU1297" s="140"/>
    </row>
    <row r="1298" spans="24:73" x14ac:dyDescent="0.25">
      <c r="X1298" s="27"/>
      <c r="Y1298" s="27"/>
      <c r="Z1298" s="27"/>
      <c r="AA1298" s="27"/>
      <c r="BU1298" s="140"/>
    </row>
    <row r="1299" spans="24:73" x14ac:dyDescent="0.25">
      <c r="X1299" s="27"/>
      <c r="Y1299" s="27"/>
      <c r="Z1299" s="27"/>
      <c r="AA1299" s="27"/>
      <c r="BU1299" s="140"/>
    </row>
    <row r="1300" spans="24:73" x14ac:dyDescent="0.25">
      <c r="X1300" s="27"/>
      <c r="Y1300" s="27"/>
      <c r="Z1300" s="27"/>
      <c r="AA1300" s="27"/>
      <c r="BU1300" s="140"/>
    </row>
    <row r="1301" spans="24:73" x14ac:dyDescent="0.25">
      <c r="X1301" s="27"/>
      <c r="Y1301" s="27"/>
      <c r="Z1301" s="27"/>
      <c r="AA1301" s="27"/>
      <c r="BU1301" s="140"/>
    </row>
    <row r="1302" spans="24:73" x14ac:dyDescent="0.25">
      <c r="X1302" s="27"/>
      <c r="Y1302" s="27"/>
      <c r="Z1302" s="27"/>
      <c r="AA1302" s="27"/>
      <c r="BU1302" s="140"/>
    </row>
    <row r="1303" spans="24:73" x14ac:dyDescent="0.25">
      <c r="X1303" s="27"/>
      <c r="Y1303" s="27"/>
      <c r="Z1303" s="27"/>
      <c r="AA1303" s="27"/>
      <c r="BU1303" s="140"/>
    </row>
    <row r="1304" spans="24:73" x14ac:dyDescent="0.25">
      <c r="X1304" s="27"/>
      <c r="Y1304" s="27"/>
      <c r="Z1304" s="27"/>
      <c r="AA1304" s="27"/>
      <c r="BU1304" s="140"/>
    </row>
    <row r="1305" spans="24:73" x14ac:dyDescent="0.25">
      <c r="X1305" s="27"/>
      <c r="Y1305" s="27"/>
      <c r="Z1305" s="27"/>
      <c r="AA1305" s="27"/>
      <c r="BU1305" s="140"/>
    </row>
    <row r="1306" spans="24:73" x14ac:dyDescent="0.25">
      <c r="X1306" s="27"/>
      <c r="Y1306" s="27"/>
      <c r="Z1306" s="27"/>
      <c r="AA1306" s="27"/>
      <c r="BU1306" s="140"/>
    </row>
    <row r="1307" spans="24:73" x14ac:dyDescent="0.25">
      <c r="X1307" s="27"/>
      <c r="Y1307" s="27"/>
      <c r="Z1307" s="27"/>
      <c r="AA1307" s="27"/>
      <c r="BU1307" s="140"/>
    </row>
    <row r="1308" spans="24:73" x14ac:dyDescent="0.25">
      <c r="X1308" s="27"/>
      <c r="Y1308" s="27"/>
      <c r="Z1308" s="27"/>
      <c r="AA1308" s="27"/>
      <c r="BU1308" s="140"/>
    </row>
    <row r="1309" spans="24:73" x14ac:dyDescent="0.25">
      <c r="X1309" s="27"/>
      <c r="Y1309" s="27"/>
      <c r="Z1309" s="27"/>
      <c r="AA1309" s="27"/>
      <c r="BU1309" s="140"/>
    </row>
    <row r="1310" spans="24:73" x14ac:dyDescent="0.25">
      <c r="X1310" s="27"/>
      <c r="Y1310" s="27"/>
      <c r="Z1310" s="27"/>
      <c r="AA1310" s="27"/>
      <c r="BU1310" s="140"/>
    </row>
    <row r="1311" spans="24:73" x14ac:dyDescent="0.25">
      <c r="X1311" s="27"/>
      <c r="Y1311" s="27"/>
      <c r="Z1311" s="27"/>
      <c r="AA1311" s="27"/>
      <c r="BU1311" s="140"/>
    </row>
    <row r="1312" spans="24:73" x14ac:dyDescent="0.25">
      <c r="X1312" s="27"/>
      <c r="Y1312" s="27"/>
      <c r="Z1312" s="27"/>
      <c r="AA1312" s="27"/>
      <c r="BU1312" s="140"/>
    </row>
    <row r="1313" spans="24:73" x14ac:dyDescent="0.25">
      <c r="X1313" s="27"/>
      <c r="Y1313" s="27"/>
      <c r="Z1313" s="27"/>
      <c r="AA1313" s="27"/>
      <c r="BU1313" s="140"/>
    </row>
    <row r="1314" spans="24:73" x14ac:dyDescent="0.25">
      <c r="X1314" s="27"/>
      <c r="Y1314" s="27"/>
      <c r="Z1314" s="27"/>
      <c r="AA1314" s="27"/>
      <c r="BU1314" s="140"/>
    </row>
    <row r="1315" spans="24:73" x14ac:dyDescent="0.25">
      <c r="X1315" s="27"/>
      <c r="Y1315" s="27"/>
      <c r="Z1315" s="27"/>
      <c r="AA1315" s="27"/>
      <c r="BU1315" s="140"/>
    </row>
    <row r="1316" spans="24:73" x14ac:dyDescent="0.25">
      <c r="X1316" s="27"/>
      <c r="Y1316" s="27"/>
      <c r="Z1316" s="27"/>
      <c r="AA1316" s="27"/>
      <c r="BU1316" s="140"/>
    </row>
    <row r="1317" spans="24:73" x14ac:dyDescent="0.25">
      <c r="X1317" s="27"/>
      <c r="Y1317" s="27"/>
      <c r="Z1317" s="27"/>
      <c r="AA1317" s="27"/>
      <c r="BU1317" s="140"/>
    </row>
    <row r="1318" spans="24:73" x14ac:dyDescent="0.25">
      <c r="X1318" s="27"/>
      <c r="Y1318" s="27"/>
      <c r="Z1318" s="27"/>
      <c r="AA1318" s="27"/>
      <c r="BU1318" s="140"/>
    </row>
    <row r="1319" spans="24:73" x14ac:dyDescent="0.25">
      <c r="X1319" s="27"/>
      <c r="Y1319" s="27"/>
      <c r="Z1319" s="27"/>
      <c r="AA1319" s="27"/>
      <c r="BU1319" s="140"/>
    </row>
    <row r="1320" spans="24:73" x14ac:dyDescent="0.25">
      <c r="X1320" s="27"/>
      <c r="Y1320" s="27"/>
      <c r="Z1320" s="27"/>
      <c r="AA1320" s="27"/>
      <c r="BU1320" s="140"/>
    </row>
    <row r="1321" spans="24:73" x14ac:dyDescent="0.25">
      <c r="X1321" s="27"/>
      <c r="Y1321" s="27"/>
      <c r="Z1321" s="27"/>
      <c r="AA1321" s="27"/>
      <c r="BU1321" s="140"/>
    </row>
    <row r="1322" spans="24:73" x14ac:dyDescent="0.25">
      <c r="X1322" s="27"/>
      <c r="Y1322" s="27"/>
      <c r="Z1322" s="27"/>
      <c r="AA1322" s="27"/>
      <c r="BU1322" s="140"/>
    </row>
    <row r="1323" spans="24:73" x14ac:dyDescent="0.25">
      <c r="X1323" s="27"/>
      <c r="Y1323" s="27"/>
      <c r="Z1323" s="27"/>
      <c r="AA1323" s="27"/>
      <c r="BU1323" s="140"/>
    </row>
    <row r="1324" spans="24:73" x14ac:dyDescent="0.25">
      <c r="X1324" s="27"/>
      <c r="Y1324" s="27"/>
      <c r="Z1324" s="27"/>
      <c r="AA1324" s="27"/>
      <c r="BU1324" s="140"/>
    </row>
    <row r="1325" spans="24:73" x14ac:dyDescent="0.25">
      <c r="X1325" s="27"/>
      <c r="Y1325" s="27"/>
      <c r="Z1325" s="27"/>
      <c r="AA1325" s="27"/>
      <c r="BU1325" s="140"/>
    </row>
    <row r="1326" spans="24:73" x14ac:dyDescent="0.25">
      <c r="X1326" s="27"/>
      <c r="Y1326" s="27"/>
      <c r="Z1326" s="27"/>
      <c r="AA1326" s="27"/>
      <c r="BU1326" s="140"/>
    </row>
    <row r="1327" spans="24:73" x14ac:dyDescent="0.25">
      <c r="X1327" s="27"/>
      <c r="Y1327" s="27"/>
      <c r="Z1327" s="27"/>
      <c r="AA1327" s="27"/>
      <c r="BU1327" s="140"/>
    </row>
    <row r="1328" spans="24:73" x14ac:dyDescent="0.25">
      <c r="X1328" s="27"/>
      <c r="Y1328" s="27"/>
      <c r="Z1328" s="27"/>
      <c r="AA1328" s="27"/>
      <c r="BU1328" s="140"/>
    </row>
    <row r="1329" spans="24:73" x14ac:dyDescent="0.25">
      <c r="X1329" s="27"/>
      <c r="Y1329" s="27"/>
      <c r="Z1329" s="27"/>
      <c r="AA1329" s="27"/>
      <c r="BU1329" s="140"/>
    </row>
    <row r="1330" spans="24:73" x14ac:dyDescent="0.25">
      <c r="X1330" s="27"/>
      <c r="Y1330" s="27"/>
      <c r="Z1330" s="27"/>
      <c r="AA1330" s="27"/>
      <c r="BU1330" s="140"/>
    </row>
    <row r="1331" spans="24:73" x14ac:dyDescent="0.25">
      <c r="X1331" s="27"/>
      <c r="Y1331" s="27"/>
      <c r="Z1331" s="27"/>
      <c r="AA1331" s="27"/>
      <c r="BU1331" s="140"/>
    </row>
    <row r="1332" spans="24:73" x14ac:dyDescent="0.25">
      <c r="X1332" s="27"/>
      <c r="Y1332" s="27"/>
      <c r="Z1332" s="27"/>
      <c r="AA1332" s="27"/>
      <c r="BU1332" s="140"/>
    </row>
    <row r="1333" spans="24:73" x14ac:dyDescent="0.25">
      <c r="X1333" s="27"/>
      <c r="Y1333" s="27"/>
      <c r="Z1333" s="27"/>
      <c r="AA1333" s="27"/>
      <c r="BU1333" s="140"/>
    </row>
    <row r="1334" spans="24:73" x14ac:dyDescent="0.25">
      <c r="X1334" s="27"/>
      <c r="Y1334" s="27"/>
      <c r="Z1334" s="27"/>
      <c r="AA1334" s="27"/>
      <c r="BU1334" s="140"/>
    </row>
    <row r="1335" spans="24:73" x14ac:dyDescent="0.25">
      <c r="X1335" s="27"/>
      <c r="Y1335" s="27"/>
      <c r="Z1335" s="27"/>
      <c r="AA1335" s="27"/>
      <c r="BU1335" s="140"/>
    </row>
    <row r="1336" spans="24:73" x14ac:dyDescent="0.25">
      <c r="X1336" s="27"/>
      <c r="Y1336" s="27"/>
      <c r="Z1336" s="27"/>
      <c r="AA1336" s="27"/>
      <c r="BU1336" s="140"/>
    </row>
    <row r="1337" spans="24:73" x14ac:dyDescent="0.25">
      <c r="X1337" s="27"/>
      <c r="Y1337" s="27"/>
      <c r="Z1337" s="27"/>
      <c r="AA1337" s="27"/>
      <c r="BU1337" s="140"/>
    </row>
    <row r="1338" spans="24:73" x14ac:dyDescent="0.25">
      <c r="X1338" s="27"/>
      <c r="Y1338" s="27"/>
      <c r="Z1338" s="27"/>
      <c r="AA1338" s="27"/>
      <c r="BU1338" s="140"/>
    </row>
    <row r="1339" spans="24:73" x14ac:dyDescent="0.25">
      <c r="X1339" s="27"/>
      <c r="Y1339" s="27"/>
      <c r="Z1339" s="27"/>
      <c r="AA1339" s="27"/>
      <c r="BU1339" s="140"/>
    </row>
    <row r="1340" spans="24:73" x14ac:dyDescent="0.25">
      <c r="X1340" s="27"/>
      <c r="Y1340" s="27"/>
      <c r="Z1340" s="27"/>
      <c r="AA1340" s="27"/>
      <c r="BU1340" s="140"/>
    </row>
    <row r="1341" spans="24:73" x14ac:dyDescent="0.25">
      <c r="X1341" s="27"/>
      <c r="Y1341" s="27"/>
      <c r="Z1341" s="27"/>
      <c r="AA1341" s="27"/>
      <c r="BU1341" s="140"/>
    </row>
    <row r="1342" spans="24:73" x14ac:dyDescent="0.25">
      <c r="X1342" s="27"/>
      <c r="Y1342" s="27"/>
      <c r="Z1342" s="27"/>
      <c r="AA1342" s="27"/>
      <c r="BU1342" s="140"/>
    </row>
    <row r="1343" spans="24:73" x14ac:dyDescent="0.25">
      <c r="X1343" s="27"/>
      <c r="Y1343" s="27"/>
      <c r="Z1343" s="27"/>
      <c r="AA1343" s="27"/>
      <c r="BU1343" s="140"/>
    </row>
    <row r="1344" spans="24:73" x14ac:dyDescent="0.25">
      <c r="X1344" s="27"/>
      <c r="Y1344" s="27"/>
      <c r="Z1344" s="27"/>
      <c r="AA1344" s="27"/>
      <c r="BU1344" s="140"/>
    </row>
    <row r="1345" spans="24:73" x14ac:dyDescent="0.25">
      <c r="X1345" s="27"/>
      <c r="Y1345" s="27"/>
      <c r="Z1345" s="27"/>
      <c r="AA1345" s="27"/>
      <c r="BU1345" s="140"/>
    </row>
    <row r="1346" spans="24:73" x14ac:dyDescent="0.25">
      <c r="X1346" s="27"/>
      <c r="Y1346" s="27"/>
      <c r="Z1346" s="27"/>
      <c r="AA1346" s="27"/>
      <c r="BU1346" s="140"/>
    </row>
    <row r="1347" spans="24:73" x14ac:dyDescent="0.25">
      <c r="X1347" s="27"/>
      <c r="Y1347" s="27"/>
      <c r="Z1347" s="27"/>
      <c r="AA1347" s="27"/>
      <c r="BU1347" s="140"/>
    </row>
    <row r="1348" spans="24:73" x14ac:dyDescent="0.25">
      <c r="X1348" s="27"/>
      <c r="Y1348" s="27"/>
      <c r="Z1348" s="27"/>
      <c r="AA1348" s="27"/>
      <c r="BU1348" s="140"/>
    </row>
    <row r="1349" spans="24:73" x14ac:dyDescent="0.25">
      <c r="X1349" s="27"/>
      <c r="Y1349" s="27"/>
      <c r="Z1349" s="27"/>
      <c r="AA1349" s="27"/>
      <c r="BU1349" s="140"/>
    </row>
    <row r="1350" spans="24:73" x14ac:dyDescent="0.25">
      <c r="X1350" s="27"/>
      <c r="Y1350" s="27"/>
      <c r="Z1350" s="27"/>
      <c r="AA1350" s="27"/>
      <c r="BU1350" s="140"/>
    </row>
    <row r="1351" spans="24:73" x14ac:dyDescent="0.25">
      <c r="X1351" s="27"/>
      <c r="Y1351" s="27"/>
      <c r="Z1351" s="27"/>
      <c r="AA1351" s="27"/>
      <c r="BU1351" s="140"/>
    </row>
    <row r="1352" spans="24:73" x14ac:dyDescent="0.25">
      <c r="X1352" s="27"/>
      <c r="Y1352" s="27"/>
      <c r="Z1352" s="27"/>
      <c r="AA1352" s="27"/>
      <c r="BU1352" s="140"/>
    </row>
    <row r="1353" spans="24:73" x14ac:dyDescent="0.25">
      <c r="X1353" s="27"/>
      <c r="Y1353" s="27"/>
      <c r="Z1353" s="27"/>
      <c r="AA1353" s="27"/>
      <c r="BU1353" s="140"/>
    </row>
    <row r="1354" spans="24:73" x14ac:dyDescent="0.25">
      <c r="X1354" s="27"/>
      <c r="Y1354" s="27"/>
      <c r="Z1354" s="27"/>
      <c r="AA1354" s="27"/>
      <c r="BU1354" s="140"/>
    </row>
    <row r="1355" spans="24:73" x14ac:dyDescent="0.25">
      <c r="X1355" s="27"/>
      <c r="Y1355" s="27"/>
      <c r="Z1355" s="27"/>
      <c r="AA1355" s="27"/>
      <c r="BU1355" s="140"/>
    </row>
    <row r="1356" spans="24:73" x14ac:dyDescent="0.25">
      <c r="X1356" s="27"/>
      <c r="Y1356" s="27"/>
      <c r="Z1356" s="27"/>
      <c r="AA1356" s="27"/>
      <c r="BU1356" s="140"/>
    </row>
    <row r="1357" spans="24:73" x14ac:dyDescent="0.25">
      <c r="X1357" s="27"/>
      <c r="Y1357" s="27"/>
      <c r="Z1357" s="27"/>
      <c r="AA1357" s="27"/>
      <c r="BU1357" s="140"/>
    </row>
    <row r="1358" spans="24:73" x14ac:dyDescent="0.25">
      <c r="X1358" s="27"/>
      <c r="Y1358" s="27"/>
      <c r="Z1358" s="27"/>
      <c r="AA1358" s="27"/>
      <c r="BU1358" s="140"/>
    </row>
    <row r="1359" spans="24:73" x14ac:dyDescent="0.25">
      <c r="X1359" s="27"/>
      <c r="Y1359" s="27"/>
      <c r="Z1359" s="27"/>
      <c r="AA1359" s="27"/>
      <c r="BU1359" s="140"/>
    </row>
    <row r="1360" spans="24:73" x14ac:dyDescent="0.25">
      <c r="X1360" s="27"/>
      <c r="Y1360" s="27"/>
      <c r="Z1360" s="27"/>
      <c r="AA1360" s="27"/>
      <c r="BU1360" s="140"/>
    </row>
    <row r="1361" spans="24:73" x14ac:dyDescent="0.25">
      <c r="X1361" s="27"/>
      <c r="Y1361" s="27"/>
      <c r="Z1361" s="27"/>
      <c r="AA1361" s="27"/>
      <c r="BU1361" s="140"/>
    </row>
    <row r="1362" spans="24:73" x14ac:dyDescent="0.25">
      <c r="X1362" s="27"/>
      <c r="Y1362" s="27"/>
      <c r="Z1362" s="27"/>
      <c r="AA1362" s="27"/>
      <c r="BU1362" s="140"/>
    </row>
    <row r="1363" spans="24:73" x14ac:dyDescent="0.25">
      <c r="X1363" s="27"/>
      <c r="Y1363" s="27"/>
      <c r="Z1363" s="27"/>
      <c r="AA1363" s="27"/>
      <c r="BU1363" s="140"/>
    </row>
    <row r="1364" spans="24:73" x14ac:dyDescent="0.25">
      <c r="X1364" s="27"/>
      <c r="Y1364" s="27"/>
      <c r="Z1364" s="27"/>
      <c r="AA1364" s="27"/>
      <c r="BU1364" s="140"/>
    </row>
    <row r="1365" spans="24:73" x14ac:dyDescent="0.25">
      <c r="X1365" s="27"/>
      <c r="Y1365" s="27"/>
      <c r="Z1365" s="27"/>
      <c r="AA1365" s="27"/>
      <c r="BU1365" s="140"/>
    </row>
    <row r="1366" spans="24:73" x14ac:dyDescent="0.25">
      <c r="X1366" s="27"/>
      <c r="Y1366" s="27"/>
      <c r="Z1366" s="27"/>
      <c r="AA1366" s="27"/>
      <c r="BU1366" s="140"/>
    </row>
    <row r="1367" spans="24:73" x14ac:dyDescent="0.25">
      <c r="X1367" s="27"/>
      <c r="Y1367" s="27"/>
      <c r="Z1367" s="27"/>
      <c r="AA1367" s="27"/>
      <c r="BU1367" s="140"/>
    </row>
    <row r="1368" spans="24:73" x14ac:dyDescent="0.25">
      <c r="X1368" s="27"/>
      <c r="Y1368" s="27"/>
      <c r="Z1368" s="27"/>
      <c r="AA1368" s="27"/>
      <c r="BU1368" s="140"/>
    </row>
    <row r="1369" spans="24:73" x14ac:dyDescent="0.25">
      <c r="X1369" s="27"/>
      <c r="Y1369" s="27"/>
      <c r="Z1369" s="27"/>
      <c r="AA1369" s="27"/>
      <c r="BU1369" s="140"/>
    </row>
    <row r="1370" spans="24:73" x14ac:dyDescent="0.25">
      <c r="X1370" s="27"/>
      <c r="Y1370" s="27"/>
      <c r="Z1370" s="27"/>
      <c r="AA1370" s="27"/>
      <c r="BU1370" s="140"/>
    </row>
    <row r="1371" spans="24:73" x14ac:dyDescent="0.25">
      <c r="X1371" s="27"/>
      <c r="Y1371" s="27"/>
      <c r="Z1371" s="27"/>
      <c r="AA1371" s="27"/>
      <c r="BU1371" s="140"/>
    </row>
    <row r="1372" spans="24:73" x14ac:dyDescent="0.25">
      <c r="X1372" s="27"/>
      <c r="Y1372" s="27"/>
      <c r="Z1372" s="27"/>
      <c r="AA1372" s="27"/>
      <c r="BU1372" s="140"/>
    </row>
    <row r="1373" spans="24:73" x14ac:dyDescent="0.25">
      <c r="X1373" s="27"/>
      <c r="Y1373" s="27"/>
      <c r="Z1373" s="27"/>
      <c r="AA1373" s="27"/>
      <c r="BU1373" s="140"/>
    </row>
    <row r="1374" spans="24:73" x14ac:dyDescent="0.25">
      <c r="X1374" s="27"/>
      <c r="Y1374" s="27"/>
      <c r="Z1374" s="27"/>
      <c r="AA1374" s="27"/>
      <c r="BU1374" s="140"/>
    </row>
    <row r="1375" spans="24:73" x14ac:dyDescent="0.25">
      <c r="X1375" s="27"/>
      <c r="Y1375" s="27"/>
      <c r="Z1375" s="27"/>
      <c r="AA1375" s="27"/>
      <c r="BU1375" s="140"/>
    </row>
    <row r="1376" spans="24:73" x14ac:dyDescent="0.25">
      <c r="X1376" s="27"/>
      <c r="Y1376" s="27"/>
      <c r="Z1376" s="27"/>
      <c r="AA1376" s="27"/>
      <c r="BU1376" s="140"/>
    </row>
    <row r="1377" spans="24:73" x14ac:dyDescent="0.25">
      <c r="X1377" s="27"/>
      <c r="Y1377" s="27"/>
      <c r="Z1377" s="27"/>
      <c r="AA1377" s="27"/>
      <c r="BU1377" s="140"/>
    </row>
    <row r="1378" spans="24:73" x14ac:dyDescent="0.25">
      <c r="X1378" s="27"/>
      <c r="Y1378" s="27"/>
      <c r="Z1378" s="27"/>
      <c r="AA1378" s="27"/>
      <c r="BU1378" s="140"/>
    </row>
    <row r="1379" spans="24:73" x14ac:dyDescent="0.25">
      <c r="X1379" s="27"/>
      <c r="Y1379" s="27"/>
      <c r="Z1379" s="27"/>
      <c r="AA1379" s="27"/>
      <c r="BU1379" s="140"/>
    </row>
    <row r="1380" spans="24:73" x14ac:dyDescent="0.25">
      <c r="X1380" s="27"/>
      <c r="Y1380" s="27"/>
      <c r="Z1380" s="27"/>
      <c r="AA1380" s="27"/>
      <c r="BU1380" s="140"/>
    </row>
    <row r="1381" spans="24:73" x14ac:dyDescent="0.25">
      <c r="X1381" s="27"/>
      <c r="Y1381" s="27"/>
      <c r="Z1381" s="27"/>
      <c r="AA1381" s="27"/>
      <c r="BU1381" s="140"/>
    </row>
    <row r="1382" spans="24:73" x14ac:dyDescent="0.25">
      <c r="X1382" s="27"/>
      <c r="Y1382" s="27"/>
      <c r="Z1382" s="27"/>
      <c r="AA1382" s="27"/>
      <c r="BU1382" s="140"/>
    </row>
    <row r="1383" spans="24:73" x14ac:dyDescent="0.25">
      <c r="X1383" s="27"/>
      <c r="Y1383" s="27"/>
      <c r="Z1383" s="27"/>
      <c r="AA1383" s="27"/>
      <c r="BU1383" s="140"/>
    </row>
    <row r="1384" spans="24:73" x14ac:dyDescent="0.25">
      <c r="X1384" s="27"/>
      <c r="Y1384" s="27"/>
      <c r="Z1384" s="27"/>
      <c r="AA1384" s="27"/>
      <c r="BU1384" s="140"/>
    </row>
    <row r="1385" spans="24:73" x14ac:dyDescent="0.25">
      <c r="X1385" s="27"/>
      <c r="Y1385" s="27"/>
      <c r="Z1385" s="27"/>
      <c r="AA1385" s="27"/>
      <c r="BU1385" s="140"/>
    </row>
    <row r="1386" spans="24:73" x14ac:dyDescent="0.25">
      <c r="X1386" s="27"/>
      <c r="Y1386" s="27"/>
      <c r="Z1386" s="27"/>
      <c r="AA1386" s="27"/>
      <c r="BU1386" s="140"/>
    </row>
    <row r="1387" spans="24:73" x14ac:dyDescent="0.25">
      <c r="X1387" s="27"/>
      <c r="Y1387" s="27"/>
      <c r="Z1387" s="27"/>
      <c r="AA1387" s="27"/>
      <c r="BU1387" s="140"/>
    </row>
    <row r="1388" spans="24:73" x14ac:dyDescent="0.25">
      <c r="X1388" s="27"/>
      <c r="Y1388" s="27"/>
      <c r="Z1388" s="27"/>
      <c r="AA1388" s="27"/>
      <c r="BU1388" s="140"/>
    </row>
    <row r="1389" spans="24:73" x14ac:dyDescent="0.25">
      <c r="X1389" s="27"/>
      <c r="Y1389" s="27"/>
      <c r="Z1389" s="27"/>
      <c r="AA1389" s="27"/>
      <c r="BU1389" s="140"/>
    </row>
    <row r="1390" spans="24:73" x14ac:dyDescent="0.25">
      <c r="X1390" s="27"/>
      <c r="Y1390" s="27"/>
      <c r="Z1390" s="27"/>
      <c r="AA1390" s="27"/>
      <c r="BU1390" s="140"/>
    </row>
    <row r="1391" spans="24:73" x14ac:dyDescent="0.25">
      <c r="X1391" s="27"/>
      <c r="Y1391" s="27"/>
      <c r="Z1391" s="27"/>
      <c r="AA1391" s="27"/>
      <c r="BU1391" s="140"/>
    </row>
    <row r="1392" spans="24:73" x14ac:dyDescent="0.25">
      <c r="X1392" s="27"/>
      <c r="Y1392" s="27"/>
      <c r="Z1392" s="27"/>
      <c r="AA1392" s="27"/>
      <c r="BU1392" s="140"/>
    </row>
    <row r="1393" spans="24:73" x14ac:dyDescent="0.25">
      <c r="X1393" s="27"/>
      <c r="Y1393" s="27"/>
      <c r="Z1393" s="27"/>
      <c r="AA1393" s="27"/>
      <c r="BU1393" s="140"/>
    </row>
    <row r="1394" spans="24:73" x14ac:dyDescent="0.25">
      <c r="X1394" s="27"/>
      <c r="Y1394" s="27"/>
      <c r="Z1394" s="27"/>
      <c r="AA1394" s="27"/>
      <c r="BU1394" s="140"/>
    </row>
    <row r="1395" spans="24:73" x14ac:dyDescent="0.25">
      <c r="X1395" s="27"/>
      <c r="Y1395" s="27"/>
      <c r="Z1395" s="27"/>
      <c r="AA1395" s="27"/>
      <c r="BU1395" s="140"/>
    </row>
    <row r="1396" spans="24:73" x14ac:dyDescent="0.25">
      <c r="X1396" s="27"/>
      <c r="Y1396" s="27"/>
      <c r="Z1396" s="27"/>
      <c r="AA1396" s="27"/>
      <c r="BU1396" s="140"/>
    </row>
    <row r="1397" spans="24:73" x14ac:dyDescent="0.25">
      <c r="X1397" s="27"/>
      <c r="Y1397" s="27"/>
      <c r="Z1397" s="27"/>
      <c r="AA1397" s="27"/>
      <c r="BU1397" s="140"/>
    </row>
    <row r="1398" spans="24:73" x14ac:dyDescent="0.25">
      <c r="X1398" s="27"/>
      <c r="Y1398" s="27"/>
      <c r="Z1398" s="27"/>
      <c r="AA1398" s="27"/>
      <c r="BU1398" s="140"/>
    </row>
    <row r="1399" spans="24:73" x14ac:dyDescent="0.25">
      <c r="X1399" s="27"/>
      <c r="Y1399" s="27"/>
      <c r="Z1399" s="27"/>
      <c r="AA1399" s="27"/>
      <c r="BU1399" s="140"/>
    </row>
    <row r="1400" spans="24:73" x14ac:dyDescent="0.25">
      <c r="X1400" s="27"/>
      <c r="Y1400" s="27"/>
      <c r="Z1400" s="27"/>
      <c r="AA1400" s="27"/>
      <c r="BU1400" s="140"/>
    </row>
    <row r="1401" spans="24:73" x14ac:dyDescent="0.25">
      <c r="X1401" s="27"/>
      <c r="Y1401" s="27"/>
      <c r="Z1401" s="27"/>
      <c r="AA1401" s="27"/>
      <c r="BU1401" s="140"/>
    </row>
    <row r="1402" spans="24:73" x14ac:dyDescent="0.25">
      <c r="X1402" s="27"/>
      <c r="Y1402" s="27"/>
      <c r="Z1402" s="27"/>
      <c r="AA1402" s="27"/>
      <c r="BU1402" s="140"/>
    </row>
    <row r="1403" spans="24:73" x14ac:dyDescent="0.25">
      <c r="X1403" s="27"/>
      <c r="Y1403" s="27"/>
      <c r="Z1403" s="27"/>
      <c r="AA1403" s="27"/>
      <c r="BU1403" s="140"/>
    </row>
    <row r="1404" spans="24:73" x14ac:dyDescent="0.25">
      <c r="X1404" s="27"/>
      <c r="Y1404" s="27"/>
      <c r="Z1404" s="27"/>
      <c r="AA1404" s="27"/>
      <c r="BU1404" s="140"/>
    </row>
    <row r="1405" spans="24:73" x14ac:dyDescent="0.25">
      <c r="X1405" s="27"/>
      <c r="Y1405" s="27"/>
      <c r="Z1405" s="27"/>
      <c r="AA1405" s="27"/>
      <c r="BU1405" s="140"/>
    </row>
    <row r="1406" spans="24:73" x14ac:dyDescent="0.25">
      <c r="X1406" s="27"/>
      <c r="Y1406" s="27"/>
      <c r="Z1406" s="27"/>
      <c r="AA1406" s="27"/>
      <c r="BU1406" s="140"/>
    </row>
    <row r="1407" spans="24:73" x14ac:dyDescent="0.25">
      <c r="X1407" s="27"/>
      <c r="Y1407" s="27"/>
      <c r="Z1407" s="27"/>
      <c r="AA1407" s="27"/>
      <c r="BU1407" s="140"/>
    </row>
    <row r="1408" spans="24:73" x14ac:dyDescent="0.25">
      <c r="X1408" s="27"/>
      <c r="Y1408" s="27"/>
      <c r="Z1408" s="27"/>
      <c r="AA1408" s="27"/>
      <c r="BU1408" s="140"/>
    </row>
    <row r="1409" spans="24:73" x14ac:dyDescent="0.25">
      <c r="X1409" s="27"/>
      <c r="Y1409" s="27"/>
      <c r="Z1409" s="27"/>
      <c r="AA1409" s="27"/>
      <c r="BU1409" s="140"/>
    </row>
    <row r="1410" spans="24:73" x14ac:dyDescent="0.25">
      <c r="X1410" s="27"/>
      <c r="Y1410" s="27"/>
      <c r="Z1410" s="27"/>
      <c r="AA1410" s="27"/>
      <c r="BU1410" s="140"/>
    </row>
    <row r="1411" spans="24:73" x14ac:dyDescent="0.25">
      <c r="X1411" s="27"/>
      <c r="Y1411" s="27"/>
      <c r="Z1411" s="27"/>
      <c r="AA1411" s="27"/>
      <c r="BU1411" s="140"/>
    </row>
    <row r="1412" spans="24:73" x14ac:dyDescent="0.25">
      <c r="X1412" s="27"/>
      <c r="Y1412" s="27"/>
      <c r="Z1412" s="27"/>
      <c r="AA1412" s="27"/>
      <c r="BU1412" s="140"/>
    </row>
    <row r="1413" spans="24:73" x14ac:dyDescent="0.25">
      <c r="X1413" s="27"/>
      <c r="Y1413" s="27"/>
      <c r="Z1413" s="27"/>
      <c r="AA1413" s="27"/>
      <c r="BU1413" s="140"/>
    </row>
    <row r="1414" spans="24:73" x14ac:dyDescent="0.25">
      <c r="X1414" s="27"/>
      <c r="Y1414" s="27"/>
      <c r="Z1414" s="27"/>
      <c r="AA1414" s="27"/>
      <c r="BU1414" s="140"/>
    </row>
    <row r="1415" spans="24:73" x14ac:dyDescent="0.25">
      <c r="X1415" s="27"/>
      <c r="Y1415" s="27"/>
      <c r="Z1415" s="27"/>
      <c r="AA1415" s="27"/>
      <c r="BU1415" s="140"/>
    </row>
    <row r="1416" spans="24:73" x14ac:dyDescent="0.25">
      <c r="X1416" s="27"/>
      <c r="Y1416" s="27"/>
      <c r="Z1416" s="27"/>
      <c r="AA1416" s="27"/>
      <c r="BU1416" s="140"/>
    </row>
    <row r="1417" spans="24:73" x14ac:dyDescent="0.25">
      <c r="X1417" s="27"/>
      <c r="Y1417" s="27"/>
      <c r="Z1417" s="27"/>
      <c r="AA1417" s="27"/>
      <c r="BU1417" s="140"/>
    </row>
    <row r="1418" spans="24:73" x14ac:dyDescent="0.25">
      <c r="X1418" s="27"/>
      <c r="Y1418" s="27"/>
      <c r="Z1418" s="27"/>
      <c r="AA1418" s="27"/>
      <c r="BU1418" s="140"/>
    </row>
    <row r="1419" spans="24:73" x14ac:dyDescent="0.25">
      <c r="X1419" s="27"/>
      <c r="Y1419" s="27"/>
      <c r="Z1419" s="27"/>
      <c r="AA1419" s="27"/>
      <c r="BU1419" s="140"/>
    </row>
    <row r="1420" spans="24:73" x14ac:dyDescent="0.25">
      <c r="X1420" s="27"/>
      <c r="Y1420" s="27"/>
      <c r="Z1420" s="27"/>
      <c r="AA1420" s="27"/>
      <c r="BU1420" s="140"/>
    </row>
    <row r="1421" spans="24:73" x14ac:dyDescent="0.25">
      <c r="X1421" s="27"/>
      <c r="Y1421" s="27"/>
      <c r="Z1421" s="27"/>
      <c r="AA1421" s="27"/>
      <c r="BU1421" s="140"/>
    </row>
    <row r="1422" spans="24:73" x14ac:dyDescent="0.25">
      <c r="X1422" s="27"/>
      <c r="Y1422" s="27"/>
      <c r="Z1422" s="27"/>
      <c r="AA1422" s="27"/>
      <c r="BU1422" s="140"/>
    </row>
    <row r="1423" spans="24:73" x14ac:dyDescent="0.25">
      <c r="X1423" s="27"/>
      <c r="Y1423" s="27"/>
      <c r="Z1423" s="27"/>
      <c r="AA1423" s="27"/>
      <c r="BU1423" s="140"/>
    </row>
    <row r="1424" spans="24:73" x14ac:dyDescent="0.25">
      <c r="X1424" s="27"/>
      <c r="Y1424" s="27"/>
      <c r="Z1424" s="27"/>
      <c r="AA1424" s="27"/>
      <c r="BU1424" s="140"/>
    </row>
    <row r="1425" spans="24:73" x14ac:dyDescent="0.25">
      <c r="X1425" s="27"/>
      <c r="Y1425" s="27"/>
      <c r="Z1425" s="27"/>
      <c r="AA1425" s="27"/>
      <c r="BU1425" s="140"/>
    </row>
    <row r="1426" spans="24:73" x14ac:dyDescent="0.25">
      <c r="X1426" s="27"/>
      <c r="Y1426" s="27"/>
      <c r="Z1426" s="27"/>
      <c r="AA1426" s="27"/>
      <c r="BU1426" s="140"/>
    </row>
    <row r="1427" spans="24:73" x14ac:dyDescent="0.25">
      <c r="X1427" s="27"/>
      <c r="Y1427" s="27"/>
      <c r="Z1427" s="27"/>
      <c r="AA1427" s="27"/>
      <c r="BU1427" s="140"/>
    </row>
    <row r="1428" spans="24:73" x14ac:dyDescent="0.25">
      <c r="X1428" s="27"/>
      <c r="Y1428" s="27"/>
      <c r="Z1428" s="27"/>
      <c r="AA1428" s="27"/>
      <c r="BU1428" s="140"/>
    </row>
    <row r="1429" spans="24:73" x14ac:dyDescent="0.25">
      <c r="X1429" s="27"/>
      <c r="Y1429" s="27"/>
      <c r="Z1429" s="27"/>
      <c r="AA1429" s="27"/>
      <c r="BU1429" s="140"/>
    </row>
    <row r="1430" spans="24:73" x14ac:dyDescent="0.25">
      <c r="X1430" s="27"/>
      <c r="Y1430" s="27"/>
      <c r="Z1430" s="27"/>
      <c r="AA1430" s="27"/>
      <c r="BU1430" s="140"/>
    </row>
    <row r="1431" spans="24:73" x14ac:dyDescent="0.25">
      <c r="X1431" s="27"/>
      <c r="Y1431" s="27"/>
      <c r="Z1431" s="27"/>
      <c r="AA1431" s="27"/>
      <c r="BU1431" s="140"/>
    </row>
    <row r="1432" spans="24:73" x14ac:dyDescent="0.25">
      <c r="X1432" s="27"/>
      <c r="Y1432" s="27"/>
      <c r="Z1432" s="27"/>
      <c r="AA1432" s="27"/>
      <c r="BU1432" s="140"/>
    </row>
    <row r="1433" spans="24:73" x14ac:dyDescent="0.25">
      <c r="X1433" s="27"/>
      <c r="Y1433" s="27"/>
      <c r="Z1433" s="27"/>
      <c r="AA1433" s="27"/>
      <c r="BU1433" s="140"/>
    </row>
    <row r="1434" spans="24:73" x14ac:dyDescent="0.25">
      <c r="X1434" s="27"/>
      <c r="Y1434" s="27"/>
      <c r="Z1434" s="27"/>
      <c r="AA1434" s="27"/>
      <c r="BU1434" s="140"/>
    </row>
    <row r="1435" spans="24:73" x14ac:dyDescent="0.25">
      <c r="X1435" s="27"/>
      <c r="Y1435" s="27"/>
      <c r="Z1435" s="27"/>
      <c r="AA1435" s="27"/>
      <c r="BU1435" s="140"/>
    </row>
    <row r="1436" spans="24:73" x14ac:dyDescent="0.25">
      <c r="X1436" s="27"/>
      <c r="Y1436" s="27"/>
      <c r="Z1436" s="27"/>
      <c r="AA1436" s="27"/>
      <c r="BU1436" s="140"/>
    </row>
    <row r="1437" spans="24:73" x14ac:dyDescent="0.25">
      <c r="X1437" s="27"/>
      <c r="Y1437" s="27"/>
      <c r="Z1437" s="27"/>
      <c r="AA1437" s="27"/>
      <c r="BU1437" s="140"/>
    </row>
    <row r="1438" spans="24:73" x14ac:dyDescent="0.25">
      <c r="X1438" s="27"/>
      <c r="Y1438" s="27"/>
      <c r="Z1438" s="27"/>
      <c r="AA1438" s="27"/>
      <c r="BU1438" s="140"/>
    </row>
    <row r="1439" spans="24:73" x14ac:dyDescent="0.25">
      <c r="X1439" s="27"/>
      <c r="Y1439" s="27"/>
      <c r="Z1439" s="27"/>
      <c r="AA1439" s="27"/>
      <c r="BU1439" s="140"/>
    </row>
    <row r="1440" spans="24:73" x14ac:dyDescent="0.25">
      <c r="X1440" s="27"/>
      <c r="Y1440" s="27"/>
      <c r="Z1440" s="27"/>
      <c r="AA1440" s="27"/>
      <c r="BU1440" s="140"/>
    </row>
    <row r="1441" spans="24:73" x14ac:dyDescent="0.25">
      <c r="X1441" s="27"/>
      <c r="Y1441" s="27"/>
      <c r="Z1441" s="27"/>
      <c r="AA1441" s="27"/>
      <c r="BU1441" s="140"/>
    </row>
    <row r="1442" spans="24:73" x14ac:dyDescent="0.25">
      <c r="X1442" s="27"/>
      <c r="Y1442" s="27"/>
      <c r="Z1442" s="27"/>
      <c r="AA1442" s="27"/>
      <c r="BU1442" s="140"/>
    </row>
    <row r="1443" spans="24:73" x14ac:dyDescent="0.25">
      <c r="X1443" s="27"/>
      <c r="Y1443" s="27"/>
      <c r="Z1443" s="27"/>
      <c r="AA1443" s="27"/>
      <c r="BU1443" s="140"/>
    </row>
    <row r="1444" spans="24:73" x14ac:dyDescent="0.25">
      <c r="X1444" s="27"/>
      <c r="Y1444" s="27"/>
      <c r="Z1444" s="27"/>
      <c r="AA1444" s="27"/>
      <c r="BU1444" s="140"/>
    </row>
    <row r="1445" spans="24:73" x14ac:dyDescent="0.25">
      <c r="X1445" s="27"/>
      <c r="Y1445" s="27"/>
      <c r="Z1445" s="27"/>
      <c r="AA1445" s="27"/>
      <c r="BU1445" s="140"/>
    </row>
    <row r="1446" spans="24:73" x14ac:dyDescent="0.25">
      <c r="X1446" s="27"/>
      <c r="Y1446" s="27"/>
      <c r="Z1446" s="27"/>
      <c r="AA1446" s="27"/>
      <c r="BU1446" s="140"/>
    </row>
    <row r="1447" spans="24:73" x14ac:dyDescent="0.25">
      <c r="X1447" s="27"/>
      <c r="Y1447" s="27"/>
      <c r="Z1447" s="27"/>
      <c r="AA1447" s="27"/>
      <c r="BU1447" s="140"/>
    </row>
    <row r="1448" spans="24:73" x14ac:dyDescent="0.25">
      <c r="X1448" s="27"/>
      <c r="Y1448" s="27"/>
      <c r="Z1448" s="27"/>
      <c r="AA1448" s="27"/>
      <c r="BU1448" s="140"/>
    </row>
    <row r="1449" spans="24:73" x14ac:dyDescent="0.25">
      <c r="X1449" s="27"/>
      <c r="Y1449" s="27"/>
      <c r="Z1449" s="27"/>
      <c r="AA1449" s="27"/>
      <c r="BU1449" s="140"/>
    </row>
    <row r="1450" spans="24:73" x14ac:dyDescent="0.25">
      <c r="X1450" s="27"/>
      <c r="Y1450" s="27"/>
      <c r="Z1450" s="27"/>
      <c r="AA1450" s="27"/>
      <c r="BU1450" s="140"/>
    </row>
    <row r="1451" spans="24:73" x14ac:dyDescent="0.25">
      <c r="X1451" s="27"/>
      <c r="Y1451" s="27"/>
      <c r="Z1451" s="27"/>
      <c r="AA1451" s="27"/>
      <c r="BU1451" s="140"/>
    </row>
    <row r="1452" spans="24:73" x14ac:dyDescent="0.25">
      <c r="X1452" s="27"/>
      <c r="Y1452" s="27"/>
      <c r="Z1452" s="27"/>
      <c r="AA1452" s="27"/>
      <c r="BU1452" s="140"/>
    </row>
    <row r="1453" spans="24:73" x14ac:dyDescent="0.25">
      <c r="X1453" s="27"/>
      <c r="Y1453" s="27"/>
      <c r="Z1453" s="27"/>
      <c r="AA1453" s="27"/>
      <c r="BU1453" s="140"/>
    </row>
    <row r="1454" spans="24:73" x14ac:dyDescent="0.25">
      <c r="X1454" s="27"/>
      <c r="Y1454" s="27"/>
      <c r="Z1454" s="27"/>
      <c r="AA1454" s="27"/>
      <c r="BU1454" s="140"/>
    </row>
    <row r="1455" spans="24:73" x14ac:dyDescent="0.25">
      <c r="X1455" s="27"/>
      <c r="Y1455" s="27"/>
      <c r="Z1455" s="27"/>
      <c r="AA1455" s="27"/>
      <c r="BU1455" s="140"/>
    </row>
    <row r="1456" spans="24:73" x14ac:dyDescent="0.25">
      <c r="X1456" s="27"/>
      <c r="Y1456" s="27"/>
      <c r="Z1456" s="27"/>
      <c r="AA1456" s="27"/>
      <c r="BU1456" s="140"/>
    </row>
    <row r="1457" spans="24:73" x14ac:dyDescent="0.25">
      <c r="X1457" s="27"/>
      <c r="Y1457" s="27"/>
      <c r="Z1457" s="27"/>
      <c r="AA1457" s="27"/>
      <c r="BU1457" s="140"/>
    </row>
    <row r="1458" spans="24:73" x14ac:dyDescent="0.25">
      <c r="X1458" s="27"/>
      <c r="Y1458" s="27"/>
      <c r="Z1458" s="27"/>
      <c r="AA1458" s="27"/>
      <c r="BU1458" s="140"/>
    </row>
    <row r="1459" spans="24:73" x14ac:dyDescent="0.25">
      <c r="X1459" s="27"/>
      <c r="Y1459" s="27"/>
      <c r="Z1459" s="27"/>
      <c r="AA1459" s="27"/>
      <c r="BU1459" s="140"/>
    </row>
    <row r="1460" spans="24:73" x14ac:dyDescent="0.25">
      <c r="X1460" s="27"/>
      <c r="Y1460" s="27"/>
      <c r="Z1460" s="27"/>
      <c r="AA1460" s="27"/>
      <c r="BU1460" s="140"/>
    </row>
    <row r="1461" spans="24:73" x14ac:dyDescent="0.25">
      <c r="X1461" s="27"/>
      <c r="Y1461" s="27"/>
      <c r="Z1461" s="27"/>
      <c r="AA1461" s="27"/>
      <c r="BU1461" s="140"/>
    </row>
    <row r="1462" spans="24:73" x14ac:dyDescent="0.25">
      <c r="X1462" s="27"/>
      <c r="Y1462" s="27"/>
      <c r="Z1462" s="27"/>
      <c r="AA1462" s="27"/>
      <c r="BU1462" s="140"/>
    </row>
    <row r="1463" spans="24:73" x14ac:dyDescent="0.25">
      <c r="X1463" s="27"/>
      <c r="Y1463" s="27"/>
      <c r="Z1463" s="27"/>
      <c r="AA1463" s="27"/>
      <c r="BU1463" s="140"/>
    </row>
    <row r="1464" spans="24:73" x14ac:dyDescent="0.25">
      <c r="X1464" s="27"/>
      <c r="Y1464" s="27"/>
      <c r="Z1464" s="27"/>
      <c r="AA1464" s="27"/>
      <c r="BU1464" s="140"/>
    </row>
    <row r="1465" spans="24:73" x14ac:dyDescent="0.25">
      <c r="X1465" s="27"/>
      <c r="Y1465" s="27"/>
      <c r="Z1465" s="27"/>
      <c r="AA1465" s="27"/>
      <c r="BU1465" s="140"/>
    </row>
    <row r="1466" spans="24:73" x14ac:dyDescent="0.25">
      <c r="X1466" s="27"/>
      <c r="Y1466" s="27"/>
      <c r="Z1466" s="27"/>
      <c r="AA1466" s="27"/>
      <c r="BU1466" s="140"/>
    </row>
    <row r="1467" spans="24:73" x14ac:dyDescent="0.25">
      <c r="X1467" s="27"/>
      <c r="Y1467" s="27"/>
      <c r="Z1467" s="27"/>
      <c r="AA1467" s="27"/>
      <c r="BU1467" s="140"/>
    </row>
    <row r="1468" spans="24:73" x14ac:dyDescent="0.25">
      <c r="X1468" s="27"/>
      <c r="Y1468" s="27"/>
      <c r="Z1468" s="27"/>
      <c r="AA1468" s="27"/>
      <c r="BU1468" s="140"/>
    </row>
    <row r="1469" spans="24:73" x14ac:dyDescent="0.25">
      <c r="X1469" s="27"/>
      <c r="Y1469" s="27"/>
      <c r="Z1469" s="27"/>
      <c r="AA1469" s="27"/>
      <c r="BU1469" s="140"/>
    </row>
    <row r="1470" spans="24:73" x14ac:dyDescent="0.25">
      <c r="X1470" s="27"/>
      <c r="Y1470" s="27"/>
      <c r="Z1470" s="27"/>
      <c r="AA1470" s="27"/>
      <c r="BU1470" s="140"/>
    </row>
    <row r="1471" spans="24:73" x14ac:dyDescent="0.25">
      <c r="X1471" s="27"/>
      <c r="Y1471" s="27"/>
      <c r="Z1471" s="27"/>
      <c r="AA1471" s="27"/>
      <c r="BU1471" s="140"/>
    </row>
    <row r="1472" spans="24:73" x14ac:dyDescent="0.25">
      <c r="X1472" s="27"/>
      <c r="Y1472" s="27"/>
      <c r="Z1472" s="27"/>
      <c r="AA1472" s="27"/>
      <c r="BU1472" s="140"/>
    </row>
    <row r="1473" spans="24:73" x14ac:dyDescent="0.25">
      <c r="X1473" s="27"/>
      <c r="Y1473" s="27"/>
      <c r="Z1473" s="27"/>
      <c r="AA1473" s="27"/>
      <c r="BU1473" s="140"/>
    </row>
    <row r="1474" spans="24:73" x14ac:dyDescent="0.25">
      <c r="X1474" s="27"/>
      <c r="Y1474" s="27"/>
      <c r="Z1474" s="27"/>
      <c r="AA1474" s="27"/>
      <c r="BU1474" s="140"/>
    </row>
    <row r="1475" spans="24:73" x14ac:dyDescent="0.25">
      <c r="X1475" s="27"/>
      <c r="Y1475" s="27"/>
      <c r="Z1475" s="27"/>
      <c r="AA1475" s="27"/>
      <c r="BU1475" s="140"/>
    </row>
    <row r="1476" spans="24:73" x14ac:dyDescent="0.25">
      <c r="X1476" s="27"/>
      <c r="Y1476" s="27"/>
      <c r="Z1476" s="27"/>
      <c r="AA1476" s="27"/>
      <c r="BU1476" s="140"/>
    </row>
    <row r="1477" spans="24:73" x14ac:dyDescent="0.25">
      <c r="X1477" s="27"/>
      <c r="Y1477" s="27"/>
      <c r="Z1477" s="27"/>
      <c r="AA1477" s="27"/>
      <c r="BU1477" s="140"/>
    </row>
    <row r="1478" spans="24:73" x14ac:dyDescent="0.25">
      <c r="X1478" s="27"/>
      <c r="Y1478" s="27"/>
      <c r="Z1478" s="27"/>
      <c r="AA1478" s="27"/>
      <c r="BU1478" s="140"/>
    </row>
    <row r="1479" spans="24:73" x14ac:dyDescent="0.25">
      <c r="X1479" s="27"/>
      <c r="Y1479" s="27"/>
      <c r="Z1479" s="27"/>
      <c r="AA1479" s="27"/>
      <c r="BU1479" s="140"/>
    </row>
    <row r="1480" spans="24:73" x14ac:dyDescent="0.25">
      <c r="X1480" s="27"/>
      <c r="Y1480" s="27"/>
      <c r="Z1480" s="27"/>
      <c r="AA1480" s="27"/>
      <c r="BU1480" s="140"/>
    </row>
    <row r="1481" spans="24:73" x14ac:dyDescent="0.25">
      <c r="X1481" s="27"/>
      <c r="Y1481" s="27"/>
      <c r="Z1481" s="27"/>
      <c r="AA1481" s="27"/>
      <c r="BU1481" s="140"/>
    </row>
    <row r="1482" spans="24:73" x14ac:dyDescent="0.25">
      <c r="X1482" s="27"/>
      <c r="Y1482" s="27"/>
      <c r="Z1482" s="27"/>
      <c r="AA1482" s="27"/>
      <c r="BU1482" s="140"/>
    </row>
    <row r="1483" spans="24:73" x14ac:dyDescent="0.25">
      <c r="X1483" s="27"/>
      <c r="Y1483" s="27"/>
      <c r="Z1483" s="27"/>
      <c r="AA1483" s="27"/>
      <c r="BU1483" s="140"/>
    </row>
    <row r="1484" spans="24:73" x14ac:dyDescent="0.25">
      <c r="X1484" s="27"/>
      <c r="Y1484" s="27"/>
      <c r="Z1484" s="27"/>
      <c r="AA1484" s="27"/>
      <c r="BU1484" s="140"/>
    </row>
    <row r="1485" spans="24:73" x14ac:dyDescent="0.25">
      <c r="X1485" s="27"/>
      <c r="Y1485" s="27"/>
      <c r="Z1485" s="27"/>
      <c r="AA1485" s="27"/>
      <c r="BU1485" s="140"/>
    </row>
    <row r="1486" spans="24:73" x14ac:dyDescent="0.25">
      <c r="X1486" s="27"/>
      <c r="Y1486" s="27"/>
      <c r="Z1486" s="27"/>
      <c r="AA1486" s="27"/>
      <c r="BU1486" s="140"/>
    </row>
    <row r="1487" spans="24:73" x14ac:dyDescent="0.25">
      <c r="X1487" s="27"/>
      <c r="Y1487" s="27"/>
      <c r="Z1487" s="27"/>
      <c r="AA1487" s="27"/>
      <c r="BU1487" s="140"/>
    </row>
    <row r="1488" spans="24:73" x14ac:dyDescent="0.25">
      <c r="X1488" s="27"/>
      <c r="Y1488" s="27"/>
      <c r="Z1488" s="27"/>
      <c r="AA1488" s="27"/>
      <c r="BU1488" s="140"/>
    </row>
    <row r="1489" spans="24:73" x14ac:dyDescent="0.25">
      <c r="X1489" s="27"/>
      <c r="Y1489" s="27"/>
      <c r="Z1489" s="27"/>
      <c r="AA1489" s="27"/>
      <c r="BU1489" s="140"/>
    </row>
    <row r="1490" spans="24:73" x14ac:dyDescent="0.25">
      <c r="X1490" s="27"/>
      <c r="Y1490" s="27"/>
      <c r="Z1490" s="27"/>
      <c r="AA1490" s="27"/>
      <c r="BU1490" s="140"/>
    </row>
    <row r="1491" spans="24:73" x14ac:dyDescent="0.25">
      <c r="X1491" s="27"/>
      <c r="Y1491" s="27"/>
      <c r="Z1491" s="27"/>
      <c r="AA1491" s="27"/>
      <c r="BU1491" s="140"/>
    </row>
    <row r="1492" spans="24:73" x14ac:dyDescent="0.25">
      <c r="X1492" s="27"/>
      <c r="Y1492" s="27"/>
      <c r="Z1492" s="27"/>
      <c r="AA1492" s="27"/>
      <c r="BU1492" s="140"/>
    </row>
    <row r="1493" spans="24:73" x14ac:dyDescent="0.25">
      <c r="X1493" s="27"/>
      <c r="Y1493" s="27"/>
      <c r="Z1493" s="27"/>
      <c r="AA1493" s="27"/>
      <c r="BU1493" s="140"/>
    </row>
    <row r="1494" spans="24:73" x14ac:dyDescent="0.25">
      <c r="X1494" s="27"/>
      <c r="Y1494" s="27"/>
      <c r="Z1494" s="27"/>
      <c r="AA1494" s="27"/>
      <c r="BU1494" s="140"/>
    </row>
    <row r="1495" spans="24:73" x14ac:dyDescent="0.25">
      <c r="X1495" s="27"/>
      <c r="Y1495" s="27"/>
      <c r="Z1495" s="27"/>
      <c r="AA1495" s="27"/>
      <c r="BU1495" s="140"/>
    </row>
    <row r="1496" spans="24:73" x14ac:dyDescent="0.25">
      <c r="X1496" s="27"/>
      <c r="Y1496" s="27"/>
      <c r="Z1496" s="27"/>
      <c r="AA1496" s="27"/>
      <c r="BU1496" s="140"/>
    </row>
    <row r="1497" spans="24:73" x14ac:dyDescent="0.25">
      <c r="X1497" s="27"/>
      <c r="Y1497" s="27"/>
      <c r="Z1497" s="27"/>
      <c r="AA1497" s="27"/>
      <c r="BU1497" s="140"/>
    </row>
    <row r="1498" spans="24:73" x14ac:dyDescent="0.25">
      <c r="X1498" s="27"/>
      <c r="Y1498" s="27"/>
      <c r="Z1498" s="27"/>
      <c r="AA1498" s="27"/>
      <c r="BU1498" s="140"/>
    </row>
    <row r="1499" spans="24:73" x14ac:dyDescent="0.25">
      <c r="X1499" s="27"/>
      <c r="Y1499" s="27"/>
      <c r="Z1499" s="27"/>
      <c r="AA1499" s="27"/>
      <c r="BU1499" s="140"/>
    </row>
    <row r="1500" spans="24:73" x14ac:dyDescent="0.25">
      <c r="X1500" s="27"/>
      <c r="Y1500" s="27"/>
      <c r="Z1500" s="27"/>
      <c r="AA1500" s="27"/>
      <c r="BU1500" s="140"/>
    </row>
    <row r="1501" spans="24:73" x14ac:dyDescent="0.25">
      <c r="X1501" s="27"/>
      <c r="Y1501" s="27"/>
      <c r="Z1501" s="27"/>
      <c r="AA1501" s="27"/>
      <c r="BU1501" s="140"/>
    </row>
    <row r="1502" spans="24:73" x14ac:dyDescent="0.25">
      <c r="X1502" s="27"/>
      <c r="Y1502" s="27"/>
      <c r="Z1502" s="27"/>
      <c r="AA1502" s="27"/>
      <c r="BU1502" s="140"/>
    </row>
    <row r="1503" spans="24:73" x14ac:dyDescent="0.25">
      <c r="X1503" s="27"/>
      <c r="Y1503" s="27"/>
      <c r="Z1503" s="27"/>
      <c r="AA1503" s="27"/>
      <c r="BU1503" s="140"/>
    </row>
    <row r="1504" spans="24:73" x14ac:dyDescent="0.25">
      <c r="X1504" s="27"/>
      <c r="Y1504" s="27"/>
      <c r="Z1504" s="27"/>
      <c r="AA1504" s="27"/>
      <c r="BU1504" s="140"/>
    </row>
    <row r="1505" spans="24:73" x14ac:dyDescent="0.25">
      <c r="X1505" s="27"/>
      <c r="Y1505" s="27"/>
      <c r="Z1505" s="27"/>
      <c r="AA1505" s="27"/>
      <c r="BU1505" s="140"/>
    </row>
    <row r="1506" spans="24:73" x14ac:dyDescent="0.25">
      <c r="X1506" s="27"/>
      <c r="Y1506" s="27"/>
      <c r="Z1506" s="27"/>
      <c r="AA1506" s="27"/>
      <c r="BU1506" s="140"/>
    </row>
    <row r="1507" spans="24:73" x14ac:dyDescent="0.25">
      <c r="X1507" s="27"/>
      <c r="Y1507" s="27"/>
      <c r="Z1507" s="27"/>
      <c r="AA1507" s="27"/>
      <c r="BU1507" s="140"/>
    </row>
    <row r="1508" spans="24:73" x14ac:dyDescent="0.25">
      <c r="X1508" s="27"/>
      <c r="Y1508" s="27"/>
      <c r="Z1508" s="27"/>
      <c r="AA1508" s="27"/>
      <c r="BU1508" s="140"/>
    </row>
    <row r="1509" spans="24:73" x14ac:dyDescent="0.25">
      <c r="X1509" s="27"/>
      <c r="Y1509" s="27"/>
      <c r="Z1509" s="27"/>
      <c r="AA1509" s="27"/>
      <c r="BU1509" s="140"/>
    </row>
    <row r="1510" spans="24:73" x14ac:dyDescent="0.25">
      <c r="X1510" s="27"/>
      <c r="Y1510" s="27"/>
      <c r="Z1510" s="27"/>
      <c r="AA1510" s="27"/>
      <c r="BU1510" s="140"/>
    </row>
    <row r="1511" spans="24:73" x14ac:dyDescent="0.25">
      <c r="X1511" s="27"/>
      <c r="Y1511" s="27"/>
      <c r="Z1511" s="27"/>
      <c r="AA1511" s="27"/>
      <c r="BU1511" s="140"/>
    </row>
    <row r="1512" spans="24:73" x14ac:dyDescent="0.25">
      <c r="X1512" s="27"/>
      <c r="Y1512" s="27"/>
      <c r="Z1512" s="27"/>
      <c r="AA1512" s="27"/>
      <c r="BU1512" s="140"/>
    </row>
    <row r="1513" spans="24:73" x14ac:dyDescent="0.25">
      <c r="X1513" s="27"/>
      <c r="Y1513" s="27"/>
      <c r="Z1513" s="27"/>
      <c r="AA1513" s="27"/>
      <c r="BU1513" s="140"/>
    </row>
    <row r="1514" spans="24:73" x14ac:dyDescent="0.25">
      <c r="X1514" s="27"/>
      <c r="Y1514" s="27"/>
      <c r="Z1514" s="27"/>
      <c r="AA1514" s="27"/>
      <c r="BU1514" s="140"/>
    </row>
    <row r="1515" spans="24:73" x14ac:dyDescent="0.25">
      <c r="X1515" s="27"/>
      <c r="Y1515" s="27"/>
      <c r="Z1515" s="27"/>
      <c r="AA1515" s="27"/>
      <c r="BU1515" s="140"/>
    </row>
    <row r="1516" spans="24:73" x14ac:dyDescent="0.25">
      <c r="X1516" s="27"/>
      <c r="Y1516" s="27"/>
      <c r="Z1516" s="27"/>
      <c r="AA1516" s="27"/>
      <c r="BU1516" s="140"/>
    </row>
    <row r="1517" spans="24:73" x14ac:dyDescent="0.25">
      <c r="X1517" s="27"/>
      <c r="Y1517" s="27"/>
      <c r="Z1517" s="27"/>
      <c r="AA1517" s="27"/>
      <c r="BU1517" s="140"/>
    </row>
    <row r="1518" spans="24:73" x14ac:dyDescent="0.25">
      <c r="X1518" s="27"/>
      <c r="Y1518" s="27"/>
      <c r="Z1518" s="27"/>
      <c r="AA1518" s="27"/>
      <c r="BU1518" s="140"/>
    </row>
    <row r="1519" spans="24:73" x14ac:dyDescent="0.25">
      <c r="X1519" s="27"/>
      <c r="Y1519" s="27"/>
      <c r="Z1519" s="27"/>
      <c r="AA1519" s="27"/>
      <c r="BU1519" s="140"/>
    </row>
    <row r="1520" spans="24:73" x14ac:dyDescent="0.25">
      <c r="X1520" s="27"/>
      <c r="Y1520" s="27"/>
      <c r="Z1520" s="27"/>
      <c r="AA1520" s="27"/>
      <c r="BU1520" s="140"/>
    </row>
    <row r="1521" spans="24:73" x14ac:dyDescent="0.25">
      <c r="X1521" s="27"/>
      <c r="Y1521" s="27"/>
      <c r="Z1521" s="27"/>
      <c r="AA1521" s="27"/>
      <c r="BU1521" s="140"/>
    </row>
    <row r="1522" spans="24:73" x14ac:dyDescent="0.25">
      <c r="X1522" s="27"/>
      <c r="Y1522" s="27"/>
      <c r="Z1522" s="27"/>
      <c r="AA1522" s="27"/>
      <c r="BU1522" s="140"/>
    </row>
    <row r="1523" spans="24:73" x14ac:dyDescent="0.25">
      <c r="X1523" s="27"/>
      <c r="Y1523" s="27"/>
      <c r="Z1523" s="27"/>
      <c r="AA1523" s="27"/>
      <c r="BU1523" s="140"/>
    </row>
    <row r="1524" spans="24:73" x14ac:dyDescent="0.25">
      <c r="X1524" s="27"/>
      <c r="Y1524" s="27"/>
      <c r="Z1524" s="27"/>
      <c r="AA1524" s="27"/>
      <c r="BU1524" s="140"/>
    </row>
    <row r="1525" spans="24:73" x14ac:dyDescent="0.25">
      <c r="X1525" s="27"/>
      <c r="Y1525" s="27"/>
      <c r="Z1525" s="27"/>
      <c r="AA1525" s="27"/>
      <c r="BU1525" s="140"/>
    </row>
    <row r="1526" spans="24:73" x14ac:dyDescent="0.25">
      <c r="X1526" s="27"/>
      <c r="Y1526" s="27"/>
      <c r="Z1526" s="27"/>
      <c r="AA1526" s="27"/>
      <c r="BU1526" s="140"/>
    </row>
    <row r="1527" spans="24:73" x14ac:dyDescent="0.25">
      <c r="X1527" s="27"/>
      <c r="Y1527" s="27"/>
      <c r="Z1527" s="27"/>
      <c r="AA1527" s="27"/>
      <c r="BU1527" s="140"/>
    </row>
    <row r="1528" spans="24:73" x14ac:dyDescent="0.25">
      <c r="X1528" s="27"/>
      <c r="Y1528" s="27"/>
      <c r="Z1528" s="27"/>
      <c r="AA1528" s="27"/>
      <c r="BU1528" s="140"/>
    </row>
    <row r="1529" spans="24:73" x14ac:dyDescent="0.25">
      <c r="X1529" s="27"/>
      <c r="Y1529" s="27"/>
      <c r="Z1529" s="27"/>
      <c r="AA1529" s="27"/>
      <c r="BU1529" s="140"/>
    </row>
    <row r="1530" spans="24:73" x14ac:dyDescent="0.25">
      <c r="X1530" s="27"/>
      <c r="Y1530" s="27"/>
      <c r="Z1530" s="27"/>
      <c r="AA1530" s="27"/>
      <c r="BU1530" s="140"/>
    </row>
    <row r="1531" spans="24:73" x14ac:dyDescent="0.25">
      <c r="X1531" s="27"/>
      <c r="Y1531" s="27"/>
      <c r="Z1531" s="27"/>
      <c r="AA1531" s="27"/>
      <c r="BU1531" s="140"/>
    </row>
    <row r="1532" spans="24:73" x14ac:dyDescent="0.25">
      <c r="X1532" s="27"/>
      <c r="Y1532" s="27"/>
      <c r="Z1532" s="27"/>
      <c r="AA1532" s="27"/>
      <c r="BU1532" s="140"/>
    </row>
    <row r="1533" spans="24:73" x14ac:dyDescent="0.25">
      <c r="X1533" s="27"/>
      <c r="Y1533" s="27"/>
      <c r="Z1533" s="27"/>
      <c r="AA1533" s="27"/>
      <c r="BU1533" s="140"/>
    </row>
    <row r="1534" spans="24:73" x14ac:dyDescent="0.25">
      <c r="X1534" s="27"/>
      <c r="Y1534" s="27"/>
      <c r="Z1534" s="27"/>
      <c r="AA1534" s="27"/>
      <c r="BU1534" s="140"/>
    </row>
    <row r="1535" spans="24:73" x14ac:dyDescent="0.25">
      <c r="X1535" s="27"/>
      <c r="Y1535" s="27"/>
      <c r="Z1535" s="27"/>
      <c r="AA1535" s="27"/>
      <c r="BU1535" s="140"/>
    </row>
    <row r="1536" spans="24:73" x14ac:dyDescent="0.25">
      <c r="X1536" s="27"/>
      <c r="Y1536" s="27"/>
      <c r="Z1536" s="27"/>
      <c r="AA1536" s="27"/>
      <c r="BU1536" s="140"/>
    </row>
    <row r="1537" spans="24:73" x14ac:dyDescent="0.25">
      <c r="X1537" s="27"/>
      <c r="Y1537" s="27"/>
      <c r="Z1537" s="27"/>
      <c r="AA1537" s="27"/>
      <c r="BU1537" s="140"/>
    </row>
    <row r="1538" spans="24:73" x14ac:dyDescent="0.25">
      <c r="X1538" s="27"/>
      <c r="Y1538" s="27"/>
      <c r="Z1538" s="27"/>
      <c r="AA1538" s="27"/>
      <c r="BU1538" s="140"/>
    </row>
    <row r="1539" spans="24:73" x14ac:dyDescent="0.25">
      <c r="X1539" s="27"/>
      <c r="Y1539" s="27"/>
      <c r="Z1539" s="27"/>
      <c r="AA1539" s="27"/>
      <c r="BU1539" s="140"/>
    </row>
    <row r="1540" spans="24:73" x14ac:dyDescent="0.25">
      <c r="X1540" s="27"/>
      <c r="Y1540" s="27"/>
      <c r="Z1540" s="27"/>
      <c r="AA1540" s="27"/>
      <c r="BU1540" s="140"/>
    </row>
    <row r="1541" spans="24:73" x14ac:dyDescent="0.25">
      <c r="X1541" s="27"/>
      <c r="Y1541" s="27"/>
      <c r="Z1541" s="27"/>
      <c r="AA1541" s="27"/>
      <c r="BU1541" s="140"/>
    </row>
    <row r="1542" spans="24:73" x14ac:dyDescent="0.25">
      <c r="X1542" s="27"/>
      <c r="Y1542" s="27"/>
      <c r="Z1542" s="27"/>
      <c r="AA1542" s="27"/>
      <c r="BU1542" s="140"/>
    </row>
    <row r="1543" spans="24:73" x14ac:dyDescent="0.25">
      <c r="X1543" s="27"/>
      <c r="Y1543" s="27"/>
      <c r="Z1543" s="27"/>
      <c r="AA1543" s="27"/>
      <c r="BU1543" s="140"/>
    </row>
    <row r="1544" spans="24:73" x14ac:dyDescent="0.25">
      <c r="X1544" s="27"/>
      <c r="Y1544" s="27"/>
      <c r="Z1544" s="27"/>
      <c r="AA1544" s="27"/>
      <c r="BU1544" s="140"/>
    </row>
    <row r="1545" spans="24:73" x14ac:dyDescent="0.25">
      <c r="X1545" s="27"/>
      <c r="Y1545" s="27"/>
      <c r="Z1545" s="27"/>
      <c r="AA1545" s="27"/>
      <c r="BU1545" s="140"/>
    </row>
    <row r="1546" spans="24:73" x14ac:dyDescent="0.25">
      <c r="X1546" s="27"/>
      <c r="Y1546" s="27"/>
      <c r="Z1546" s="27"/>
      <c r="AA1546" s="27"/>
      <c r="BU1546" s="140"/>
    </row>
    <row r="1547" spans="24:73" x14ac:dyDescent="0.25">
      <c r="X1547" s="27"/>
      <c r="Y1547" s="27"/>
      <c r="Z1547" s="27"/>
      <c r="AA1547" s="27"/>
      <c r="BU1547" s="140"/>
    </row>
    <row r="1548" spans="24:73" x14ac:dyDescent="0.25">
      <c r="X1548" s="27"/>
      <c r="Y1548" s="27"/>
      <c r="Z1548" s="27"/>
      <c r="AA1548" s="27"/>
      <c r="BU1548" s="140"/>
    </row>
    <row r="1549" spans="24:73" x14ac:dyDescent="0.25">
      <c r="X1549" s="27"/>
      <c r="Y1549" s="27"/>
      <c r="Z1549" s="27"/>
      <c r="AA1549" s="27"/>
      <c r="BU1549" s="140"/>
    </row>
    <row r="1550" spans="24:73" x14ac:dyDescent="0.25">
      <c r="X1550" s="27"/>
      <c r="Y1550" s="27"/>
      <c r="Z1550" s="27"/>
      <c r="AA1550" s="27"/>
      <c r="BU1550" s="140"/>
    </row>
    <row r="1551" spans="24:73" x14ac:dyDescent="0.25">
      <c r="X1551" s="27"/>
      <c r="Y1551" s="27"/>
      <c r="Z1551" s="27"/>
      <c r="AA1551" s="27"/>
      <c r="BU1551" s="140"/>
    </row>
    <row r="1552" spans="24:73" x14ac:dyDescent="0.25">
      <c r="X1552" s="27"/>
      <c r="Y1552" s="27"/>
      <c r="Z1552" s="27"/>
      <c r="AA1552" s="27"/>
      <c r="BU1552" s="140"/>
    </row>
    <row r="1553" spans="24:73" x14ac:dyDescent="0.25">
      <c r="X1553" s="27"/>
      <c r="Y1553" s="27"/>
      <c r="Z1553" s="27"/>
      <c r="AA1553" s="27"/>
      <c r="BU1553" s="140"/>
    </row>
    <row r="1554" spans="24:73" x14ac:dyDescent="0.25">
      <c r="X1554" s="27"/>
      <c r="Y1554" s="27"/>
      <c r="Z1554" s="27"/>
      <c r="AA1554" s="27"/>
      <c r="BU1554" s="140"/>
    </row>
    <row r="1555" spans="24:73" x14ac:dyDescent="0.25">
      <c r="X1555" s="27"/>
      <c r="Y1555" s="27"/>
      <c r="Z1555" s="27"/>
      <c r="AA1555" s="27"/>
      <c r="BU1555" s="140"/>
    </row>
    <row r="1556" spans="24:73" x14ac:dyDescent="0.25">
      <c r="X1556" s="27"/>
      <c r="Y1556" s="27"/>
      <c r="Z1556" s="27"/>
      <c r="AA1556" s="27"/>
      <c r="BU1556" s="140"/>
    </row>
    <row r="1557" spans="24:73" x14ac:dyDescent="0.25">
      <c r="X1557" s="27"/>
      <c r="Y1557" s="27"/>
      <c r="Z1557" s="27"/>
      <c r="AA1557" s="27"/>
      <c r="BU1557" s="140"/>
    </row>
    <row r="1558" spans="24:73" x14ac:dyDescent="0.25">
      <c r="X1558" s="27"/>
      <c r="Y1558" s="27"/>
      <c r="Z1558" s="27"/>
      <c r="AA1558" s="27"/>
      <c r="BU1558" s="140"/>
    </row>
    <row r="1559" spans="24:73" x14ac:dyDescent="0.25">
      <c r="X1559" s="27"/>
      <c r="Y1559" s="27"/>
      <c r="Z1559" s="27"/>
      <c r="AA1559" s="27"/>
      <c r="BU1559" s="140"/>
    </row>
    <row r="1560" spans="24:73" x14ac:dyDescent="0.25">
      <c r="X1560" s="27"/>
      <c r="Y1560" s="27"/>
      <c r="Z1560" s="27"/>
      <c r="AA1560" s="27"/>
      <c r="BU1560" s="140"/>
    </row>
    <row r="1561" spans="24:73" x14ac:dyDescent="0.25">
      <c r="X1561" s="27"/>
      <c r="Y1561" s="27"/>
      <c r="Z1561" s="27"/>
      <c r="AA1561" s="27"/>
      <c r="BU1561" s="140"/>
    </row>
    <row r="1562" spans="24:73" x14ac:dyDescent="0.25">
      <c r="X1562" s="27"/>
      <c r="Y1562" s="27"/>
      <c r="Z1562" s="27"/>
      <c r="AA1562" s="27"/>
      <c r="BU1562" s="140"/>
    </row>
    <row r="1563" spans="24:73" x14ac:dyDescent="0.25">
      <c r="X1563" s="27"/>
      <c r="Y1563" s="27"/>
      <c r="Z1563" s="27"/>
      <c r="AA1563" s="27"/>
      <c r="BU1563" s="140"/>
    </row>
    <row r="1564" spans="24:73" x14ac:dyDescent="0.25">
      <c r="X1564" s="27"/>
      <c r="Y1564" s="27"/>
      <c r="Z1564" s="27"/>
      <c r="AA1564" s="27"/>
      <c r="BU1564" s="140"/>
    </row>
    <row r="1565" spans="24:73" x14ac:dyDescent="0.25">
      <c r="X1565" s="27"/>
      <c r="Y1565" s="27"/>
      <c r="Z1565" s="27"/>
      <c r="AA1565" s="27"/>
      <c r="BU1565" s="140"/>
    </row>
    <row r="1566" spans="24:73" x14ac:dyDescent="0.25">
      <c r="X1566" s="27"/>
      <c r="Y1566" s="27"/>
      <c r="Z1566" s="27"/>
      <c r="AA1566" s="27"/>
      <c r="BU1566" s="140"/>
    </row>
    <row r="1567" spans="24:73" x14ac:dyDescent="0.25">
      <c r="X1567" s="27"/>
      <c r="Y1567" s="27"/>
      <c r="Z1567" s="27"/>
      <c r="AA1567" s="27"/>
      <c r="BU1567" s="140"/>
    </row>
    <row r="1568" spans="24:73" x14ac:dyDescent="0.25">
      <c r="X1568" s="27"/>
      <c r="Y1568" s="27"/>
      <c r="Z1568" s="27"/>
      <c r="AA1568" s="27"/>
      <c r="BU1568" s="140"/>
    </row>
    <row r="1569" spans="24:73" x14ac:dyDescent="0.25">
      <c r="X1569" s="27"/>
      <c r="Y1569" s="27"/>
      <c r="Z1569" s="27"/>
      <c r="AA1569" s="27"/>
      <c r="BU1569" s="140"/>
    </row>
    <row r="1570" spans="24:73" x14ac:dyDescent="0.25">
      <c r="X1570" s="27"/>
      <c r="Y1570" s="27"/>
      <c r="Z1570" s="27"/>
      <c r="AA1570" s="27"/>
      <c r="BU1570" s="140"/>
    </row>
    <row r="1571" spans="24:73" x14ac:dyDescent="0.25">
      <c r="X1571" s="27"/>
      <c r="Y1571" s="27"/>
      <c r="Z1571" s="27"/>
      <c r="AA1571" s="27"/>
      <c r="BU1571" s="140"/>
    </row>
    <row r="1572" spans="24:73" x14ac:dyDescent="0.25">
      <c r="X1572" s="27"/>
      <c r="Y1572" s="27"/>
      <c r="Z1572" s="27"/>
      <c r="AA1572" s="27"/>
      <c r="BU1572" s="140"/>
    </row>
    <row r="1573" spans="24:73" x14ac:dyDescent="0.25">
      <c r="X1573" s="27"/>
      <c r="Y1573" s="27"/>
      <c r="Z1573" s="27"/>
      <c r="AA1573" s="27"/>
      <c r="BU1573" s="140"/>
    </row>
    <row r="1574" spans="24:73" x14ac:dyDescent="0.25">
      <c r="X1574" s="27"/>
      <c r="Y1574" s="27"/>
      <c r="Z1574" s="27"/>
      <c r="AA1574" s="27"/>
      <c r="BU1574" s="140"/>
    </row>
    <row r="1575" spans="24:73" x14ac:dyDescent="0.25">
      <c r="X1575" s="27"/>
      <c r="Y1575" s="27"/>
      <c r="Z1575" s="27"/>
      <c r="AA1575" s="27"/>
      <c r="BU1575" s="140"/>
    </row>
    <row r="1576" spans="24:73" x14ac:dyDescent="0.25">
      <c r="X1576" s="27"/>
      <c r="Y1576" s="27"/>
      <c r="Z1576" s="27"/>
      <c r="AA1576" s="27"/>
      <c r="BU1576" s="140"/>
    </row>
    <row r="1577" spans="24:73" x14ac:dyDescent="0.25">
      <c r="X1577" s="27"/>
      <c r="Y1577" s="27"/>
      <c r="Z1577" s="27"/>
      <c r="AA1577" s="27"/>
      <c r="BU1577" s="140"/>
    </row>
    <row r="1578" spans="24:73" x14ac:dyDescent="0.25">
      <c r="X1578" s="27"/>
      <c r="Y1578" s="27"/>
      <c r="Z1578" s="27"/>
      <c r="AA1578" s="27"/>
      <c r="BU1578" s="140"/>
    </row>
    <row r="1579" spans="24:73" x14ac:dyDescent="0.25">
      <c r="X1579" s="27"/>
      <c r="Y1579" s="27"/>
      <c r="Z1579" s="27"/>
      <c r="AA1579" s="27"/>
      <c r="BU1579" s="140"/>
    </row>
    <row r="1580" spans="24:73" x14ac:dyDescent="0.25">
      <c r="X1580" s="27"/>
      <c r="Y1580" s="27"/>
      <c r="Z1580" s="27"/>
      <c r="AA1580" s="27"/>
      <c r="BU1580" s="140"/>
    </row>
    <row r="1581" spans="24:73" x14ac:dyDescent="0.25">
      <c r="X1581" s="27"/>
      <c r="Y1581" s="27"/>
      <c r="Z1581" s="27"/>
      <c r="AA1581" s="27"/>
      <c r="BU1581" s="140"/>
    </row>
    <row r="1582" spans="24:73" x14ac:dyDescent="0.25">
      <c r="X1582" s="27"/>
      <c r="Y1582" s="27"/>
      <c r="Z1582" s="27"/>
      <c r="AA1582" s="27"/>
      <c r="BU1582" s="140"/>
    </row>
    <row r="1583" spans="24:73" x14ac:dyDescent="0.25">
      <c r="X1583" s="27"/>
      <c r="Y1583" s="27"/>
      <c r="Z1583" s="27"/>
      <c r="AA1583" s="27"/>
      <c r="BU1583" s="140"/>
    </row>
    <row r="1584" spans="24:73" x14ac:dyDescent="0.25">
      <c r="X1584" s="27"/>
      <c r="Y1584" s="27"/>
      <c r="Z1584" s="27"/>
      <c r="AA1584" s="27"/>
      <c r="BU1584" s="140"/>
    </row>
    <row r="1585" spans="24:73" x14ac:dyDescent="0.25">
      <c r="X1585" s="27"/>
      <c r="Y1585" s="27"/>
      <c r="Z1585" s="27"/>
      <c r="AA1585" s="27"/>
      <c r="BU1585" s="140"/>
    </row>
    <row r="1586" spans="24:73" x14ac:dyDescent="0.25">
      <c r="X1586" s="27"/>
      <c r="Y1586" s="27"/>
      <c r="Z1586" s="27"/>
      <c r="AA1586" s="27"/>
      <c r="BU1586" s="140"/>
    </row>
    <row r="1587" spans="24:73" x14ac:dyDescent="0.25">
      <c r="X1587" s="27"/>
      <c r="Y1587" s="27"/>
      <c r="Z1587" s="27"/>
      <c r="AA1587" s="27"/>
      <c r="BU1587" s="140"/>
    </row>
    <row r="1588" spans="24:73" x14ac:dyDescent="0.25">
      <c r="X1588" s="27"/>
      <c r="Y1588" s="27"/>
      <c r="Z1588" s="27"/>
      <c r="AA1588" s="27"/>
      <c r="BU1588" s="140"/>
    </row>
    <row r="1589" spans="24:73" x14ac:dyDescent="0.25">
      <c r="X1589" s="27"/>
      <c r="Y1589" s="27"/>
      <c r="Z1589" s="27"/>
      <c r="AA1589" s="27"/>
      <c r="BU1589" s="140"/>
    </row>
    <row r="1590" spans="24:73" x14ac:dyDescent="0.25">
      <c r="X1590" s="27"/>
      <c r="Y1590" s="27"/>
      <c r="Z1590" s="27"/>
      <c r="AA1590" s="27"/>
      <c r="BU1590" s="140"/>
    </row>
    <row r="1591" spans="24:73" x14ac:dyDescent="0.25">
      <c r="X1591" s="27"/>
      <c r="Y1591" s="27"/>
      <c r="Z1591" s="27"/>
      <c r="AA1591" s="27"/>
      <c r="BU1591" s="140"/>
    </row>
    <row r="1592" spans="24:73" x14ac:dyDescent="0.25">
      <c r="X1592" s="27"/>
      <c r="Y1592" s="27"/>
      <c r="Z1592" s="27"/>
      <c r="AA1592" s="27"/>
      <c r="BU1592" s="140"/>
    </row>
    <row r="1593" spans="24:73" x14ac:dyDescent="0.25">
      <c r="X1593" s="27"/>
      <c r="Y1593" s="27"/>
      <c r="Z1593" s="27"/>
      <c r="AA1593" s="27"/>
      <c r="BU1593" s="140"/>
    </row>
    <row r="1594" spans="24:73" x14ac:dyDescent="0.25">
      <c r="X1594" s="27"/>
      <c r="Y1594" s="27"/>
      <c r="Z1594" s="27"/>
      <c r="AA1594" s="27"/>
      <c r="BU1594" s="140"/>
    </row>
    <row r="1595" spans="24:73" x14ac:dyDescent="0.25">
      <c r="X1595" s="27"/>
      <c r="Y1595" s="27"/>
      <c r="Z1595" s="27"/>
      <c r="AA1595" s="27"/>
      <c r="BU1595" s="140"/>
    </row>
    <row r="1596" spans="24:73" x14ac:dyDescent="0.25">
      <c r="X1596" s="27"/>
      <c r="Y1596" s="27"/>
      <c r="Z1596" s="27"/>
      <c r="AA1596" s="27"/>
      <c r="BU1596" s="140"/>
    </row>
    <row r="1597" spans="24:73" x14ac:dyDescent="0.25">
      <c r="X1597" s="27"/>
      <c r="Y1597" s="27"/>
      <c r="Z1597" s="27"/>
      <c r="AA1597" s="27"/>
      <c r="BU1597" s="140"/>
    </row>
    <row r="1598" spans="24:73" x14ac:dyDescent="0.25">
      <c r="X1598" s="27"/>
      <c r="Y1598" s="27"/>
      <c r="Z1598" s="27"/>
      <c r="AA1598" s="27"/>
      <c r="BU1598" s="140"/>
    </row>
    <row r="1599" spans="24:73" x14ac:dyDescent="0.25">
      <c r="X1599" s="27"/>
      <c r="Y1599" s="27"/>
      <c r="Z1599" s="27"/>
      <c r="AA1599" s="27"/>
      <c r="BU1599" s="140"/>
    </row>
    <row r="1600" spans="24:73" x14ac:dyDescent="0.25">
      <c r="X1600" s="27"/>
      <c r="Y1600" s="27"/>
      <c r="Z1600" s="27"/>
      <c r="AA1600" s="27"/>
      <c r="BU1600" s="140"/>
    </row>
    <row r="1601" spans="24:73" x14ac:dyDescent="0.25">
      <c r="X1601" s="27"/>
      <c r="Y1601" s="27"/>
      <c r="Z1601" s="27"/>
      <c r="AA1601" s="27"/>
      <c r="BU1601" s="140"/>
    </row>
    <row r="1602" spans="24:73" x14ac:dyDescent="0.25">
      <c r="X1602" s="27"/>
      <c r="Y1602" s="27"/>
      <c r="Z1602" s="27"/>
      <c r="AA1602" s="27"/>
      <c r="BU1602" s="140"/>
    </row>
    <row r="1603" spans="24:73" x14ac:dyDescent="0.25">
      <c r="X1603" s="27"/>
      <c r="Y1603" s="27"/>
      <c r="Z1603" s="27"/>
      <c r="AA1603" s="27"/>
      <c r="BU1603" s="140"/>
    </row>
    <row r="1604" spans="24:73" x14ac:dyDescent="0.25">
      <c r="X1604" s="27"/>
      <c r="Y1604" s="27"/>
      <c r="Z1604" s="27"/>
      <c r="AA1604" s="27"/>
      <c r="BU1604" s="140"/>
    </row>
    <row r="1605" spans="24:73" x14ac:dyDescent="0.25">
      <c r="X1605" s="27"/>
      <c r="Y1605" s="27"/>
      <c r="Z1605" s="27"/>
      <c r="AA1605" s="27"/>
      <c r="BU1605" s="140"/>
    </row>
    <row r="1606" spans="24:73" x14ac:dyDescent="0.25">
      <c r="X1606" s="27"/>
      <c r="Y1606" s="27"/>
      <c r="Z1606" s="27"/>
      <c r="AA1606" s="27"/>
      <c r="BU1606" s="140"/>
    </row>
    <row r="1607" spans="24:73" x14ac:dyDescent="0.25">
      <c r="X1607" s="27"/>
      <c r="Y1607" s="27"/>
      <c r="Z1607" s="27"/>
      <c r="AA1607" s="27"/>
      <c r="BU1607" s="140"/>
    </row>
    <row r="1608" spans="24:73" x14ac:dyDescent="0.25">
      <c r="X1608" s="27"/>
      <c r="Y1608" s="27"/>
      <c r="Z1608" s="27"/>
      <c r="AA1608" s="27"/>
      <c r="BU1608" s="140"/>
    </row>
    <row r="1609" spans="24:73" x14ac:dyDescent="0.25">
      <c r="X1609" s="27"/>
      <c r="Y1609" s="27"/>
      <c r="Z1609" s="27"/>
      <c r="AA1609" s="27"/>
      <c r="BU1609" s="140"/>
    </row>
    <row r="1610" spans="24:73" x14ac:dyDescent="0.25">
      <c r="X1610" s="27"/>
      <c r="Y1610" s="27"/>
      <c r="Z1610" s="27"/>
      <c r="AA1610" s="27"/>
      <c r="BU1610" s="140"/>
    </row>
    <row r="1611" spans="24:73" x14ac:dyDescent="0.25">
      <c r="X1611" s="27"/>
      <c r="Y1611" s="27"/>
      <c r="Z1611" s="27"/>
      <c r="AA1611" s="27"/>
      <c r="BU1611" s="140"/>
    </row>
    <row r="1612" spans="24:73" x14ac:dyDescent="0.25">
      <c r="X1612" s="27"/>
      <c r="Y1612" s="27"/>
      <c r="Z1612" s="27"/>
      <c r="AA1612" s="27"/>
      <c r="BU1612" s="140"/>
    </row>
    <row r="1613" spans="24:73" x14ac:dyDescent="0.25">
      <c r="X1613" s="27"/>
      <c r="Y1613" s="27"/>
      <c r="Z1613" s="27"/>
      <c r="AA1613" s="27"/>
      <c r="BU1613" s="140"/>
    </row>
    <row r="1614" spans="24:73" x14ac:dyDescent="0.25">
      <c r="X1614" s="27"/>
      <c r="Y1614" s="27"/>
      <c r="Z1614" s="27"/>
      <c r="AA1614" s="27"/>
      <c r="BU1614" s="140"/>
    </row>
    <row r="1615" spans="24:73" x14ac:dyDescent="0.25">
      <c r="X1615" s="27"/>
      <c r="Y1615" s="27"/>
      <c r="Z1615" s="27"/>
      <c r="AA1615" s="27"/>
      <c r="BU1615" s="140"/>
    </row>
    <row r="1616" spans="24:73" x14ac:dyDescent="0.25">
      <c r="X1616" s="27"/>
      <c r="Y1616" s="27"/>
      <c r="Z1616" s="27"/>
      <c r="AA1616" s="27"/>
      <c r="BU1616" s="140"/>
    </row>
    <row r="1617" spans="24:73" x14ac:dyDescent="0.25">
      <c r="X1617" s="27"/>
      <c r="Y1617" s="27"/>
      <c r="Z1617" s="27"/>
      <c r="AA1617" s="27"/>
      <c r="BU1617" s="140"/>
    </row>
    <row r="1618" spans="24:73" x14ac:dyDescent="0.25">
      <c r="X1618" s="27"/>
      <c r="Y1618" s="27"/>
      <c r="Z1618" s="27"/>
      <c r="AA1618" s="27"/>
      <c r="BU1618" s="140"/>
    </row>
    <row r="1619" spans="24:73" x14ac:dyDescent="0.25">
      <c r="X1619" s="27"/>
      <c r="Y1619" s="27"/>
      <c r="Z1619" s="27"/>
      <c r="AA1619" s="27"/>
      <c r="BU1619" s="140"/>
    </row>
    <row r="1620" spans="24:73" x14ac:dyDescent="0.25">
      <c r="X1620" s="27"/>
      <c r="Y1620" s="27"/>
      <c r="Z1620" s="27"/>
      <c r="AA1620" s="27"/>
      <c r="BU1620" s="140"/>
    </row>
    <row r="1621" spans="24:73" x14ac:dyDescent="0.25">
      <c r="X1621" s="27"/>
      <c r="Y1621" s="27"/>
      <c r="Z1621" s="27"/>
      <c r="AA1621" s="27"/>
      <c r="BU1621" s="140"/>
    </row>
    <row r="1622" spans="24:73" x14ac:dyDescent="0.25">
      <c r="X1622" s="27"/>
      <c r="Y1622" s="27"/>
      <c r="Z1622" s="27"/>
      <c r="AA1622" s="27"/>
      <c r="BU1622" s="140"/>
    </row>
    <row r="1623" spans="24:73" x14ac:dyDescent="0.25">
      <c r="X1623" s="27"/>
      <c r="Y1623" s="27"/>
      <c r="Z1623" s="27"/>
      <c r="AA1623" s="27"/>
      <c r="BU1623" s="140"/>
    </row>
    <row r="1624" spans="24:73" x14ac:dyDescent="0.25">
      <c r="X1624" s="27"/>
      <c r="Y1624" s="27"/>
      <c r="Z1624" s="27"/>
      <c r="AA1624" s="27"/>
      <c r="BU1624" s="140"/>
    </row>
    <row r="1625" spans="24:73" x14ac:dyDescent="0.25">
      <c r="X1625" s="27"/>
      <c r="Y1625" s="27"/>
      <c r="Z1625" s="27"/>
      <c r="AA1625" s="27"/>
      <c r="BU1625" s="140"/>
    </row>
    <row r="1626" spans="24:73" x14ac:dyDescent="0.25">
      <c r="X1626" s="27"/>
      <c r="Y1626" s="27"/>
      <c r="Z1626" s="27"/>
      <c r="AA1626" s="27"/>
      <c r="BU1626" s="140"/>
    </row>
    <row r="1627" spans="24:73" x14ac:dyDescent="0.25">
      <c r="X1627" s="27"/>
      <c r="Y1627" s="27"/>
      <c r="Z1627" s="27"/>
      <c r="AA1627" s="27"/>
      <c r="BU1627" s="140"/>
    </row>
    <row r="1628" spans="24:73" x14ac:dyDescent="0.25">
      <c r="X1628" s="27"/>
      <c r="Y1628" s="27"/>
      <c r="Z1628" s="27"/>
      <c r="AA1628" s="27"/>
      <c r="BU1628" s="140"/>
    </row>
    <row r="1629" spans="24:73" x14ac:dyDescent="0.25">
      <c r="X1629" s="27"/>
      <c r="Y1629" s="27"/>
      <c r="Z1629" s="27"/>
      <c r="AA1629" s="27"/>
      <c r="BU1629" s="140"/>
    </row>
    <row r="1630" spans="24:73" x14ac:dyDescent="0.25">
      <c r="X1630" s="27"/>
      <c r="Y1630" s="27"/>
      <c r="Z1630" s="27"/>
      <c r="AA1630" s="27"/>
      <c r="BU1630" s="140"/>
    </row>
    <row r="1631" spans="24:73" x14ac:dyDescent="0.25">
      <c r="X1631" s="27"/>
      <c r="Y1631" s="27"/>
      <c r="Z1631" s="27"/>
      <c r="AA1631" s="27"/>
      <c r="BU1631" s="140"/>
    </row>
    <row r="1632" spans="24:73" x14ac:dyDescent="0.25">
      <c r="X1632" s="27"/>
      <c r="Y1632" s="27"/>
      <c r="Z1632" s="27"/>
      <c r="AA1632" s="27"/>
      <c r="BU1632" s="140"/>
    </row>
    <row r="1633" spans="24:73" x14ac:dyDescent="0.25">
      <c r="X1633" s="27"/>
      <c r="Y1633" s="27"/>
      <c r="Z1633" s="27"/>
      <c r="AA1633" s="27"/>
      <c r="BU1633" s="140"/>
    </row>
    <row r="1634" spans="24:73" x14ac:dyDescent="0.25">
      <c r="X1634" s="27"/>
      <c r="Y1634" s="27"/>
      <c r="Z1634" s="27"/>
      <c r="AA1634" s="27"/>
      <c r="BU1634" s="140"/>
    </row>
    <row r="1635" spans="24:73" x14ac:dyDescent="0.25">
      <c r="X1635" s="27"/>
      <c r="Y1635" s="27"/>
      <c r="Z1635" s="27"/>
      <c r="AA1635" s="27"/>
      <c r="BU1635" s="140"/>
    </row>
    <row r="1636" spans="24:73" x14ac:dyDescent="0.25">
      <c r="X1636" s="27"/>
      <c r="Y1636" s="27"/>
      <c r="Z1636" s="27"/>
      <c r="AA1636" s="27"/>
      <c r="BU1636" s="140"/>
    </row>
    <row r="1637" spans="24:73" x14ac:dyDescent="0.25">
      <c r="X1637" s="27"/>
      <c r="Y1637" s="27"/>
      <c r="Z1637" s="27"/>
      <c r="AA1637" s="27"/>
      <c r="BU1637" s="140"/>
    </row>
    <row r="1638" spans="24:73" x14ac:dyDescent="0.25">
      <c r="X1638" s="27"/>
      <c r="Y1638" s="27"/>
      <c r="Z1638" s="27"/>
      <c r="AA1638" s="27"/>
      <c r="BU1638" s="140"/>
    </row>
    <row r="1639" spans="24:73" x14ac:dyDescent="0.25">
      <c r="X1639" s="27"/>
      <c r="Y1639" s="27"/>
      <c r="Z1639" s="27"/>
      <c r="AA1639" s="27"/>
      <c r="BU1639" s="140"/>
    </row>
    <row r="1640" spans="24:73" x14ac:dyDescent="0.25">
      <c r="X1640" s="27"/>
      <c r="Y1640" s="27"/>
      <c r="Z1640" s="27"/>
      <c r="AA1640" s="27"/>
      <c r="BU1640" s="140"/>
    </row>
    <row r="1641" spans="24:73" x14ac:dyDescent="0.25">
      <c r="X1641" s="27"/>
      <c r="Y1641" s="27"/>
      <c r="Z1641" s="27"/>
      <c r="AA1641" s="27"/>
      <c r="BU1641" s="140"/>
    </row>
    <row r="1642" spans="24:73" x14ac:dyDescent="0.25">
      <c r="X1642" s="27"/>
      <c r="Y1642" s="27"/>
      <c r="Z1642" s="27"/>
      <c r="AA1642" s="27"/>
      <c r="BU1642" s="140"/>
    </row>
    <row r="1643" spans="24:73" x14ac:dyDescent="0.25">
      <c r="X1643" s="27"/>
      <c r="Y1643" s="27"/>
      <c r="Z1643" s="27"/>
      <c r="AA1643" s="27"/>
      <c r="BU1643" s="140"/>
    </row>
    <row r="1644" spans="24:73" x14ac:dyDescent="0.25">
      <c r="X1644" s="27"/>
      <c r="Y1644" s="27"/>
      <c r="Z1644" s="27"/>
      <c r="AA1644" s="27"/>
      <c r="BU1644" s="140"/>
    </row>
    <row r="1645" spans="24:73" x14ac:dyDescent="0.25">
      <c r="X1645" s="27"/>
      <c r="Y1645" s="27"/>
      <c r="Z1645" s="27"/>
      <c r="AA1645" s="27"/>
      <c r="BU1645" s="140"/>
    </row>
    <row r="1646" spans="24:73" x14ac:dyDescent="0.25">
      <c r="X1646" s="27"/>
      <c r="Y1646" s="27"/>
      <c r="Z1646" s="27"/>
      <c r="AA1646" s="27"/>
      <c r="BU1646" s="140"/>
    </row>
    <row r="1647" spans="24:73" x14ac:dyDescent="0.25">
      <c r="X1647" s="27"/>
      <c r="Y1647" s="27"/>
      <c r="Z1647" s="27"/>
      <c r="AA1647" s="27"/>
      <c r="BU1647" s="140"/>
    </row>
    <row r="1648" spans="24:73" x14ac:dyDescent="0.25">
      <c r="X1648" s="27"/>
      <c r="Y1648" s="27"/>
      <c r="Z1648" s="27"/>
      <c r="AA1648" s="27"/>
      <c r="BU1648" s="140"/>
    </row>
    <row r="1649" spans="24:73" x14ac:dyDescent="0.25">
      <c r="X1649" s="27"/>
      <c r="Y1649" s="27"/>
      <c r="Z1649" s="27"/>
      <c r="AA1649" s="27"/>
      <c r="BU1649" s="140"/>
    </row>
    <row r="1650" spans="24:73" x14ac:dyDescent="0.25">
      <c r="X1650" s="27"/>
      <c r="Y1650" s="27"/>
      <c r="Z1650" s="27"/>
      <c r="AA1650" s="27"/>
      <c r="BU1650" s="140"/>
    </row>
    <row r="1651" spans="24:73" x14ac:dyDescent="0.25">
      <c r="X1651" s="27"/>
      <c r="Y1651" s="27"/>
      <c r="Z1651" s="27"/>
      <c r="AA1651" s="27"/>
      <c r="BU1651" s="140"/>
    </row>
    <row r="1652" spans="24:73" x14ac:dyDescent="0.25">
      <c r="X1652" s="27"/>
      <c r="Y1652" s="27"/>
      <c r="Z1652" s="27"/>
      <c r="AA1652" s="27"/>
      <c r="BU1652" s="140"/>
    </row>
    <row r="1653" spans="24:73" x14ac:dyDescent="0.25">
      <c r="X1653" s="27"/>
      <c r="Y1653" s="27"/>
      <c r="Z1653" s="27"/>
      <c r="AA1653" s="27"/>
      <c r="BU1653" s="140"/>
    </row>
    <row r="1654" spans="24:73" x14ac:dyDescent="0.25">
      <c r="X1654" s="27"/>
      <c r="Y1654" s="27"/>
      <c r="Z1654" s="27"/>
      <c r="AA1654" s="27"/>
      <c r="BU1654" s="140"/>
    </row>
    <row r="1655" spans="24:73" x14ac:dyDescent="0.25">
      <c r="X1655" s="27"/>
      <c r="Y1655" s="27"/>
      <c r="Z1655" s="27"/>
      <c r="AA1655" s="27"/>
      <c r="BU1655" s="140"/>
    </row>
    <row r="1656" spans="24:73" x14ac:dyDescent="0.25">
      <c r="X1656" s="27"/>
      <c r="Y1656" s="27"/>
      <c r="Z1656" s="27"/>
      <c r="AA1656" s="27"/>
      <c r="BU1656" s="140"/>
    </row>
    <row r="1657" spans="24:73" x14ac:dyDescent="0.25">
      <c r="X1657" s="27"/>
      <c r="Y1657" s="27"/>
      <c r="Z1657" s="27"/>
      <c r="AA1657" s="27"/>
      <c r="BU1657" s="140"/>
    </row>
    <row r="1658" spans="24:73" x14ac:dyDescent="0.25">
      <c r="X1658" s="27"/>
      <c r="Y1658" s="27"/>
      <c r="Z1658" s="27"/>
      <c r="AA1658" s="27"/>
      <c r="BU1658" s="140"/>
    </row>
    <row r="1659" spans="24:73" x14ac:dyDescent="0.25">
      <c r="X1659" s="27"/>
      <c r="Y1659" s="27"/>
      <c r="Z1659" s="27"/>
      <c r="AA1659" s="27"/>
      <c r="BU1659" s="140"/>
    </row>
    <row r="1660" spans="24:73" x14ac:dyDescent="0.25">
      <c r="X1660" s="27"/>
      <c r="Y1660" s="27"/>
      <c r="Z1660" s="27"/>
      <c r="AA1660" s="27"/>
      <c r="BU1660" s="140"/>
    </row>
    <row r="1661" spans="24:73" x14ac:dyDescent="0.25">
      <c r="X1661" s="27"/>
      <c r="Y1661" s="27"/>
      <c r="Z1661" s="27"/>
      <c r="AA1661" s="27"/>
      <c r="BU1661" s="140"/>
    </row>
    <row r="1662" spans="24:73" x14ac:dyDescent="0.25">
      <c r="X1662" s="27"/>
      <c r="Y1662" s="27"/>
      <c r="Z1662" s="27"/>
      <c r="AA1662" s="27"/>
      <c r="BU1662" s="140"/>
    </row>
    <row r="1663" spans="24:73" x14ac:dyDescent="0.25">
      <c r="X1663" s="27"/>
      <c r="Y1663" s="27"/>
      <c r="Z1663" s="27"/>
      <c r="AA1663" s="27"/>
      <c r="BU1663" s="140"/>
    </row>
    <row r="1664" spans="24:73" x14ac:dyDescent="0.25">
      <c r="X1664" s="27"/>
      <c r="Y1664" s="27"/>
      <c r="Z1664" s="27"/>
      <c r="AA1664" s="27"/>
      <c r="BU1664" s="140"/>
    </row>
    <row r="1665" spans="24:73" x14ac:dyDescent="0.25">
      <c r="X1665" s="27"/>
      <c r="Y1665" s="27"/>
      <c r="Z1665" s="27"/>
      <c r="AA1665" s="27"/>
      <c r="BU1665" s="140"/>
    </row>
    <row r="1666" spans="24:73" x14ac:dyDescent="0.25">
      <c r="X1666" s="27"/>
      <c r="Y1666" s="27"/>
      <c r="Z1666" s="27"/>
      <c r="AA1666" s="27"/>
      <c r="BU1666" s="140"/>
    </row>
    <row r="1667" spans="24:73" x14ac:dyDescent="0.25">
      <c r="X1667" s="27"/>
      <c r="Y1667" s="27"/>
      <c r="Z1667" s="27"/>
      <c r="AA1667" s="27"/>
      <c r="BU1667" s="140"/>
    </row>
    <row r="1668" spans="24:73" x14ac:dyDescent="0.25">
      <c r="X1668" s="27"/>
      <c r="Y1668" s="27"/>
      <c r="Z1668" s="27"/>
      <c r="AA1668" s="27"/>
      <c r="BU1668" s="140"/>
    </row>
    <row r="1669" spans="24:73" x14ac:dyDescent="0.25">
      <c r="X1669" s="27"/>
      <c r="Y1669" s="27"/>
      <c r="Z1669" s="27"/>
      <c r="AA1669" s="27"/>
      <c r="BU1669" s="140"/>
    </row>
    <row r="1670" spans="24:73" x14ac:dyDescent="0.25">
      <c r="X1670" s="27"/>
      <c r="Y1670" s="27"/>
      <c r="Z1670" s="27"/>
      <c r="AA1670" s="27"/>
      <c r="BU1670" s="140"/>
    </row>
    <row r="1671" spans="24:73" x14ac:dyDescent="0.25">
      <c r="X1671" s="27"/>
      <c r="Y1671" s="27"/>
      <c r="Z1671" s="27"/>
      <c r="AA1671" s="27"/>
      <c r="BU1671" s="140"/>
    </row>
    <row r="1672" spans="24:73" x14ac:dyDescent="0.25">
      <c r="X1672" s="27"/>
      <c r="Y1672" s="27"/>
      <c r="Z1672" s="27"/>
      <c r="AA1672" s="27"/>
      <c r="BU1672" s="140"/>
    </row>
    <row r="1673" spans="24:73" x14ac:dyDescent="0.25">
      <c r="X1673" s="27"/>
      <c r="Y1673" s="27"/>
      <c r="Z1673" s="27"/>
      <c r="AA1673" s="27"/>
      <c r="BU1673" s="140"/>
    </row>
    <row r="1674" spans="24:73" x14ac:dyDescent="0.25">
      <c r="X1674" s="27"/>
      <c r="Y1674" s="27"/>
      <c r="Z1674" s="27"/>
      <c r="AA1674" s="27"/>
      <c r="BU1674" s="140"/>
    </row>
    <row r="1675" spans="24:73" x14ac:dyDescent="0.25">
      <c r="X1675" s="27"/>
      <c r="Y1675" s="27"/>
      <c r="Z1675" s="27"/>
      <c r="AA1675" s="27"/>
      <c r="BU1675" s="140"/>
    </row>
    <row r="1676" spans="24:73" x14ac:dyDescent="0.25">
      <c r="X1676" s="27"/>
      <c r="Y1676" s="27"/>
      <c r="Z1676" s="27"/>
      <c r="AA1676" s="27"/>
      <c r="BU1676" s="140"/>
    </row>
    <row r="1677" spans="24:73" x14ac:dyDescent="0.25">
      <c r="X1677" s="27"/>
      <c r="Y1677" s="27"/>
      <c r="Z1677" s="27"/>
      <c r="AA1677" s="27"/>
      <c r="BU1677" s="140"/>
    </row>
    <row r="1678" spans="24:73" x14ac:dyDescent="0.25">
      <c r="X1678" s="27"/>
      <c r="Y1678" s="27"/>
      <c r="Z1678" s="27"/>
      <c r="AA1678" s="27"/>
      <c r="BU1678" s="140"/>
    </row>
    <row r="1679" spans="24:73" x14ac:dyDescent="0.25">
      <c r="X1679" s="27"/>
      <c r="Y1679" s="27"/>
      <c r="Z1679" s="27"/>
      <c r="AA1679" s="27"/>
      <c r="BU1679" s="140"/>
    </row>
    <row r="1680" spans="24:73" x14ac:dyDescent="0.25">
      <c r="X1680" s="27"/>
      <c r="Y1680" s="27"/>
      <c r="Z1680" s="27"/>
      <c r="AA1680" s="27"/>
      <c r="BU1680" s="140"/>
    </row>
    <row r="1681" spans="24:73" x14ac:dyDescent="0.25">
      <c r="X1681" s="27"/>
      <c r="Y1681" s="27"/>
      <c r="Z1681" s="27"/>
      <c r="AA1681" s="27"/>
      <c r="BU1681" s="140"/>
    </row>
    <row r="1682" spans="24:73" x14ac:dyDescent="0.25">
      <c r="X1682" s="27"/>
      <c r="Y1682" s="27"/>
      <c r="Z1682" s="27"/>
      <c r="AA1682" s="27"/>
      <c r="BU1682" s="140"/>
    </row>
    <row r="1683" spans="24:73" x14ac:dyDescent="0.25">
      <c r="X1683" s="27"/>
      <c r="Y1683" s="27"/>
      <c r="Z1683" s="27"/>
      <c r="AA1683" s="27"/>
      <c r="BU1683" s="140"/>
    </row>
    <row r="1684" spans="24:73" x14ac:dyDescent="0.25">
      <c r="X1684" s="27"/>
      <c r="Y1684" s="27"/>
      <c r="Z1684" s="27"/>
      <c r="AA1684" s="27"/>
      <c r="BU1684" s="140"/>
    </row>
    <row r="1685" spans="24:73" x14ac:dyDescent="0.25">
      <c r="X1685" s="27"/>
      <c r="Y1685" s="27"/>
      <c r="Z1685" s="27"/>
      <c r="AA1685" s="27"/>
      <c r="BU1685" s="140"/>
    </row>
    <row r="1686" spans="24:73" x14ac:dyDescent="0.25">
      <c r="X1686" s="27"/>
      <c r="Y1686" s="27"/>
      <c r="Z1686" s="27"/>
      <c r="AA1686" s="27"/>
      <c r="BU1686" s="140"/>
    </row>
    <row r="1687" spans="24:73" x14ac:dyDescent="0.25">
      <c r="X1687" s="27"/>
      <c r="Y1687" s="27"/>
      <c r="Z1687" s="27"/>
      <c r="AA1687" s="27"/>
      <c r="BU1687" s="140"/>
    </row>
    <row r="1688" spans="24:73" x14ac:dyDescent="0.25">
      <c r="X1688" s="27"/>
      <c r="Y1688" s="27"/>
      <c r="Z1688" s="27"/>
      <c r="AA1688" s="27"/>
      <c r="BU1688" s="140"/>
    </row>
    <row r="1689" spans="24:73" x14ac:dyDescent="0.25">
      <c r="X1689" s="27"/>
      <c r="Y1689" s="27"/>
      <c r="Z1689" s="27"/>
      <c r="AA1689" s="27"/>
      <c r="BU1689" s="140"/>
    </row>
    <row r="1690" spans="24:73" x14ac:dyDescent="0.25">
      <c r="X1690" s="27"/>
      <c r="Y1690" s="27"/>
      <c r="Z1690" s="27"/>
      <c r="AA1690" s="27"/>
      <c r="BU1690" s="140"/>
    </row>
    <row r="1691" spans="24:73" x14ac:dyDescent="0.25">
      <c r="X1691" s="27"/>
      <c r="Y1691" s="27"/>
      <c r="Z1691" s="27"/>
      <c r="AA1691" s="27"/>
      <c r="BU1691" s="140"/>
    </row>
    <row r="1692" spans="24:73" x14ac:dyDescent="0.25">
      <c r="X1692" s="27"/>
      <c r="Y1692" s="27"/>
      <c r="Z1692" s="27"/>
      <c r="AA1692" s="27"/>
      <c r="BU1692" s="140"/>
    </row>
    <row r="1693" spans="24:73" x14ac:dyDescent="0.25">
      <c r="X1693" s="27"/>
      <c r="Y1693" s="27"/>
      <c r="Z1693" s="27"/>
      <c r="AA1693" s="27"/>
      <c r="BU1693" s="140"/>
    </row>
    <row r="1694" spans="24:73" x14ac:dyDescent="0.25">
      <c r="X1694" s="27"/>
      <c r="Y1694" s="27"/>
      <c r="Z1694" s="27"/>
      <c r="AA1694" s="27"/>
      <c r="BU1694" s="140"/>
    </row>
    <row r="1695" spans="24:73" x14ac:dyDescent="0.25">
      <c r="X1695" s="27"/>
      <c r="Y1695" s="27"/>
      <c r="Z1695" s="27"/>
      <c r="AA1695" s="27"/>
      <c r="BU1695" s="140"/>
    </row>
    <row r="1696" spans="24:73" x14ac:dyDescent="0.25">
      <c r="X1696" s="27"/>
      <c r="Y1696" s="27"/>
      <c r="Z1696" s="27"/>
      <c r="AA1696" s="27"/>
      <c r="BU1696" s="140"/>
    </row>
    <row r="1697" spans="24:73" x14ac:dyDescent="0.25">
      <c r="X1697" s="27"/>
      <c r="Y1697" s="27"/>
      <c r="Z1697" s="27"/>
      <c r="AA1697" s="27"/>
      <c r="BU1697" s="140"/>
    </row>
    <row r="1698" spans="24:73" x14ac:dyDescent="0.25">
      <c r="X1698" s="27"/>
      <c r="Y1698" s="27"/>
      <c r="Z1698" s="27"/>
      <c r="AA1698" s="27"/>
      <c r="BU1698" s="140"/>
    </row>
    <row r="1699" spans="24:73" x14ac:dyDescent="0.25">
      <c r="X1699" s="27"/>
      <c r="Y1699" s="27"/>
      <c r="Z1699" s="27"/>
      <c r="AA1699" s="27"/>
      <c r="BU1699" s="140"/>
    </row>
    <row r="1700" spans="24:73" x14ac:dyDescent="0.25">
      <c r="X1700" s="27"/>
      <c r="Y1700" s="27"/>
      <c r="Z1700" s="27"/>
      <c r="AA1700" s="27"/>
      <c r="BU1700" s="140"/>
    </row>
    <row r="1701" spans="24:73" x14ac:dyDescent="0.25">
      <c r="X1701" s="27"/>
      <c r="Y1701" s="27"/>
      <c r="Z1701" s="27"/>
      <c r="AA1701" s="27"/>
      <c r="BU1701" s="140"/>
    </row>
    <row r="1702" spans="24:73" x14ac:dyDescent="0.25">
      <c r="X1702" s="27"/>
      <c r="Y1702" s="27"/>
      <c r="Z1702" s="27"/>
      <c r="AA1702" s="27"/>
      <c r="BU1702" s="140"/>
    </row>
    <row r="1703" spans="24:73" x14ac:dyDescent="0.25">
      <c r="X1703" s="27"/>
      <c r="Y1703" s="27"/>
      <c r="Z1703" s="27"/>
      <c r="AA1703" s="27"/>
      <c r="BU1703" s="140"/>
    </row>
    <row r="1704" spans="24:73" x14ac:dyDescent="0.25">
      <c r="X1704" s="27"/>
      <c r="Y1704" s="27"/>
      <c r="Z1704" s="27"/>
      <c r="AA1704" s="27"/>
      <c r="BU1704" s="140"/>
    </row>
    <row r="1705" spans="24:73" x14ac:dyDescent="0.25">
      <c r="X1705" s="27"/>
      <c r="Y1705" s="27"/>
      <c r="Z1705" s="27"/>
      <c r="AA1705" s="27"/>
      <c r="BU1705" s="140"/>
    </row>
    <row r="1706" spans="24:73" x14ac:dyDescent="0.25">
      <c r="X1706" s="27"/>
      <c r="Y1706" s="27"/>
      <c r="Z1706" s="27"/>
      <c r="AA1706" s="27"/>
      <c r="BU1706" s="140"/>
    </row>
    <row r="1707" spans="24:73" x14ac:dyDescent="0.25">
      <c r="X1707" s="27"/>
      <c r="Y1707" s="27"/>
      <c r="Z1707" s="27"/>
      <c r="AA1707" s="27"/>
      <c r="BU1707" s="140"/>
    </row>
    <row r="1708" spans="24:73" x14ac:dyDescent="0.25">
      <c r="X1708" s="27"/>
      <c r="Y1708" s="27"/>
      <c r="Z1708" s="27"/>
      <c r="AA1708" s="27"/>
      <c r="BU1708" s="140"/>
    </row>
    <row r="1709" spans="24:73" x14ac:dyDescent="0.25">
      <c r="X1709" s="27"/>
      <c r="Y1709" s="27"/>
      <c r="Z1709" s="27"/>
      <c r="AA1709" s="27"/>
      <c r="BU1709" s="140"/>
    </row>
    <row r="1710" spans="24:73" x14ac:dyDescent="0.25">
      <c r="X1710" s="27"/>
      <c r="Y1710" s="27"/>
      <c r="Z1710" s="27"/>
      <c r="AA1710" s="27"/>
      <c r="BU1710" s="140"/>
    </row>
    <row r="1711" spans="24:73" x14ac:dyDescent="0.25">
      <c r="X1711" s="27"/>
      <c r="Y1711" s="27"/>
      <c r="Z1711" s="27"/>
      <c r="AA1711" s="27"/>
      <c r="BU1711" s="140"/>
    </row>
    <row r="1712" spans="24:73" x14ac:dyDescent="0.25">
      <c r="X1712" s="27"/>
      <c r="Y1712" s="27"/>
      <c r="Z1712" s="27"/>
      <c r="AA1712" s="27"/>
      <c r="BU1712" s="140"/>
    </row>
    <row r="1713" spans="24:73" x14ac:dyDescent="0.25">
      <c r="X1713" s="27"/>
      <c r="Y1713" s="27"/>
      <c r="Z1713" s="27"/>
      <c r="AA1713" s="27"/>
      <c r="BU1713" s="140"/>
    </row>
    <row r="1714" spans="24:73" x14ac:dyDescent="0.25">
      <c r="X1714" s="27"/>
      <c r="Y1714" s="27"/>
      <c r="Z1714" s="27"/>
      <c r="AA1714" s="27"/>
      <c r="BU1714" s="140"/>
    </row>
    <row r="1715" spans="24:73" x14ac:dyDescent="0.25">
      <c r="X1715" s="27"/>
      <c r="Y1715" s="27"/>
      <c r="Z1715" s="27"/>
      <c r="AA1715" s="27"/>
      <c r="BU1715" s="140"/>
    </row>
    <row r="1716" spans="24:73" x14ac:dyDescent="0.25">
      <c r="X1716" s="27"/>
      <c r="Y1716" s="27"/>
      <c r="Z1716" s="27"/>
      <c r="AA1716" s="27"/>
      <c r="BU1716" s="140"/>
    </row>
    <row r="1717" spans="24:73" x14ac:dyDescent="0.25">
      <c r="X1717" s="27"/>
      <c r="Y1717" s="27"/>
      <c r="Z1717" s="27"/>
      <c r="AA1717" s="27"/>
      <c r="BU1717" s="140"/>
    </row>
    <row r="1718" spans="24:73" x14ac:dyDescent="0.25">
      <c r="X1718" s="27"/>
      <c r="Y1718" s="27"/>
      <c r="Z1718" s="27"/>
      <c r="AA1718" s="27"/>
      <c r="BU1718" s="140"/>
    </row>
    <row r="1719" spans="24:73" x14ac:dyDescent="0.25">
      <c r="X1719" s="27"/>
      <c r="Y1719" s="27"/>
      <c r="Z1719" s="27"/>
      <c r="AA1719" s="27"/>
      <c r="BU1719" s="140"/>
    </row>
    <row r="1720" spans="24:73" x14ac:dyDescent="0.25">
      <c r="X1720" s="27"/>
      <c r="Y1720" s="27"/>
      <c r="Z1720" s="27"/>
      <c r="AA1720" s="27"/>
      <c r="BU1720" s="140"/>
    </row>
    <row r="1721" spans="24:73" x14ac:dyDescent="0.25">
      <c r="X1721" s="27"/>
      <c r="Y1721" s="27"/>
      <c r="Z1721" s="27"/>
      <c r="AA1721" s="27"/>
      <c r="BU1721" s="140"/>
    </row>
    <row r="1722" spans="24:73" x14ac:dyDescent="0.25">
      <c r="X1722" s="27"/>
      <c r="Y1722" s="27"/>
      <c r="Z1722" s="27"/>
      <c r="AA1722" s="27"/>
      <c r="BU1722" s="140"/>
    </row>
    <row r="1723" spans="24:73" x14ac:dyDescent="0.25">
      <c r="X1723" s="27"/>
      <c r="Y1723" s="27"/>
      <c r="Z1723" s="27"/>
      <c r="AA1723" s="27"/>
      <c r="BU1723" s="140"/>
    </row>
    <row r="1724" spans="24:73" x14ac:dyDescent="0.25">
      <c r="X1724" s="27"/>
      <c r="Y1724" s="27"/>
      <c r="Z1724" s="27"/>
      <c r="AA1724" s="27"/>
      <c r="BU1724" s="140"/>
    </row>
    <row r="1725" spans="24:73" x14ac:dyDescent="0.25">
      <c r="X1725" s="27"/>
      <c r="Y1725" s="27"/>
      <c r="Z1725" s="27"/>
      <c r="AA1725" s="27"/>
      <c r="BU1725" s="140"/>
    </row>
    <row r="1726" spans="24:73" x14ac:dyDescent="0.25">
      <c r="X1726" s="27"/>
      <c r="Y1726" s="27"/>
      <c r="Z1726" s="27"/>
      <c r="AA1726" s="27"/>
      <c r="BU1726" s="140"/>
    </row>
    <row r="1727" spans="24:73" x14ac:dyDescent="0.25">
      <c r="X1727" s="27"/>
      <c r="Y1727" s="27"/>
      <c r="Z1727" s="27"/>
      <c r="AA1727" s="27"/>
      <c r="BU1727" s="140"/>
    </row>
    <row r="1728" spans="24:73" x14ac:dyDescent="0.25">
      <c r="X1728" s="27"/>
      <c r="Y1728" s="27"/>
      <c r="Z1728" s="27"/>
      <c r="AA1728" s="27"/>
      <c r="BU1728" s="140"/>
    </row>
    <row r="1729" spans="24:73" x14ac:dyDescent="0.25">
      <c r="X1729" s="27"/>
      <c r="Y1729" s="27"/>
      <c r="Z1729" s="27"/>
      <c r="AA1729" s="27"/>
      <c r="BU1729" s="140"/>
    </row>
    <row r="1730" spans="24:73" x14ac:dyDescent="0.25">
      <c r="X1730" s="27"/>
      <c r="Y1730" s="27"/>
      <c r="Z1730" s="27"/>
      <c r="AA1730" s="27"/>
      <c r="BU1730" s="140"/>
    </row>
    <row r="1731" spans="24:73" x14ac:dyDescent="0.25">
      <c r="X1731" s="27"/>
      <c r="Y1731" s="27"/>
      <c r="Z1731" s="27"/>
      <c r="AA1731" s="27"/>
      <c r="BU1731" s="140"/>
    </row>
    <row r="1732" spans="24:73" x14ac:dyDescent="0.25">
      <c r="X1732" s="27"/>
      <c r="Y1732" s="27"/>
      <c r="Z1732" s="27"/>
      <c r="AA1732" s="27"/>
      <c r="BU1732" s="140"/>
    </row>
    <row r="1733" spans="24:73" x14ac:dyDescent="0.25">
      <c r="X1733" s="27"/>
      <c r="Y1733" s="27"/>
      <c r="Z1733" s="27"/>
      <c r="AA1733" s="27"/>
      <c r="BU1733" s="140"/>
    </row>
    <row r="1734" spans="24:73" x14ac:dyDescent="0.25">
      <c r="X1734" s="27"/>
      <c r="Y1734" s="27"/>
      <c r="Z1734" s="27"/>
      <c r="AA1734" s="27"/>
      <c r="BU1734" s="140"/>
    </row>
    <row r="1735" spans="24:73" x14ac:dyDescent="0.25">
      <c r="X1735" s="27"/>
      <c r="Y1735" s="27"/>
      <c r="Z1735" s="27"/>
      <c r="AA1735" s="27"/>
      <c r="BU1735" s="140"/>
    </row>
    <row r="1736" spans="24:73" x14ac:dyDescent="0.25">
      <c r="X1736" s="27"/>
      <c r="Y1736" s="27"/>
      <c r="Z1736" s="27"/>
      <c r="AA1736" s="27"/>
      <c r="BU1736" s="140"/>
    </row>
    <row r="1737" spans="24:73" x14ac:dyDescent="0.25">
      <c r="X1737" s="27"/>
      <c r="Y1737" s="27"/>
      <c r="Z1737" s="27"/>
      <c r="AA1737" s="27"/>
      <c r="BU1737" s="140"/>
    </row>
    <row r="1738" spans="24:73" x14ac:dyDescent="0.25">
      <c r="X1738" s="27"/>
      <c r="Y1738" s="27"/>
      <c r="Z1738" s="27"/>
      <c r="AA1738" s="27"/>
      <c r="BU1738" s="140"/>
    </row>
    <row r="1739" spans="24:73" x14ac:dyDescent="0.25">
      <c r="X1739" s="27"/>
      <c r="Y1739" s="27"/>
      <c r="Z1739" s="27"/>
      <c r="AA1739" s="27"/>
      <c r="BU1739" s="140"/>
    </row>
    <row r="1740" spans="24:73" x14ac:dyDescent="0.25">
      <c r="X1740" s="27"/>
      <c r="Y1740" s="27"/>
      <c r="Z1740" s="27"/>
      <c r="AA1740" s="27"/>
      <c r="BU1740" s="140"/>
    </row>
    <row r="1741" spans="24:73" x14ac:dyDescent="0.25">
      <c r="X1741" s="27"/>
      <c r="Y1741" s="27"/>
      <c r="Z1741" s="27"/>
      <c r="AA1741" s="27"/>
      <c r="BU1741" s="140"/>
    </row>
    <row r="1742" spans="24:73" x14ac:dyDescent="0.25">
      <c r="X1742" s="27"/>
      <c r="Y1742" s="27"/>
      <c r="Z1742" s="27"/>
      <c r="AA1742" s="27"/>
      <c r="BU1742" s="140"/>
    </row>
    <row r="1743" spans="24:73" x14ac:dyDescent="0.25">
      <c r="X1743" s="27"/>
      <c r="Y1743" s="27"/>
      <c r="Z1743" s="27"/>
      <c r="AA1743" s="27"/>
      <c r="BU1743" s="140"/>
    </row>
    <row r="1744" spans="24:73" x14ac:dyDescent="0.25">
      <c r="X1744" s="27"/>
      <c r="Y1744" s="27"/>
      <c r="Z1744" s="27"/>
      <c r="AA1744" s="27"/>
      <c r="BU1744" s="140"/>
    </row>
    <row r="1745" spans="24:73" x14ac:dyDescent="0.25">
      <c r="X1745" s="27"/>
      <c r="Y1745" s="27"/>
      <c r="Z1745" s="27"/>
      <c r="AA1745" s="27"/>
      <c r="BU1745" s="140"/>
    </row>
    <row r="1746" spans="24:73" x14ac:dyDescent="0.25">
      <c r="X1746" s="27"/>
      <c r="Y1746" s="27"/>
      <c r="Z1746" s="27"/>
      <c r="AA1746" s="27"/>
      <c r="BU1746" s="140"/>
    </row>
    <row r="1747" spans="24:73" x14ac:dyDescent="0.25">
      <c r="X1747" s="27"/>
      <c r="Y1747" s="27"/>
      <c r="Z1747" s="27"/>
      <c r="AA1747" s="27"/>
      <c r="BU1747" s="140"/>
    </row>
    <row r="1748" spans="24:73" x14ac:dyDescent="0.25">
      <c r="X1748" s="27"/>
      <c r="Y1748" s="27"/>
      <c r="Z1748" s="27"/>
      <c r="AA1748" s="27"/>
      <c r="BU1748" s="140"/>
    </row>
    <row r="1749" spans="24:73" x14ac:dyDescent="0.25">
      <c r="X1749" s="27"/>
      <c r="Y1749" s="27"/>
      <c r="Z1749" s="27"/>
      <c r="AA1749" s="27"/>
      <c r="BU1749" s="140"/>
    </row>
    <row r="1750" spans="24:73" x14ac:dyDescent="0.25">
      <c r="X1750" s="27"/>
      <c r="Y1750" s="27"/>
      <c r="Z1750" s="27"/>
      <c r="AA1750" s="27"/>
      <c r="BU1750" s="140"/>
    </row>
    <row r="1751" spans="24:73" x14ac:dyDescent="0.25">
      <c r="X1751" s="27"/>
      <c r="Y1751" s="27"/>
      <c r="Z1751" s="27"/>
      <c r="AA1751" s="27"/>
      <c r="BU1751" s="140"/>
    </row>
    <row r="1752" spans="24:73" x14ac:dyDescent="0.25">
      <c r="X1752" s="27"/>
      <c r="Y1752" s="27"/>
      <c r="Z1752" s="27"/>
      <c r="AA1752" s="27"/>
      <c r="BU1752" s="140"/>
    </row>
    <row r="1753" spans="24:73" x14ac:dyDescent="0.25">
      <c r="X1753" s="27"/>
      <c r="Y1753" s="27"/>
      <c r="Z1753" s="27"/>
      <c r="AA1753" s="27"/>
      <c r="BU1753" s="140"/>
    </row>
    <row r="1754" spans="24:73" x14ac:dyDescent="0.25">
      <c r="X1754" s="27"/>
      <c r="Y1754" s="27"/>
      <c r="Z1754" s="27"/>
      <c r="AA1754" s="27"/>
      <c r="BU1754" s="140"/>
    </row>
    <row r="1755" spans="24:73" x14ac:dyDescent="0.25">
      <c r="X1755" s="27"/>
      <c r="Y1755" s="27"/>
      <c r="Z1755" s="27"/>
      <c r="AA1755" s="27"/>
      <c r="BU1755" s="140"/>
    </row>
    <row r="1756" spans="24:73" x14ac:dyDescent="0.25">
      <c r="X1756" s="27"/>
      <c r="Y1756" s="27"/>
      <c r="Z1756" s="27"/>
      <c r="AA1756" s="27"/>
      <c r="BU1756" s="140"/>
    </row>
    <row r="1757" spans="24:73" x14ac:dyDescent="0.25">
      <c r="X1757" s="27"/>
      <c r="Y1757" s="27"/>
      <c r="Z1757" s="27"/>
      <c r="AA1757" s="27"/>
      <c r="BU1757" s="140"/>
    </row>
    <row r="1758" spans="24:73" x14ac:dyDescent="0.25">
      <c r="X1758" s="27"/>
      <c r="Y1758" s="27"/>
      <c r="Z1758" s="27"/>
      <c r="AA1758" s="27"/>
      <c r="BU1758" s="140"/>
    </row>
    <row r="1759" spans="24:73" x14ac:dyDescent="0.25">
      <c r="X1759" s="27"/>
      <c r="Y1759" s="27"/>
      <c r="Z1759" s="27"/>
      <c r="AA1759" s="27"/>
      <c r="BU1759" s="140"/>
    </row>
    <row r="1760" spans="24:73" x14ac:dyDescent="0.25">
      <c r="X1760" s="27"/>
      <c r="Y1760" s="27"/>
      <c r="Z1760" s="27"/>
      <c r="AA1760" s="27"/>
      <c r="BU1760" s="140"/>
    </row>
    <row r="1761" spans="24:73" x14ac:dyDescent="0.25">
      <c r="X1761" s="27"/>
      <c r="Y1761" s="27"/>
      <c r="Z1761" s="27"/>
      <c r="AA1761" s="27"/>
      <c r="BU1761" s="140"/>
    </row>
    <row r="1762" spans="24:73" x14ac:dyDescent="0.25">
      <c r="X1762" s="27"/>
      <c r="Y1762" s="27"/>
      <c r="Z1762" s="27"/>
      <c r="AA1762" s="27"/>
      <c r="BU1762" s="140"/>
    </row>
    <row r="1763" spans="24:73" x14ac:dyDescent="0.25">
      <c r="X1763" s="27"/>
      <c r="Y1763" s="27"/>
      <c r="Z1763" s="27"/>
      <c r="AA1763" s="27"/>
      <c r="BU1763" s="140"/>
    </row>
    <row r="1764" spans="24:73" x14ac:dyDescent="0.25">
      <c r="X1764" s="27"/>
      <c r="Y1764" s="27"/>
      <c r="Z1764" s="27"/>
      <c r="AA1764" s="27"/>
      <c r="BU1764" s="140"/>
    </row>
    <row r="1765" spans="24:73" x14ac:dyDescent="0.25">
      <c r="X1765" s="27"/>
      <c r="Y1765" s="27"/>
      <c r="Z1765" s="27"/>
      <c r="AA1765" s="27"/>
      <c r="BU1765" s="140"/>
    </row>
    <row r="1766" spans="24:73" x14ac:dyDescent="0.25">
      <c r="X1766" s="27"/>
      <c r="Y1766" s="27"/>
      <c r="Z1766" s="27"/>
      <c r="AA1766" s="27"/>
      <c r="BU1766" s="140"/>
    </row>
    <row r="1767" spans="24:73" x14ac:dyDescent="0.25">
      <c r="X1767" s="27"/>
      <c r="Y1767" s="27"/>
      <c r="Z1767" s="27"/>
      <c r="AA1767" s="27"/>
      <c r="BU1767" s="140"/>
    </row>
    <row r="1768" spans="24:73" x14ac:dyDescent="0.25">
      <c r="X1768" s="27"/>
      <c r="Y1768" s="27"/>
      <c r="Z1768" s="27"/>
      <c r="AA1768" s="27"/>
      <c r="BU1768" s="140"/>
    </row>
    <row r="1769" spans="24:73" x14ac:dyDescent="0.25">
      <c r="X1769" s="27"/>
      <c r="Y1769" s="27"/>
      <c r="Z1769" s="27"/>
      <c r="AA1769" s="27"/>
      <c r="BU1769" s="140"/>
    </row>
    <row r="1770" spans="24:73" x14ac:dyDescent="0.25">
      <c r="X1770" s="27"/>
      <c r="Y1770" s="27"/>
      <c r="Z1770" s="27"/>
      <c r="AA1770" s="27"/>
      <c r="BU1770" s="140"/>
    </row>
    <row r="1771" spans="24:73" x14ac:dyDescent="0.25">
      <c r="X1771" s="27"/>
      <c r="Y1771" s="27"/>
      <c r="Z1771" s="27"/>
      <c r="AA1771" s="27"/>
      <c r="BU1771" s="140"/>
    </row>
    <row r="1772" spans="24:73" x14ac:dyDescent="0.25">
      <c r="X1772" s="27"/>
      <c r="Y1772" s="27"/>
      <c r="Z1772" s="27"/>
      <c r="AA1772" s="27"/>
      <c r="BU1772" s="140"/>
    </row>
    <row r="1773" spans="24:73" x14ac:dyDescent="0.25">
      <c r="X1773" s="27"/>
      <c r="Y1773" s="27"/>
      <c r="Z1773" s="27"/>
      <c r="AA1773" s="27"/>
      <c r="BU1773" s="140"/>
    </row>
    <row r="1774" spans="24:73" x14ac:dyDescent="0.25">
      <c r="X1774" s="27"/>
      <c r="Y1774" s="27"/>
      <c r="Z1774" s="27"/>
      <c r="AA1774" s="27"/>
      <c r="BU1774" s="140"/>
    </row>
    <row r="1775" spans="24:73" x14ac:dyDescent="0.25">
      <c r="X1775" s="27"/>
      <c r="Y1775" s="27"/>
      <c r="Z1775" s="27"/>
      <c r="AA1775" s="27"/>
      <c r="BU1775" s="140"/>
    </row>
    <row r="1776" spans="24:73" x14ac:dyDescent="0.25">
      <c r="X1776" s="27"/>
      <c r="Y1776" s="27"/>
      <c r="Z1776" s="27"/>
      <c r="AA1776" s="27"/>
      <c r="BU1776" s="140"/>
    </row>
    <row r="1777" spans="24:73" x14ac:dyDescent="0.25">
      <c r="X1777" s="27"/>
      <c r="Y1777" s="27"/>
      <c r="Z1777" s="27"/>
      <c r="AA1777" s="27"/>
      <c r="BU1777" s="140"/>
    </row>
    <row r="1778" spans="24:73" x14ac:dyDescent="0.25">
      <c r="X1778" s="27"/>
      <c r="Y1778" s="27"/>
      <c r="Z1778" s="27"/>
      <c r="AA1778" s="27"/>
      <c r="BU1778" s="140"/>
    </row>
    <row r="1779" spans="24:73" x14ac:dyDescent="0.25">
      <c r="X1779" s="27"/>
      <c r="Y1779" s="27"/>
      <c r="Z1779" s="27"/>
      <c r="AA1779" s="27"/>
      <c r="BU1779" s="140"/>
    </row>
    <row r="1780" spans="24:73" x14ac:dyDescent="0.25">
      <c r="X1780" s="27"/>
      <c r="Y1780" s="27"/>
      <c r="Z1780" s="27"/>
      <c r="AA1780" s="27"/>
      <c r="BU1780" s="140"/>
    </row>
    <row r="1781" spans="24:73" x14ac:dyDescent="0.25">
      <c r="X1781" s="27"/>
      <c r="Y1781" s="27"/>
      <c r="Z1781" s="27"/>
      <c r="AA1781" s="27"/>
      <c r="BU1781" s="140"/>
    </row>
    <row r="1782" spans="24:73" x14ac:dyDescent="0.25">
      <c r="X1782" s="27"/>
      <c r="Y1782" s="27"/>
      <c r="Z1782" s="27"/>
      <c r="AA1782" s="27"/>
      <c r="BU1782" s="140"/>
    </row>
    <row r="1783" spans="24:73" x14ac:dyDescent="0.25">
      <c r="X1783" s="27"/>
      <c r="Y1783" s="27"/>
      <c r="Z1783" s="27"/>
      <c r="AA1783" s="27"/>
      <c r="BU1783" s="140"/>
    </row>
    <row r="1784" spans="24:73" x14ac:dyDescent="0.25">
      <c r="X1784" s="27"/>
      <c r="Y1784" s="27"/>
      <c r="Z1784" s="27"/>
      <c r="AA1784" s="27"/>
      <c r="BU1784" s="140"/>
    </row>
    <row r="1785" spans="24:73" x14ac:dyDescent="0.25">
      <c r="X1785" s="27"/>
      <c r="Y1785" s="27"/>
      <c r="Z1785" s="27"/>
      <c r="AA1785" s="27"/>
      <c r="BU1785" s="140"/>
    </row>
    <row r="1786" spans="24:73" x14ac:dyDescent="0.25">
      <c r="X1786" s="27"/>
      <c r="Y1786" s="27"/>
      <c r="Z1786" s="27"/>
      <c r="AA1786" s="27"/>
      <c r="BU1786" s="140"/>
    </row>
    <row r="1787" spans="24:73" x14ac:dyDescent="0.25">
      <c r="X1787" s="27"/>
      <c r="Y1787" s="27"/>
      <c r="Z1787" s="27"/>
      <c r="AA1787" s="27"/>
      <c r="BU1787" s="140"/>
    </row>
    <row r="1788" spans="24:73" x14ac:dyDescent="0.25">
      <c r="X1788" s="27"/>
      <c r="Y1788" s="27"/>
      <c r="Z1788" s="27"/>
      <c r="AA1788" s="27"/>
      <c r="BU1788" s="140"/>
    </row>
    <row r="1789" spans="24:73" x14ac:dyDescent="0.25">
      <c r="X1789" s="27"/>
      <c r="Y1789" s="27"/>
      <c r="Z1789" s="27"/>
      <c r="AA1789" s="27"/>
      <c r="BU1789" s="140"/>
    </row>
    <row r="1790" spans="24:73" x14ac:dyDescent="0.25">
      <c r="X1790" s="27"/>
      <c r="Y1790" s="27"/>
      <c r="Z1790" s="27"/>
      <c r="AA1790" s="27"/>
      <c r="BU1790" s="140"/>
    </row>
    <row r="1791" spans="24:73" x14ac:dyDescent="0.25">
      <c r="X1791" s="27"/>
      <c r="Y1791" s="27"/>
      <c r="Z1791" s="27"/>
      <c r="AA1791" s="27"/>
      <c r="BU1791" s="140"/>
    </row>
    <row r="1792" spans="24:73" x14ac:dyDescent="0.25">
      <c r="X1792" s="27"/>
      <c r="Y1792" s="27"/>
      <c r="Z1792" s="27"/>
      <c r="AA1792" s="27"/>
      <c r="BU1792" s="140"/>
    </row>
    <row r="1793" spans="24:73" x14ac:dyDescent="0.25">
      <c r="X1793" s="27"/>
      <c r="Y1793" s="27"/>
      <c r="Z1793" s="27"/>
      <c r="AA1793" s="27"/>
      <c r="BU1793" s="140"/>
    </row>
    <row r="1794" spans="24:73" x14ac:dyDescent="0.25">
      <c r="X1794" s="27"/>
      <c r="Y1794" s="27"/>
      <c r="Z1794" s="27"/>
      <c r="AA1794" s="27"/>
      <c r="BU1794" s="140"/>
    </row>
    <row r="1795" spans="24:73" x14ac:dyDescent="0.25">
      <c r="X1795" s="27"/>
      <c r="Y1795" s="27"/>
      <c r="Z1795" s="27"/>
      <c r="AA1795" s="27"/>
      <c r="BU1795" s="140"/>
    </row>
    <row r="1796" spans="24:73" x14ac:dyDescent="0.25">
      <c r="X1796" s="27"/>
      <c r="Y1796" s="27"/>
      <c r="Z1796" s="27"/>
      <c r="AA1796" s="27"/>
      <c r="BU1796" s="140"/>
    </row>
    <row r="1797" spans="24:73" x14ac:dyDescent="0.25">
      <c r="X1797" s="27"/>
      <c r="Y1797" s="27"/>
      <c r="Z1797" s="27"/>
      <c r="AA1797" s="27"/>
      <c r="BU1797" s="140"/>
    </row>
    <row r="1798" spans="24:73" x14ac:dyDescent="0.25">
      <c r="X1798" s="27"/>
      <c r="Y1798" s="27"/>
      <c r="Z1798" s="27"/>
      <c r="AA1798" s="27"/>
      <c r="BU1798" s="140"/>
    </row>
    <row r="1799" spans="24:73" x14ac:dyDescent="0.25">
      <c r="X1799" s="27"/>
      <c r="Y1799" s="27"/>
      <c r="Z1799" s="27"/>
      <c r="AA1799" s="27"/>
      <c r="BU1799" s="140"/>
    </row>
    <row r="1800" spans="24:73" x14ac:dyDescent="0.25">
      <c r="X1800" s="27"/>
      <c r="Y1800" s="27"/>
      <c r="Z1800" s="27"/>
      <c r="AA1800" s="27"/>
      <c r="BU1800" s="140"/>
    </row>
    <row r="1801" spans="24:73" x14ac:dyDescent="0.25">
      <c r="X1801" s="27"/>
      <c r="Y1801" s="27"/>
      <c r="Z1801" s="27"/>
      <c r="AA1801" s="27"/>
      <c r="BU1801" s="140"/>
    </row>
    <row r="1802" spans="24:73" x14ac:dyDescent="0.25">
      <c r="X1802" s="27"/>
      <c r="Y1802" s="27"/>
      <c r="Z1802" s="27"/>
      <c r="AA1802" s="27"/>
      <c r="BU1802" s="140"/>
    </row>
    <row r="1803" spans="24:73" x14ac:dyDescent="0.25">
      <c r="X1803" s="27"/>
      <c r="Y1803" s="27"/>
      <c r="Z1803" s="27"/>
      <c r="AA1803" s="27"/>
      <c r="BU1803" s="140"/>
    </row>
    <row r="1804" spans="24:73" x14ac:dyDescent="0.25">
      <c r="X1804" s="27"/>
      <c r="Y1804" s="27"/>
      <c r="Z1804" s="27"/>
      <c r="AA1804" s="27"/>
      <c r="BU1804" s="140"/>
    </row>
    <row r="1805" spans="24:73" x14ac:dyDescent="0.25">
      <c r="X1805" s="27"/>
      <c r="Y1805" s="27"/>
      <c r="Z1805" s="27"/>
      <c r="AA1805" s="27"/>
      <c r="BU1805" s="140"/>
    </row>
    <row r="1806" spans="24:73" x14ac:dyDescent="0.25">
      <c r="X1806" s="27"/>
      <c r="Y1806" s="27"/>
      <c r="Z1806" s="27"/>
      <c r="AA1806" s="27"/>
      <c r="BU1806" s="140"/>
    </row>
    <row r="1807" spans="24:73" x14ac:dyDescent="0.25">
      <c r="X1807" s="27"/>
      <c r="Y1807" s="27"/>
      <c r="Z1807" s="27"/>
      <c r="AA1807" s="27"/>
      <c r="BU1807" s="140"/>
    </row>
    <row r="1808" spans="24:73" x14ac:dyDescent="0.25">
      <c r="X1808" s="27"/>
      <c r="Y1808" s="27"/>
      <c r="Z1808" s="27"/>
      <c r="AA1808" s="27"/>
      <c r="BU1808" s="140"/>
    </row>
    <row r="1809" spans="24:73" x14ac:dyDescent="0.25">
      <c r="X1809" s="27"/>
      <c r="Y1809" s="27"/>
      <c r="Z1809" s="27"/>
      <c r="AA1809" s="27"/>
      <c r="BU1809" s="140"/>
    </row>
    <row r="1810" spans="24:73" x14ac:dyDescent="0.25">
      <c r="X1810" s="27"/>
      <c r="Y1810" s="27"/>
      <c r="Z1810" s="27"/>
      <c r="AA1810" s="27"/>
      <c r="BU1810" s="140"/>
    </row>
    <row r="1811" spans="24:73" x14ac:dyDescent="0.25">
      <c r="X1811" s="27"/>
      <c r="Y1811" s="27"/>
      <c r="Z1811" s="27"/>
      <c r="AA1811" s="27"/>
      <c r="BU1811" s="140"/>
    </row>
    <row r="1812" spans="24:73" x14ac:dyDescent="0.25">
      <c r="X1812" s="27"/>
      <c r="Y1812" s="27"/>
      <c r="Z1812" s="27"/>
      <c r="AA1812" s="27"/>
      <c r="BU1812" s="140"/>
    </row>
    <row r="1813" spans="24:73" x14ac:dyDescent="0.25">
      <c r="X1813" s="27"/>
      <c r="Y1813" s="27"/>
      <c r="Z1813" s="27"/>
      <c r="AA1813" s="27"/>
      <c r="BU1813" s="140"/>
    </row>
    <row r="1814" spans="24:73" x14ac:dyDescent="0.25">
      <c r="X1814" s="27"/>
      <c r="Y1814" s="27"/>
      <c r="Z1814" s="27"/>
      <c r="AA1814" s="27"/>
      <c r="BU1814" s="140"/>
    </row>
    <row r="1815" spans="24:73" x14ac:dyDescent="0.25">
      <c r="X1815" s="27"/>
      <c r="Y1815" s="27"/>
      <c r="Z1815" s="27"/>
      <c r="AA1815" s="27"/>
      <c r="BU1815" s="140"/>
    </row>
    <row r="1816" spans="24:73" x14ac:dyDescent="0.25">
      <c r="X1816" s="27"/>
      <c r="Y1816" s="27"/>
      <c r="Z1816" s="27"/>
      <c r="AA1816" s="27"/>
      <c r="BU1816" s="140"/>
    </row>
    <row r="1817" spans="24:73" x14ac:dyDescent="0.25">
      <c r="X1817" s="27"/>
      <c r="Y1817" s="27"/>
      <c r="Z1817" s="27"/>
      <c r="AA1817" s="27"/>
      <c r="BU1817" s="140"/>
    </row>
    <row r="1818" spans="24:73" x14ac:dyDescent="0.25">
      <c r="X1818" s="27"/>
      <c r="Y1818" s="27"/>
      <c r="Z1818" s="27"/>
      <c r="AA1818" s="27"/>
      <c r="BU1818" s="140"/>
    </row>
    <row r="1819" spans="24:73" x14ac:dyDescent="0.25">
      <c r="X1819" s="27"/>
      <c r="Y1819" s="27"/>
      <c r="Z1819" s="27"/>
      <c r="AA1819" s="27"/>
      <c r="BU1819" s="140"/>
    </row>
    <row r="1820" spans="24:73" x14ac:dyDescent="0.25">
      <c r="X1820" s="27"/>
      <c r="Y1820" s="27"/>
      <c r="Z1820" s="27"/>
      <c r="AA1820" s="27"/>
      <c r="BU1820" s="140"/>
    </row>
    <row r="1821" spans="24:73" x14ac:dyDescent="0.25">
      <c r="X1821" s="27"/>
      <c r="Y1821" s="27"/>
      <c r="Z1821" s="27"/>
      <c r="AA1821" s="27"/>
      <c r="BU1821" s="140"/>
    </row>
    <row r="1822" spans="24:73" x14ac:dyDescent="0.25">
      <c r="X1822" s="27"/>
      <c r="Y1822" s="27"/>
      <c r="Z1822" s="27"/>
      <c r="AA1822" s="27"/>
      <c r="BU1822" s="140"/>
    </row>
    <row r="1823" spans="24:73" x14ac:dyDescent="0.25">
      <c r="X1823" s="27"/>
      <c r="Y1823" s="27"/>
      <c r="Z1823" s="27"/>
      <c r="AA1823" s="27"/>
      <c r="BU1823" s="140"/>
    </row>
    <row r="1824" spans="24:73" x14ac:dyDescent="0.25">
      <c r="X1824" s="27"/>
      <c r="Y1824" s="27"/>
      <c r="Z1824" s="27"/>
      <c r="AA1824" s="27"/>
      <c r="BU1824" s="140"/>
    </row>
    <row r="1825" spans="24:73" x14ac:dyDescent="0.25">
      <c r="X1825" s="27"/>
      <c r="Y1825" s="27"/>
      <c r="Z1825" s="27"/>
      <c r="AA1825" s="27"/>
      <c r="BU1825" s="140"/>
    </row>
    <row r="1826" spans="24:73" x14ac:dyDescent="0.25">
      <c r="X1826" s="27"/>
      <c r="Y1826" s="27"/>
      <c r="Z1826" s="27"/>
      <c r="AA1826" s="27"/>
      <c r="BU1826" s="140"/>
    </row>
    <row r="1827" spans="24:73" x14ac:dyDescent="0.25">
      <c r="X1827" s="27"/>
      <c r="Y1827" s="27"/>
      <c r="Z1827" s="27"/>
      <c r="AA1827" s="27"/>
      <c r="BU1827" s="140"/>
    </row>
    <row r="1828" spans="24:73" x14ac:dyDescent="0.25">
      <c r="X1828" s="27"/>
      <c r="Y1828" s="27"/>
      <c r="Z1828" s="27"/>
      <c r="AA1828" s="27"/>
      <c r="BU1828" s="140"/>
    </row>
    <row r="1829" spans="24:73" x14ac:dyDescent="0.25">
      <c r="X1829" s="27"/>
      <c r="Y1829" s="27"/>
      <c r="Z1829" s="27"/>
      <c r="AA1829" s="27"/>
      <c r="BU1829" s="140"/>
    </row>
    <row r="1830" spans="24:73" x14ac:dyDescent="0.25">
      <c r="X1830" s="27"/>
      <c r="Y1830" s="27"/>
      <c r="Z1830" s="27"/>
      <c r="AA1830" s="27"/>
      <c r="BU1830" s="140"/>
    </row>
    <row r="1831" spans="24:73" x14ac:dyDescent="0.25">
      <c r="X1831" s="27"/>
      <c r="Y1831" s="27"/>
      <c r="Z1831" s="27"/>
      <c r="AA1831" s="27"/>
      <c r="BU1831" s="140"/>
    </row>
    <row r="1832" spans="24:73" x14ac:dyDescent="0.25">
      <c r="X1832" s="27"/>
      <c r="Y1832" s="27"/>
      <c r="Z1832" s="27"/>
      <c r="AA1832" s="27"/>
      <c r="BU1832" s="140"/>
    </row>
    <row r="1833" spans="24:73" x14ac:dyDescent="0.25">
      <c r="X1833" s="27"/>
      <c r="Y1833" s="27"/>
      <c r="Z1833" s="27"/>
      <c r="AA1833" s="27"/>
      <c r="BU1833" s="140"/>
    </row>
    <row r="1834" spans="24:73" x14ac:dyDescent="0.25">
      <c r="X1834" s="27"/>
      <c r="Y1834" s="27"/>
      <c r="Z1834" s="27"/>
      <c r="AA1834" s="27"/>
      <c r="BU1834" s="140"/>
    </row>
    <row r="1835" spans="24:73" x14ac:dyDescent="0.25">
      <c r="X1835" s="27"/>
      <c r="Y1835" s="27"/>
      <c r="Z1835" s="27"/>
      <c r="AA1835" s="27"/>
      <c r="BU1835" s="140"/>
    </row>
    <row r="1836" spans="24:73" x14ac:dyDescent="0.25">
      <c r="X1836" s="27"/>
      <c r="Y1836" s="27"/>
      <c r="Z1836" s="27"/>
      <c r="AA1836" s="27"/>
      <c r="BU1836" s="140"/>
    </row>
    <row r="1837" spans="24:73" x14ac:dyDescent="0.25">
      <c r="X1837" s="27"/>
      <c r="Y1837" s="27"/>
      <c r="Z1837" s="27"/>
      <c r="AA1837" s="27"/>
      <c r="BU1837" s="140"/>
    </row>
    <row r="1838" spans="24:73" x14ac:dyDescent="0.25">
      <c r="X1838" s="27"/>
      <c r="Y1838" s="27"/>
      <c r="Z1838" s="27"/>
      <c r="AA1838" s="27"/>
      <c r="BU1838" s="140"/>
    </row>
    <row r="1839" spans="24:73" x14ac:dyDescent="0.25">
      <c r="X1839" s="27"/>
      <c r="Y1839" s="27"/>
      <c r="Z1839" s="27"/>
      <c r="AA1839" s="27"/>
      <c r="BU1839" s="140"/>
    </row>
    <row r="1840" spans="24:73" x14ac:dyDescent="0.25">
      <c r="X1840" s="27"/>
      <c r="Y1840" s="27"/>
      <c r="Z1840" s="27"/>
      <c r="AA1840" s="27"/>
      <c r="BU1840" s="140"/>
    </row>
    <row r="1841" spans="24:73" x14ac:dyDescent="0.25">
      <c r="X1841" s="27"/>
      <c r="Y1841" s="27"/>
      <c r="Z1841" s="27"/>
      <c r="AA1841" s="27"/>
      <c r="BU1841" s="140"/>
    </row>
    <row r="1842" spans="24:73" x14ac:dyDescent="0.25">
      <c r="X1842" s="27"/>
      <c r="Y1842" s="27"/>
      <c r="Z1842" s="27"/>
      <c r="AA1842" s="27"/>
      <c r="BU1842" s="140"/>
    </row>
    <row r="1843" spans="24:73" x14ac:dyDescent="0.25">
      <c r="X1843" s="27"/>
      <c r="Y1843" s="27"/>
      <c r="Z1843" s="27"/>
      <c r="AA1843" s="27"/>
      <c r="BU1843" s="140"/>
    </row>
    <row r="1844" spans="24:73" x14ac:dyDescent="0.25">
      <c r="X1844" s="27"/>
      <c r="Y1844" s="27"/>
      <c r="Z1844" s="27"/>
      <c r="AA1844" s="27"/>
      <c r="BU1844" s="140"/>
    </row>
    <row r="1845" spans="24:73" x14ac:dyDescent="0.25">
      <c r="X1845" s="27"/>
      <c r="Y1845" s="27"/>
      <c r="Z1845" s="27"/>
      <c r="AA1845" s="27"/>
      <c r="BU1845" s="140"/>
    </row>
    <row r="1846" spans="24:73" x14ac:dyDescent="0.25">
      <c r="X1846" s="27"/>
      <c r="Y1846" s="27"/>
      <c r="Z1846" s="27"/>
      <c r="AA1846" s="27"/>
      <c r="BU1846" s="140"/>
    </row>
    <row r="1847" spans="24:73" x14ac:dyDescent="0.25">
      <c r="X1847" s="27"/>
      <c r="Y1847" s="27"/>
      <c r="Z1847" s="27"/>
      <c r="AA1847" s="27"/>
      <c r="BU1847" s="140"/>
    </row>
    <row r="1848" spans="24:73" x14ac:dyDescent="0.25">
      <c r="X1848" s="27"/>
      <c r="Y1848" s="27"/>
      <c r="Z1848" s="27"/>
      <c r="AA1848" s="27"/>
      <c r="BU1848" s="140"/>
    </row>
    <row r="1849" spans="24:73" x14ac:dyDescent="0.25">
      <c r="X1849" s="27"/>
      <c r="Y1849" s="27"/>
      <c r="Z1849" s="27"/>
      <c r="AA1849" s="27"/>
      <c r="BU1849" s="140"/>
    </row>
    <row r="1850" spans="24:73" x14ac:dyDescent="0.25">
      <c r="X1850" s="27"/>
      <c r="Y1850" s="27"/>
      <c r="Z1850" s="27"/>
      <c r="AA1850" s="27"/>
      <c r="BU1850" s="140"/>
    </row>
    <row r="1851" spans="24:73" x14ac:dyDescent="0.25">
      <c r="X1851" s="27"/>
      <c r="Y1851" s="27"/>
      <c r="Z1851" s="27"/>
      <c r="AA1851" s="27"/>
      <c r="BU1851" s="140"/>
    </row>
    <row r="1852" spans="24:73" x14ac:dyDescent="0.25">
      <c r="X1852" s="27"/>
      <c r="Y1852" s="27"/>
      <c r="Z1852" s="27"/>
      <c r="AA1852" s="27"/>
      <c r="BU1852" s="140"/>
    </row>
    <row r="1853" spans="24:73" x14ac:dyDescent="0.25">
      <c r="X1853" s="27"/>
      <c r="Y1853" s="27"/>
      <c r="Z1853" s="27"/>
      <c r="AA1853" s="27"/>
      <c r="BU1853" s="140"/>
    </row>
    <row r="1854" spans="24:73" x14ac:dyDescent="0.25">
      <c r="X1854" s="27"/>
      <c r="Y1854" s="27"/>
      <c r="Z1854" s="27"/>
      <c r="AA1854" s="27"/>
      <c r="BU1854" s="140"/>
    </row>
    <row r="1855" spans="24:73" x14ac:dyDescent="0.25">
      <c r="X1855" s="27"/>
      <c r="Y1855" s="27"/>
      <c r="Z1855" s="27"/>
      <c r="AA1855" s="27"/>
      <c r="BU1855" s="140"/>
    </row>
    <row r="1856" spans="24:73" x14ac:dyDescent="0.25">
      <c r="X1856" s="27"/>
      <c r="Y1856" s="27"/>
      <c r="Z1856" s="27"/>
      <c r="AA1856" s="27"/>
      <c r="BU1856" s="140"/>
    </row>
    <row r="1857" spans="24:73" x14ac:dyDescent="0.25">
      <c r="X1857" s="27"/>
      <c r="Y1857" s="27"/>
      <c r="Z1857" s="27"/>
      <c r="AA1857" s="27"/>
      <c r="BU1857" s="140"/>
    </row>
    <row r="1858" spans="24:73" x14ac:dyDescent="0.25">
      <c r="X1858" s="27"/>
      <c r="Y1858" s="27"/>
      <c r="Z1858" s="27"/>
      <c r="AA1858" s="27"/>
      <c r="BU1858" s="140"/>
    </row>
    <row r="1859" spans="24:73" x14ac:dyDescent="0.25">
      <c r="X1859" s="27"/>
      <c r="Y1859" s="27"/>
      <c r="Z1859" s="27"/>
      <c r="AA1859" s="27"/>
      <c r="BU1859" s="140"/>
    </row>
    <row r="1860" spans="24:73" x14ac:dyDescent="0.25">
      <c r="X1860" s="27"/>
      <c r="Y1860" s="27"/>
      <c r="Z1860" s="27"/>
      <c r="AA1860" s="27"/>
      <c r="BU1860" s="140"/>
    </row>
    <row r="1861" spans="24:73" x14ac:dyDescent="0.25">
      <c r="X1861" s="27"/>
      <c r="Y1861" s="27"/>
      <c r="Z1861" s="27"/>
      <c r="AA1861" s="27"/>
      <c r="BU1861" s="140"/>
    </row>
    <row r="1862" spans="24:73" x14ac:dyDescent="0.25">
      <c r="X1862" s="27"/>
      <c r="Y1862" s="27"/>
      <c r="Z1862" s="27"/>
      <c r="AA1862" s="27"/>
      <c r="BU1862" s="140"/>
    </row>
    <row r="1863" spans="24:73" x14ac:dyDescent="0.25">
      <c r="X1863" s="27"/>
      <c r="Y1863" s="27"/>
      <c r="Z1863" s="27"/>
      <c r="AA1863" s="27"/>
      <c r="BU1863" s="140"/>
    </row>
    <row r="1864" spans="24:73" x14ac:dyDescent="0.25">
      <c r="X1864" s="27"/>
      <c r="Y1864" s="27"/>
      <c r="Z1864" s="27"/>
      <c r="AA1864" s="27"/>
      <c r="BU1864" s="140"/>
    </row>
    <row r="1865" spans="24:73" x14ac:dyDescent="0.25">
      <c r="X1865" s="27"/>
      <c r="Y1865" s="27"/>
      <c r="Z1865" s="27"/>
      <c r="AA1865" s="27"/>
      <c r="BU1865" s="140"/>
    </row>
    <row r="1866" spans="24:73" x14ac:dyDescent="0.25">
      <c r="X1866" s="27"/>
      <c r="Y1866" s="27"/>
      <c r="Z1866" s="27"/>
      <c r="AA1866" s="27"/>
      <c r="BU1866" s="140"/>
    </row>
    <row r="1867" spans="24:73" x14ac:dyDescent="0.25">
      <c r="X1867" s="27"/>
      <c r="Y1867" s="27"/>
      <c r="Z1867" s="27"/>
      <c r="AA1867" s="27"/>
      <c r="BU1867" s="140"/>
    </row>
    <row r="1868" spans="24:73" x14ac:dyDescent="0.25">
      <c r="X1868" s="27"/>
      <c r="Y1868" s="27"/>
      <c r="Z1868" s="27"/>
      <c r="AA1868" s="27"/>
      <c r="BU1868" s="140"/>
    </row>
    <row r="1869" spans="24:73" x14ac:dyDescent="0.25">
      <c r="X1869" s="27"/>
      <c r="Y1869" s="27"/>
      <c r="Z1869" s="27"/>
      <c r="AA1869" s="27"/>
      <c r="BU1869" s="140"/>
    </row>
    <row r="1870" spans="24:73" x14ac:dyDescent="0.25">
      <c r="X1870" s="27"/>
      <c r="Y1870" s="27"/>
      <c r="Z1870" s="27"/>
      <c r="AA1870" s="27"/>
      <c r="BU1870" s="140"/>
    </row>
    <row r="1871" spans="24:73" x14ac:dyDescent="0.25">
      <c r="X1871" s="27"/>
      <c r="Y1871" s="27"/>
      <c r="Z1871" s="27"/>
      <c r="AA1871" s="27"/>
      <c r="BU1871" s="140"/>
    </row>
    <row r="1872" spans="24:73" x14ac:dyDescent="0.25">
      <c r="X1872" s="27"/>
      <c r="Y1872" s="27"/>
      <c r="Z1872" s="27"/>
      <c r="AA1872" s="27"/>
      <c r="BU1872" s="140"/>
    </row>
    <row r="1873" spans="24:73" x14ac:dyDescent="0.25">
      <c r="X1873" s="27"/>
      <c r="Y1873" s="27"/>
      <c r="Z1873" s="27"/>
      <c r="AA1873" s="27"/>
      <c r="BU1873" s="140"/>
    </row>
    <row r="1874" spans="24:73" x14ac:dyDescent="0.25">
      <c r="X1874" s="27"/>
      <c r="Y1874" s="27"/>
      <c r="Z1874" s="27"/>
      <c r="AA1874" s="27"/>
      <c r="BU1874" s="140"/>
    </row>
    <row r="1875" spans="24:73" x14ac:dyDescent="0.25">
      <c r="X1875" s="27"/>
      <c r="Y1875" s="27"/>
      <c r="Z1875" s="27"/>
      <c r="AA1875" s="27"/>
      <c r="BU1875" s="140"/>
    </row>
    <row r="1876" spans="24:73" x14ac:dyDescent="0.25">
      <c r="X1876" s="27"/>
      <c r="Y1876" s="27"/>
      <c r="Z1876" s="27"/>
      <c r="AA1876" s="27"/>
      <c r="BU1876" s="140"/>
    </row>
    <row r="1877" spans="24:73" x14ac:dyDescent="0.25">
      <c r="X1877" s="27"/>
      <c r="Y1877" s="27"/>
      <c r="Z1877" s="27"/>
      <c r="AA1877" s="27"/>
      <c r="BU1877" s="140"/>
    </row>
    <row r="1878" spans="24:73" x14ac:dyDescent="0.25">
      <c r="X1878" s="27"/>
      <c r="Y1878" s="27"/>
      <c r="Z1878" s="27"/>
      <c r="AA1878" s="27"/>
      <c r="BU1878" s="140"/>
    </row>
    <row r="1879" spans="24:73" x14ac:dyDescent="0.25">
      <c r="X1879" s="27"/>
      <c r="Y1879" s="27"/>
      <c r="Z1879" s="27"/>
      <c r="AA1879" s="27"/>
      <c r="BU1879" s="140"/>
    </row>
    <row r="1880" spans="24:73" x14ac:dyDescent="0.25">
      <c r="X1880" s="27"/>
      <c r="Y1880" s="27"/>
      <c r="Z1880" s="27"/>
      <c r="AA1880" s="27"/>
      <c r="BU1880" s="140"/>
    </row>
    <row r="1881" spans="24:73" x14ac:dyDescent="0.25">
      <c r="X1881" s="27"/>
      <c r="Y1881" s="27"/>
      <c r="Z1881" s="27"/>
      <c r="AA1881" s="27"/>
      <c r="BU1881" s="140"/>
    </row>
    <row r="1882" spans="24:73" x14ac:dyDescent="0.25">
      <c r="X1882" s="27"/>
      <c r="Y1882" s="27"/>
      <c r="Z1882" s="27"/>
      <c r="AA1882" s="27"/>
      <c r="BU1882" s="140"/>
    </row>
    <row r="1883" spans="24:73" x14ac:dyDescent="0.25">
      <c r="X1883" s="27"/>
      <c r="Y1883" s="27"/>
      <c r="Z1883" s="27"/>
      <c r="AA1883" s="27"/>
      <c r="BU1883" s="140"/>
    </row>
    <row r="1884" spans="24:73" x14ac:dyDescent="0.25">
      <c r="X1884" s="27"/>
      <c r="Y1884" s="27"/>
      <c r="Z1884" s="27"/>
      <c r="AA1884" s="27"/>
      <c r="BU1884" s="140"/>
    </row>
    <row r="1885" spans="24:73" x14ac:dyDescent="0.25">
      <c r="X1885" s="27"/>
      <c r="Y1885" s="27"/>
      <c r="Z1885" s="27"/>
      <c r="AA1885" s="27"/>
      <c r="BU1885" s="140"/>
    </row>
    <row r="1886" spans="24:73" x14ac:dyDescent="0.25">
      <c r="X1886" s="27"/>
      <c r="Y1886" s="27"/>
      <c r="Z1886" s="27"/>
      <c r="AA1886" s="27"/>
      <c r="BU1886" s="140"/>
    </row>
    <row r="1887" spans="24:73" x14ac:dyDescent="0.25">
      <c r="X1887" s="27"/>
      <c r="Y1887" s="27"/>
      <c r="Z1887" s="27"/>
      <c r="AA1887" s="27"/>
      <c r="BU1887" s="140"/>
    </row>
    <row r="1888" spans="24:73" x14ac:dyDescent="0.25">
      <c r="X1888" s="27"/>
      <c r="Y1888" s="27"/>
      <c r="Z1888" s="27"/>
      <c r="AA1888" s="27"/>
      <c r="BU1888" s="140"/>
    </row>
    <row r="1889" spans="24:73" x14ac:dyDescent="0.25">
      <c r="X1889" s="27"/>
      <c r="Y1889" s="27"/>
      <c r="Z1889" s="27"/>
      <c r="AA1889" s="27"/>
      <c r="BU1889" s="140"/>
    </row>
    <row r="1890" spans="24:73" x14ac:dyDescent="0.25">
      <c r="X1890" s="27"/>
      <c r="Y1890" s="27"/>
      <c r="Z1890" s="27"/>
      <c r="AA1890" s="27"/>
      <c r="BU1890" s="140"/>
    </row>
    <row r="1891" spans="24:73" x14ac:dyDescent="0.25">
      <c r="X1891" s="27"/>
      <c r="Y1891" s="27"/>
      <c r="Z1891" s="27"/>
      <c r="AA1891" s="27"/>
      <c r="BU1891" s="140"/>
    </row>
    <row r="1892" spans="24:73" x14ac:dyDescent="0.25">
      <c r="X1892" s="27"/>
      <c r="Y1892" s="27"/>
      <c r="Z1892" s="27"/>
      <c r="AA1892" s="27"/>
      <c r="BU1892" s="140"/>
    </row>
    <row r="1893" spans="24:73" x14ac:dyDescent="0.25">
      <c r="X1893" s="27"/>
      <c r="Y1893" s="27"/>
      <c r="Z1893" s="27"/>
      <c r="AA1893" s="27"/>
      <c r="BU1893" s="140"/>
    </row>
    <row r="1894" spans="24:73" x14ac:dyDescent="0.25">
      <c r="X1894" s="27"/>
      <c r="Y1894" s="27"/>
      <c r="Z1894" s="27"/>
      <c r="AA1894" s="27"/>
      <c r="BU1894" s="140"/>
    </row>
    <row r="1895" spans="24:73" x14ac:dyDescent="0.25">
      <c r="X1895" s="27"/>
      <c r="Y1895" s="27"/>
      <c r="Z1895" s="27"/>
      <c r="AA1895" s="27"/>
      <c r="BU1895" s="140"/>
    </row>
    <row r="1896" spans="24:73" x14ac:dyDescent="0.25">
      <c r="X1896" s="27"/>
      <c r="Y1896" s="27"/>
      <c r="Z1896" s="27"/>
      <c r="AA1896" s="27"/>
      <c r="BU1896" s="140"/>
    </row>
    <row r="1897" spans="24:73" x14ac:dyDescent="0.25">
      <c r="X1897" s="27"/>
      <c r="Y1897" s="27"/>
      <c r="Z1897" s="27"/>
      <c r="AA1897" s="27"/>
      <c r="BU1897" s="140"/>
    </row>
    <row r="1898" spans="24:73" x14ac:dyDescent="0.25">
      <c r="X1898" s="27"/>
      <c r="Y1898" s="27"/>
      <c r="Z1898" s="27"/>
      <c r="AA1898" s="27"/>
      <c r="BU1898" s="140"/>
    </row>
    <row r="1899" spans="24:73" x14ac:dyDescent="0.25">
      <c r="X1899" s="27"/>
      <c r="Y1899" s="27"/>
      <c r="Z1899" s="27"/>
      <c r="AA1899" s="27"/>
      <c r="BU1899" s="140"/>
    </row>
    <row r="1900" spans="24:73" x14ac:dyDescent="0.25">
      <c r="X1900" s="27"/>
      <c r="Y1900" s="27"/>
      <c r="Z1900" s="27"/>
      <c r="AA1900" s="27"/>
      <c r="BU1900" s="140"/>
    </row>
    <row r="1901" spans="24:73" x14ac:dyDescent="0.25">
      <c r="X1901" s="27"/>
      <c r="Y1901" s="27"/>
      <c r="Z1901" s="27"/>
      <c r="AA1901" s="27"/>
      <c r="BU1901" s="140"/>
    </row>
    <row r="1902" spans="24:73" x14ac:dyDescent="0.25">
      <c r="X1902" s="27"/>
      <c r="Y1902" s="27"/>
      <c r="Z1902" s="27"/>
      <c r="AA1902" s="27"/>
      <c r="BU1902" s="140"/>
    </row>
    <row r="1903" spans="24:73" x14ac:dyDescent="0.25">
      <c r="X1903" s="27"/>
      <c r="Y1903" s="27"/>
      <c r="Z1903" s="27"/>
      <c r="AA1903" s="27"/>
      <c r="BU1903" s="140"/>
    </row>
    <row r="1904" spans="24:73" x14ac:dyDescent="0.25">
      <c r="X1904" s="27"/>
      <c r="Y1904" s="27"/>
      <c r="Z1904" s="27"/>
      <c r="AA1904" s="27"/>
      <c r="BU1904" s="140"/>
    </row>
    <row r="1905" spans="24:73" x14ac:dyDescent="0.25">
      <c r="X1905" s="27"/>
      <c r="Y1905" s="27"/>
      <c r="Z1905" s="27"/>
      <c r="AA1905" s="27"/>
      <c r="BU1905" s="140"/>
    </row>
    <row r="1906" spans="24:73" x14ac:dyDescent="0.25">
      <c r="X1906" s="27"/>
      <c r="Y1906" s="27"/>
      <c r="Z1906" s="27"/>
      <c r="AA1906" s="27"/>
      <c r="BU1906" s="140"/>
    </row>
    <row r="1907" spans="24:73" x14ac:dyDescent="0.25">
      <c r="X1907" s="27"/>
      <c r="Y1907" s="27"/>
      <c r="Z1907" s="27"/>
      <c r="AA1907" s="27"/>
      <c r="BU1907" s="140"/>
    </row>
    <row r="1908" spans="24:73" x14ac:dyDescent="0.25">
      <c r="X1908" s="27"/>
      <c r="Y1908" s="27"/>
      <c r="Z1908" s="27"/>
      <c r="AA1908" s="27"/>
      <c r="BU1908" s="140"/>
    </row>
    <row r="1909" spans="24:73" x14ac:dyDescent="0.25">
      <c r="X1909" s="27"/>
      <c r="Y1909" s="27"/>
      <c r="Z1909" s="27"/>
      <c r="AA1909" s="27"/>
      <c r="BU1909" s="140"/>
    </row>
    <row r="1910" spans="24:73" x14ac:dyDescent="0.25">
      <c r="X1910" s="27"/>
      <c r="Y1910" s="27"/>
      <c r="Z1910" s="27"/>
      <c r="AA1910" s="27"/>
      <c r="BU1910" s="140"/>
    </row>
    <row r="1911" spans="24:73" x14ac:dyDescent="0.25">
      <c r="X1911" s="27"/>
      <c r="Y1911" s="27"/>
      <c r="Z1911" s="27"/>
      <c r="AA1911" s="27"/>
      <c r="BU1911" s="140"/>
    </row>
    <row r="1912" spans="24:73" x14ac:dyDescent="0.25">
      <c r="X1912" s="27"/>
      <c r="Y1912" s="27"/>
      <c r="Z1912" s="27"/>
      <c r="AA1912" s="27"/>
      <c r="BU1912" s="140"/>
    </row>
    <row r="1913" spans="24:73" x14ac:dyDescent="0.25">
      <c r="X1913" s="27"/>
      <c r="Y1913" s="27"/>
      <c r="Z1913" s="27"/>
      <c r="AA1913" s="27"/>
      <c r="BU1913" s="140"/>
    </row>
    <row r="1914" spans="24:73" x14ac:dyDescent="0.25">
      <c r="X1914" s="27"/>
      <c r="Y1914" s="27"/>
      <c r="Z1914" s="27"/>
      <c r="AA1914" s="27"/>
      <c r="BU1914" s="140"/>
    </row>
    <row r="1915" spans="24:73" x14ac:dyDescent="0.25">
      <c r="X1915" s="27"/>
      <c r="Y1915" s="27"/>
      <c r="Z1915" s="27"/>
      <c r="AA1915" s="27"/>
      <c r="BU1915" s="140"/>
    </row>
    <row r="1916" spans="24:73" x14ac:dyDescent="0.25">
      <c r="X1916" s="27"/>
      <c r="Y1916" s="27"/>
      <c r="Z1916" s="27"/>
      <c r="AA1916" s="27"/>
      <c r="BU1916" s="140"/>
    </row>
    <row r="1917" spans="24:73" x14ac:dyDescent="0.25">
      <c r="X1917" s="27"/>
      <c r="Y1917" s="27"/>
      <c r="Z1917" s="27"/>
      <c r="AA1917" s="27"/>
      <c r="BU1917" s="140"/>
    </row>
    <row r="1918" spans="24:73" x14ac:dyDescent="0.25">
      <c r="X1918" s="27"/>
      <c r="Y1918" s="27"/>
      <c r="Z1918" s="27"/>
      <c r="AA1918" s="27"/>
      <c r="BU1918" s="140"/>
    </row>
    <row r="1919" spans="24:73" x14ac:dyDescent="0.25">
      <c r="X1919" s="27"/>
      <c r="Y1919" s="27"/>
      <c r="Z1919" s="27"/>
      <c r="AA1919" s="27"/>
      <c r="BU1919" s="140"/>
    </row>
    <row r="1920" spans="24:73" x14ac:dyDescent="0.25">
      <c r="X1920" s="27"/>
      <c r="Y1920" s="27"/>
      <c r="Z1920" s="27"/>
      <c r="AA1920" s="27"/>
      <c r="BU1920" s="140"/>
    </row>
    <row r="1921" spans="24:73" x14ac:dyDescent="0.25">
      <c r="X1921" s="27"/>
      <c r="Y1921" s="27"/>
      <c r="Z1921" s="27"/>
      <c r="AA1921" s="27"/>
      <c r="BU1921" s="140"/>
    </row>
    <row r="1922" spans="24:73" x14ac:dyDescent="0.25">
      <c r="X1922" s="27"/>
      <c r="Y1922" s="27"/>
      <c r="Z1922" s="27"/>
      <c r="AA1922" s="27"/>
      <c r="BU1922" s="140"/>
    </row>
    <row r="1923" spans="24:73" x14ac:dyDescent="0.25">
      <c r="X1923" s="27"/>
      <c r="Y1923" s="27"/>
      <c r="Z1923" s="27"/>
      <c r="AA1923" s="27"/>
      <c r="BU1923" s="140"/>
    </row>
    <row r="1924" spans="24:73" x14ac:dyDescent="0.25">
      <c r="X1924" s="27"/>
      <c r="Y1924" s="27"/>
      <c r="Z1924" s="27"/>
      <c r="AA1924" s="27"/>
      <c r="BU1924" s="140"/>
    </row>
    <row r="1925" spans="24:73" x14ac:dyDescent="0.25">
      <c r="X1925" s="27"/>
      <c r="Y1925" s="27"/>
      <c r="Z1925" s="27"/>
      <c r="AA1925" s="27"/>
      <c r="BU1925" s="140"/>
    </row>
    <row r="1926" spans="24:73" x14ac:dyDescent="0.25">
      <c r="X1926" s="27"/>
      <c r="Y1926" s="27"/>
      <c r="Z1926" s="27"/>
      <c r="AA1926" s="27"/>
      <c r="BU1926" s="140"/>
    </row>
    <row r="1927" spans="24:73" x14ac:dyDescent="0.25">
      <c r="X1927" s="27"/>
      <c r="Y1927" s="27"/>
      <c r="Z1927" s="27"/>
      <c r="AA1927" s="27"/>
      <c r="BU1927" s="140"/>
    </row>
    <row r="1928" spans="24:73" x14ac:dyDescent="0.25">
      <c r="X1928" s="27"/>
      <c r="Y1928" s="27"/>
      <c r="Z1928" s="27"/>
      <c r="AA1928" s="27"/>
      <c r="BU1928" s="140"/>
    </row>
    <row r="1929" spans="24:73" x14ac:dyDescent="0.25">
      <c r="X1929" s="27"/>
      <c r="Y1929" s="27"/>
      <c r="Z1929" s="27"/>
      <c r="AA1929" s="27"/>
      <c r="BU1929" s="140"/>
    </row>
    <row r="1930" spans="24:73" x14ac:dyDescent="0.25">
      <c r="X1930" s="27"/>
      <c r="Y1930" s="27"/>
      <c r="Z1930" s="27"/>
      <c r="AA1930" s="27"/>
      <c r="BU1930" s="140"/>
    </row>
    <row r="1931" spans="24:73" x14ac:dyDescent="0.25">
      <c r="X1931" s="27"/>
      <c r="Y1931" s="27"/>
      <c r="Z1931" s="27"/>
      <c r="AA1931" s="27"/>
      <c r="BU1931" s="140"/>
    </row>
    <row r="1932" spans="24:73" x14ac:dyDescent="0.25">
      <c r="X1932" s="27"/>
      <c r="Y1932" s="27"/>
      <c r="Z1932" s="27"/>
      <c r="AA1932" s="27"/>
      <c r="BU1932" s="140"/>
    </row>
    <row r="1933" spans="24:73" x14ac:dyDescent="0.25">
      <c r="X1933" s="27"/>
      <c r="Y1933" s="27"/>
      <c r="Z1933" s="27"/>
      <c r="AA1933" s="27"/>
      <c r="BU1933" s="140"/>
    </row>
    <row r="1934" spans="24:73" x14ac:dyDescent="0.25">
      <c r="X1934" s="27"/>
      <c r="Y1934" s="27"/>
      <c r="Z1934" s="27"/>
      <c r="AA1934" s="27"/>
      <c r="BU1934" s="140"/>
    </row>
    <row r="1935" spans="24:73" x14ac:dyDescent="0.25">
      <c r="X1935" s="27"/>
      <c r="Y1935" s="27"/>
      <c r="Z1935" s="27"/>
      <c r="AA1935" s="27"/>
      <c r="BU1935" s="140"/>
    </row>
    <row r="1936" spans="24:73" x14ac:dyDescent="0.25">
      <c r="X1936" s="27"/>
      <c r="Y1936" s="27"/>
      <c r="Z1936" s="27"/>
      <c r="AA1936" s="27"/>
      <c r="BU1936" s="140"/>
    </row>
    <row r="1937" spans="24:73" x14ac:dyDescent="0.25">
      <c r="X1937" s="27"/>
      <c r="Y1937" s="27"/>
      <c r="Z1937" s="27"/>
      <c r="AA1937" s="27"/>
      <c r="BU1937" s="140"/>
    </row>
    <row r="1938" spans="24:73" x14ac:dyDescent="0.25">
      <c r="X1938" s="27"/>
      <c r="Y1938" s="27"/>
      <c r="Z1938" s="27"/>
      <c r="AA1938" s="27"/>
      <c r="BU1938" s="140"/>
    </row>
    <row r="1939" spans="24:73" x14ac:dyDescent="0.25">
      <c r="X1939" s="27"/>
      <c r="Y1939" s="27"/>
      <c r="Z1939" s="27"/>
      <c r="AA1939" s="27"/>
      <c r="BU1939" s="140"/>
    </row>
    <row r="1940" spans="24:73" x14ac:dyDescent="0.25">
      <c r="X1940" s="27"/>
      <c r="Y1940" s="27"/>
      <c r="Z1940" s="27"/>
      <c r="AA1940" s="27"/>
      <c r="BU1940" s="140"/>
    </row>
    <row r="1941" spans="24:73" x14ac:dyDescent="0.25">
      <c r="X1941" s="27"/>
      <c r="Y1941" s="27"/>
      <c r="Z1941" s="27"/>
      <c r="AA1941" s="27"/>
      <c r="BU1941" s="140"/>
    </row>
    <row r="1942" spans="24:73" x14ac:dyDescent="0.25">
      <c r="X1942" s="27"/>
      <c r="Y1942" s="27"/>
      <c r="Z1942" s="27"/>
      <c r="AA1942" s="27"/>
      <c r="BU1942" s="140"/>
    </row>
    <row r="1943" spans="24:73" x14ac:dyDescent="0.25">
      <c r="X1943" s="27"/>
      <c r="Y1943" s="27"/>
      <c r="Z1943" s="27"/>
      <c r="AA1943" s="27"/>
      <c r="BU1943" s="140"/>
    </row>
    <row r="1944" spans="24:73" x14ac:dyDescent="0.25">
      <c r="X1944" s="27"/>
      <c r="Y1944" s="27"/>
      <c r="Z1944" s="27"/>
      <c r="AA1944" s="27"/>
      <c r="BU1944" s="140"/>
    </row>
    <row r="1945" spans="24:73" x14ac:dyDescent="0.25">
      <c r="X1945" s="27"/>
      <c r="Y1945" s="27"/>
      <c r="Z1945" s="27"/>
      <c r="AA1945" s="27"/>
      <c r="BU1945" s="140"/>
    </row>
    <row r="1946" spans="24:73" x14ac:dyDescent="0.25">
      <c r="X1946" s="27"/>
      <c r="Y1946" s="27"/>
      <c r="Z1946" s="27"/>
      <c r="AA1946" s="27"/>
      <c r="BU1946" s="140"/>
    </row>
    <row r="1947" spans="24:73" x14ac:dyDescent="0.25">
      <c r="X1947" s="27"/>
      <c r="Y1947" s="27"/>
      <c r="Z1947" s="27"/>
      <c r="AA1947" s="27"/>
      <c r="BU1947" s="140"/>
    </row>
    <row r="1948" spans="24:73" x14ac:dyDescent="0.25">
      <c r="X1948" s="27"/>
      <c r="Y1948" s="27"/>
      <c r="Z1948" s="27"/>
      <c r="AA1948" s="27"/>
      <c r="BU1948" s="140"/>
    </row>
    <row r="1949" spans="24:73" x14ac:dyDescent="0.25">
      <c r="X1949" s="27"/>
      <c r="Y1949" s="27"/>
      <c r="Z1949" s="27"/>
      <c r="AA1949" s="27"/>
      <c r="BU1949" s="140"/>
    </row>
    <row r="1950" spans="24:73" x14ac:dyDescent="0.25">
      <c r="X1950" s="27"/>
      <c r="Y1950" s="27"/>
      <c r="Z1950" s="27"/>
      <c r="AA1950" s="27"/>
      <c r="BU1950" s="140"/>
    </row>
    <row r="1951" spans="24:73" x14ac:dyDescent="0.25">
      <c r="X1951" s="27"/>
      <c r="Y1951" s="27"/>
      <c r="Z1951" s="27"/>
      <c r="AA1951" s="27"/>
      <c r="BU1951" s="140"/>
    </row>
    <row r="1952" spans="24:73" x14ac:dyDescent="0.25">
      <c r="X1952" s="27"/>
      <c r="Y1952" s="27"/>
      <c r="Z1952" s="27"/>
      <c r="AA1952" s="27"/>
      <c r="BU1952" s="140"/>
    </row>
    <row r="1953" spans="24:73" x14ac:dyDescent="0.25">
      <c r="X1953" s="27"/>
      <c r="Y1953" s="27"/>
      <c r="Z1953" s="27"/>
      <c r="AA1953" s="27"/>
      <c r="BU1953" s="140"/>
    </row>
    <row r="1954" spans="24:73" x14ac:dyDescent="0.25">
      <c r="X1954" s="27"/>
      <c r="Y1954" s="27"/>
      <c r="Z1954" s="27"/>
      <c r="AA1954" s="27"/>
      <c r="BU1954" s="140"/>
    </row>
    <row r="1955" spans="24:73" x14ac:dyDescent="0.25">
      <c r="X1955" s="27"/>
      <c r="Y1955" s="27"/>
      <c r="Z1955" s="27"/>
      <c r="AA1955" s="27"/>
      <c r="BU1955" s="140"/>
    </row>
    <row r="1956" spans="24:73" x14ac:dyDescent="0.25">
      <c r="X1956" s="27"/>
      <c r="Y1956" s="27"/>
      <c r="Z1956" s="27"/>
      <c r="AA1956" s="27"/>
      <c r="BU1956" s="140"/>
    </row>
    <row r="1957" spans="24:73" x14ac:dyDescent="0.25">
      <c r="X1957" s="27"/>
      <c r="Y1957" s="27"/>
      <c r="Z1957" s="27"/>
      <c r="AA1957" s="27"/>
      <c r="BU1957" s="140"/>
    </row>
    <row r="1958" spans="24:73" x14ac:dyDescent="0.25">
      <c r="X1958" s="27"/>
      <c r="Y1958" s="27"/>
      <c r="Z1958" s="27"/>
      <c r="AA1958" s="27"/>
      <c r="BU1958" s="140"/>
    </row>
    <row r="1959" spans="24:73" x14ac:dyDescent="0.25">
      <c r="X1959" s="27"/>
      <c r="Y1959" s="27"/>
      <c r="Z1959" s="27"/>
      <c r="AA1959" s="27"/>
      <c r="BU1959" s="140"/>
    </row>
    <row r="1960" spans="24:73" x14ac:dyDescent="0.25">
      <c r="X1960" s="27"/>
      <c r="Y1960" s="27"/>
      <c r="Z1960" s="27"/>
      <c r="AA1960" s="27"/>
      <c r="BU1960" s="140"/>
    </row>
    <row r="1961" spans="24:73" x14ac:dyDescent="0.25">
      <c r="X1961" s="27"/>
      <c r="Y1961" s="27"/>
      <c r="Z1961" s="27"/>
      <c r="AA1961" s="27"/>
      <c r="BU1961" s="140"/>
    </row>
    <row r="1962" spans="24:73" x14ac:dyDescent="0.25">
      <c r="X1962" s="27"/>
      <c r="Y1962" s="27"/>
      <c r="Z1962" s="27"/>
      <c r="AA1962" s="27"/>
      <c r="BU1962" s="140"/>
    </row>
    <row r="1963" spans="24:73" x14ac:dyDescent="0.25">
      <c r="X1963" s="27"/>
      <c r="Y1963" s="27"/>
      <c r="Z1963" s="27"/>
      <c r="AA1963" s="27"/>
      <c r="BU1963" s="140"/>
    </row>
    <row r="1964" spans="24:73" x14ac:dyDescent="0.25">
      <c r="X1964" s="27"/>
      <c r="Y1964" s="27"/>
      <c r="Z1964" s="27"/>
      <c r="AA1964" s="27"/>
      <c r="BU1964" s="140"/>
    </row>
    <row r="1965" spans="24:73" x14ac:dyDescent="0.25">
      <c r="X1965" s="27"/>
      <c r="Y1965" s="27"/>
      <c r="Z1965" s="27"/>
      <c r="AA1965" s="27"/>
      <c r="BU1965" s="140"/>
    </row>
    <row r="1966" spans="24:73" x14ac:dyDescent="0.25">
      <c r="X1966" s="27"/>
      <c r="Y1966" s="27"/>
      <c r="Z1966" s="27"/>
      <c r="AA1966" s="27"/>
      <c r="BU1966" s="140"/>
    </row>
    <row r="1967" spans="24:73" x14ac:dyDescent="0.25">
      <c r="X1967" s="27"/>
      <c r="Y1967" s="27"/>
      <c r="Z1967" s="27"/>
      <c r="AA1967" s="27"/>
      <c r="BU1967" s="140"/>
    </row>
    <row r="1968" spans="24:73" x14ac:dyDescent="0.25">
      <c r="X1968" s="27"/>
      <c r="Y1968" s="27"/>
      <c r="Z1968" s="27"/>
      <c r="AA1968" s="27"/>
      <c r="BU1968" s="140"/>
    </row>
    <row r="1969" spans="24:73" x14ac:dyDescent="0.25">
      <c r="X1969" s="27"/>
      <c r="Y1969" s="27"/>
      <c r="Z1969" s="27"/>
      <c r="AA1969" s="27"/>
      <c r="BU1969" s="140"/>
    </row>
    <row r="1970" spans="24:73" x14ac:dyDescent="0.25">
      <c r="X1970" s="27"/>
      <c r="Y1970" s="27"/>
      <c r="Z1970" s="27"/>
      <c r="AA1970" s="27"/>
      <c r="BU1970" s="140"/>
    </row>
    <row r="1971" spans="24:73" x14ac:dyDescent="0.25">
      <c r="X1971" s="27"/>
      <c r="Y1971" s="27"/>
      <c r="Z1971" s="27"/>
      <c r="AA1971" s="27"/>
      <c r="BU1971" s="140"/>
    </row>
    <row r="1972" spans="24:73" x14ac:dyDescent="0.25">
      <c r="X1972" s="27"/>
      <c r="Y1972" s="27"/>
      <c r="Z1972" s="27"/>
      <c r="AA1972" s="27"/>
      <c r="BU1972" s="140"/>
    </row>
    <row r="1973" spans="24:73" x14ac:dyDescent="0.25">
      <c r="X1973" s="27"/>
      <c r="Y1973" s="27"/>
      <c r="Z1973" s="27"/>
      <c r="AA1973" s="27"/>
      <c r="BU1973" s="140"/>
    </row>
    <row r="1974" spans="24:73" x14ac:dyDescent="0.25">
      <c r="X1974" s="27"/>
      <c r="Y1974" s="27"/>
      <c r="Z1974" s="27"/>
      <c r="AA1974" s="27"/>
      <c r="BU1974" s="140"/>
    </row>
    <row r="1975" spans="24:73" x14ac:dyDescent="0.25">
      <c r="X1975" s="27"/>
      <c r="Y1975" s="27"/>
      <c r="Z1975" s="27"/>
      <c r="AA1975" s="27"/>
      <c r="BU1975" s="140"/>
    </row>
    <row r="1976" spans="24:73" x14ac:dyDescent="0.25">
      <c r="X1976" s="27"/>
      <c r="Y1976" s="27"/>
      <c r="Z1976" s="27"/>
      <c r="AA1976" s="27"/>
      <c r="BU1976" s="140"/>
    </row>
    <row r="1977" spans="24:73" x14ac:dyDescent="0.25">
      <c r="X1977" s="27"/>
      <c r="Y1977" s="27"/>
      <c r="Z1977" s="27"/>
      <c r="AA1977" s="27"/>
      <c r="BU1977" s="140"/>
    </row>
    <row r="1978" spans="24:73" x14ac:dyDescent="0.25">
      <c r="X1978" s="27"/>
      <c r="Y1978" s="27"/>
      <c r="Z1978" s="27"/>
      <c r="AA1978" s="27"/>
      <c r="BU1978" s="140"/>
    </row>
    <row r="1979" spans="24:73" x14ac:dyDescent="0.25">
      <c r="X1979" s="27"/>
      <c r="Y1979" s="27"/>
      <c r="Z1979" s="27"/>
      <c r="AA1979" s="27"/>
      <c r="BU1979" s="140"/>
    </row>
    <row r="1980" spans="24:73" x14ac:dyDescent="0.25">
      <c r="X1980" s="27"/>
      <c r="Y1980" s="27"/>
      <c r="Z1980" s="27"/>
      <c r="AA1980" s="27"/>
      <c r="BU1980" s="140"/>
    </row>
    <row r="1981" spans="24:73" x14ac:dyDescent="0.25">
      <c r="X1981" s="27"/>
      <c r="Y1981" s="27"/>
      <c r="Z1981" s="27"/>
      <c r="AA1981" s="27"/>
      <c r="BU1981" s="140"/>
    </row>
    <row r="1982" spans="24:73" x14ac:dyDescent="0.25">
      <c r="X1982" s="27"/>
      <c r="Y1982" s="27"/>
      <c r="Z1982" s="27"/>
      <c r="AA1982" s="27"/>
      <c r="BU1982" s="140"/>
    </row>
    <row r="1983" spans="24:73" x14ac:dyDescent="0.25">
      <c r="X1983" s="27"/>
      <c r="Y1983" s="27"/>
      <c r="Z1983" s="27"/>
      <c r="AA1983" s="27"/>
      <c r="BU1983" s="140"/>
    </row>
    <row r="1984" spans="24:73" x14ac:dyDescent="0.25">
      <c r="X1984" s="27"/>
      <c r="Y1984" s="27"/>
      <c r="Z1984" s="27"/>
      <c r="AA1984" s="27"/>
      <c r="BU1984" s="140"/>
    </row>
    <row r="1985" spans="24:73" x14ac:dyDescent="0.25">
      <c r="X1985" s="27"/>
      <c r="Y1985" s="27"/>
      <c r="Z1985" s="27"/>
      <c r="AA1985" s="27"/>
      <c r="BU1985" s="140"/>
    </row>
    <row r="1986" spans="24:73" x14ac:dyDescent="0.25">
      <c r="X1986" s="27"/>
      <c r="Y1986" s="27"/>
      <c r="Z1986" s="27"/>
      <c r="AA1986" s="27"/>
      <c r="BU1986" s="140"/>
    </row>
    <row r="1987" spans="24:73" x14ac:dyDescent="0.25">
      <c r="X1987" s="27"/>
      <c r="Y1987" s="27"/>
      <c r="Z1987" s="27"/>
      <c r="AA1987" s="27"/>
      <c r="BU1987" s="140"/>
    </row>
    <row r="1988" spans="24:73" x14ac:dyDescent="0.25">
      <c r="X1988" s="27"/>
      <c r="Y1988" s="27"/>
      <c r="Z1988" s="27"/>
      <c r="AA1988" s="27"/>
      <c r="BU1988" s="140"/>
    </row>
    <row r="1989" spans="24:73" x14ac:dyDescent="0.25">
      <c r="X1989" s="27"/>
      <c r="Y1989" s="27"/>
      <c r="Z1989" s="27"/>
      <c r="AA1989" s="27"/>
      <c r="BU1989" s="140"/>
    </row>
    <row r="1990" spans="24:73" x14ac:dyDescent="0.25">
      <c r="X1990" s="27"/>
      <c r="Y1990" s="27"/>
      <c r="Z1990" s="27"/>
      <c r="AA1990" s="27"/>
      <c r="BU1990" s="140"/>
    </row>
    <row r="1991" spans="24:73" x14ac:dyDescent="0.25">
      <c r="X1991" s="27"/>
      <c r="Y1991" s="27"/>
      <c r="Z1991" s="27"/>
      <c r="AA1991" s="27"/>
      <c r="BU1991" s="140"/>
    </row>
    <row r="1992" spans="24:73" x14ac:dyDescent="0.25">
      <c r="X1992" s="27"/>
      <c r="Y1992" s="27"/>
      <c r="Z1992" s="27"/>
      <c r="AA1992" s="27"/>
      <c r="BU1992" s="140"/>
    </row>
    <row r="1993" spans="24:73" x14ac:dyDescent="0.25">
      <c r="X1993" s="27"/>
      <c r="Y1993" s="27"/>
      <c r="Z1993" s="27"/>
      <c r="AA1993" s="27"/>
      <c r="BU1993" s="140"/>
    </row>
    <row r="1994" spans="24:73" x14ac:dyDescent="0.25">
      <c r="X1994" s="27"/>
      <c r="Y1994" s="27"/>
      <c r="Z1994" s="27"/>
      <c r="AA1994" s="27"/>
      <c r="BU1994" s="140"/>
    </row>
    <row r="1995" spans="24:73" x14ac:dyDescent="0.25">
      <c r="X1995" s="27"/>
      <c r="Y1995" s="27"/>
      <c r="Z1995" s="27"/>
      <c r="AA1995" s="27"/>
      <c r="BU1995" s="140"/>
    </row>
    <row r="1996" spans="24:73" x14ac:dyDescent="0.25">
      <c r="X1996" s="27"/>
      <c r="Y1996" s="27"/>
      <c r="Z1996" s="27"/>
      <c r="AA1996" s="27"/>
      <c r="BU1996" s="140"/>
    </row>
    <row r="1997" spans="24:73" x14ac:dyDescent="0.25">
      <c r="X1997" s="27"/>
      <c r="Y1997" s="27"/>
      <c r="Z1997" s="27"/>
      <c r="AA1997" s="27"/>
      <c r="BU1997" s="140"/>
    </row>
    <row r="1998" spans="24:73" x14ac:dyDescent="0.25">
      <c r="X1998" s="27"/>
      <c r="Y1998" s="27"/>
      <c r="Z1998" s="27"/>
      <c r="AA1998" s="27"/>
      <c r="BU1998" s="140"/>
    </row>
    <row r="1999" spans="24:73" x14ac:dyDescent="0.25">
      <c r="X1999" s="27"/>
      <c r="Y1999" s="27"/>
      <c r="Z1999" s="27"/>
      <c r="AA1999" s="27"/>
      <c r="BU1999" s="140"/>
    </row>
    <row r="2000" spans="24:73" x14ac:dyDescent="0.25">
      <c r="X2000" s="27"/>
      <c r="Y2000" s="27"/>
      <c r="Z2000" s="27"/>
      <c r="AA2000" s="27"/>
      <c r="BU2000" s="140"/>
    </row>
    <row r="2001" spans="24:73" x14ac:dyDescent="0.25">
      <c r="X2001" s="27"/>
      <c r="Y2001" s="27"/>
      <c r="Z2001" s="27"/>
      <c r="AA2001" s="27"/>
      <c r="BU2001" s="140"/>
    </row>
    <row r="2002" spans="24:73" x14ac:dyDescent="0.25">
      <c r="X2002" s="27"/>
      <c r="Y2002" s="27"/>
      <c r="Z2002" s="27"/>
      <c r="AA2002" s="27"/>
      <c r="BU2002" s="140"/>
    </row>
    <row r="2003" spans="24:73" x14ac:dyDescent="0.25">
      <c r="X2003" s="27"/>
      <c r="Y2003" s="27"/>
      <c r="Z2003" s="27"/>
      <c r="AA2003" s="27"/>
      <c r="BU2003" s="140"/>
    </row>
    <row r="2004" spans="24:73" x14ac:dyDescent="0.25">
      <c r="X2004" s="27"/>
      <c r="Y2004" s="27"/>
      <c r="Z2004" s="27"/>
      <c r="AA2004" s="27"/>
      <c r="BU2004" s="140"/>
    </row>
    <row r="2005" spans="24:73" x14ac:dyDescent="0.25">
      <c r="X2005" s="27"/>
      <c r="Y2005" s="27"/>
      <c r="Z2005" s="27"/>
      <c r="AA2005" s="27"/>
      <c r="BU2005" s="140"/>
    </row>
    <row r="2006" spans="24:73" x14ac:dyDescent="0.25">
      <c r="X2006" s="27"/>
      <c r="Y2006" s="27"/>
      <c r="Z2006" s="27"/>
      <c r="AA2006" s="27"/>
      <c r="BU2006" s="140"/>
    </row>
    <row r="2007" spans="24:73" x14ac:dyDescent="0.25">
      <c r="X2007" s="27"/>
      <c r="Y2007" s="27"/>
      <c r="Z2007" s="27"/>
      <c r="AA2007" s="27"/>
      <c r="BU2007" s="140"/>
    </row>
    <row r="2008" spans="24:73" x14ac:dyDescent="0.25">
      <c r="X2008" s="27"/>
      <c r="Y2008" s="27"/>
      <c r="Z2008" s="27"/>
      <c r="AA2008" s="27"/>
      <c r="BU2008" s="140"/>
    </row>
    <row r="2009" spans="24:73" x14ac:dyDescent="0.25">
      <c r="X2009" s="27"/>
      <c r="Y2009" s="27"/>
      <c r="Z2009" s="27"/>
      <c r="AA2009" s="27"/>
      <c r="BU2009" s="140"/>
    </row>
    <row r="2010" spans="24:73" x14ac:dyDescent="0.25">
      <c r="X2010" s="27"/>
      <c r="Y2010" s="27"/>
      <c r="Z2010" s="27"/>
      <c r="AA2010" s="27"/>
      <c r="BU2010" s="140"/>
    </row>
    <row r="2011" spans="24:73" x14ac:dyDescent="0.25">
      <c r="X2011" s="27"/>
      <c r="Y2011" s="27"/>
      <c r="Z2011" s="27"/>
      <c r="AA2011" s="27"/>
      <c r="BU2011" s="140"/>
    </row>
    <row r="2012" spans="24:73" x14ac:dyDescent="0.25">
      <c r="X2012" s="27"/>
      <c r="Y2012" s="27"/>
      <c r="Z2012" s="27"/>
      <c r="AA2012" s="27"/>
      <c r="BU2012" s="140"/>
    </row>
    <row r="2013" spans="24:73" x14ac:dyDescent="0.25">
      <c r="X2013" s="27"/>
      <c r="Y2013" s="27"/>
      <c r="Z2013" s="27"/>
      <c r="AA2013" s="27"/>
      <c r="BU2013" s="140"/>
    </row>
    <row r="2014" spans="24:73" x14ac:dyDescent="0.25">
      <c r="X2014" s="27"/>
      <c r="Y2014" s="27"/>
      <c r="Z2014" s="27"/>
      <c r="AA2014" s="27"/>
      <c r="BU2014" s="140"/>
    </row>
    <row r="2015" spans="24:73" x14ac:dyDescent="0.25">
      <c r="X2015" s="27"/>
      <c r="Y2015" s="27"/>
      <c r="Z2015" s="27"/>
      <c r="AA2015" s="27"/>
      <c r="BU2015" s="140"/>
    </row>
    <row r="2016" spans="24:73" x14ac:dyDescent="0.25">
      <c r="X2016" s="27"/>
      <c r="Y2016" s="27"/>
      <c r="Z2016" s="27"/>
      <c r="AA2016" s="27"/>
      <c r="BU2016" s="140"/>
    </row>
    <row r="2017" spans="24:73" x14ac:dyDescent="0.25">
      <c r="X2017" s="27"/>
      <c r="Y2017" s="27"/>
      <c r="Z2017" s="27"/>
      <c r="AA2017" s="27"/>
      <c r="BU2017" s="140"/>
    </row>
    <row r="2018" spans="24:73" x14ac:dyDescent="0.25">
      <c r="X2018" s="27"/>
      <c r="Y2018" s="27"/>
      <c r="Z2018" s="27"/>
      <c r="AA2018" s="27"/>
      <c r="BU2018" s="140"/>
    </row>
    <row r="2019" spans="24:73" x14ac:dyDescent="0.25">
      <c r="X2019" s="27"/>
      <c r="Y2019" s="27"/>
      <c r="Z2019" s="27"/>
      <c r="AA2019" s="27"/>
      <c r="BU2019" s="140"/>
    </row>
    <row r="2020" spans="24:73" x14ac:dyDescent="0.25">
      <c r="X2020" s="27"/>
      <c r="Y2020" s="27"/>
      <c r="Z2020" s="27"/>
      <c r="AA2020" s="27"/>
      <c r="BU2020" s="140"/>
    </row>
    <row r="2021" spans="24:73" x14ac:dyDescent="0.25">
      <c r="X2021" s="27"/>
      <c r="Y2021" s="27"/>
      <c r="Z2021" s="27"/>
      <c r="AA2021" s="27"/>
      <c r="BU2021" s="140"/>
    </row>
    <row r="2022" spans="24:73" x14ac:dyDescent="0.25">
      <c r="X2022" s="27"/>
      <c r="Y2022" s="27"/>
      <c r="Z2022" s="27"/>
      <c r="AA2022" s="27"/>
      <c r="BU2022" s="140"/>
    </row>
    <row r="2023" spans="24:73" x14ac:dyDescent="0.25">
      <c r="X2023" s="27"/>
      <c r="Y2023" s="27"/>
      <c r="Z2023" s="27"/>
      <c r="AA2023" s="27"/>
      <c r="BU2023" s="140"/>
    </row>
    <row r="2024" spans="24:73" x14ac:dyDescent="0.25">
      <c r="X2024" s="27"/>
      <c r="Y2024" s="27"/>
      <c r="Z2024" s="27"/>
      <c r="AA2024" s="27"/>
      <c r="BU2024" s="140"/>
    </row>
    <row r="2025" spans="24:73" x14ac:dyDescent="0.25">
      <c r="X2025" s="27"/>
      <c r="Y2025" s="27"/>
      <c r="Z2025" s="27"/>
      <c r="AA2025" s="27"/>
      <c r="BU2025" s="140"/>
    </row>
    <row r="2026" spans="24:73" x14ac:dyDescent="0.25">
      <c r="X2026" s="27"/>
      <c r="Y2026" s="27"/>
      <c r="Z2026" s="27"/>
      <c r="AA2026" s="27"/>
      <c r="BU2026" s="140"/>
    </row>
    <row r="2027" spans="24:73" x14ac:dyDescent="0.25">
      <c r="X2027" s="27"/>
      <c r="Y2027" s="27"/>
      <c r="Z2027" s="27"/>
      <c r="AA2027" s="27"/>
      <c r="BU2027" s="140"/>
    </row>
    <row r="2028" spans="24:73" x14ac:dyDescent="0.25">
      <c r="X2028" s="27"/>
      <c r="Y2028" s="27"/>
      <c r="Z2028" s="27"/>
      <c r="AA2028" s="27"/>
      <c r="BU2028" s="140"/>
    </row>
    <row r="2029" spans="24:73" x14ac:dyDescent="0.25">
      <c r="X2029" s="27"/>
      <c r="Y2029" s="27"/>
      <c r="Z2029" s="27"/>
      <c r="AA2029" s="27"/>
      <c r="BU2029" s="140"/>
    </row>
    <row r="2030" spans="24:73" x14ac:dyDescent="0.25">
      <c r="X2030" s="27"/>
      <c r="Y2030" s="27"/>
      <c r="Z2030" s="27"/>
      <c r="AA2030" s="27"/>
      <c r="BU2030" s="140"/>
    </row>
    <row r="2031" spans="24:73" x14ac:dyDescent="0.25">
      <c r="X2031" s="27"/>
      <c r="Y2031" s="27"/>
      <c r="Z2031" s="27"/>
      <c r="AA2031" s="27"/>
      <c r="BU2031" s="140"/>
    </row>
    <row r="2032" spans="24:73" x14ac:dyDescent="0.25">
      <c r="X2032" s="27"/>
      <c r="Y2032" s="27"/>
      <c r="Z2032" s="27"/>
      <c r="AA2032" s="27"/>
      <c r="BU2032" s="140"/>
    </row>
    <row r="2033" spans="24:73" x14ac:dyDescent="0.25">
      <c r="X2033" s="27"/>
      <c r="Y2033" s="27"/>
      <c r="Z2033" s="27"/>
      <c r="AA2033" s="27"/>
      <c r="BU2033" s="140"/>
    </row>
    <row r="2034" spans="24:73" x14ac:dyDescent="0.25">
      <c r="X2034" s="27"/>
      <c r="Y2034" s="27"/>
      <c r="Z2034" s="27"/>
      <c r="AA2034" s="27"/>
      <c r="BU2034" s="140"/>
    </row>
    <row r="2035" spans="24:73" x14ac:dyDescent="0.25">
      <c r="X2035" s="27"/>
      <c r="Y2035" s="27"/>
      <c r="Z2035" s="27"/>
      <c r="AA2035" s="27"/>
      <c r="BU2035" s="140"/>
    </row>
    <row r="2036" spans="24:73" x14ac:dyDescent="0.25">
      <c r="X2036" s="27"/>
      <c r="Y2036" s="27"/>
      <c r="Z2036" s="27"/>
      <c r="AA2036" s="27"/>
      <c r="BU2036" s="140"/>
    </row>
    <row r="2037" spans="24:73" x14ac:dyDescent="0.25">
      <c r="X2037" s="27"/>
      <c r="Y2037" s="27"/>
      <c r="Z2037" s="27"/>
      <c r="AA2037" s="27"/>
      <c r="BU2037" s="140"/>
    </row>
    <row r="2038" spans="24:73" x14ac:dyDescent="0.25">
      <c r="X2038" s="27"/>
      <c r="Y2038" s="27"/>
      <c r="Z2038" s="27"/>
      <c r="AA2038" s="27"/>
      <c r="BU2038" s="140"/>
    </row>
    <row r="2039" spans="24:73" x14ac:dyDescent="0.25">
      <c r="X2039" s="27"/>
      <c r="Y2039" s="27"/>
      <c r="Z2039" s="27"/>
      <c r="AA2039" s="27"/>
      <c r="BU2039" s="140"/>
    </row>
    <row r="2040" spans="24:73" x14ac:dyDescent="0.25">
      <c r="X2040" s="27"/>
      <c r="Y2040" s="27"/>
      <c r="Z2040" s="27"/>
      <c r="AA2040" s="27"/>
      <c r="BU2040" s="140"/>
    </row>
    <row r="2041" spans="24:73" x14ac:dyDescent="0.25">
      <c r="X2041" s="27"/>
      <c r="Y2041" s="27"/>
      <c r="Z2041" s="27"/>
      <c r="AA2041" s="27"/>
      <c r="BU2041" s="140"/>
    </row>
    <row r="2042" spans="24:73" x14ac:dyDescent="0.25">
      <c r="X2042" s="27"/>
      <c r="Y2042" s="27"/>
      <c r="Z2042" s="27"/>
      <c r="AA2042" s="27"/>
      <c r="BU2042" s="140"/>
    </row>
    <row r="2043" spans="24:73" x14ac:dyDescent="0.25">
      <c r="X2043" s="27"/>
      <c r="Y2043" s="27"/>
      <c r="Z2043" s="27"/>
      <c r="AA2043" s="27"/>
      <c r="BU2043" s="140"/>
    </row>
    <row r="2044" spans="24:73" x14ac:dyDescent="0.25">
      <c r="X2044" s="27"/>
      <c r="Y2044" s="27"/>
      <c r="Z2044" s="27"/>
      <c r="AA2044" s="27"/>
      <c r="BU2044" s="140"/>
    </row>
    <row r="2045" spans="24:73" x14ac:dyDescent="0.25">
      <c r="X2045" s="27"/>
      <c r="Y2045" s="27"/>
      <c r="Z2045" s="27"/>
      <c r="AA2045" s="27"/>
      <c r="BU2045" s="140"/>
    </row>
    <row r="2046" spans="24:73" x14ac:dyDescent="0.25">
      <c r="X2046" s="27"/>
      <c r="Y2046" s="27"/>
      <c r="Z2046" s="27"/>
      <c r="AA2046" s="27"/>
      <c r="BU2046" s="140"/>
    </row>
    <row r="2047" spans="24:73" x14ac:dyDescent="0.25">
      <c r="X2047" s="27"/>
      <c r="Y2047" s="27"/>
      <c r="Z2047" s="27"/>
      <c r="AA2047" s="27"/>
      <c r="BU2047" s="140"/>
    </row>
    <row r="2048" spans="24:73" x14ac:dyDescent="0.25">
      <c r="X2048" s="27"/>
      <c r="Y2048" s="27"/>
      <c r="Z2048" s="27"/>
      <c r="AA2048" s="27"/>
      <c r="BU2048" s="140"/>
    </row>
    <row r="2049" spans="24:73" x14ac:dyDescent="0.25">
      <c r="X2049" s="27"/>
      <c r="Y2049" s="27"/>
      <c r="Z2049" s="27"/>
      <c r="AA2049" s="27"/>
      <c r="BU2049" s="140"/>
    </row>
    <row r="2050" spans="24:73" x14ac:dyDescent="0.25">
      <c r="X2050" s="27"/>
      <c r="Y2050" s="27"/>
      <c r="Z2050" s="27"/>
      <c r="AA2050" s="27"/>
      <c r="BU2050" s="140"/>
    </row>
    <row r="2051" spans="24:73" x14ac:dyDescent="0.25">
      <c r="X2051" s="27"/>
      <c r="Y2051" s="27"/>
      <c r="Z2051" s="27"/>
      <c r="AA2051" s="27"/>
      <c r="BU2051" s="140"/>
    </row>
    <row r="2052" spans="24:73" x14ac:dyDescent="0.25">
      <c r="X2052" s="27"/>
      <c r="Y2052" s="27"/>
      <c r="Z2052" s="27"/>
      <c r="AA2052" s="27"/>
      <c r="BU2052" s="140"/>
    </row>
    <row r="2053" spans="24:73" x14ac:dyDescent="0.25">
      <c r="X2053" s="27"/>
      <c r="Y2053" s="27"/>
      <c r="Z2053" s="27"/>
      <c r="AA2053" s="27"/>
      <c r="BU2053" s="140"/>
    </row>
    <row r="2054" spans="24:73" x14ac:dyDescent="0.25">
      <c r="X2054" s="27"/>
      <c r="Y2054" s="27"/>
      <c r="Z2054" s="27"/>
      <c r="AA2054" s="27"/>
      <c r="BU2054" s="140"/>
    </row>
    <row r="2055" spans="24:73" x14ac:dyDescent="0.25">
      <c r="X2055" s="27"/>
      <c r="Y2055" s="27"/>
      <c r="Z2055" s="27"/>
      <c r="AA2055" s="27"/>
      <c r="BU2055" s="140"/>
    </row>
    <row r="2056" spans="24:73" x14ac:dyDescent="0.25">
      <c r="X2056" s="27"/>
      <c r="Y2056" s="27"/>
      <c r="Z2056" s="27"/>
      <c r="AA2056" s="27"/>
      <c r="BU2056" s="140"/>
    </row>
    <row r="2057" spans="24:73" x14ac:dyDescent="0.25">
      <c r="X2057" s="27"/>
      <c r="Y2057" s="27"/>
      <c r="Z2057" s="27"/>
      <c r="AA2057" s="27"/>
      <c r="BU2057" s="140"/>
    </row>
    <row r="2058" spans="24:73" x14ac:dyDescent="0.25">
      <c r="X2058" s="27"/>
      <c r="Y2058" s="27"/>
      <c r="Z2058" s="27"/>
      <c r="AA2058" s="27"/>
      <c r="BU2058" s="140"/>
    </row>
    <row r="2059" spans="24:73" x14ac:dyDescent="0.25">
      <c r="X2059" s="27"/>
      <c r="Y2059" s="27"/>
      <c r="Z2059" s="27"/>
      <c r="AA2059" s="27"/>
      <c r="BU2059" s="140"/>
    </row>
    <row r="2060" spans="24:73" x14ac:dyDescent="0.25">
      <c r="X2060" s="27"/>
      <c r="Y2060" s="27"/>
      <c r="Z2060" s="27"/>
      <c r="AA2060" s="27"/>
      <c r="BU2060" s="140"/>
    </row>
    <row r="2061" spans="24:73" x14ac:dyDescent="0.25">
      <c r="X2061" s="27"/>
      <c r="Y2061" s="27"/>
      <c r="Z2061" s="27"/>
      <c r="AA2061" s="27"/>
      <c r="BU2061" s="140"/>
    </row>
    <row r="2062" spans="24:73" x14ac:dyDescent="0.25">
      <c r="X2062" s="27"/>
      <c r="Y2062" s="27"/>
      <c r="Z2062" s="27"/>
      <c r="AA2062" s="27"/>
      <c r="BU2062" s="140"/>
    </row>
    <row r="2063" spans="24:73" x14ac:dyDescent="0.25">
      <c r="X2063" s="27"/>
      <c r="Y2063" s="27"/>
      <c r="Z2063" s="27"/>
      <c r="AA2063" s="27"/>
      <c r="BU2063" s="140"/>
    </row>
    <row r="2064" spans="24:73" x14ac:dyDescent="0.25">
      <c r="X2064" s="27"/>
      <c r="Y2064" s="27"/>
      <c r="Z2064" s="27"/>
      <c r="AA2064" s="27"/>
      <c r="BU2064" s="140"/>
    </row>
    <row r="2065" spans="24:73" x14ac:dyDescent="0.25">
      <c r="X2065" s="27"/>
      <c r="Y2065" s="27"/>
      <c r="Z2065" s="27"/>
      <c r="AA2065" s="27"/>
      <c r="BU2065" s="140"/>
    </row>
    <row r="2066" spans="24:73" x14ac:dyDescent="0.25">
      <c r="X2066" s="27"/>
      <c r="Y2066" s="27"/>
      <c r="Z2066" s="27"/>
      <c r="AA2066" s="27"/>
      <c r="BU2066" s="140"/>
    </row>
    <row r="2067" spans="24:73" x14ac:dyDescent="0.25">
      <c r="X2067" s="27"/>
      <c r="Y2067" s="27"/>
      <c r="Z2067" s="27"/>
      <c r="AA2067" s="27"/>
      <c r="BU2067" s="140"/>
    </row>
    <row r="2068" spans="24:73" x14ac:dyDescent="0.25">
      <c r="X2068" s="27"/>
      <c r="Y2068" s="27"/>
      <c r="Z2068" s="27"/>
      <c r="AA2068" s="27"/>
      <c r="BU2068" s="140"/>
    </row>
    <row r="2069" spans="24:73" x14ac:dyDescent="0.25">
      <c r="X2069" s="27"/>
      <c r="Y2069" s="27"/>
      <c r="Z2069" s="27"/>
      <c r="AA2069" s="27"/>
      <c r="BU2069" s="140"/>
    </row>
    <row r="2070" spans="24:73" x14ac:dyDescent="0.25">
      <c r="X2070" s="27"/>
      <c r="Y2070" s="27"/>
      <c r="Z2070" s="27"/>
      <c r="AA2070" s="27"/>
      <c r="BU2070" s="140"/>
    </row>
    <row r="2071" spans="24:73" x14ac:dyDescent="0.25">
      <c r="X2071" s="27"/>
      <c r="Y2071" s="27"/>
      <c r="Z2071" s="27"/>
      <c r="AA2071" s="27"/>
      <c r="BU2071" s="140"/>
    </row>
    <row r="2072" spans="24:73" x14ac:dyDescent="0.25">
      <c r="X2072" s="27"/>
      <c r="Y2072" s="27"/>
      <c r="Z2072" s="27"/>
      <c r="AA2072" s="27"/>
      <c r="BU2072" s="140"/>
    </row>
    <row r="2073" spans="24:73" x14ac:dyDescent="0.25">
      <c r="X2073" s="27"/>
      <c r="Y2073" s="27"/>
      <c r="Z2073" s="27"/>
      <c r="AA2073" s="27"/>
      <c r="BU2073" s="140"/>
    </row>
    <row r="2074" spans="24:73" x14ac:dyDescent="0.25">
      <c r="X2074" s="27"/>
      <c r="Y2074" s="27"/>
      <c r="Z2074" s="27"/>
      <c r="AA2074" s="27"/>
      <c r="BU2074" s="140"/>
    </row>
    <row r="2075" spans="24:73" x14ac:dyDescent="0.25">
      <c r="X2075" s="27"/>
      <c r="Y2075" s="27"/>
      <c r="Z2075" s="27"/>
      <c r="AA2075" s="27"/>
      <c r="BU2075" s="140"/>
    </row>
    <row r="2076" spans="24:73" x14ac:dyDescent="0.25">
      <c r="X2076" s="27"/>
      <c r="Y2076" s="27"/>
      <c r="Z2076" s="27"/>
      <c r="AA2076" s="27"/>
      <c r="BU2076" s="140"/>
    </row>
    <row r="2077" spans="24:73" x14ac:dyDescent="0.25">
      <c r="X2077" s="27"/>
      <c r="Y2077" s="27"/>
      <c r="Z2077" s="27"/>
      <c r="AA2077" s="27"/>
      <c r="BU2077" s="140"/>
    </row>
    <row r="2078" spans="24:73" x14ac:dyDescent="0.25">
      <c r="X2078" s="27"/>
      <c r="Y2078" s="27"/>
      <c r="Z2078" s="27"/>
      <c r="AA2078" s="27"/>
      <c r="BU2078" s="140"/>
    </row>
    <row r="2079" spans="24:73" x14ac:dyDescent="0.25">
      <c r="X2079" s="27"/>
      <c r="Y2079" s="27"/>
      <c r="Z2079" s="27"/>
      <c r="AA2079" s="27"/>
      <c r="BU2079" s="140"/>
    </row>
    <row r="2080" spans="24:73" x14ac:dyDescent="0.25">
      <c r="X2080" s="27"/>
      <c r="Y2080" s="27"/>
      <c r="Z2080" s="27"/>
      <c r="AA2080" s="27"/>
      <c r="BU2080" s="140"/>
    </row>
    <row r="2081" spans="24:73" x14ac:dyDescent="0.25">
      <c r="X2081" s="27"/>
      <c r="Y2081" s="27"/>
      <c r="Z2081" s="27"/>
      <c r="AA2081" s="27"/>
      <c r="BU2081" s="140"/>
    </row>
    <row r="2082" spans="24:73" x14ac:dyDescent="0.25">
      <c r="X2082" s="27"/>
      <c r="Y2082" s="27"/>
      <c r="Z2082" s="27"/>
      <c r="AA2082" s="27"/>
      <c r="BU2082" s="140"/>
    </row>
    <row r="2083" spans="24:73" x14ac:dyDescent="0.25">
      <c r="X2083" s="27"/>
      <c r="Y2083" s="27"/>
      <c r="Z2083" s="27"/>
      <c r="AA2083" s="27"/>
      <c r="BU2083" s="140"/>
    </row>
    <row r="2084" spans="24:73" x14ac:dyDescent="0.25">
      <c r="X2084" s="27"/>
      <c r="Y2084" s="27"/>
      <c r="Z2084" s="27"/>
      <c r="AA2084" s="27"/>
      <c r="BU2084" s="140"/>
    </row>
    <row r="2085" spans="24:73" x14ac:dyDescent="0.25">
      <c r="X2085" s="27"/>
      <c r="Y2085" s="27"/>
      <c r="Z2085" s="27"/>
      <c r="AA2085" s="27"/>
      <c r="BU2085" s="140"/>
    </row>
    <row r="2086" spans="24:73" x14ac:dyDescent="0.25">
      <c r="X2086" s="27"/>
      <c r="Y2086" s="27"/>
      <c r="Z2086" s="27"/>
      <c r="AA2086" s="27"/>
      <c r="BU2086" s="140"/>
    </row>
    <row r="2087" spans="24:73" x14ac:dyDescent="0.25">
      <c r="X2087" s="27"/>
      <c r="Y2087" s="27"/>
      <c r="Z2087" s="27"/>
      <c r="AA2087" s="27"/>
      <c r="BU2087" s="140"/>
    </row>
    <row r="2088" spans="24:73" x14ac:dyDescent="0.25">
      <c r="X2088" s="27"/>
      <c r="Y2088" s="27"/>
      <c r="Z2088" s="27"/>
      <c r="AA2088" s="27"/>
      <c r="BU2088" s="140"/>
    </row>
    <row r="2089" spans="24:73" x14ac:dyDescent="0.25">
      <c r="X2089" s="27"/>
      <c r="Y2089" s="27"/>
      <c r="Z2089" s="27"/>
      <c r="AA2089" s="27"/>
      <c r="BU2089" s="140"/>
    </row>
    <row r="2090" spans="24:73" x14ac:dyDescent="0.25">
      <c r="X2090" s="27"/>
      <c r="Y2090" s="27"/>
      <c r="Z2090" s="27"/>
      <c r="AA2090" s="27"/>
      <c r="BU2090" s="140"/>
    </row>
    <row r="2091" spans="24:73" x14ac:dyDescent="0.25">
      <c r="X2091" s="27"/>
      <c r="Y2091" s="27"/>
      <c r="Z2091" s="27"/>
      <c r="AA2091" s="27"/>
      <c r="BU2091" s="140"/>
    </row>
    <row r="2092" spans="24:73" x14ac:dyDescent="0.25">
      <c r="X2092" s="27"/>
      <c r="Y2092" s="27"/>
      <c r="Z2092" s="27"/>
      <c r="AA2092" s="27"/>
      <c r="BU2092" s="140"/>
    </row>
    <row r="2093" spans="24:73" x14ac:dyDescent="0.25">
      <c r="X2093" s="27"/>
      <c r="Y2093" s="27"/>
      <c r="Z2093" s="27"/>
      <c r="AA2093" s="27"/>
      <c r="BU2093" s="140"/>
    </row>
    <row r="2094" spans="24:73" x14ac:dyDescent="0.25">
      <c r="X2094" s="27"/>
      <c r="Y2094" s="27"/>
      <c r="Z2094" s="27"/>
      <c r="AA2094" s="27"/>
      <c r="BU2094" s="140"/>
    </row>
    <row r="2095" spans="24:73" x14ac:dyDescent="0.25">
      <c r="X2095" s="27"/>
      <c r="Y2095" s="27"/>
      <c r="Z2095" s="27"/>
      <c r="AA2095" s="27"/>
      <c r="BU2095" s="140"/>
    </row>
    <row r="2096" spans="24:73" x14ac:dyDescent="0.25">
      <c r="X2096" s="27"/>
      <c r="Y2096" s="27"/>
      <c r="Z2096" s="27"/>
      <c r="AA2096" s="27"/>
      <c r="BU2096" s="140"/>
    </row>
    <row r="2097" spans="24:73" x14ac:dyDescent="0.25">
      <c r="X2097" s="27"/>
      <c r="Y2097" s="27"/>
      <c r="Z2097" s="27"/>
      <c r="AA2097" s="27"/>
      <c r="BU2097" s="140"/>
    </row>
    <row r="2098" spans="24:73" x14ac:dyDescent="0.25">
      <c r="X2098" s="27"/>
      <c r="Y2098" s="27"/>
      <c r="Z2098" s="27"/>
      <c r="AA2098" s="27"/>
      <c r="BU2098" s="140"/>
    </row>
    <row r="2099" spans="24:73" x14ac:dyDescent="0.25">
      <c r="X2099" s="27"/>
      <c r="Y2099" s="27"/>
      <c r="Z2099" s="27"/>
      <c r="AA2099" s="27"/>
      <c r="BU2099" s="140"/>
    </row>
    <row r="2100" spans="24:73" x14ac:dyDescent="0.25">
      <c r="X2100" s="27"/>
      <c r="Y2100" s="27"/>
      <c r="Z2100" s="27"/>
      <c r="AA2100" s="27"/>
      <c r="BU2100" s="140"/>
    </row>
    <row r="2101" spans="24:73" x14ac:dyDescent="0.25">
      <c r="X2101" s="27"/>
      <c r="Y2101" s="27"/>
      <c r="Z2101" s="27"/>
      <c r="AA2101" s="27"/>
      <c r="BU2101" s="140"/>
    </row>
    <row r="2102" spans="24:73" x14ac:dyDescent="0.25">
      <c r="X2102" s="27"/>
      <c r="Y2102" s="27"/>
      <c r="Z2102" s="27"/>
      <c r="AA2102" s="27"/>
      <c r="BU2102" s="140"/>
    </row>
    <row r="2103" spans="24:73" x14ac:dyDescent="0.25">
      <c r="X2103" s="27"/>
      <c r="Y2103" s="27"/>
      <c r="Z2103" s="27"/>
      <c r="AA2103" s="27"/>
      <c r="BU2103" s="140"/>
    </row>
    <row r="2104" spans="24:73" x14ac:dyDescent="0.25">
      <c r="X2104" s="27"/>
      <c r="Y2104" s="27"/>
      <c r="Z2104" s="27"/>
      <c r="AA2104" s="27"/>
      <c r="BU2104" s="140"/>
    </row>
    <row r="2105" spans="24:73" x14ac:dyDescent="0.25">
      <c r="X2105" s="27"/>
      <c r="Y2105" s="27"/>
      <c r="Z2105" s="27"/>
      <c r="AA2105" s="27"/>
      <c r="BU2105" s="140"/>
    </row>
    <row r="2106" spans="24:73" x14ac:dyDescent="0.25">
      <c r="X2106" s="27"/>
      <c r="Y2106" s="27"/>
      <c r="Z2106" s="27"/>
      <c r="AA2106" s="27"/>
      <c r="BU2106" s="140"/>
    </row>
    <row r="2107" spans="24:73" x14ac:dyDescent="0.25">
      <c r="X2107" s="27"/>
      <c r="Y2107" s="27"/>
      <c r="Z2107" s="27"/>
      <c r="AA2107" s="27"/>
      <c r="BU2107" s="140"/>
    </row>
    <row r="2108" spans="24:73" x14ac:dyDescent="0.25">
      <c r="X2108" s="27"/>
      <c r="Y2108" s="27"/>
      <c r="Z2108" s="27"/>
      <c r="AA2108" s="27"/>
      <c r="BU2108" s="140"/>
    </row>
    <row r="2109" spans="24:73" x14ac:dyDescent="0.25">
      <c r="X2109" s="27"/>
      <c r="Y2109" s="27"/>
      <c r="Z2109" s="27"/>
      <c r="AA2109" s="27"/>
      <c r="BU2109" s="140"/>
    </row>
    <row r="2110" spans="24:73" x14ac:dyDescent="0.25">
      <c r="X2110" s="27"/>
      <c r="Y2110" s="27"/>
      <c r="Z2110" s="27"/>
      <c r="AA2110" s="27"/>
      <c r="BU2110" s="140"/>
    </row>
    <row r="2111" spans="24:73" x14ac:dyDescent="0.25">
      <c r="X2111" s="27"/>
      <c r="Y2111" s="27"/>
      <c r="Z2111" s="27"/>
      <c r="AA2111" s="27"/>
      <c r="BU2111" s="140"/>
    </row>
    <row r="2112" spans="24:73" x14ac:dyDescent="0.25">
      <c r="X2112" s="27"/>
      <c r="Y2112" s="27"/>
      <c r="Z2112" s="27"/>
      <c r="AA2112" s="27"/>
      <c r="BU2112" s="140"/>
    </row>
    <row r="2113" spans="24:73" x14ac:dyDescent="0.25">
      <c r="X2113" s="27"/>
      <c r="Y2113" s="27"/>
      <c r="Z2113" s="27"/>
      <c r="AA2113" s="27"/>
      <c r="BU2113" s="140"/>
    </row>
    <row r="2114" spans="24:73" x14ac:dyDescent="0.25">
      <c r="X2114" s="27"/>
      <c r="Y2114" s="27"/>
      <c r="Z2114" s="27"/>
      <c r="AA2114" s="27"/>
      <c r="BU2114" s="140"/>
    </row>
    <row r="2115" spans="24:73" x14ac:dyDescent="0.25">
      <c r="X2115" s="27"/>
      <c r="Y2115" s="27"/>
      <c r="Z2115" s="27"/>
      <c r="AA2115" s="27"/>
      <c r="BU2115" s="140"/>
    </row>
    <row r="2116" spans="24:73" x14ac:dyDescent="0.25">
      <c r="X2116" s="27"/>
      <c r="Y2116" s="27"/>
      <c r="Z2116" s="27"/>
      <c r="AA2116" s="27"/>
      <c r="BU2116" s="140"/>
    </row>
    <row r="2117" spans="24:73" x14ac:dyDescent="0.25">
      <c r="X2117" s="27"/>
      <c r="Y2117" s="27"/>
      <c r="Z2117" s="27"/>
      <c r="AA2117" s="27"/>
      <c r="BU2117" s="140"/>
    </row>
    <row r="2118" spans="24:73" x14ac:dyDescent="0.25">
      <c r="X2118" s="27"/>
      <c r="Y2118" s="27"/>
      <c r="Z2118" s="27"/>
      <c r="AA2118" s="27"/>
      <c r="BU2118" s="140"/>
    </row>
    <row r="2119" spans="24:73" x14ac:dyDescent="0.25">
      <c r="X2119" s="27"/>
      <c r="Y2119" s="27"/>
      <c r="Z2119" s="27"/>
      <c r="AA2119" s="27"/>
      <c r="BU2119" s="140"/>
    </row>
    <row r="2120" spans="24:73" x14ac:dyDescent="0.25">
      <c r="X2120" s="27"/>
      <c r="Y2120" s="27"/>
      <c r="Z2120" s="27"/>
      <c r="AA2120" s="27"/>
      <c r="BU2120" s="140"/>
    </row>
    <row r="2121" spans="24:73" x14ac:dyDescent="0.25">
      <c r="X2121" s="27"/>
      <c r="Y2121" s="27"/>
      <c r="Z2121" s="27"/>
      <c r="AA2121" s="27"/>
      <c r="BU2121" s="140"/>
    </row>
    <row r="2122" spans="24:73" x14ac:dyDescent="0.25">
      <c r="X2122" s="27"/>
      <c r="Y2122" s="27"/>
      <c r="Z2122" s="27"/>
      <c r="AA2122" s="27"/>
      <c r="BU2122" s="140"/>
    </row>
    <row r="2123" spans="24:73" x14ac:dyDescent="0.25">
      <c r="X2123" s="27"/>
      <c r="Y2123" s="27"/>
      <c r="Z2123" s="27"/>
      <c r="AA2123" s="27"/>
      <c r="BU2123" s="140"/>
    </row>
    <row r="2124" spans="24:73" x14ac:dyDescent="0.25">
      <c r="X2124" s="27"/>
      <c r="Y2124" s="27"/>
      <c r="Z2124" s="27"/>
      <c r="AA2124" s="27"/>
      <c r="BU2124" s="140"/>
    </row>
    <row r="2125" spans="24:73" x14ac:dyDescent="0.25">
      <c r="X2125" s="27"/>
      <c r="Y2125" s="27"/>
      <c r="Z2125" s="27"/>
      <c r="AA2125" s="27"/>
      <c r="BU2125" s="140"/>
    </row>
    <row r="2126" spans="24:73" x14ac:dyDescent="0.25">
      <c r="X2126" s="27"/>
      <c r="Y2126" s="27"/>
      <c r="Z2126" s="27"/>
      <c r="AA2126" s="27"/>
      <c r="BU2126" s="140"/>
    </row>
    <row r="2127" spans="24:73" x14ac:dyDescent="0.25">
      <c r="X2127" s="27"/>
      <c r="Y2127" s="27"/>
      <c r="Z2127" s="27"/>
      <c r="AA2127" s="27"/>
      <c r="BU2127" s="140"/>
    </row>
    <row r="2128" spans="24:73" x14ac:dyDescent="0.25">
      <c r="X2128" s="27"/>
      <c r="Y2128" s="27"/>
      <c r="Z2128" s="27"/>
      <c r="AA2128" s="27"/>
      <c r="BU2128" s="140"/>
    </row>
    <row r="2129" spans="24:73" x14ac:dyDescent="0.25">
      <c r="X2129" s="27"/>
      <c r="Y2129" s="27"/>
      <c r="Z2129" s="27"/>
      <c r="AA2129" s="27"/>
      <c r="BU2129" s="140"/>
    </row>
    <row r="2130" spans="24:73" x14ac:dyDescent="0.25">
      <c r="X2130" s="27"/>
      <c r="Y2130" s="27"/>
      <c r="Z2130" s="27"/>
      <c r="AA2130" s="27"/>
      <c r="BU2130" s="140"/>
    </row>
    <row r="2131" spans="24:73" x14ac:dyDescent="0.25">
      <c r="X2131" s="27"/>
      <c r="Y2131" s="27"/>
      <c r="Z2131" s="27"/>
      <c r="AA2131" s="27"/>
      <c r="BU2131" s="140"/>
    </row>
    <row r="2132" spans="24:73" x14ac:dyDescent="0.25">
      <c r="X2132" s="27"/>
      <c r="Y2132" s="27"/>
      <c r="Z2132" s="27"/>
      <c r="AA2132" s="27"/>
      <c r="BU2132" s="140"/>
    </row>
    <row r="2133" spans="24:73" x14ac:dyDescent="0.25">
      <c r="X2133" s="27"/>
      <c r="Y2133" s="27"/>
      <c r="Z2133" s="27"/>
      <c r="AA2133" s="27"/>
      <c r="BU2133" s="140"/>
    </row>
    <row r="2134" spans="24:73" x14ac:dyDescent="0.25">
      <c r="X2134" s="27"/>
      <c r="Y2134" s="27"/>
      <c r="Z2134" s="27"/>
      <c r="AA2134" s="27"/>
      <c r="BU2134" s="140"/>
    </row>
    <row r="2135" spans="24:73" x14ac:dyDescent="0.25">
      <c r="X2135" s="27"/>
      <c r="Y2135" s="27"/>
      <c r="Z2135" s="27"/>
      <c r="AA2135" s="27"/>
      <c r="BU2135" s="140"/>
    </row>
    <row r="2136" spans="24:73" x14ac:dyDescent="0.25">
      <c r="X2136" s="27"/>
      <c r="Y2136" s="27"/>
      <c r="Z2136" s="27"/>
      <c r="AA2136" s="27"/>
      <c r="BU2136" s="140"/>
    </row>
    <row r="2137" spans="24:73" x14ac:dyDescent="0.25">
      <c r="X2137" s="27"/>
      <c r="Y2137" s="27"/>
      <c r="Z2137" s="27"/>
      <c r="AA2137" s="27"/>
      <c r="BU2137" s="140"/>
    </row>
    <row r="2138" spans="24:73" x14ac:dyDescent="0.25">
      <c r="X2138" s="27"/>
      <c r="Y2138" s="27"/>
      <c r="Z2138" s="27"/>
      <c r="AA2138" s="27"/>
      <c r="BU2138" s="140"/>
    </row>
    <row r="2139" spans="24:73" x14ac:dyDescent="0.25">
      <c r="X2139" s="27"/>
      <c r="Y2139" s="27"/>
      <c r="Z2139" s="27"/>
      <c r="AA2139" s="27"/>
      <c r="BU2139" s="140"/>
    </row>
    <row r="2140" spans="24:73" x14ac:dyDescent="0.25">
      <c r="X2140" s="27"/>
      <c r="Y2140" s="27"/>
      <c r="Z2140" s="27"/>
      <c r="AA2140" s="27"/>
      <c r="BU2140" s="140"/>
    </row>
    <row r="2141" spans="24:73" x14ac:dyDescent="0.25">
      <c r="X2141" s="27"/>
      <c r="Y2141" s="27"/>
      <c r="Z2141" s="27"/>
      <c r="AA2141" s="27"/>
      <c r="BU2141" s="140"/>
    </row>
    <row r="2142" spans="24:73" x14ac:dyDescent="0.25">
      <c r="X2142" s="27"/>
      <c r="Y2142" s="27"/>
      <c r="Z2142" s="27"/>
      <c r="AA2142" s="27"/>
      <c r="BU2142" s="140"/>
    </row>
    <row r="2143" spans="24:73" x14ac:dyDescent="0.25">
      <c r="X2143" s="27"/>
      <c r="Y2143" s="27"/>
      <c r="Z2143" s="27"/>
      <c r="AA2143" s="27"/>
      <c r="BU2143" s="140"/>
    </row>
    <row r="2144" spans="24:73" x14ac:dyDescent="0.25">
      <c r="X2144" s="27"/>
      <c r="Y2144" s="27"/>
      <c r="Z2144" s="27"/>
      <c r="AA2144" s="27"/>
      <c r="BU2144" s="140"/>
    </row>
    <row r="2145" spans="24:73" x14ac:dyDescent="0.25">
      <c r="X2145" s="27"/>
      <c r="Y2145" s="27"/>
      <c r="Z2145" s="27"/>
      <c r="AA2145" s="27"/>
      <c r="BU2145" s="140"/>
    </row>
    <row r="2146" spans="24:73" x14ac:dyDescent="0.25">
      <c r="X2146" s="27"/>
      <c r="Y2146" s="27"/>
      <c r="Z2146" s="27"/>
      <c r="AA2146" s="27"/>
      <c r="BU2146" s="140"/>
    </row>
    <row r="2147" spans="24:73" x14ac:dyDescent="0.25">
      <c r="X2147" s="27"/>
      <c r="Y2147" s="27"/>
      <c r="Z2147" s="27"/>
      <c r="AA2147" s="27"/>
      <c r="BU2147" s="140"/>
    </row>
    <row r="2148" spans="24:73" x14ac:dyDescent="0.25">
      <c r="X2148" s="27"/>
      <c r="Y2148" s="27"/>
      <c r="Z2148" s="27"/>
      <c r="AA2148" s="27"/>
      <c r="BU2148" s="140"/>
    </row>
    <row r="2149" spans="24:73" x14ac:dyDescent="0.25">
      <c r="X2149" s="27"/>
      <c r="Y2149" s="27"/>
      <c r="Z2149" s="27"/>
      <c r="AA2149" s="27"/>
      <c r="BU2149" s="140"/>
    </row>
    <row r="2150" spans="24:73" x14ac:dyDescent="0.25">
      <c r="X2150" s="27"/>
      <c r="Y2150" s="27"/>
      <c r="Z2150" s="27"/>
      <c r="AA2150" s="27"/>
      <c r="BU2150" s="140"/>
    </row>
    <row r="2151" spans="24:73" x14ac:dyDescent="0.25">
      <c r="X2151" s="27"/>
      <c r="Y2151" s="27"/>
      <c r="Z2151" s="27"/>
      <c r="AA2151" s="27"/>
      <c r="BU2151" s="140"/>
    </row>
    <row r="2152" spans="24:73" x14ac:dyDescent="0.25">
      <c r="X2152" s="27"/>
      <c r="Y2152" s="27"/>
      <c r="Z2152" s="27"/>
      <c r="AA2152" s="27"/>
      <c r="BU2152" s="140"/>
    </row>
    <row r="2153" spans="24:73" x14ac:dyDescent="0.25">
      <c r="X2153" s="27"/>
      <c r="Y2153" s="27"/>
      <c r="Z2153" s="27"/>
      <c r="AA2153" s="27"/>
      <c r="BU2153" s="140"/>
    </row>
    <row r="2154" spans="24:73" x14ac:dyDescent="0.25">
      <c r="X2154" s="27"/>
      <c r="Y2154" s="27"/>
      <c r="Z2154" s="27"/>
      <c r="AA2154" s="27"/>
      <c r="BU2154" s="140"/>
    </row>
    <row r="2155" spans="24:73" x14ac:dyDescent="0.25">
      <c r="X2155" s="27"/>
      <c r="Y2155" s="27"/>
      <c r="Z2155" s="27"/>
      <c r="AA2155" s="27"/>
      <c r="BU2155" s="140"/>
    </row>
    <row r="2156" spans="24:73" x14ac:dyDescent="0.25">
      <c r="X2156" s="27"/>
      <c r="Y2156" s="27"/>
      <c r="Z2156" s="27"/>
      <c r="AA2156" s="27"/>
      <c r="BU2156" s="140"/>
    </row>
    <row r="2157" spans="24:73" x14ac:dyDescent="0.25">
      <c r="X2157" s="27"/>
      <c r="Y2157" s="27"/>
      <c r="Z2157" s="27"/>
      <c r="AA2157" s="27"/>
      <c r="BU2157" s="140"/>
    </row>
    <row r="2158" spans="24:73" x14ac:dyDescent="0.25">
      <c r="X2158" s="27"/>
      <c r="Y2158" s="27"/>
      <c r="Z2158" s="27"/>
      <c r="AA2158" s="27"/>
      <c r="BU2158" s="140"/>
    </row>
    <row r="2159" spans="24:73" x14ac:dyDescent="0.25">
      <c r="X2159" s="27"/>
      <c r="Y2159" s="27"/>
      <c r="Z2159" s="27"/>
      <c r="AA2159" s="27"/>
      <c r="BU2159" s="140"/>
    </row>
    <row r="2160" spans="24:73" x14ac:dyDescent="0.25">
      <c r="X2160" s="27"/>
      <c r="Y2160" s="27"/>
      <c r="Z2160" s="27"/>
      <c r="AA2160" s="27"/>
      <c r="BU2160" s="140"/>
    </row>
    <row r="2161" spans="24:73" x14ac:dyDescent="0.25">
      <c r="X2161" s="27"/>
      <c r="Y2161" s="27"/>
      <c r="Z2161" s="27"/>
      <c r="AA2161" s="27"/>
      <c r="BU2161" s="140"/>
    </row>
    <row r="2162" spans="24:73" x14ac:dyDescent="0.25">
      <c r="X2162" s="27"/>
      <c r="Y2162" s="27"/>
      <c r="Z2162" s="27"/>
      <c r="AA2162" s="27"/>
      <c r="BU2162" s="140"/>
    </row>
    <row r="2163" spans="24:73" x14ac:dyDescent="0.25">
      <c r="X2163" s="27"/>
      <c r="Y2163" s="27"/>
      <c r="Z2163" s="27"/>
      <c r="AA2163" s="27"/>
      <c r="BU2163" s="140"/>
    </row>
    <row r="2164" spans="24:73" x14ac:dyDescent="0.25">
      <c r="X2164" s="27"/>
      <c r="Y2164" s="27"/>
      <c r="Z2164" s="27"/>
      <c r="AA2164" s="27"/>
      <c r="BU2164" s="140"/>
    </row>
    <row r="2165" spans="24:73" x14ac:dyDescent="0.25">
      <c r="X2165" s="27"/>
      <c r="Y2165" s="27"/>
      <c r="Z2165" s="27"/>
      <c r="AA2165" s="27"/>
      <c r="BU2165" s="140"/>
    </row>
    <row r="2166" spans="24:73" x14ac:dyDescent="0.25">
      <c r="X2166" s="27"/>
      <c r="Y2166" s="27"/>
      <c r="Z2166" s="27"/>
      <c r="AA2166" s="27"/>
      <c r="BU2166" s="140"/>
    </row>
    <row r="2167" spans="24:73" x14ac:dyDescent="0.25">
      <c r="X2167" s="27"/>
      <c r="Y2167" s="27"/>
      <c r="Z2167" s="27"/>
      <c r="AA2167" s="27"/>
      <c r="BU2167" s="140"/>
    </row>
    <row r="2168" spans="24:73" x14ac:dyDescent="0.25">
      <c r="X2168" s="27"/>
      <c r="Y2168" s="27"/>
      <c r="Z2168" s="27"/>
      <c r="AA2168" s="27"/>
      <c r="BU2168" s="140"/>
    </row>
    <row r="2169" spans="24:73" x14ac:dyDescent="0.25">
      <c r="X2169" s="27"/>
      <c r="Y2169" s="27"/>
      <c r="Z2169" s="27"/>
      <c r="AA2169" s="27"/>
      <c r="BU2169" s="140"/>
    </row>
    <row r="2170" spans="24:73" x14ac:dyDescent="0.25">
      <c r="X2170" s="27"/>
      <c r="Y2170" s="27"/>
      <c r="Z2170" s="27"/>
      <c r="AA2170" s="27"/>
      <c r="BU2170" s="140"/>
    </row>
    <row r="2171" spans="24:73" x14ac:dyDescent="0.25">
      <c r="X2171" s="27"/>
      <c r="Y2171" s="27"/>
      <c r="Z2171" s="27"/>
      <c r="AA2171" s="27"/>
      <c r="BU2171" s="140"/>
    </row>
    <row r="2172" spans="24:73" x14ac:dyDescent="0.25">
      <c r="X2172" s="27"/>
      <c r="Y2172" s="27"/>
      <c r="Z2172" s="27"/>
      <c r="AA2172" s="27"/>
      <c r="BU2172" s="140"/>
    </row>
    <row r="2173" spans="24:73" x14ac:dyDescent="0.25">
      <c r="X2173" s="27"/>
      <c r="Y2173" s="27"/>
      <c r="Z2173" s="27"/>
      <c r="AA2173" s="27"/>
      <c r="BU2173" s="140"/>
    </row>
    <row r="2174" spans="24:73" x14ac:dyDescent="0.25">
      <c r="X2174" s="27"/>
      <c r="Y2174" s="27"/>
      <c r="Z2174" s="27"/>
      <c r="AA2174" s="27"/>
      <c r="BU2174" s="140"/>
    </row>
    <row r="2175" spans="24:73" x14ac:dyDescent="0.25">
      <c r="X2175" s="27"/>
      <c r="Y2175" s="27"/>
      <c r="Z2175" s="27"/>
      <c r="AA2175" s="27"/>
      <c r="BU2175" s="140"/>
    </row>
    <row r="2176" spans="24:73" x14ac:dyDescent="0.25">
      <c r="X2176" s="27"/>
      <c r="Y2176" s="27"/>
      <c r="Z2176" s="27"/>
      <c r="AA2176" s="27"/>
      <c r="BU2176" s="140"/>
    </row>
    <row r="2177" spans="24:73" x14ac:dyDescent="0.25">
      <c r="X2177" s="27"/>
      <c r="Y2177" s="27"/>
      <c r="Z2177" s="27"/>
      <c r="AA2177" s="27"/>
      <c r="BU2177" s="140"/>
    </row>
    <row r="2178" spans="24:73" x14ac:dyDescent="0.25">
      <c r="X2178" s="27"/>
      <c r="Y2178" s="27"/>
      <c r="Z2178" s="27"/>
      <c r="AA2178" s="27"/>
      <c r="BU2178" s="140"/>
    </row>
    <row r="2179" spans="24:73" x14ac:dyDescent="0.25">
      <c r="X2179" s="27"/>
      <c r="Y2179" s="27"/>
      <c r="Z2179" s="27"/>
      <c r="AA2179" s="27"/>
      <c r="BU2179" s="140"/>
    </row>
    <row r="2180" spans="24:73" x14ac:dyDescent="0.25">
      <c r="X2180" s="27"/>
      <c r="Y2180" s="27"/>
      <c r="Z2180" s="27"/>
      <c r="AA2180" s="27"/>
      <c r="BU2180" s="140"/>
    </row>
    <row r="2181" spans="24:73" x14ac:dyDescent="0.25">
      <c r="X2181" s="27"/>
      <c r="Y2181" s="27"/>
      <c r="Z2181" s="27"/>
      <c r="AA2181" s="27"/>
      <c r="BU2181" s="140"/>
    </row>
    <row r="2182" spans="24:73" x14ac:dyDescent="0.25">
      <c r="X2182" s="27"/>
      <c r="Y2182" s="27"/>
      <c r="Z2182" s="27"/>
      <c r="AA2182" s="27"/>
      <c r="BU2182" s="140"/>
    </row>
    <row r="2183" spans="24:73" x14ac:dyDescent="0.25">
      <c r="X2183" s="27"/>
      <c r="Y2183" s="27"/>
      <c r="Z2183" s="27"/>
      <c r="AA2183" s="27"/>
      <c r="BU2183" s="140"/>
    </row>
    <row r="2184" spans="24:73" x14ac:dyDescent="0.25">
      <c r="X2184" s="27"/>
      <c r="Y2184" s="27"/>
      <c r="Z2184" s="27"/>
      <c r="AA2184" s="27"/>
      <c r="BU2184" s="140"/>
    </row>
    <row r="2185" spans="24:73" x14ac:dyDescent="0.25">
      <c r="X2185" s="27"/>
      <c r="Y2185" s="27"/>
      <c r="Z2185" s="27"/>
      <c r="AA2185" s="27"/>
      <c r="BU2185" s="140"/>
    </row>
    <row r="2186" spans="24:73" x14ac:dyDescent="0.25">
      <c r="X2186" s="27"/>
      <c r="Y2186" s="27"/>
      <c r="Z2186" s="27"/>
      <c r="AA2186" s="27"/>
      <c r="BU2186" s="140"/>
    </row>
    <row r="2187" spans="24:73" x14ac:dyDescent="0.25">
      <c r="X2187" s="27"/>
      <c r="Y2187" s="27"/>
      <c r="Z2187" s="27"/>
      <c r="AA2187" s="27"/>
      <c r="BU2187" s="140"/>
    </row>
    <row r="2188" spans="24:73" x14ac:dyDescent="0.25">
      <c r="X2188" s="27"/>
      <c r="Y2188" s="27"/>
      <c r="Z2188" s="27"/>
      <c r="AA2188" s="27"/>
      <c r="BU2188" s="140"/>
    </row>
    <row r="2189" spans="24:73" x14ac:dyDescent="0.25">
      <c r="X2189" s="27"/>
      <c r="Y2189" s="27"/>
      <c r="Z2189" s="27"/>
      <c r="AA2189" s="27"/>
      <c r="BU2189" s="140"/>
    </row>
    <row r="2190" spans="24:73" x14ac:dyDescent="0.25">
      <c r="X2190" s="27"/>
      <c r="Y2190" s="27"/>
      <c r="Z2190" s="27"/>
      <c r="AA2190" s="27"/>
      <c r="BU2190" s="140"/>
    </row>
    <row r="2191" spans="24:73" x14ac:dyDescent="0.25">
      <c r="X2191" s="27"/>
      <c r="Y2191" s="27"/>
      <c r="Z2191" s="27"/>
      <c r="AA2191" s="27"/>
      <c r="BU2191" s="140"/>
    </row>
    <row r="2192" spans="24:73" x14ac:dyDescent="0.25">
      <c r="X2192" s="27"/>
      <c r="Y2192" s="27"/>
      <c r="Z2192" s="27"/>
      <c r="AA2192" s="27"/>
      <c r="BU2192" s="140"/>
    </row>
    <row r="2193" spans="24:73" x14ac:dyDescent="0.25">
      <c r="X2193" s="27"/>
      <c r="Y2193" s="27"/>
      <c r="Z2193" s="27"/>
      <c r="AA2193" s="27"/>
      <c r="BU2193" s="140"/>
    </row>
    <row r="2194" spans="24:73" x14ac:dyDescent="0.25">
      <c r="X2194" s="27"/>
      <c r="Y2194" s="27"/>
      <c r="Z2194" s="27"/>
      <c r="AA2194" s="27"/>
      <c r="BU2194" s="140"/>
    </row>
    <row r="2195" spans="24:73" x14ac:dyDescent="0.25">
      <c r="X2195" s="27"/>
      <c r="Y2195" s="27"/>
      <c r="Z2195" s="27"/>
      <c r="AA2195" s="27"/>
      <c r="BU2195" s="140"/>
    </row>
    <row r="2196" spans="24:73" x14ac:dyDescent="0.25">
      <c r="X2196" s="27"/>
      <c r="Y2196" s="27"/>
      <c r="Z2196" s="27"/>
      <c r="AA2196" s="27"/>
      <c r="BU2196" s="140"/>
    </row>
    <row r="2197" spans="24:73" x14ac:dyDescent="0.25">
      <c r="X2197" s="27"/>
      <c r="Y2197" s="27"/>
      <c r="Z2197" s="27"/>
      <c r="AA2197" s="27"/>
      <c r="BU2197" s="140"/>
    </row>
    <row r="2198" spans="24:73" x14ac:dyDescent="0.25">
      <c r="X2198" s="27"/>
      <c r="Y2198" s="27"/>
      <c r="Z2198" s="27"/>
      <c r="AA2198" s="27"/>
      <c r="BU2198" s="140"/>
    </row>
    <row r="2199" spans="24:73" x14ac:dyDescent="0.25">
      <c r="X2199" s="27"/>
      <c r="Y2199" s="27"/>
      <c r="Z2199" s="27"/>
      <c r="AA2199" s="27"/>
      <c r="BU2199" s="140"/>
    </row>
    <row r="2200" spans="24:73" x14ac:dyDescent="0.25">
      <c r="X2200" s="27"/>
      <c r="Y2200" s="27"/>
      <c r="Z2200" s="27"/>
      <c r="AA2200" s="27"/>
      <c r="BU2200" s="140"/>
    </row>
    <row r="2201" spans="24:73" x14ac:dyDescent="0.25">
      <c r="X2201" s="27"/>
      <c r="Y2201" s="27"/>
      <c r="Z2201" s="27"/>
      <c r="AA2201" s="27"/>
      <c r="BU2201" s="140"/>
    </row>
    <row r="2202" spans="24:73" x14ac:dyDescent="0.25">
      <c r="X2202" s="27"/>
      <c r="Y2202" s="27"/>
      <c r="Z2202" s="27"/>
      <c r="AA2202" s="27"/>
      <c r="BU2202" s="140"/>
    </row>
    <row r="2203" spans="24:73" x14ac:dyDescent="0.25">
      <c r="X2203" s="27"/>
      <c r="Y2203" s="27"/>
      <c r="Z2203" s="27"/>
      <c r="AA2203" s="27"/>
      <c r="BU2203" s="140"/>
    </row>
    <row r="2204" spans="24:73" x14ac:dyDescent="0.25">
      <c r="X2204" s="27"/>
      <c r="Y2204" s="27"/>
      <c r="Z2204" s="27"/>
      <c r="AA2204" s="27"/>
      <c r="BU2204" s="140"/>
    </row>
    <row r="2205" spans="24:73" x14ac:dyDescent="0.25">
      <c r="X2205" s="27"/>
      <c r="Y2205" s="27"/>
      <c r="Z2205" s="27"/>
      <c r="AA2205" s="27"/>
      <c r="BU2205" s="140"/>
    </row>
    <row r="2206" spans="24:73" x14ac:dyDescent="0.25">
      <c r="X2206" s="27"/>
      <c r="Y2206" s="27"/>
      <c r="Z2206" s="27"/>
      <c r="AA2206" s="27"/>
      <c r="BU2206" s="140"/>
    </row>
    <row r="2207" spans="24:73" x14ac:dyDescent="0.25">
      <c r="X2207" s="27"/>
      <c r="Y2207" s="27"/>
      <c r="Z2207" s="27"/>
      <c r="AA2207" s="27"/>
      <c r="BU2207" s="140"/>
    </row>
    <row r="2208" spans="24:73" x14ac:dyDescent="0.25">
      <c r="X2208" s="27"/>
      <c r="Y2208" s="27"/>
      <c r="Z2208" s="27"/>
      <c r="AA2208" s="27"/>
      <c r="BU2208" s="140"/>
    </row>
    <row r="2209" spans="24:73" x14ac:dyDescent="0.25">
      <c r="X2209" s="27"/>
      <c r="Y2209" s="27"/>
      <c r="Z2209" s="27"/>
      <c r="AA2209" s="27"/>
      <c r="BU2209" s="140"/>
    </row>
    <row r="2210" spans="24:73" x14ac:dyDescent="0.25">
      <c r="X2210" s="27"/>
      <c r="Y2210" s="27"/>
      <c r="Z2210" s="27"/>
      <c r="AA2210" s="27"/>
      <c r="BU2210" s="140"/>
    </row>
    <row r="2211" spans="24:73" x14ac:dyDescent="0.25">
      <c r="X2211" s="27"/>
      <c r="Y2211" s="27"/>
      <c r="Z2211" s="27"/>
      <c r="AA2211" s="27"/>
      <c r="BU2211" s="140"/>
    </row>
    <row r="2212" spans="24:73" x14ac:dyDescent="0.25">
      <c r="X2212" s="27"/>
      <c r="Y2212" s="27"/>
      <c r="Z2212" s="27"/>
      <c r="AA2212" s="27"/>
      <c r="BU2212" s="140"/>
    </row>
    <row r="2213" spans="24:73" x14ac:dyDescent="0.25">
      <c r="X2213" s="27"/>
      <c r="Y2213" s="27"/>
      <c r="Z2213" s="27"/>
      <c r="AA2213" s="27"/>
      <c r="BU2213" s="140"/>
    </row>
    <row r="2214" spans="24:73" x14ac:dyDescent="0.25">
      <c r="X2214" s="27"/>
      <c r="Y2214" s="27"/>
      <c r="Z2214" s="27"/>
      <c r="AA2214" s="27"/>
      <c r="BU2214" s="140"/>
    </row>
    <row r="2215" spans="24:73" x14ac:dyDescent="0.25">
      <c r="X2215" s="27"/>
      <c r="Y2215" s="27"/>
      <c r="Z2215" s="27"/>
      <c r="AA2215" s="27"/>
      <c r="BU2215" s="140"/>
    </row>
    <row r="2216" spans="24:73" x14ac:dyDescent="0.25">
      <c r="X2216" s="27"/>
      <c r="Y2216" s="27"/>
      <c r="Z2216" s="27"/>
      <c r="AA2216" s="27"/>
      <c r="BU2216" s="140"/>
    </row>
    <row r="2217" spans="24:73" x14ac:dyDescent="0.25">
      <c r="X2217" s="27"/>
      <c r="Y2217" s="27"/>
      <c r="Z2217" s="27"/>
      <c r="AA2217" s="27"/>
      <c r="BU2217" s="140"/>
    </row>
    <row r="2218" spans="24:73" x14ac:dyDescent="0.25">
      <c r="X2218" s="27"/>
      <c r="Y2218" s="27"/>
      <c r="Z2218" s="27"/>
      <c r="AA2218" s="27"/>
      <c r="BU2218" s="140"/>
    </row>
    <row r="2219" spans="24:73" x14ac:dyDescent="0.25">
      <c r="X2219" s="27"/>
      <c r="Y2219" s="27"/>
      <c r="Z2219" s="27"/>
      <c r="AA2219" s="27"/>
      <c r="BU2219" s="140"/>
    </row>
    <row r="2220" spans="24:73" x14ac:dyDescent="0.25">
      <c r="X2220" s="27"/>
      <c r="Y2220" s="27"/>
      <c r="Z2220" s="27"/>
      <c r="AA2220" s="27"/>
      <c r="BU2220" s="140"/>
    </row>
    <row r="2221" spans="24:73" x14ac:dyDescent="0.25">
      <c r="X2221" s="27"/>
      <c r="Y2221" s="27"/>
      <c r="Z2221" s="27"/>
      <c r="AA2221" s="27"/>
      <c r="BU2221" s="140"/>
    </row>
    <row r="2222" spans="24:73" x14ac:dyDescent="0.25">
      <c r="X2222" s="27"/>
      <c r="Y2222" s="27"/>
      <c r="Z2222" s="27"/>
      <c r="AA2222" s="27"/>
      <c r="BU2222" s="140"/>
    </row>
    <row r="2223" spans="24:73" x14ac:dyDescent="0.25">
      <c r="X2223" s="27"/>
      <c r="Y2223" s="27"/>
      <c r="Z2223" s="27"/>
      <c r="AA2223" s="27"/>
      <c r="BU2223" s="140"/>
    </row>
    <row r="2224" spans="24:73" x14ac:dyDescent="0.25">
      <c r="X2224" s="27"/>
      <c r="Y2224" s="27"/>
      <c r="Z2224" s="27"/>
      <c r="AA2224" s="27"/>
      <c r="BU2224" s="140"/>
    </row>
    <row r="2225" spans="24:73" x14ac:dyDescent="0.25">
      <c r="X2225" s="27"/>
      <c r="Y2225" s="27"/>
      <c r="Z2225" s="27"/>
      <c r="AA2225" s="27"/>
      <c r="BU2225" s="140"/>
    </row>
    <row r="2226" spans="24:73" x14ac:dyDescent="0.25">
      <c r="X2226" s="27"/>
      <c r="Y2226" s="27"/>
      <c r="Z2226" s="27"/>
      <c r="AA2226" s="27"/>
      <c r="BU2226" s="140"/>
    </row>
    <row r="2227" spans="24:73" x14ac:dyDescent="0.25">
      <c r="X2227" s="27"/>
      <c r="Y2227" s="27"/>
      <c r="Z2227" s="27"/>
      <c r="AA2227" s="27"/>
      <c r="BU2227" s="140"/>
    </row>
    <row r="2228" spans="24:73" x14ac:dyDescent="0.25">
      <c r="X2228" s="27"/>
      <c r="Y2228" s="27"/>
      <c r="Z2228" s="27"/>
      <c r="AA2228" s="27"/>
      <c r="BU2228" s="140"/>
    </row>
    <row r="2229" spans="24:73" x14ac:dyDescent="0.25">
      <c r="X2229" s="27"/>
      <c r="Y2229" s="27"/>
      <c r="Z2229" s="27"/>
      <c r="AA2229" s="27"/>
      <c r="BU2229" s="140"/>
    </row>
    <row r="2230" spans="24:73" x14ac:dyDescent="0.25">
      <c r="X2230" s="27"/>
      <c r="Y2230" s="27"/>
      <c r="Z2230" s="27"/>
      <c r="AA2230" s="27"/>
      <c r="BU2230" s="140"/>
    </row>
    <row r="2231" spans="24:73" x14ac:dyDescent="0.25">
      <c r="X2231" s="27"/>
      <c r="Y2231" s="27"/>
      <c r="Z2231" s="27"/>
      <c r="AA2231" s="27"/>
      <c r="BU2231" s="140"/>
    </row>
    <row r="2232" spans="24:73" x14ac:dyDescent="0.25">
      <c r="X2232" s="27"/>
      <c r="Y2232" s="27"/>
      <c r="Z2232" s="27"/>
      <c r="AA2232" s="27"/>
      <c r="BU2232" s="140"/>
    </row>
    <row r="2233" spans="24:73" x14ac:dyDescent="0.25">
      <c r="X2233" s="27"/>
      <c r="Y2233" s="27"/>
      <c r="Z2233" s="27"/>
      <c r="AA2233" s="27"/>
      <c r="BU2233" s="140"/>
    </row>
    <row r="2234" spans="24:73" x14ac:dyDescent="0.25">
      <c r="X2234" s="27"/>
      <c r="Y2234" s="27"/>
      <c r="Z2234" s="27"/>
      <c r="AA2234" s="27"/>
      <c r="BU2234" s="140"/>
    </row>
    <row r="2235" spans="24:73" x14ac:dyDescent="0.25">
      <c r="X2235" s="27"/>
      <c r="Y2235" s="27"/>
      <c r="Z2235" s="27"/>
      <c r="AA2235" s="27"/>
      <c r="BU2235" s="140"/>
    </row>
    <row r="2236" spans="24:73" x14ac:dyDescent="0.25">
      <c r="X2236" s="27"/>
      <c r="Y2236" s="27"/>
      <c r="Z2236" s="27"/>
      <c r="AA2236" s="27"/>
      <c r="BU2236" s="140"/>
    </row>
    <row r="2237" spans="24:73" x14ac:dyDescent="0.25">
      <c r="X2237" s="27"/>
      <c r="Y2237" s="27"/>
      <c r="Z2237" s="27"/>
      <c r="AA2237" s="27"/>
      <c r="BU2237" s="140"/>
    </row>
    <row r="2238" spans="24:73" x14ac:dyDescent="0.25">
      <c r="X2238" s="27"/>
      <c r="Y2238" s="27"/>
      <c r="Z2238" s="27"/>
      <c r="AA2238" s="27"/>
      <c r="BU2238" s="140"/>
    </row>
    <row r="2239" spans="24:73" x14ac:dyDescent="0.25">
      <c r="X2239" s="27"/>
      <c r="Y2239" s="27"/>
      <c r="Z2239" s="27"/>
      <c r="AA2239" s="27"/>
      <c r="BU2239" s="140"/>
    </row>
    <row r="2240" spans="24:73" x14ac:dyDescent="0.25">
      <c r="X2240" s="27"/>
      <c r="Y2240" s="27"/>
      <c r="Z2240" s="27"/>
      <c r="AA2240" s="27"/>
      <c r="BU2240" s="140"/>
    </row>
    <row r="2241" spans="24:73" x14ac:dyDescent="0.25">
      <c r="X2241" s="27"/>
      <c r="Y2241" s="27"/>
      <c r="Z2241" s="27"/>
      <c r="AA2241" s="27"/>
      <c r="BU2241" s="140"/>
    </row>
    <row r="2242" spans="24:73" x14ac:dyDescent="0.25">
      <c r="X2242" s="27"/>
      <c r="Y2242" s="27"/>
      <c r="Z2242" s="27"/>
      <c r="AA2242" s="27"/>
      <c r="BU2242" s="140"/>
    </row>
    <row r="2243" spans="24:73" x14ac:dyDescent="0.25">
      <c r="X2243" s="27"/>
      <c r="Y2243" s="27"/>
      <c r="Z2243" s="27"/>
      <c r="AA2243" s="27"/>
      <c r="BU2243" s="140"/>
    </row>
    <row r="2244" spans="24:73" x14ac:dyDescent="0.25">
      <c r="X2244" s="27"/>
      <c r="Y2244" s="27"/>
      <c r="Z2244" s="27"/>
      <c r="AA2244" s="27"/>
      <c r="BU2244" s="140"/>
    </row>
    <row r="2245" spans="24:73" x14ac:dyDescent="0.25">
      <c r="X2245" s="27"/>
      <c r="Y2245" s="27"/>
      <c r="Z2245" s="27"/>
      <c r="AA2245" s="27"/>
      <c r="BU2245" s="140"/>
    </row>
    <row r="2246" spans="24:73" x14ac:dyDescent="0.25">
      <c r="X2246" s="27"/>
      <c r="Y2246" s="27"/>
      <c r="Z2246" s="27"/>
      <c r="AA2246" s="27"/>
      <c r="BU2246" s="140"/>
    </row>
    <row r="2247" spans="24:73" x14ac:dyDescent="0.25">
      <c r="X2247" s="27"/>
      <c r="Y2247" s="27"/>
      <c r="Z2247" s="27"/>
      <c r="AA2247" s="27"/>
      <c r="BU2247" s="140"/>
    </row>
    <row r="2248" spans="24:73" x14ac:dyDescent="0.25">
      <c r="X2248" s="27"/>
      <c r="Y2248" s="27"/>
      <c r="Z2248" s="27"/>
      <c r="AA2248" s="27"/>
      <c r="BU2248" s="140"/>
    </row>
    <row r="2249" spans="24:73" x14ac:dyDescent="0.25">
      <c r="X2249" s="27"/>
      <c r="Y2249" s="27"/>
      <c r="Z2249" s="27"/>
      <c r="AA2249" s="27"/>
      <c r="BU2249" s="140"/>
    </row>
    <row r="2250" spans="24:73" x14ac:dyDescent="0.25">
      <c r="X2250" s="27"/>
      <c r="Y2250" s="27"/>
      <c r="Z2250" s="27"/>
      <c r="AA2250" s="27"/>
      <c r="BU2250" s="140"/>
    </row>
    <row r="2251" spans="24:73" x14ac:dyDescent="0.25">
      <c r="X2251" s="27"/>
      <c r="Y2251" s="27"/>
      <c r="Z2251" s="27"/>
      <c r="AA2251" s="27"/>
      <c r="BU2251" s="140"/>
    </row>
    <row r="2252" spans="24:73" x14ac:dyDescent="0.25">
      <c r="X2252" s="27"/>
      <c r="Y2252" s="27"/>
      <c r="Z2252" s="27"/>
      <c r="AA2252" s="27"/>
      <c r="BU2252" s="140"/>
    </row>
    <row r="2253" spans="24:73" x14ac:dyDescent="0.25">
      <c r="X2253" s="27"/>
      <c r="Y2253" s="27"/>
      <c r="Z2253" s="27"/>
      <c r="AA2253" s="27"/>
      <c r="BU2253" s="140"/>
    </row>
    <row r="2254" spans="24:73" x14ac:dyDescent="0.25">
      <c r="X2254" s="27"/>
      <c r="Y2254" s="27"/>
      <c r="Z2254" s="27"/>
      <c r="AA2254" s="27"/>
      <c r="BU2254" s="140"/>
    </row>
    <row r="2255" spans="24:73" x14ac:dyDescent="0.25">
      <c r="X2255" s="27"/>
      <c r="Y2255" s="27"/>
      <c r="Z2255" s="27"/>
      <c r="AA2255" s="27"/>
      <c r="BU2255" s="140"/>
    </row>
    <row r="2256" spans="24:73" x14ac:dyDescent="0.25">
      <c r="X2256" s="27"/>
      <c r="Y2256" s="27"/>
      <c r="Z2256" s="27"/>
      <c r="AA2256" s="27"/>
      <c r="BU2256" s="140"/>
    </row>
    <row r="2257" spans="24:73" x14ac:dyDescent="0.25">
      <c r="X2257" s="27"/>
      <c r="Y2257" s="27"/>
      <c r="Z2257" s="27"/>
      <c r="AA2257" s="27"/>
      <c r="BU2257" s="140"/>
    </row>
    <row r="2258" spans="24:73" x14ac:dyDescent="0.25">
      <c r="X2258" s="27"/>
      <c r="Y2258" s="27"/>
      <c r="Z2258" s="27"/>
      <c r="AA2258" s="27"/>
      <c r="BU2258" s="140"/>
    </row>
    <row r="2259" spans="24:73" x14ac:dyDescent="0.25">
      <c r="X2259" s="27"/>
      <c r="Y2259" s="27"/>
      <c r="Z2259" s="27"/>
      <c r="AA2259" s="27"/>
      <c r="BU2259" s="140"/>
    </row>
    <row r="2260" spans="24:73" x14ac:dyDescent="0.25">
      <c r="X2260" s="27"/>
      <c r="Y2260" s="27"/>
      <c r="Z2260" s="27"/>
      <c r="AA2260" s="27"/>
      <c r="BU2260" s="140"/>
    </row>
    <row r="2261" spans="24:73" x14ac:dyDescent="0.25">
      <c r="X2261" s="27"/>
      <c r="Y2261" s="27"/>
      <c r="Z2261" s="27"/>
      <c r="AA2261" s="27"/>
      <c r="BU2261" s="140"/>
    </row>
    <row r="2262" spans="24:73" x14ac:dyDescent="0.25">
      <c r="X2262" s="27"/>
      <c r="Y2262" s="27"/>
      <c r="Z2262" s="27"/>
      <c r="AA2262" s="27"/>
      <c r="BU2262" s="140"/>
    </row>
    <row r="2263" spans="24:73" x14ac:dyDescent="0.25">
      <c r="X2263" s="27"/>
      <c r="Y2263" s="27"/>
      <c r="Z2263" s="27"/>
      <c r="AA2263" s="27"/>
      <c r="BU2263" s="140"/>
    </row>
    <row r="2264" spans="24:73" x14ac:dyDescent="0.25">
      <c r="X2264" s="27"/>
      <c r="Y2264" s="27"/>
      <c r="Z2264" s="27"/>
      <c r="AA2264" s="27"/>
      <c r="BU2264" s="140"/>
    </row>
    <row r="2265" spans="24:73" x14ac:dyDescent="0.25">
      <c r="X2265" s="27"/>
      <c r="Y2265" s="27"/>
      <c r="Z2265" s="27"/>
      <c r="AA2265" s="27"/>
      <c r="BU2265" s="140"/>
    </row>
    <row r="2266" spans="24:73" x14ac:dyDescent="0.25">
      <c r="X2266" s="27"/>
      <c r="Y2266" s="27"/>
      <c r="Z2266" s="27"/>
      <c r="AA2266" s="27"/>
      <c r="BU2266" s="140"/>
    </row>
    <row r="2267" spans="24:73" x14ac:dyDescent="0.25">
      <c r="X2267" s="27"/>
      <c r="Y2267" s="27"/>
      <c r="Z2267" s="27"/>
      <c r="AA2267" s="27"/>
      <c r="BU2267" s="140"/>
    </row>
    <row r="2268" spans="24:73" x14ac:dyDescent="0.25">
      <c r="X2268" s="27"/>
      <c r="Y2268" s="27"/>
      <c r="Z2268" s="27"/>
      <c r="AA2268" s="27"/>
      <c r="BU2268" s="140"/>
    </row>
    <row r="2269" spans="24:73" x14ac:dyDescent="0.25">
      <c r="X2269" s="27"/>
      <c r="Y2269" s="27"/>
      <c r="Z2269" s="27"/>
      <c r="AA2269" s="27"/>
      <c r="BU2269" s="140"/>
    </row>
    <row r="2270" spans="24:73" x14ac:dyDescent="0.25">
      <c r="X2270" s="27"/>
      <c r="Y2270" s="27"/>
      <c r="Z2270" s="27"/>
      <c r="AA2270" s="27"/>
      <c r="BU2270" s="140"/>
    </row>
    <row r="2271" spans="24:73" x14ac:dyDescent="0.25">
      <c r="X2271" s="27"/>
      <c r="Y2271" s="27"/>
      <c r="Z2271" s="27"/>
      <c r="AA2271" s="27"/>
      <c r="BU2271" s="140"/>
    </row>
    <row r="2272" spans="24:73" x14ac:dyDescent="0.25">
      <c r="X2272" s="27"/>
      <c r="Y2272" s="27"/>
      <c r="Z2272" s="27"/>
      <c r="AA2272" s="27"/>
      <c r="BU2272" s="140"/>
    </row>
    <row r="2273" spans="24:73" x14ac:dyDescent="0.25">
      <c r="X2273" s="27"/>
      <c r="Y2273" s="27"/>
      <c r="Z2273" s="27"/>
      <c r="AA2273" s="27"/>
      <c r="BU2273" s="140"/>
    </row>
    <row r="2274" spans="24:73" x14ac:dyDescent="0.25">
      <c r="X2274" s="27"/>
      <c r="Y2274" s="27"/>
      <c r="Z2274" s="27"/>
      <c r="AA2274" s="27"/>
      <c r="BU2274" s="140"/>
    </row>
    <row r="2275" spans="24:73" x14ac:dyDescent="0.25">
      <c r="X2275" s="27"/>
      <c r="Y2275" s="27"/>
      <c r="Z2275" s="27"/>
      <c r="AA2275" s="27"/>
      <c r="BU2275" s="140"/>
    </row>
    <row r="2276" spans="24:73" x14ac:dyDescent="0.25">
      <c r="X2276" s="27"/>
      <c r="Y2276" s="27"/>
      <c r="Z2276" s="27"/>
      <c r="AA2276" s="27"/>
      <c r="BU2276" s="140"/>
    </row>
    <row r="2277" spans="24:73" x14ac:dyDescent="0.25">
      <c r="X2277" s="27"/>
      <c r="Y2277" s="27"/>
      <c r="Z2277" s="27"/>
      <c r="AA2277" s="27"/>
      <c r="BU2277" s="140"/>
    </row>
    <row r="2278" spans="24:73" x14ac:dyDescent="0.25">
      <c r="X2278" s="27"/>
      <c r="Y2278" s="27"/>
      <c r="Z2278" s="27"/>
      <c r="AA2278" s="27"/>
      <c r="BU2278" s="140"/>
    </row>
    <row r="2279" spans="24:73" x14ac:dyDescent="0.25">
      <c r="X2279" s="27"/>
      <c r="Y2279" s="27"/>
      <c r="Z2279" s="27"/>
      <c r="AA2279" s="27"/>
      <c r="BU2279" s="140"/>
    </row>
    <row r="2280" spans="24:73" x14ac:dyDescent="0.25">
      <c r="X2280" s="27"/>
      <c r="Y2280" s="27"/>
      <c r="Z2280" s="27"/>
      <c r="AA2280" s="27"/>
      <c r="BU2280" s="140"/>
    </row>
    <row r="2281" spans="24:73" x14ac:dyDescent="0.25">
      <c r="X2281" s="27"/>
      <c r="Y2281" s="27"/>
      <c r="Z2281" s="27"/>
      <c r="AA2281" s="27"/>
      <c r="BU2281" s="140"/>
    </row>
    <row r="2282" spans="24:73" x14ac:dyDescent="0.25">
      <c r="X2282" s="27"/>
      <c r="Y2282" s="27"/>
      <c r="Z2282" s="27"/>
      <c r="AA2282" s="27"/>
      <c r="BU2282" s="140"/>
    </row>
    <row r="2283" spans="24:73" x14ac:dyDescent="0.25">
      <c r="X2283" s="27"/>
      <c r="Y2283" s="27"/>
      <c r="Z2283" s="27"/>
      <c r="AA2283" s="27"/>
      <c r="BU2283" s="140"/>
    </row>
    <row r="2284" spans="24:73" x14ac:dyDescent="0.25">
      <c r="X2284" s="27"/>
      <c r="Y2284" s="27"/>
      <c r="Z2284" s="27"/>
      <c r="AA2284" s="27"/>
      <c r="BU2284" s="140"/>
    </row>
    <row r="2285" spans="24:73" x14ac:dyDescent="0.25">
      <c r="X2285" s="27"/>
      <c r="Y2285" s="27"/>
      <c r="Z2285" s="27"/>
      <c r="AA2285" s="27"/>
      <c r="BU2285" s="140"/>
    </row>
    <row r="2286" spans="24:73" x14ac:dyDescent="0.25">
      <c r="X2286" s="27"/>
      <c r="Y2286" s="27"/>
      <c r="Z2286" s="27"/>
      <c r="AA2286" s="27"/>
      <c r="BU2286" s="140"/>
    </row>
    <row r="2287" spans="24:73" x14ac:dyDescent="0.25">
      <c r="X2287" s="27"/>
      <c r="Y2287" s="27"/>
      <c r="Z2287" s="27"/>
      <c r="AA2287" s="27"/>
      <c r="BU2287" s="140"/>
    </row>
    <row r="2288" spans="24:73" x14ac:dyDescent="0.25">
      <c r="X2288" s="27"/>
      <c r="Y2288" s="27"/>
      <c r="Z2288" s="27"/>
      <c r="AA2288" s="27"/>
      <c r="BU2288" s="140"/>
    </row>
    <row r="2289" spans="24:73" x14ac:dyDescent="0.25">
      <c r="X2289" s="27"/>
      <c r="Y2289" s="27"/>
      <c r="Z2289" s="27"/>
      <c r="AA2289" s="27"/>
      <c r="BU2289" s="140"/>
    </row>
    <row r="2290" spans="24:73" x14ac:dyDescent="0.25">
      <c r="X2290" s="27"/>
      <c r="Y2290" s="27"/>
      <c r="Z2290" s="27"/>
      <c r="AA2290" s="27"/>
      <c r="BU2290" s="140"/>
    </row>
    <row r="2291" spans="24:73" x14ac:dyDescent="0.25">
      <c r="X2291" s="27"/>
      <c r="Y2291" s="27"/>
      <c r="Z2291" s="27"/>
      <c r="AA2291" s="27"/>
      <c r="BU2291" s="140"/>
    </row>
    <row r="2292" spans="24:73" x14ac:dyDescent="0.25">
      <c r="X2292" s="27"/>
      <c r="Y2292" s="27"/>
      <c r="Z2292" s="27"/>
      <c r="AA2292" s="27"/>
      <c r="BU2292" s="140"/>
    </row>
    <row r="2293" spans="24:73" x14ac:dyDescent="0.25">
      <c r="X2293" s="27"/>
      <c r="Y2293" s="27"/>
      <c r="Z2293" s="27"/>
      <c r="AA2293" s="27"/>
      <c r="BU2293" s="140"/>
    </row>
    <row r="2294" spans="24:73" x14ac:dyDescent="0.25">
      <c r="X2294" s="27"/>
      <c r="Y2294" s="27"/>
      <c r="Z2294" s="27"/>
      <c r="AA2294" s="27"/>
      <c r="BU2294" s="140"/>
    </row>
    <row r="2295" spans="24:73" x14ac:dyDescent="0.25">
      <c r="X2295" s="27"/>
      <c r="Y2295" s="27"/>
      <c r="Z2295" s="27"/>
      <c r="AA2295" s="27"/>
      <c r="BU2295" s="140"/>
    </row>
    <row r="2296" spans="24:73" x14ac:dyDescent="0.25">
      <c r="X2296" s="27"/>
      <c r="Y2296" s="27"/>
      <c r="Z2296" s="27"/>
      <c r="AA2296" s="27"/>
      <c r="BU2296" s="140"/>
    </row>
    <row r="2297" spans="24:73" x14ac:dyDescent="0.25">
      <c r="X2297" s="27"/>
      <c r="Y2297" s="27"/>
      <c r="Z2297" s="27"/>
      <c r="AA2297" s="27"/>
      <c r="BU2297" s="140"/>
    </row>
    <row r="2298" spans="24:73" x14ac:dyDescent="0.25">
      <c r="X2298" s="27"/>
      <c r="Y2298" s="27"/>
      <c r="Z2298" s="27"/>
      <c r="AA2298" s="27"/>
      <c r="BU2298" s="140"/>
    </row>
    <row r="2299" spans="24:73" x14ac:dyDescent="0.25">
      <c r="X2299" s="27"/>
      <c r="Y2299" s="27"/>
      <c r="Z2299" s="27"/>
      <c r="AA2299" s="27"/>
      <c r="BU2299" s="140"/>
    </row>
    <row r="2300" spans="24:73" x14ac:dyDescent="0.25">
      <c r="X2300" s="27"/>
      <c r="Y2300" s="27"/>
      <c r="Z2300" s="27"/>
      <c r="AA2300" s="27"/>
      <c r="BU2300" s="140"/>
    </row>
    <row r="2301" spans="24:73" x14ac:dyDescent="0.25">
      <c r="X2301" s="27"/>
      <c r="Y2301" s="27"/>
      <c r="Z2301" s="27"/>
      <c r="AA2301" s="27"/>
      <c r="BU2301" s="140"/>
    </row>
    <row r="2302" spans="24:73" x14ac:dyDescent="0.25">
      <c r="X2302" s="27"/>
      <c r="Y2302" s="27"/>
      <c r="Z2302" s="27"/>
      <c r="AA2302" s="27"/>
      <c r="BU2302" s="140"/>
    </row>
    <row r="2303" spans="24:73" x14ac:dyDescent="0.25">
      <c r="X2303" s="27"/>
      <c r="Y2303" s="27"/>
      <c r="Z2303" s="27"/>
      <c r="AA2303" s="27"/>
      <c r="BU2303" s="140"/>
    </row>
    <row r="2304" spans="24:73" x14ac:dyDescent="0.25">
      <c r="X2304" s="27"/>
      <c r="Y2304" s="27"/>
      <c r="Z2304" s="27"/>
      <c r="AA2304" s="27"/>
      <c r="BU2304" s="140"/>
    </row>
    <row r="2305" spans="24:73" x14ac:dyDescent="0.25">
      <c r="X2305" s="27"/>
      <c r="Y2305" s="27"/>
      <c r="Z2305" s="27"/>
      <c r="AA2305" s="27"/>
      <c r="BU2305" s="140"/>
    </row>
    <row r="2306" spans="24:73" x14ac:dyDescent="0.25">
      <c r="X2306" s="27"/>
      <c r="Y2306" s="27"/>
      <c r="Z2306" s="27"/>
      <c r="AA2306" s="27"/>
      <c r="BU2306" s="140"/>
    </row>
    <row r="2307" spans="24:73" x14ac:dyDescent="0.25">
      <c r="X2307" s="27"/>
      <c r="Y2307" s="27"/>
      <c r="Z2307" s="27"/>
      <c r="AA2307" s="27"/>
      <c r="BU2307" s="140"/>
    </row>
    <row r="2308" spans="24:73" x14ac:dyDescent="0.25">
      <c r="X2308" s="27"/>
      <c r="Y2308" s="27"/>
      <c r="Z2308" s="27"/>
      <c r="AA2308" s="27"/>
      <c r="BU2308" s="140"/>
    </row>
    <row r="2309" spans="24:73" x14ac:dyDescent="0.25">
      <c r="X2309" s="27"/>
      <c r="Y2309" s="27"/>
      <c r="Z2309" s="27"/>
      <c r="AA2309" s="27"/>
      <c r="BU2309" s="140"/>
    </row>
    <row r="2310" spans="24:73" x14ac:dyDescent="0.25">
      <c r="X2310" s="27"/>
      <c r="Y2310" s="27"/>
      <c r="Z2310" s="27"/>
      <c r="AA2310" s="27"/>
      <c r="BU2310" s="140"/>
    </row>
    <row r="2311" spans="24:73" x14ac:dyDescent="0.25">
      <c r="X2311" s="27"/>
      <c r="Y2311" s="27"/>
      <c r="Z2311" s="27"/>
      <c r="AA2311" s="27"/>
      <c r="BU2311" s="140"/>
    </row>
    <row r="2312" spans="24:73" x14ac:dyDescent="0.25">
      <c r="X2312" s="27"/>
      <c r="Y2312" s="27"/>
      <c r="Z2312" s="27"/>
      <c r="AA2312" s="27"/>
      <c r="BU2312" s="140"/>
    </row>
    <row r="2313" spans="24:73" x14ac:dyDescent="0.25">
      <c r="X2313" s="27"/>
      <c r="Y2313" s="27"/>
      <c r="Z2313" s="27"/>
      <c r="AA2313" s="27"/>
      <c r="BU2313" s="140"/>
    </row>
    <row r="2314" spans="24:73" x14ac:dyDescent="0.25">
      <c r="X2314" s="27"/>
      <c r="Y2314" s="27"/>
      <c r="Z2314" s="27"/>
      <c r="AA2314" s="27"/>
      <c r="BU2314" s="140"/>
    </row>
    <row r="2315" spans="24:73" x14ac:dyDescent="0.25">
      <c r="X2315" s="27"/>
      <c r="Y2315" s="27"/>
      <c r="Z2315" s="27"/>
      <c r="AA2315" s="27"/>
      <c r="BU2315" s="140"/>
    </row>
    <row r="2316" spans="24:73" x14ac:dyDescent="0.25">
      <c r="X2316" s="27"/>
      <c r="Y2316" s="27"/>
      <c r="Z2316" s="27"/>
      <c r="AA2316" s="27"/>
      <c r="BU2316" s="140"/>
    </row>
    <row r="2317" spans="24:73" x14ac:dyDescent="0.25">
      <c r="X2317" s="27"/>
      <c r="Y2317" s="27"/>
      <c r="Z2317" s="27"/>
      <c r="AA2317" s="27"/>
      <c r="BU2317" s="140"/>
    </row>
    <row r="2318" spans="24:73" x14ac:dyDescent="0.25">
      <c r="X2318" s="27"/>
      <c r="Y2318" s="27"/>
      <c r="Z2318" s="27"/>
      <c r="AA2318" s="27"/>
      <c r="BU2318" s="140"/>
    </row>
    <row r="2319" spans="24:73" x14ac:dyDescent="0.25">
      <c r="X2319" s="27"/>
      <c r="Y2319" s="27"/>
      <c r="Z2319" s="27"/>
      <c r="AA2319" s="27"/>
      <c r="BU2319" s="140"/>
    </row>
    <row r="2320" spans="24:73" x14ac:dyDescent="0.25">
      <c r="X2320" s="27"/>
      <c r="Y2320" s="27"/>
      <c r="Z2320" s="27"/>
      <c r="AA2320" s="27"/>
      <c r="BU2320" s="140"/>
    </row>
    <row r="2321" spans="24:73" x14ac:dyDescent="0.25">
      <c r="X2321" s="27"/>
      <c r="Y2321" s="27"/>
      <c r="Z2321" s="27"/>
      <c r="AA2321" s="27"/>
      <c r="BU2321" s="140"/>
    </row>
    <row r="2322" spans="24:73" x14ac:dyDescent="0.25">
      <c r="X2322" s="27"/>
      <c r="Y2322" s="27"/>
      <c r="Z2322" s="27"/>
      <c r="AA2322" s="27"/>
      <c r="BU2322" s="140"/>
    </row>
    <row r="2323" spans="24:73" x14ac:dyDescent="0.25">
      <c r="X2323" s="27"/>
      <c r="Y2323" s="27"/>
      <c r="Z2323" s="27"/>
      <c r="AA2323" s="27"/>
      <c r="BU2323" s="140"/>
    </row>
    <row r="2324" spans="24:73" x14ac:dyDescent="0.25">
      <c r="X2324" s="27"/>
      <c r="Y2324" s="27"/>
      <c r="Z2324" s="27"/>
      <c r="AA2324" s="27"/>
      <c r="BU2324" s="140"/>
    </row>
    <row r="2325" spans="24:73" x14ac:dyDescent="0.25">
      <c r="X2325" s="27"/>
      <c r="Y2325" s="27"/>
      <c r="Z2325" s="27"/>
      <c r="AA2325" s="27"/>
      <c r="BU2325" s="140"/>
    </row>
    <row r="2326" spans="24:73" x14ac:dyDescent="0.25">
      <c r="X2326" s="27"/>
      <c r="Y2326" s="27"/>
      <c r="Z2326" s="27"/>
      <c r="AA2326" s="27"/>
      <c r="BU2326" s="140"/>
    </row>
    <row r="2327" spans="24:73" x14ac:dyDescent="0.25">
      <c r="X2327" s="27"/>
      <c r="Y2327" s="27"/>
      <c r="Z2327" s="27"/>
      <c r="AA2327" s="27"/>
      <c r="BU2327" s="140"/>
    </row>
    <row r="2328" spans="24:73" x14ac:dyDescent="0.25">
      <c r="X2328" s="27"/>
      <c r="Y2328" s="27"/>
      <c r="Z2328" s="27"/>
      <c r="AA2328" s="27"/>
      <c r="BU2328" s="140"/>
    </row>
    <row r="2329" spans="24:73" x14ac:dyDescent="0.25">
      <c r="X2329" s="27"/>
      <c r="Y2329" s="27"/>
      <c r="Z2329" s="27"/>
      <c r="AA2329" s="27"/>
      <c r="BU2329" s="140"/>
    </row>
    <row r="2330" spans="24:73" x14ac:dyDescent="0.25">
      <c r="X2330" s="27"/>
      <c r="Y2330" s="27"/>
      <c r="Z2330" s="27"/>
      <c r="AA2330" s="27"/>
      <c r="BU2330" s="140"/>
    </row>
    <row r="2331" spans="24:73" x14ac:dyDescent="0.25">
      <c r="X2331" s="27"/>
      <c r="Y2331" s="27"/>
      <c r="Z2331" s="27"/>
      <c r="AA2331" s="27"/>
      <c r="BU2331" s="140"/>
    </row>
    <row r="2332" spans="24:73" x14ac:dyDescent="0.25">
      <c r="X2332" s="27"/>
      <c r="Y2332" s="27"/>
      <c r="Z2332" s="27"/>
      <c r="AA2332" s="27"/>
      <c r="BU2332" s="140"/>
    </row>
    <row r="2333" spans="24:73" x14ac:dyDescent="0.25">
      <c r="X2333" s="27"/>
      <c r="Y2333" s="27"/>
      <c r="Z2333" s="27"/>
      <c r="AA2333" s="27"/>
      <c r="BU2333" s="140"/>
    </row>
    <row r="2334" spans="24:73" x14ac:dyDescent="0.25">
      <c r="X2334" s="27"/>
      <c r="Y2334" s="27"/>
      <c r="Z2334" s="27"/>
      <c r="AA2334" s="27"/>
      <c r="BU2334" s="140"/>
    </row>
    <row r="2335" spans="24:73" x14ac:dyDescent="0.25">
      <c r="X2335" s="27"/>
      <c r="Y2335" s="27"/>
      <c r="Z2335" s="27"/>
      <c r="AA2335" s="27"/>
      <c r="BU2335" s="140"/>
    </row>
    <row r="2336" spans="24:73" x14ac:dyDescent="0.25">
      <c r="X2336" s="27"/>
      <c r="Y2336" s="27"/>
      <c r="Z2336" s="27"/>
      <c r="AA2336" s="27"/>
      <c r="BU2336" s="140"/>
    </row>
    <row r="2337" spans="24:73" x14ac:dyDescent="0.25">
      <c r="X2337" s="27"/>
      <c r="Y2337" s="27"/>
      <c r="Z2337" s="27"/>
      <c r="AA2337" s="27"/>
      <c r="BU2337" s="140"/>
    </row>
    <row r="2338" spans="24:73" x14ac:dyDescent="0.25">
      <c r="X2338" s="27"/>
      <c r="Y2338" s="27"/>
      <c r="Z2338" s="27"/>
      <c r="AA2338" s="27"/>
      <c r="BU2338" s="140"/>
    </row>
    <row r="2339" spans="24:73" x14ac:dyDescent="0.25">
      <c r="X2339" s="27"/>
      <c r="Y2339" s="27"/>
      <c r="Z2339" s="27"/>
      <c r="AA2339" s="27"/>
      <c r="BU2339" s="140"/>
    </row>
    <row r="2340" spans="24:73" x14ac:dyDescent="0.25">
      <c r="X2340" s="27"/>
      <c r="Y2340" s="27"/>
      <c r="Z2340" s="27"/>
      <c r="AA2340" s="27"/>
      <c r="BU2340" s="140"/>
    </row>
    <row r="2341" spans="24:73" x14ac:dyDescent="0.25">
      <c r="X2341" s="27"/>
      <c r="Y2341" s="27"/>
      <c r="Z2341" s="27"/>
      <c r="AA2341" s="27"/>
      <c r="BU2341" s="140"/>
    </row>
    <row r="2342" spans="24:73" x14ac:dyDescent="0.25">
      <c r="X2342" s="27"/>
      <c r="Y2342" s="27"/>
      <c r="Z2342" s="27"/>
      <c r="AA2342" s="27"/>
      <c r="BU2342" s="140"/>
    </row>
    <row r="2343" spans="24:73" x14ac:dyDescent="0.25">
      <c r="X2343" s="27"/>
      <c r="Y2343" s="27"/>
      <c r="Z2343" s="27"/>
      <c r="AA2343" s="27"/>
      <c r="BU2343" s="140"/>
    </row>
    <row r="2344" spans="24:73" x14ac:dyDescent="0.25">
      <c r="X2344" s="27"/>
      <c r="Y2344" s="27"/>
      <c r="Z2344" s="27"/>
      <c r="AA2344" s="27"/>
      <c r="BU2344" s="140"/>
    </row>
    <row r="2345" spans="24:73" x14ac:dyDescent="0.25">
      <c r="X2345" s="27"/>
      <c r="Y2345" s="27"/>
      <c r="Z2345" s="27"/>
      <c r="AA2345" s="27"/>
      <c r="BU2345" s="140"/>
    </row>
    <row r="2346" spans="24:73" x14ac:dyDescent="0.25">
      <c r="X2346" s="27"/>
      <c r="Y2346" s="27"/>
      <c r="Z2346" s="27"/>
      <c r="AA2346" s="27"/>
      <c r="BU2346" s="140"/>
    </row>
    <row r="2347" spans="24:73" x14ac:dyDescent="0.25">
      <c r="X2347" s="27"/>
      <c r="Y2347" s="27"/>
      <c r="Z2347" s="27"/>
      <c r="AA2347" s="27"/>
      <c r="BU2347" s="140"/>
    </row>
    <row r="2348" spans="24:73" x14ac:dyDescent="0.25">
      <c r="X2348" s="27"/>
      <c r="Y2348" s="27"/>
      <c r="Z2348" s="27"/>
      <c r="AA2348" s="27"/>
      <c r="BU2348" s="140"/>
    </row>
    <row r="2349" spans="24:73" x14ac:dyDescent="0.25">
      <c r="X2349" s="27"/>
      <c r="Y2349" s="27"/>
      <c r="Z2349" s="27"/>
      <c r="AA2349" s="27"/>
      <c r="BU2349" s="140"/>
    </row>
    <row r="2350" spans="24:73" x14ac:dyDescent="0.25">
      <c r="X2350" s="27"/>
      <c r="Y2350" s="27"/>
      <c r="Z2350" s="27"/>
      <c r="AA2350" s="27"/>
      <c r="BU2350" s="140"/>
    </row>
    <row r="2351" spans="24:73" x14ac:dyDescent="0.25">
      <c r="X2351" s="27"/>
      <c r="Y2351" s="27"/>
      <c r="Z2351" s="27"/>
      <c r="AA2351" s="27"/>
      <c r="BU2351" s="140"/>
    </row>
    <row r="2352" spans="24:73" x14ac:dyDescent="0.25">
      <c r="X2352" s="27"/>
      <c r="Y2352" s="27"/>
      <c r="Z2352" s="27"/>
      <c r="AA2352" s="27"/>
      <c r="BU2352" s="140"/>
    </row>
    <row r="2353" spans="24:73" x14ac:dyDescent="0.25">
      <c r="X2353" s="27"/>
      <c r="Y2353" s="27"/>
      <c r="Z2353" s="27"/>
      <c r="AA2353" s="27"/>
      <c r="BU2353" s="140"/>
    </row>
    <row r="2354" spans="24:73" x14ac:dyDescent="0.25">
      <c r="X2354" s="27"/>
      <c r="Y2354" s="27"/>
      <c r="Z2354" s="27"/>
      <c r="AA2354" s="27"/>
      <c r="BU2354" s="140"/>
    </row>
    <row r="2355" spans="24:73" x14ac:dyDescent="0.25">
      <c r="X2355" s="27"/>
      <c r="Y2355" s="27"/>
      <c r="Z2355" s="27"/>
      <c r="AA2355" s="27"/>
      <c r="BU2355" s="140"/>
    </row>
    <row r="2356" spans="24:73" x14ac:dyDescent="0.25">
      <c r="X2356" s="27"/>
      <c r="Y2356" s="27"/>
      <c r="Z2356" s="27"/>
      <c r="AA2356" s="27"/>
      <c r="BU2356" s="140"/>
    </row>
    <row r="2357" spans="24:73" x14ac:dyDescent="0.25">
      <c r="X2357" s="27"/>
      <c r="Y2357" s="27"/>
      <c r="Z2357" s="27"/>
      <c r="AA2357" s="27"/>
      <c r="BU2357" s="140"/>
    </row>
    <row r="2358" spans="24:73" x14ac:dyDescent="0.25">
      <c r="X2358" s="27"/>
      <c r="Y2358" s="27"/>
      <c r="Z2358" s="27"/>
      <c r="AA2358" s="27"/>
      <c r="BU2358" s="140"/>
    </row>
    <row r="2359" spans="24:73" x14ac:dyDescent="0.25">
      <c r="X2359" s="27"/>
      <c r="Y2359" s="27"/>
      <c r="Z2359" s="27"/>
      <c r="AA2359" s="27"/>
      <c r="BU2359" s="140"/>
    </row>
    <row r="2360" spans="24:73" x14ac:dyDescent="0.25">
      <c r="X2360" s="27"/>
      <c r="Y2360" s="27"/>
      <c r="Z2360" s="27"/>
      <c r="AA2360" s="27"/>
      <c r="BU2360" s="140"/>
    </row>
    <row r="2361" spans="24:73" x14ac:dyDescent="0.25">
      <c r="X2361" s="27"/>
      <c r="Y2361" s="27"/>
      <c r="Z2361" s="27"/>
      <c r="AA2361" s="27"/>
      <c r="BU2361" s="140"/>
    </row>
    <row r="2362" spans="24:73" x14ac:dyDescent="0.25">
      <c r="X2362" s="27"/>
      <c r="Y2362" s="27"/>
      <c r="Z2362" s="27"/>
      <c r="AA2362" s="27"/>
      <c r="BU2362" s="140"/>
    </row>
    <row r="2363" spans="24:73" x14ac:dyDescent="0.25">
      <c r="X2363" s="27"/>
      <c r="Y2363" s="27"/>
      <c r="Z2363" s="27"/>
      <c r="AA2363" s="27"/>
      <c r="BU2363" s="140"/>
    </row>
    <row r="2364" spans="24:73" x14ac:dyDescent="0.25">
      <c r="X2364" s="27"/>
      <c r="Y2364" s="27"/>
      <c r="Z2364" s="27"/>
      <c r="AA2364" s="27"/>
      <c r="BU2364" s="140"/>
    </row>
    <row r="2365" spans="24:73" x14ac:dyDescent="0.25">
      <c r="X2365" s="27"/>
      <c r="Y2365" s="27"/>
      <c r="Z2365" s="27"/>
      <c r="AA2365" s="27"/>
      <c r="BU2365" s="140"/>
    </row>
    <row r="2366" spans="24:73" x14ac:dyDescent="0.25">
      <c r="X2366" s="27"/>
      <c r="Y2366" s="27"/>
      <c r="Z2366" s="27"/>
      <c r="AA2366" s="27"/>
      <c r="BU2366" s="140"/>
    </row>
    <row r="2367" spans="24:73" x14ac:dyDescent="0.25">
      <c r="X2367" s="27"/>
      <c r="Y2367" s="27"/>
      <c r="Z2367" s="27"/>
      <c r="AA2367" s="27"/>
      <c r="BU2367" s="140"/>
    </row>
    <row r="2368" spans="24:73" x14ac:dyDescent="0.25">
      <c r="X2368" s="27"/>
      <c r="Y2368" s="27"/>
      <c r="Z2368" s="27"/>
      <c r="AA2368" s="27"/>
      <c r="BU2368" s="140"/>
    </row>
    <row r="2369" spans="24:73" x14ac:dyDescent="0.25">
      <c r="X2369" s="27"/>
      <c r="Y2369" s="27"/>
      <c r="Z2369" s="27"/>
      <c r="AA2369" s="27"/>
      <c r="BU2369" s="140"/>
    </row>
    <row r="2370" spans="24:73" x14ac:dyDescent="0.25">
      <c r="X2370" s="27"/>
      <c r="Y2370" s="27"/>
      <c r="Z2370" s="27"/>
      <c r="AA2370" s="27"/>
      <c r="BU2370" s="140"/>
    </row>
    <row r="2371" spans="24:73" x14ac:dyDescent="0.25">
      <c r="X2371" s="27"/>
      <c r="Y2371" s="27"/>
      <c r="Z2371" s="27"/>
      <c r="AA2371" s="27"/>
      <c r="BU2371" s="140"/>
    </row>
    <row r="2372" spans="24:73" x14ac:dyDescent="0.25">
      <c r="X2372" s="27"/>
      <c r="Y2372" s="27"/>
      <c r="Z2372" s="27"/>
      <c r="AA2372" s="27"/>
      <c r="BU2372" s="140"/>
    </row>
    <row r="2373" spans="24:73" x14ac:dyDescent="0.25">
      <c r="X2373" s="27"/>
      <c r="Y2373" s="27"/>
      <c r="Z2373" s="27"/>
      <c r="AA2373" s="27"/>
      <c r="BU2373" s="140"/>
    </row>
    <row r="2374" spans="24:73" x14ac:dyDescent="0.25">
      <c r="X2374" s="27"/>
      <c r="Y2374" s="27"/>
      <c r="Z2374" s="27"/>
      <c r="AA2374" s="27"/>
      <c r="BU2374" s="140"/>
    </row>
    <row r="2375" spans="24:73" x14ac:dyDescent="0.25">
      <c r="X2375" s="27"/>
      <c r="Y2375" s="27"/>
      <c r="Z2375" s="27"/>
      <c r="AA2375" s="27"/>
      <c r="BU2375" s="140"/>
    </row>
    <row r="2376" spans="24:73" x14ac:dyDescent="0.25">
      <c r="X2376" s="27"/>
      <c r="Y2376" s="27"/>
      <c r="Z2376" s="27"/>
      <c r="AA2376" s="27"/>
      <c r="BU2376" s="140"/>
    </row>
    <row r="2377" spans="24:73" x14ac:dyDescent="0.25">
      <c r="X2377" s="27"/>
      <c r="Y2377" s="27"/>
      <c r="Z2377" s="27"/>
      <c r="AA2377" s="27"/>
      <c r="BU2377" s="140"/>
    </row>
    <row r="2378" spans="24:73" x14ac:dyDescent="0.25">
      <c r="X2378" s="27"/>
      <c r="Y2378" s="27"/>
      <c r="Z2378" s="27"/>
      <c r="AA2378" s="27"/>
      <c r="BU2378" s="140"/>
    </row>
    <row r="2379" spans="24:73" x14ac:dyDescent="0.25">
      <c r="X2379" s="27"/>
      <c r="Y2379" s="27"/>
      <c r="Z2379" s="27"/>
      <c r="AA2379" s="27"/>
      <c r="BU2379" s="140"/>
    </row>
    <row r="2380" spans="24:73" x14ac:dyDescent="0.25">
      <c r="X2380" s="27"/>
      <c r="Y2380" s="27"/>
      <c r="Z2380" s="27"/>
      <c r="AA2380" s="27"/>
      <c r="BU2380" s="140"/>
    </row>
    <row r="2381" spans="24:73" x14ac:dyDescent="0.25">
      <c r="X2381" s="27"/>
      <c r="Y2381" s="27"/>
      <c r="Z2381" s="27"/>
      <c r="AA2381" s="27"/>
      <c r="BU2381" s="140"/>
    </row>
    <row r="2382" spans="24:73" x14ac:dyDescent="0.25">
      <c r="X2382" s="27"/>
      <c r="Y2382" s="27"/>
      <c r="Z2382" s="27"/>
      <c r="AA2382" s="27"/>
      <c r="BU2382" s="140"/>
    </row>
    <row r="2383" spans="24:73" x14ac:dyDescent="0.25">
      <c r="X2383" s="27"/>
      <c r="Y2383" s="27"/>
      <c r="Z2383" s="27"/>
      <c r="AA2383" s="27"/>
      <c r="BU2383" s="140"/>
    </row>
    <row r="2384" spans="24:73" x14ac:dyDescent="0.25">
      <c r="X2384" s="27"/>
      <c r="Y2384" s="27"/>
      <c r="Z2384" s="27"/>
      <c r="AA2384" s="27"/>
      <c r="BU2384" s="140"/>
    </row>
    <row r="2385" spans="24:73" x14ac:dyDescent="0.25">
      <c r="X2385" s="27"/>
      <c r="Y2385" s="27"/>
      <c r="Z2385" s="27"/>
      <c r="AA2385" s="27"/>
      <c r="BU2385" s="140"/>
    </row>
    <row r="2386" spans="24:73" x14ac:dyDescent="0.25">
      <c r="X2386" s="27"/>
      <c r="Y2386" s="27"/>
      <c r="Z2386" s="27"/>
      <c r="AA2386" s="27"/>
      <c r="BU2386" s="140"/>
    </row>
    <row r="2387" spans="24:73" x14ac:dyDescent="0.25">
      <c r="X2387" s="27"/>
      <c r="Y2387" s="27"/>
      <c r="Z2387" s="27"/>
      <c r="AA2387" s="27"/>
      <c r="BU2387" s="140"/>
    </row>
    <row r="2388" spans="24:73" x14ac:dyDescent="0.25">
      <c r="X2388" s="27"/>
      <c r="Y2388" s="27"/>
      <c r="Z2388" s="27"/>
      <c r="AA2388" s="27"/>
      <c r="BU2388" s="140"/>
    </row>
    <row r="2389" spans="24:73" x14ac:dyDescent="0.25">
      <c r="X2389" s="27"/>
      <c r="Y2389" s="27"/>
      <c r="Z2389" s="27"/>
      <c r="AA2389" s="27"/>
      <c r="BU2389" s="140"/>
    </row>
    <row r="2390" spans="24:73" x14ac:dyDescent="0.25">
      <c r="X2390" s="27"/>
      <c r="Y2390" s="27"/>
      <c r="Z2390" s="27"/>
      <c r="AA2390" s="27"/>
      <c r="BU2390" s="140"/>
    </row>
    <row r="2391" spans="24:73" x14ac:dyDescent="0.25">
      <c r="X2391" s="27"/>
      <c r="Y2391" s="27"/>
      <c r="Z2391" s="27"/>
      <c r="AA2391" s="27"/>
      <c r="BU2391" s="140"/>
    </row>
    <row r="2392" spans="24:73" x14ac:dyDescent="0.25">
      <c r="X2392" s="27"/>
      <c r="Y2392" s="27"/>
      <c r="Z2392" s="27"/>
      <c r="AA2392" s="27"/>
      <c r="BU2392" s="140"/>
    </row>
    <row r="2393" spans="24:73" x14ac:dyDescent="0.25">
      <c r="X2393" s="27"/>
      <c r="Y2393" s="27"/>
      <c r="Z2393" s="27"/>
      <c r="AA2393" s="27"/>
      <c r="BU2393" s="140"/>
    </row>
    <row r="2394" spans="24:73" x14ac:dyDescent="0.25">
      <c r="X2394" s="27"/>
      <c r="Y2394" s="27"/>
      <c r="Z2394" s="27"/>
      <c r="AA2394" s="27"/>
      <c r="BU2394" s="140"/>
    </row>
    <row r="2395" spans="24:73" x14ac:dyDescent="0.25">
      <c r="X2395" s="27"/>
      <c r="Y2395" s="27"/>
      <c r="Z2395" s="27"/>
      <c r="AA2395" s="27"/>
      <c r="BU2395" s="140"/>
    </row>
    <row r="2396" spans="24:73" x14ac:dyDescent="0.25">
      <c r="X2396" s="27"/>
      <c r="Y2396" s="27"/>
      <c r="Z2396" s="27"/>
      <c r="AA2396" s="27"/>
      <c r="BU2396" s="140"/>
    </row>
    <row r="2397" spans="24:73" x14ac:dyDescent="0.25">
      <c r="X2397" s="27"/>
      <c r="Y2397" s="27"/>
      <c r="Z2397" s="27"/>
      <c r="AA2397" s="27"/>
      <c r="BU2397" s="140"/>
    </row>
    <row r="2398" spans="24:73" x14ac:dyDescent="0.25">
      <c r="X2398" s="27"/>
      <c r="Y2398" s="27"/>
      <c r="Z2398" s="27"/>
      <c r="AA2398" s="27"/>
      <c r="BU2398" s="140"/>
    </row>
    <row r="2399" spans="24:73" x14ac:dyDescent="0.25">
      <c r="X2399" s="27"/>
      <c r="Y2399" s="27"/>
      <c r="Z2399" s="27"/>
      <c r="AA2399" s="27"/>
      <c r="BU2399" s="140"/>
    </row>
    <row r="2400" spans="24:73" x14ac:dyDescent="0.25">
      <c r="X2400" s="27"/>
      <c r="Y2400" s="27"/>
      <c r="Z2400" s="27"/>
      <c r="AA2400" s="27"/>
      <c r="BU2400" s="140"/>
    </row>
    <row r="2401" spans="24:73" x14ac:dyDescent="0.25">
      <c r="X2401" s="27"/>
      <c r="Y2401" s="27"/>
      <c r="Z2401" s="27"/>
      <c r="AA2401" s="27"/>
      <c r="BU2401" s="140"/>
    </row>
    <row r="2402" spans="24:73" x14ac:dyDescent="0.25">
      <c r="X2402" s="27"/>
      <c r="Y2402" s="27"/>
      <c r="Z2402" s="27"/>
      <c r="AA2402" s="27"/>
      <c r="BU2402" s="140"/>
    </row>
    <row r="2403" spans="24:73" x14ac:dyDescent="0.25">
      <c r="X2403" s="27"/>
      <c r="Y2403" s="27"/>
      <c r="Z2403" s="27"/>
      <c r="AA2403" s="27"/>
      <c r="BU2403" s="140"/>
    </row>
    <row r="2404" spans="24:73" x14ac:dyDescent="0.25">
      <c r="X2404" s="27"/>
      <c r="Y2404" s="27"/>
      <c r="Z2404" s="27"/>
      <c r="AA2404" s="27"/>
      <c r="BU2404" s="140"/>
    </row>
    <row r="2405" spans="24:73" x14ac:dyDescent="0.25">
      <c r="X2405" s="27"/>
      <c r="Y2405" s="27"/>
      <c r="Z2405" s="27"/>
      <c r="AA2405" s="27"/>
      <c r="BU2405" s="140"/>
    </row>
    <row r="2406" spans="24:73" x14ac:dyDescent="0.25">
      <c r="X2406" s="27"/>
      <c r="Y2406" s="27"/>
      <c r="Z2406" s="27"/>
      <c r="AA2406" s="27"/>
      <c r="BU2406" s="140"/>
    </row>
    <row r="2407" spans="24:73" x14ac:dyDescent="0.25">
      <c r="X2407" s="27"/>
      <c r="Y2407" s="27"/>
      <c r="Z2407" s="27"/>
      <c r="AA2407" s="27"/>
      <c r="BU2407" s="140"/>
    </row>
    <row r="2408" spans="24:73" x14ac:dyDescent="0.25">
      <c r="X2408" s="27"/>
      <c r="Y2408" s="27"/>
      <c r="Z2408" s="27"/>
      <c r="AA2408" s="27"/>
      <c r="BU2408" s="140"/>
    </row>
    <row r="2409" spans="24:73" x14ac:dyDescent="0.25">
      <c r="X2409" s="27"/>
      <c r="Y2409" s="27"/>
      <c r="Z2409" s="27"/>
      <c r="AA2409" s="27"/>
      <c r="BU2409" s="140"/>
    </row>
    <row r="2410" spans="24:73" x14ac:dyDescent="0.25">
      <c r="X2410" s="27"/>
      <c r="Y2410" s="27"/>
      <c r="Z2410" s="27"/>
      <c r="AA2410" s="27"/>
      <c r="BU2410" s="140"/>
    </row>
    <row r="2411" spans="24:73" x14ac:dyDescent="0.25">
      <c r="X2411" s="27"/>
      <c r="Y2411" s="27"/>
      <c r="Z2411" s="27"/>
      <c r="AA2411" s="27"/>
      <c r="BU2411" s="140"/>
    </row>
    <row r="2412" spans="24:73" x14ac:dyDescent="0.25">
      <c r="X2412" s="27"/>
      <c r="Y2412" s="27"/>
      <c r="Z2412" s="27"/>
      <c r="AA2412" s="27"/>
      <c r="BU2412" s="140"/>
    </row>
    <row r="2413" spans="24:73" x14ac:dyDescent="0.25">
      <c r="X2413" s="27"/>
      <c r="Y2413" s="27"/>
      <c r="Z2413" s="27"/>
      <c r="AA2413" s="27"/>
      <c r="BU2413" s="140"/>
    </row>
    <row r="2414" spans="24:73" x14ac:dyDescent="0.25">
      <c r="X2414" s="27"/>
      <c r="Y2414" s="27"/>
      <c r="Z2414" s="27"/>
      <c r="AA2414" s="27"/>
      <c r="BU2414" s="140"/>
    </row>
    <row r="2415" spans="24:73" x14ac:dyDescent="0.25">
      <c r="X2415" s="27"/>
      <c r="Y2415" s="27"/>
      <c r="Z2415" s="27"/>
      <c r="AA2415" s="27"/>
      <c r="BU2415" s="140"/>
    </row>
    <row r="2416" spans="24:73" x14ac:dyDescent="0.25">
      <c r="X2416" s="27"/>
      <c r="Y2416" s="27"/>
      <c r="Z2416" s="27"/>
      <c r="AA2416" s="27"/>
      <c r="BU2416" s="140"/>
    </row>
    <row r="2417" spans="24:73" x14ac:dyDescent="0.25">
      <c r="X2417" s="27"/>
      <c r="Y2417" s="27"/>
      <c r="Z2417" s="27"/>
      <c r="AA2417" s="27"/>
      <c r="BU2417" s="140"/>
    </row>
    <row r="2418" spans="24:73" x14ac:dyDescent="0.25">
      <c r="X2418" s="27"/>
      <c r="Y2418" s="27"/>
      <c r="Z2418" s="27"/>
      <c r="AA2418" s="27"/>
      <c r="BU2418" s="140"/>
    </row>
    <row r="2419" spans="24:73" x14ac:dyDescent="0.25">
      <c r="X2419" s="27"/>
      <c r="Y2419" s="27"/>
      <c r="Z2419" s="27"/>
      <c r="AA2419" s="27"/>
      <c r="BU2419" s="140"/>
    </row>
    <row r="2420" spans="24:73" x14ac:dyDescent="0.25">
      <c r="X2420" s="27"/>
      <c r="Y2420" s="27"/>
      <c r="Z2420" s="27"/>
      <c r="AA2420" s="27"/>
      <c r="BU2420" s="140"/>
    </row>
    <row r="2421" spans="24:73" x14ac:dyDescent="0.25">
      <c r="X2421" s="27"/>
      <c r="Y2421" s="27"/>
      <c r="Z2421" s="27"/>
      <c r="AA2421" s="27"/>
      <c r="BU2421" s="140"/>
    </row>
    <row r="2422" spans="24:73" x14ac:dyDescent="0.25">
      <c r="X2422" s="27"/>
      <c r="Y2422" s="27"/>
      <c r="Z2422" s="27"/>
      <c r="AA2422" s="27"/>
      <c r="BU2422" s="140"/>
    </row>
    <row r="2423" spans="24:73" x14ac:dyDescent="0.25">
      <c r="X2423" s="27"/>
      <c r="Y2423" s="27"/>
      <c r="Z2423" s="27"/>
      <c r="AA2423" s="27"/>
      <c r="BU2423" s="140"/>
    </row>
    <row r="2424" spans="24:73" x14ac:dyDescent="0.25">
      <c r="X2424" s="27"/>
      <c r="Y2424" s="27"/>
      <c r="Z2424" s="27"/>
      <c r="AA2424" s="27"/>
      <c r="BU2424" s="140"/>
    </row>
    <row r="2425" spans="24:73" x14ac:dyDescent="0.25">
      <c r="X2425" s="27"/>
      <c r="Y2425" s="27"/>
      <c r="Z2425" s="27"/>
      <c r="AA2425" s="27"/>
      <c r="BU2425" s="140"/>
    </row>
    <row r="2426" spans="24:73" x14ac:dyDescent="0.25">
      <c r="X2426" s="27"/>
      <c r="Y2426" s="27"/>
      <c r="Z2426" s="27"/>
      <c r="AA2426" s="27"/>
      <c r="BU2426" s="140"/>
    </row>
    <row r="2427" spans="24:73" x14ac:dyDescent="0.25">
      <c r="X2427" s="27"/>
      <c r="Y2427" s="27"/>
      <c r="Z2427" s="27"/>
      <c r="AA2427" s="27"/>
      <c r="BU2427" s="140"/>
    </row>
    <row r="2428" spans="24:73" x14ac:dyDescent="0.25">
      <c r="X2428" s="27"/>
      <c r="Y2428" s="27"/>
      <c r="Z2428" s="27"/>
      <c r="AA2428" s="27"/>
      <c r="BU2428" s="140"/>
    </row>
    <row r="2429" spans="24:73" x14ac:dyDescent="0.25">
      <c r="X2429" s="27"/>
      <c r="Y2429" s="27"/>
      <c r="Z2429" s="27"/>
      <c r="AA2429" s="27"/>
      <c r="BU2429" s="140"/>
    </row>
    <row r="2430" spans="24:73" x14ac:dyDescent="0.25">
      <c r="X2430" s="27"/>
      <c r="Y2430" s="27"/>
      <c r="Z2430" s="27"/>
      <c r="AA2430" s="27"/>
      <c r="BU2430" s="140"/>
    </row>
    <row r="2431" spans="24:73" x14ac:dyDescent="0.25">
      <c r="X2431" s="27"/>
      <c r="Y2431" s="27"/>
      <c r="Z2431" s="27"/>
      <c r="AA2431" s="27"/>
      <c r="BU2431" s="140"/>
    </row>
    <row r="2432" spans="24:73" x14ac:dyDescent="0.25">
      <c r="X2432" s="27"/>
      <c r="Y2432" s="27"/>
      <c r="Z2432" s="27"/>
      <c r="AA2432" s="27"/>
      <c r="BU2432" s="140"/>
    </row>
    <row r="2433" spans="24:73" x14ac:dyDescent="0.25">
      <c r="X2433" s="27"/>
      <c r="Y2433" s="27"/>
      <c r="Z2433" s="27"/>
      <c r="AA2433" s="27"/>
      <c r="BU2433" s="140"/>
    </row>
    <row r="2434" spans="24:73" x14ac:dyDescent="0.25">
      <c r="X2434" s="27"/>
      <c r="Y2434" s="27"/>
      <c r="Z2434" s="27"/>
      <c r="AA2434" s="27"/>
      <c r="BU2434" s="140"/>
    </row>
    <row r="2435" spans="24:73" x14ac:dyDescent="0.25">
      <c r="X2435" s="27"/>
      <c r="Y2435" s="27"/>
      <c r="Z2435" s="27"/>
      <c r="AA2435" s="27"/>
      <c r="BU2435" s="140"/>
    </row>
    <row r="2436" spans="24:73" x14ac:dyDescent="0.25">
      <c r="X2436" s="27"/>
      <c r="Y2436" s="27"/>
      <c r="Z2436" s="27"/>
      <c r="AA2436" s="27"/>
      <c r="BU2436" s="140"/>
    </row>
    <row r="2437" spans="24:73" x14ac:dyDescent="0.25">
      <c r="X2437" s="27"/>
      <c r="Y2437" s="27"/>
      <c r="Z2437" s="27"/>
      <c r="AA2437" s="27"/>
      <c r="BU2437" s="140"/>
    </row>
    <row r="2438" spans="24:73" x14ac:dyDescent="0.25">
      <c r="X2438" s="27"/>
      <c r="Y2438" s="27"/>
      <c r="Z2438" s="27"/>
      <c r="AA2438" s="27"/>
      <c r="BU2438" s="140"/>
    </row>
    <row r="2439" spans="24:73" x14ac:dyDescent="0.25">
      <c r="X2439" s="27"/>
      <c r="Y2439" s="27"/>
      <c r="Z2439" s="27"/>
      <c r="AA2439" s="27"/>
      <c r="BU2439" s="140"/>
    </row>
    <row r="2440" spans="24:73" x14ac:dyDescent="0.25">
      <c r="X2440" s="27"/>
      <c r="Y2440" s="27"/>
      <c r="Z2440" s="27"/>
      <c r="AA2440" s="27"/>
      <c r="BU2440" s="140"/>
    </row>
    <row r="2441" spans="24:73" x14ac:dyDescent="0.25">
      <c r="X2441" s="27"/>
      <c r="Y2441" s="27"/>
      <c r="Z2441" s="27"/>
      <c r="AA2441" s="27"/>
      <c r="BU2441" s="140"/>
    </row>
    <row r="2442" spans="24:73" x14ac:dyDescent="0.25">
      <c r="X2442" s="27"/>
      <c r="Y2442" s="27"/>
      <c r="Z2442" s="27"/>
      <c r="AA2442" s="27"/>
      <c r="BU2442" s="140"/>
    </row>
    <row r="2443" spans="24:73" x14ac:dyDescent="0.25">
      <c r="X2443" s="27"/>
      <c r="Y2443" s="27"/>
      <c r="Z2443" s="27"/>
      <c r="AA2443" s="27"/>
      <c r="BU2443" s="140"/>
    </row>
    <row r="2444" spans="24:73" x14ac:dyDescent="0.25">
      <c r="X2444" s="27"/>
      <c r="Y2444" s="27"/>
      <c r="Z2444" s="27"/>
      <c r="AA2444" s="27"/>
      <c r="BU2444" s="140"/>
    </row>
    <row r="2445" spans="24:73" x14ac:dyDescent="0.25">
      <c r="X2445" s="27"/>
      <c r="Y2445" s="27"/>
      <c r="Z2445" s="27"/>
      <c r="AA2445" s="27"/>
      <c r="BU2445" s="140"/>
    </row>
    <row r="2446" spans="24:73" x14ac:dyDescent="0.25">
      <c r="X2446" s="27"/>
      <c r="Y2446" s="27"/>
      <c r="Z2446" s="27"/>
      <c r="AA2446" s="27"/>
      <c r="BU2446" s="140"/>
    </row>
    <row r="2447" spans="24:73" x14ac:dyDescent="0.25">
      <c r="X2447" s="27"/>
      <c r="Y2447" s="27"/>
      <c r="Z2447" s="27"/>
      <c r="AA2447" s="27"/>
      <c r="BU2447" s="140"/>
    </row>
    <row r="2448" spans="24:73" x14ac:dyDescent="0.25">
      <c r="X2448" s="27"/>
      <c r="Y2448" s="27"/>
      <c r="Z2448" s="27"/>
      <c r="AA2448" s="27"/>
      <c r="BU2448" s="140"/>
    </row>
    <row r="2449" spans="24:73" x14ac:dyDescent="0.25">
      <c r="X2449" s="27"/>
      <c r="Y2449" s="27"/>
      <c r="Z2449" s="27"/>
      <c r="AA2449" s="27"/>
      <c r="BU2449" s="140"/>
    </row>
    <row r="2450" spans="24:73" x14ac:dyDescent="0.25">
      <c r="X2450" s="27"/>
      <c r="Y2450" s="27"/>
      <c r="Z2450" s="27"/>
      <c r="AA2450" s="27"/>
      <c r="BU2450" s="140"/>
    </row>
    <row r="2451" spans="24:73" x14ac:dyDescent="0.25">
      <c r="X2451" s="27"/>
      <c r="Y2451" s="27"/>
      <c r="Z2451" s="27"/>
      <c r="AA2451" s="27"/>
      <c r="BU2451" s="140"/>
    </row>
    <row r="2452" spans="24:73" x14ac:dyDescent="0.25">
      <c r="X2452" s="27"/>
      <c r="Y2452" s="27"/>
      <c r="Z2452" s="27"/>
      <c r="AA2452" s="27"/>
      <c r="BU2452" s="140"/>
    </row>
    <row r="2453" spans="24:73" x14ac:dyDescent="0.25">
      <c r="X2453" s="27"/>
      <c r="Y2453" s="27"/>
      <c r="Z2453" s="27"/>
      <c r="AA2453" s="27"/>
      <c r="BU2453" s="140"/>
    </row>
    <row r="2454" spans="24:73" x14ac:dyDescent="0.25">
      <c r="X2454" s="27"/>
      <c r="Y2454" s="27"/>
      <c r="Z2454" s="27"/>
      <c r="AA2454" s="27"/>
      <c r="BU2454" s="140"/>
    </row>
    <row r="2455" spans="24:73" x14ac:dyDescent="0.25">
      <c r="X2455" s="27"/>
      <c r="Y2455" s="27"/>
      <c r="Z2455" s="27"/>
      <c r="AA2455" s="27"/>
      <c r="BU2455" s="140"/>
    </row>
    <row r="2456" spans="24:73" x14ac:dyDescent="0.25">
      <c r="X2456" s="27"/>
      <c r="Y2456" s="27"/>
      <c r="Z2456" s="27"/>
      <c r="AA2456" s="27"/>
      <c r="BU2456" s="140"/>
    </row>
    <row r="2457" spans="24:73" x14ac:dyDescent="0.25">
      <c r="X2457" s="27"/>
      <c r="Y2457" s="27"/>
      <c r="Z2457" s="27"/>
      <c r="AA2457" s="27"/>
      <c r="BU2457" s="140"/>
    </row>
    <row r="2458" spans="24:73" x14ac:dyDescent="0.25">
      <c r="X2458" s="27"/>
      <c r="Y2458" s="27"/>
      <c r="Z2458" s="27"/>
      <c r="AA2458" s="27"/>
      <c r="BU2458" s="140"/>
    </row>
    <row r="2459" spans="24:73" x14ac:dyDescent="0.25">
      <c r="X2459" s="27"/>
      <c r="Y2459" s="27"/>
      <c r="Z2459" s="27"/>
      <c r="AA2459" s="27"/>
      <c r="BU2459" s="140"/>
    </row>
    <row r="2460" spans="24:73" x14ac:dyDescent="0.25">
      <c r="X2460" s="27"/>
      <c r="Y2460" s="27"/>
      <c r="Z2460" s="27"/>
      <c r="AA2460" s="27"/>
      <c r="BU2460" s="140"/>
    </row>
    <row r="2461" spans="24:73" x14ac:dyDescent="0.25">
      <c r="X2461" s="27"/>
      <c r="Y2461" s="27"/>
      <c r="Z2461" s="27"/>
      <c r="AA2461" s="27"/>
      <c r="BU2461" s="140"/>
    </row>
    <row r="2462" spans="24:73" x14ac:dyDescent="0.25">
      <c r="X2462" s="27"/>
      <c r="Y2462" s="27"/>
      <c r="Z2462" s="27"/>
      <c r="AA2462" s="27"/>
      <c r="BU2462" s="140"/>
    </row>
    <row r="2463" spans="24:73" x14ac:dyDescent="0.25">
      <c r="X2463" s="27"/>
      <c r="Y2463" s="27"/>
      <c r="Z2463" s="27"/>
      <c r="AA2463" s="27"/>
      <c r="BU2463" s="140"/>
    </row>
    <row r="2464" spans="24:73" x14ac:dyDescent="0.25">
      <c r="X2464" s="27"/>
      <c r="Y2464" s="27"/>
      <c r="Z2464" s="27"/>
      <c r="AA2464" s="27"/>
      <c r="BU2464" s="140"/>
    </row>
    <row r="2465" spans="24:73" x14ac:dyDescent="0.25">
      <c r="X2465" s="27"/>
      <c r="Y2465" s="27"/>
      <c r="Z2465" s="27"/>
      <c r="AA2465" s="27"/>
      <c r="BU2465" s="140"/>
    </row>
    <row r="2466" spans="24:73" x14ac:dyDescent="0.25">
      <c r="X2466" s="27"/>
      <c r="Y2466" s="27"/>
      <c r="Z2466" s="27"/>
      <c r="AA2466" s="27"/>
      <c r="BU2466" s="140"/>
    </row>
    <row r="2467" spans="24:73" x14ac:dyDescent="0.25">
      <c r="X2467" s="27"/>
      <c r="Y2467" s="27"/>
      <c r="Z2467" s="27"/>
      <c r="AA2467" s="27"/>
      <c r="BU2467" s="140"/>
    </row>
    <row r="2468" spans="24:73" x14ac:dyDescent="0.25">
      <c r="X2468" s="27"/>
      <c r="Y2468" s="27"/>
      <c r="Z2468" s="27"/>
      <c r="AA2468" s="27"/>
      <c r="BU2468" s="140"/>
    </row>
    <row r="2469" spans="24:73" x14ac:dyDescent="0.25">
      <c r="X2469" s="27"/>
      <c r="Y2469" s="27"/>
      <c r="Z2469" s="27"/>
      <c r="AA2469" s="27"/>
      <c r="BU2469" s="140"/>
    </row>
    <row r="2470" spans="24:73" x14ac:dyDescent="0.25">
      <c r="X2470" s="27"/>
      <c r="Y2470" s="27"/>
      <c r="Z2470" s="27"/>
      <c r="AA2470" s="27"/>
      <c r="BU2470" s="140"/>
    </row>
    <row r="2471" spans="24:73" x14ac:dyDescent="0.25">
      <c r="X2471" s="27"/>
      <c r="Y2471" s="27"/>
      <c r="Z2471" s="27"/>
      <c r="AA2471" s="27"/>
      <c r="BU2471" s="140"/>
    </row>
    <row r="2472" spans="24:73" x14ac:dyDescent="0.25">
      <c r="X2472" s="27"/>
      <c r="Y2472" s="27"/>
      <c r="Z2472" s="27"/>
      <c r="AA2472" s="27"/>
      <c r="BU2472" s="140"/>
    </row>
    <row r="2473" spans="24:73" x14ac:dyDescent="0.25">
      <c r="X2473" s="27"/>
      <c r="Y2473" s="27"/>
      <c r="Z2473" s="27"/>
      <c r="AA2473" s="27"/>
      <c r="BU2473" s="140"/>
    </row>
    <row r="2474" spans="24:73" x14ac:dyDescent="0.25">
      <c r="X2474" s="27"/>
      <c r="Y2474" s="27"/>
      <c r="Z2474" s="27"/>
      <c r="AA2474" s="27"/>
      <c r="BU2474" s="140"/>
    </row>
    <row r="2475" spans="24:73" x14ac:dyDescent="0.25">
      <c r="X2475" s="27"/>
      <c r="Y2475" s="27"/>
      <c r="Z2475" s="27"/>
      <c r="AA2475" s="27"/>
      <c r="BU2475" s="140"/>
    </row>
    <row r="2476" spans="24:73" x14ac:dyDescent="0.25">
      <c r="X2476" s="27"/>
      <c r="Y2476" s="27"/>
      <c r="Z2476" s="27"/>
      <c r="AA2476" s="27"/>
      <c r="BU2476" s="140"/>
    </row>
    <row r="2477" spans="24:73" x14ac:dyDescent="0.25">
      <c r="X2477" s="27"/>
      <c r="Y2477" s="27"/>
      <c r="Z2477" s="27"/>
      <c r="AA2477" s="27"/>
      <c r="BU2477" s="140"/>
    </row>
    <row r="2478" spans="24:73" x14ac:dyDescent="0.25">
      <c r="X2478" s="27"/>
      <c r="Y2478" s="27"/>
      <c r="Z2478" s="27"/>
      <c r="AA2478" s="27"/>
      <c r="BU2478" s="140"/>
    </row>
    <row r="2479" spans="24:73" x14ac:dyDescent="0.25">
      <c r="X2479" s="27"/>
      <c r="Y2479" s="27"/>
      <c r="Z2479" s="27"/>
      <c r="AA2479" s="27"/>
      <c r="BU2479" s="140"/>
    </row>
    <row r="2480" spans="24:73" x14ac:dyDescent="0.25">
      <c r="X2480" s="27"/>
      <c r="Y2480" s="27"/>
      <c r="Z2480" s="27"/>
      <c r="AA2480" s="27"/>
      <c r="BU2480" s="140"/>
    </row>
    <row r="2481" spans="24:73" x14ac:dyDescent="0.25">
      <c r="X2481" s="27"/>
      <c r="Y2481" s="27"/>
      <c r="Z2481" s="27"/>
      <c r="AA2481" s="27"/>
      <c r="BU2481" s="140"/>
    </row>
    <row r="2482" spans="24:73" x14ac:dyDescent="0.25">
      <c r="X2482" s="27"/>
      <c r="Y2482" s="27"/>
      <c r="Z2482" s="27"/>
      <c r="AA2482" s="27"/>
      <c r="BU2482" s="140"/>
    </row>
    <row r="2483" spans="24:73" x14ac:dyDescent="0.25">
      <c r="X2483" s="27"/>
      <c r="Y2483" s="27"/>
      <c r="Z2483" s="27"/>
      <c r="AA2483" s="27"/>
      <c r="BU2483" s="140"/>
    </row>
    <row r="2484" spans="24:73" x14ac:dyDescent="0.25">
      <c r="X2484" s="27"/>
      <c r="Y2484" s="27"/>
      <c r="Z2484" s="27"/>
      <c r="AA2484" s="27"/>
      <c r="BU2484" s="140"/>
    </row>
    <row r="2485" spans="24:73" x14ac:dyDescent="0.25">
      <c r="X2485" s="27"/>
      <c r="Y2485" s="27"/>
      <c r="Z2485" s="27"/>
      <c r="AA2485" s="27"/>
      <c r="BU2485" s="140"/>
    </row>
    <row r="2486" spans="24:73" x14ac:dyDescent="0.25">
      <c r="X2486" s="27"/>
      <c r="Y2486" s="27"/>
      <c r="Z2486" s="27"/>
      <c r="AA2486" s="27"/>
      <c r="BU2486" s="140"/>
    </row>
    <row r="2487" spans="24:73" x14ac:dyDescent="0.25">
      <c r="X2487" s="27"/>
      <c r="Y2487" s="27"/>
      <c r="Z2487" s="27"/>
      <c r="AA2487" s="27"/>
      <c r="BU2487" s="140"/>
    </row>
    <row r="2488" spans="24:73" x14ac:dyDescent="0.25">
      <c r="X2488" s="27"/>
      <c r="Y2488" s="27"/>
      <c r="Z2488" s="27"/>
      <c r="AA2488" s="27"/>
      <c r="BU2488" s="140"/>
    </row>
    <row r="2489" spans="24:73" x14ac:dyDescent="0.25">
      <c r="X2489" s="27"/>
      <c r="Y2489" s="27"/>
      <c r="Z2489" s="27"/>
      <c r="AA2489" s="27"/>
      <c r="BU2489" s="140"/>
    </row>
    <row r="2490" spans="24:73" x14ac:dyDescent="0.25">
      <c r="X2490" s="27"/>
      <c r="Y2490" s="27"/>
      <c r="Z2490" s="27"/>
      <c r="AA2490" s="27"/>
      <c r="BU2490" s="140"/>
    </row>
    <row r="2491" spans="24:73" x14ac:dyDescent="0.25">
      <c r="X2491" s="27"/>
      <c r="Y2491" s="27"/>
      <c r="Z2491" s="27"/>
      <c r="AA2491" s="27"/>
      <c r="BU2491" s="140"/>
    </row>
    <row r="2492" spans="24:73" x14ac:dyDescent="0.25">
      <c r="X2492" s="27"/>
      <c r="Y2492" s="27"/>
      <c r="Z2492" s="27"/>
      <c r="AA2492" s="27"/>
      <c r="BU2492" s="140"/>
    </row>
    <row r="2493" spans="24:73" x14ac:dyDescent="0.25">
      <c r="X2493" s="27"/>
      <c r="Y2493" s="27"/>
      <c r="Z2493" s="27"/>
      <c r="AA2493" s="27"/>
      <c r="BU2493" s="140"/>
    </row>
    <row r="2494" spans="24:73" x14ac:dyDescent="0.25">
      <c r="X2494" s="27"/>
      <c r="Y2494" s="27"/>
      <c r="Z2494" s="27"/>
      <c r="AA2494" s="27"/>
      <c r="BU2494" s="140"/>
    </row>
    <row r="2495" spans="24:73" x14ac:dyDescent="0.25">
      <c r="X2495" s="27"/>
      <c r="Y2495" s="27"/>
      <c r="Z2495" s="27"/>
      <c r="AA2495" s="27"/>
      <c r="BU2495" s="140"/>
    </row>
    <row r="2496" spans="24:73" x14ac:dyDescent="0.25">
      <c r="X2496" s="27"/>
      <c r="Y2496" s="27"/>
      <c r="Z2496" s="27"/>
      <c r="AA2496" s="27"/>
      <c r="BU2496" s="140"/>
    </row>
    <row r="2497" spans="24:73" x14ac:dyDescent="0.25">
      <c r="X2497" s="27"/>
      <c r="Y2497" s="27"/>
      <c r="Z2497" s="27"/>
      <c r="AA2497" s="27"/>
      <c r="BU2497" s="140"/>
    </row>
    <row r="2498" spans="24:73" x14ac:dyDescent="0.25">
      <c r="X2498" s="27"/>
      <c r="Y2498" s="27"/>
      <c r="Z2498" s="27"/>
      <c r="AA2498" s="27"/>
      <c r="BU2498" s="140"/>
    </row>
    <row r="2499" spans="24:73" x14ac:dyDescent="0.25">
      <c r="X2499" s="27"/>
      <c r="Y2499" s="27"/>
      <c r="Z2499" s="27"/>
      <c r="AA2499" s="27"/>
      <c r="BU2499" s="140"/>
    </row>
    <row r="2500" spans="24:73" x14ac:dyDescent="0.25">
      <c r="X2500" s="27"/>
      <c r="Y2500" s="27"/>
      <c r="Z2500" s="27"/>
      <c r="AA2500" s="27"/>
      <c r="BU2500" s="140"/>
    </row>
    <row r="2501" spans="24:73" x14ac:dyDescent="0.25">
      <c r="X2501" s="27"/>
      <c r="Y2501" s="27"/>
      <c r="Z2501" s="27"/>
      <c r="AA2501" s="27"/>
      <c r="BU2501" s="140"/>
    </row>
    <row r="2502" spans="24:73" x14ac:dyDescent="0.25">
      <c r="X2502" s="27"/>
      <c r="Y2502" s="27"/>
      <c r="Z2502" s="27"/>
      <c r="AA2502" s="27"/>
      <c r="BU2502" s="140"/>
    </row>
    <row r="2503" spans="24:73" x14ac:dyDescent="0.25">
      <c r="X2503" s="27"/>
      <c r="Y2503" s="27"/>
      <c r="Z2503" s="27"/>
      <c r="AA2503" s="27"/>
      <c r="BU2503" s="140"/>
    </row>
    <row r="2504" spans="24:73" x14ac:dyDescent="0.25">
      <c r="X2504" s="27"/>
      <c r="Y2504" s="27"/>
      <c r="Z2504" s="27"/>
      <c r="AA2504" s="27"/>
      <c r="BU2504" s="140"/>
    </row>
    <row r="2505" spans="24:73" x14ac:dyDescent="0.25">
      <c r="X2505" s="27"/>
      <c r="Y2505" s="27"/>
      <c r="Z2505" s="27"/>
      <c r="AA2505" s="27"/>
      <c r="BU2505" s="140"/>
    </row>
    <row r="2506" spans="24:73" x14ac:dyDescent="0.25">
      <c r="X2506" s="27"/>
      <c r="Y2506" s="27"/>
      <c r="Z2506" s="27"/>
      <c r="AA2506" s="27"/>
      <c r="BU2506" s="140"/>
    </row>
    <row r="2507" spans="24:73" x14ac:dyDescent="0.25">
      <c r="X2507" s="27"/>
      <c r="Y2507" s="27"/>
      <c r="Z2507" s="27"/>
      <c r="AA2507" s="27"/>
      <c r="BU2507" s="140"/>
    </row>
    <row r="2508" spans="24:73" x14ac:dyDescent="0.25">
      <c r="X2508" s="27"/>
      <c r="Y2508" s="27"/>
      <c r="Z2508" s="27"/>
      <c r="AA2508" s="27"/>
      <c r="BU2508" s="140"/>
    </row>
    <row r="2509" spans="24:73" x14ac:dyDescent="0.25">
      <c r="X2509" s="27"/>
      <c r="Y2509" s="27"/>
      <c r="Z2509" s="27"/>
      <c r="AA2509" s="27"/>
      <c r="BU2509" s="140"/>
    </row>
    <row r="2510" spans="24:73" x14ac:dyDescent="0.25">
      <c r="X2510" s="27"/>
      <c r="Y2510" s="27"/>
      <c r="Z2510" s="27"/>
      <c r="AA2510" s="27"/>
      <c r="BU2510" s="140"/>
    </row>
    <row r="2511" spans="24:73" x14ac:dyDescent="0.25">
      <c r="X2511" s="27"/>
      <c r="Y2511" s="27"/>
      <c r="Z2511" s="27"/>
      <c r="AA2511" s="27"/>
      <c r="BU2511" s="140"/>
    </row>
    <row r="2512" spans="24:73" x14ac:dyDescent="0.25">
      <c r="X2512" s="27"/>
      <c r="Y2512" s="27"/>
      <c r="Z2512" s="27"/>
      <c r="AA2512" s="27"/>
      <c r="BU2512" s="140"/>
    </row>
    <row r="2513" spans="24:73" x14ac:dyDescent="0.25">
      <c r="X2513" s="27"/>
      <c r="Y2513" s="27"/>
      <c r="Z2513" s="27"/>
      <c r="AA2513" s="27"/>
      <c r="BU2513" s="140"/>
    </row>
    <row r="2514" spans="24:73" x14ac:dyDescent="0.25">
      <c r="X2514" s="27"/>
      <c r="Y2514" s="27"/>
      <c r="Z2514" s="27"/>
      <c r="AA2514" s="27"/>
      <c r="BU2514" s="140"/>
    </row>
    <row r="2515" spans="24:73" x14ac:dyDescent="0.25">
      <c r="X2515" s="27"/>
      <c r="Y2515" s="27"/>
      <c r="Z2515" s="27"/>
      <c r="AA2515" s="27"/>
      <c r="BU2515" s="140"/>
    </row>
    <row r="2516" spans="24:73" x14ac:dyDescent="0.25">
      <c r="X2516" s="27"/>
      <c r="Y2516" s="27"/>
      <c r="Z2516" s="27"/>
      <c r="AA2516" s="27"/>
      <c r="BU2516" s="140"/>
    </row>
    <row r="2517" spans="24:73" x14ac:dyDescent="0.25">
      <c r="X2517" s="27"/>
      <c r="Y2517" s="27"/>
      <c r="Z2517" s="27"/>
      <c r="AA2517" s="27"/>
      <c r="BU2517" s="140"/>
    </row>
    <row r="2518" spans="24:73" x14ac:dyDescent="0.25">
      <c r="X2518" s="27"/>
      <c r="Y2518" s="27"/>
      <c r="Z2518" s="27"/>
      <c r="AA2518" s="27"/>
      <c r="BU2518" s="140"/>
    </row>
    <row r="2519" spans="24:73" x14ac:dyDescent="0.25">
      <c r="X2519" s="27"/>
      <c r="Y2519" s="27"/>
      <c r="Z2519" s="27"/>
      <c r="AA2519" s="27"/>
      <c r="BU2519" s="140"/>
    </row>
    <row r="2520" spans="24:73" x14ac:dyDescent="0.25">
      <c r="X2520" s="27"/>
      <c r="Y2520" s="27"/>
      <c r="Z2520" s="27"/>
      <c r="AA2520" s="27"/>
      <c r="BU2520" s="140"/>
    </row>
    <row r="2521" spans="24:73" x14ac:dyDescent="0.25">
      <c r="X2521" s="27"/>
      <c r="Y2521" s="27"/>
      <c r="Z2521" s="27"/>
      <c r="AA2521" s="27"/>
      <c r="BU2521" s="140"/>
    </row>
    <row r="2522" spans="24:73" x14ac:dyDescent="0.25">
      <c r="X2522" s="27"/>
      <c r="Y2522" s="27"/>
      <c r="Z2522" s="27"/>
      <c r="AA2522" s="27"/>
      <c r="BU2522" s="140"/>
    </row>
    <row r="2523" spans="24:73" x14ac:dyDescent="0.25">
      <c r="X2523" s="27"/>
      <c r="Y2523" s="27"/>
      <c r="Z2523" s="27"/>
      <c r="AA2523" s="27"/>
      <c r="BU2523" s="140"/>
    </row>
    <row r="2524" spans="24:73" x14ac:dyDescent="0.25">
      <c r="X2524" s="27"/>
      <c r="Y2524" s="27"/>
      <c r="Z2524" s="27"/>
      <c r="AA2524" s="27"/>
      <c r="BU2524" s="140"/>
    </row>
    <row r="2525" spans="24:73" x14ac:dyDescent="0.25">
      <c r="X2525" s="27"/>
      <c r="Y2525" s="27"/>
      <c r="Z2525" s="27"/>
      <c r="AA2525" s="27"/>
      <c r="BU2525" s="140"/>
    </row>
    <row r="2526" spans="24:73" x14ac:dyDescent="0.25">
      <c r="X2526" s="27"/>
      <c r="Y2526" s="27"/>
      <c r="Z2526" s="27"/>
      <c r="AA2526" s="27"/>
      <c r="BU2526" s="140"/>
    </row>
    <row r="2527" spans="24:73" x14ac:dyDescent="0.25">
      <c r="X2527" s="27"/>
      <c r="Y2527" s="27"/>
      <c r="Z2527" s="27"/>
      <c r="AA2527" s="27"/>
      <c r="BU2527" s="140"/>
    </row>
    <row r="2528" spans="24:73" x14ac:dyDescent="0.25">
      <c r="X2528" s="27"/>
      <c r="Y2528" s="27"/>
      <c r="Z2528" s="27"/>
      <c r="AA2528" s="27"/>
      <c r="BU2528" s="140"/>
    </row>
    <row r="2529" spans="24:73" x14ac:dyDescent="0.25">
      <c r="X2529" s="27"/>
      <c r="Y2529" s="27"/>
      <c r="Z2529" s="27"/>
      <c r="AA2529" s="27"/>
      <c r="BU2529" s="140"/>
    </row>
    <row r="2530" spans="24:73" x14ac:dyDescent="0.25">
      <c r="X2530" s="27"/>
      <c r="Y2530" s="27"/>
      <c r="Z2530" s="27"/>
      <c r="AA2530" s="27"/>
      <c r="BU2530" s="140"/>
    </row>
    <row r="2531" spans="24:73" x14ac:dyDescent="0.25">
      <c r="X2531" s="27"/>
      <c r="Y2531" s="27"/>
      <c r="Z2531" s="27"/>
      <c r="AA2531" s="27"/>
      <c r="BU2531" s="140"/>
    </row>
    <row r="2532" spans="24:73" x14ac:dyDescent="0.25">
      <c r="X2532" s="27"/>
      <c r="Y2532" s="27"/>
      <c r="Z2532" s="27"/>
      <c r="AA2532" s="27"/>
      <c r="BU2532" s="140"/>
    </row>
    <row r="2533" spans="24:73" x14ac:dyDescent="0.25">
      <c r="X2533" s="27"/>
      <c r="Y2533" s="27"/>
      <c r="Z2533" s="27"/>
      <c r="AA2533" s="27"/>
      <c r="BU2533" s="140"/>
    </row>
    <row r="2534" spans="24:73" x14ac:dyDescent="0.25">
      <c r="X2534" s="27"/>
      <c r="Y2534" s="27"/>
      <c r="Z2534" s="27"/>
      <c r="AA2534" s="27"/>
      <c r="BU2534" s="140"/>
    </row>
    <row r="2535" spans="24:73" x14ac:dyDescent="0.25">
      <c r="X2535" s="27"/>
      <c r="Y2535" s="27"/>
      <c r="Z2535" s="27"/>
      <c r="AA2535" s="27"/>
      <c r="BU2535" s="140"/>
    </row>
    <row r="2536" spans="24:73" x14ac:dyDescent="0.25">
      <c r="X2536" s="27"/>
      <c r="Y2536" s="27"/>
      <c r="Z2536" s="27"/>
      <c r="AA2536" s="27"/>
      <c r="BU2536" s="140"/>
    </row>
    <row r="2537" spans="24:73" x14ac:dyDescent="0.25">
      <c r="X2537" s="27"/>
      <c r="Y2537" s="27"/>
      <c r="Z2537" s="27"/>
      <c r="AA2537" s="27"/>
      <c r="BU2537" s="140"/>
    </row>
    <row r="2538" spans="24:73" x14ac:dyDescent="0.25">
      <c r="X2538" s="27"/>
      <c r="Y2538" s="27"/>
      <c r="Z2538" s="27"/>
      <c r="AA2538" s="27"/>
      <c r="BU2538" s="140"/>
    </row>
    <row r="2539" spans="24:73" x14ac:dyDescent="0.25">
      <c r="X2539" s="27"/>
      <c r="Y2539" s="27"/>
      <c r="Z2539" s="27"/>
      <c r="AA2539" s="27"/>
      <c r="BU2539" s="140"/>
    </row>
    <row r="2540" spans="24:73" x14ac:dyDescent="0.25">
      <c r="X2540" s="27"/>
      <c r="Y2540" s="27"/>
      <c r="Z2540" s="27"/>
      <c r="AA2540" s="27"/>
      <c r="BU2540" s="140"/>
    </row>
    <row r="2541" spans="24:73" x14ac:dyDescent="0.25">
      <c r="X2541" s="27"/>
      <c r="Y2541" s="27"/>
      <c r="Z2541" s="27"/>
      <c r="AA2541" s="27"/>
      <c r="BU2541" s="140"/>
    </row>
    <row r="2542" spans="24:73" x14ac:dyDescent="0.25">
      <c r="X2542" s="27"/>
      <c r="Y2542" s="27"/>
      <c r="Z2542" s="27"/>
      <c r="AA2542" s="27"/>
      <c r="BU2542" s="140"/>
    </row>
    <row r="2543" spans="24:73" x14ac:dyDescent="0.25">
      <c r="X2543" s="27"/>
      <c r="Y2543" s="27"/>
      <c r="Z2543" s="27"/>
      <c r="AA2543" s="27"/>
      <c r="BU2543" s="140"/>
    </row>
    <row r="2544" spans="24:73" x14ac:dyDescent="0.25">
      <c r="X2544" s="27"/>
      <c r="Y2544" s="27"/>
      <c r="Z2544" s="27"/>
      <c r="AA2544" s="27"/>
      <c r="BU2544" s="140"/>
    </row>
    <row r="2545" spans="24:73" x14ac:dyDescent="0.25">
      <c r="X2545" s="27"/>
      <c r="Y2545" s="27"/>
      <c r="Z2545" s="27"/>
      <c r="AA2545" s="27"/>
      <c r="BU2545" s="140"/>
    </row>
    <row r="2546" spans="24:73" x14ac:dyDescent="0.25">
      <c r="X2546" s="27"/>
      <c r="Y2546" s="27"/>
      <c r="Z2546" s="27"/>
      <c r="AA2546" s="27"/>
      <c r="BU2546" s="140"/>
    </row>
    <row r="2547" spans="24:73" x14ac:dyDescent="0.25">
      <c r="X2547" s="27"/>
      <c r="Y2547" s="27"/>
      <c r="Z2547" s="27"/>
      <c r="AA2547" s="27"/>
      <c r="BU2547" s="140"/>
    </row>
    <row r="2548" spans="24:73" x14ac:dyDescent="0.25">
      <c r="X2548" s="27"/>
      <c r="Y2548" s="27"/>
      <c r="Z2548" s="27"/>
      <c r="AA2548" s="27"/>
      <c r="BU2548" s="140"/>
    </row>
    <row r="2549" spans="24:73" x14ac:dyDescent="0.25">
      <c r="X2549" s="27"/>
      <c r="Y2549" s="27"/>
      <c r="Z2549" s="27"/>
      <c r="AA2549" s="27"/>
      <c r="BU2549" s="140"/>
    </row>
    <row r="2550" spans="24:73" x14ac:dyDescent="0.25">
      <c r="X2550" s="27"/>
      <c r="Y2550" s="27"/>
      <c r="Z2550" s="27"/>
      <c r="AA2550" s="27"/>
      <c r="BU2550" s="140"/>
    </row>
    <row r="2551" spans="24:73" x14ac:dyDescent="0.25">
      <c r="X2551" s="27"/>
      <c r="Y2551" s="27"/>
      <c r="Z2551" s="27"/>
      <c r="AA2551" s="27"/>
      <c r="BU2551" s="140"/>
    </row>
    <row r="2552" spans="24:73" x14ac:dyDescent="0.25">
      <c r="X2552" s="27"/>
      <c r="Y2552" s="27"/>
      <c r="Z2552" s="27"/>
      <c r="AA2552" s="27"/>
      <c r="BU2552" s="140"/>
    </row>
    <row r="2553" spans="24:73" x14ac:dyDescent="0.25">
      <c r="X2553" s="27"/>
      <c r="Y2553" s="27"/>
      <c r="Z2553" s="27"/>
      <c r="AA2553" s="27"/>
      <c r="BU2553" s="140"/>
    </row>
    <row r="2554" spans="24:73" x14ac:dyDescent="0.25">
      <c r="X2554" s="27"/>
      <c r="Y2554" s="27"/>
      <c r="Z2554" s="27"/>
      <c r="AA2554" s="27"/>
      <c r="BU2554" s="140"/>
    </row>
    <row r="2555" spans="24:73" x14ac:dyDescent="0.25">
      <c r="X2555" s="27"/>
      <c r="Y2555" s="27"/>
      <c r="Z2555" s="27"/>
      <c r="AA2555" s="27"/>
      <c r="BU2555" s="140"/>
    </row>
    <row r="2556" spans="24:73" x14ac:dyDescent="0.25">
      <c r="X2556" s="27"/>
      <c r="Y2556" s="27"/>
      <c r="Z2556" s="27"/>
      <c r="AA2556" s="27"/>
      <c r="BU2556" s="140"/>
    </row>
    <row r="2557" spans="24:73" x14ac:dyDescent="0.25">
      <c r="X2557" s="27"/>
      <c r="Y2557" s="27"/>
      <c r="Z2557" s="27"/>
      <c r="AA2557" s="27"/>
      <c r="BU2557" s="140"/>
    </row>
    <row r="2558" spans="24:73" x14ac:dyDescent="0.25">
      <c r="X2558" s="27"/>
      <c r="Y2558" s="27"/>
      <c r="Z2558" s="27"/>
      <c r="AA2558" s="27"/>
      <c r="BU2558" s="140"/>
    </row>
    <row r="2559" spans="24:73" x14ac:dyDescent="0.25">
      <c r="X2559" s="27"/>
      <c r="Y2559" s="27"/>
      <c r="Z2559" s="27"/>
      <c r="AA2559" s="27"/>
      <c r="BU2559" s="140"/>
    </row>
    <row r="2560" spans="24:73" x14ac:dyDescent="0.25">
      <c r="X2560" s="27"/>
      <c r="Y2560" s="27"/>
      <c r="Z2560" s="27"/>
      <c r="AA2560" s="27"/>
      <c r="BU2560" s="140"/>
    </row>
    <row r="2561" spans="24:73" x14ac:dyDescent="0.25">
      <c r="X2561" s="27"/>
      <c r="Y2561" s="27"/>
      <c r="Z2561" s="27"/>
      <c r="AA2561" s="27"/>
      <c r="BU2561" s="140"/>
    </row>
    <row r="2562" spans="24:73" x14ac:dyDescent="0.25">
      <c r="X2562" s="27"/>
      <c r="Y2562" s="27"/>
      <c r="Z2562" s="27"/>
      <c r="AA2562" s="27"/>
      <c r="BU2562" s="140"/>
    </row>
    <row r="2563" spans="24:73" x14ac:dyDescent="0.25">
      <c r="X2563" s="27"/>
      <c r="Y2563" s="27"/>
      <c r="Z2563" s="27"/>
      <c r="AA2563" s="27"/>
      <c r="BU2563" s="140"/>
    </row>
    <row r="2564" spans="24:73" x14ac:dyDescent="0.25">
      <c r="X2564" s="27"/>
      <c r="Y2564" s="27"/>
      <c r="Z2564" s="27"/>
      <c r="AA2564" s="27"/>
      <c r="BU2564" s="140"/>
    </row>
    <row r="2565" spans="24:73" x14ac:dyDescent="0.25">
      <c r="X2565" s="27"/>
      <c r="Y2565" s="27"/>
      <c r="Z2565" s="27"/>
      <c r="AA2565" s="27"/>
      <c r="BU2565" s="140"/>
    </row>
    <row r="2566" spans="24:73" x14ac:dyDescent="0.25">
      <c r="X2566" s="27"/>
      <c r="Y2566" s="27"/>
      <c r="Z2566" s="27"/>
      <c r="AA2566" s="27"/>
      <c r="BU2566" s="140"/>
    </row>
    <row r="2567" spans="24:73" x14ac:dyDescent="0.25">
      <c r="X2567" s="27"/>
      <c r="Y2567" s="27"/>
      <c r="Z2567" s="27"/>
      <c r="AA2567" s="27"/>
      <c r="BU2567" s="140"/>
    </row>
    <row r="2568" spans="24:73" x14ac:dyDescent="0.25">
      <c r="X2568" s="27"/>
      <c r="Y2568" s="27"/>
      <c r="Z2568" s="27"/>
      <c r="AA2568" s="27"/>
      <c r="BU2568" s="140"/>
    </row>
    <row r="2569" spans="24:73" x14ac:dyDescent="0.25">
      <c r="X2569" s="27"/>
      <c r="Y2569" s="27"/>
      <c r="Z2569" s="27"/>
      <c r="AA2569" s="27"/>
      <c r="BU2569" s="140"/>
    </row>
    <row r="2570" spans="24:73" x14ac:dyDescent="0.25">
      <c r="X2570" s="27"/>
      <c r="Y2570" s="27"/>
      <c r="Z2570" s="27"/>
      <c r="AA2570" s="27"/>
      <c r="BU2570" s="140"/>
    </row>
    <row r="2571" spans="24:73" x14ac:dyDescent="0.25">
      <c r="X2571" s="27"/>
      <c r="Y2571" s="27"/>
      <c r="Z2571" s="27"/>
      <c r="AA2571" s="27"/>
      <c r="BU2571" s="140"/>
    </row>
    <row r="2572" spans="24:73" x14ac:dyDescent="0.25">
      <c r="X2572" s="27"/>
      <c r="Y2572" s="27"/>
      <c r="Z2572" s="27"/>
      <c r="AA2572" s="27"/>
      <c r="BU2572" s="140"/>
    </row>
    <row r="2573" spans="24:73" x14ac:dyDescent="0.25">
      <c r="X2573" s="27"/>
      <c r="Y2573" s="27"/>
      <c r="Z2573" s="27"/>
      <c r="AA2573" s="27"/>
      <c r="BU2573" s="140"/>
    </row>
    <row r="2574" spans="24:73" x14ac:dyDescent="0.25">
      <c r="X2574" s="27"/>
      <c r="Y2574" s="27"/>
      <c r="Z2574" s="27"/>
      <c r="AA2574" s="27"/>
      <c r="BU2574" s="140"/>
    </row>
    <row r="2575" spans="24:73" x14ac:dyDescent="0.25">
      <c r="X2575" s="27"/>
      <c r="Y2575" s="27"/>
      <c r="Z2575" s="27"/>
      <c r="AA2575" s="27"/>
      <c r="BU2575" s="140"/>
    </row>
    <row r="2576" spans="24:73" x14ac:dyDescent="0.25">
      <c r="X2576" s="27"/>
      <c r="Y2576" s="27"/>
      <c r="Z2576" s="27"/>
      <c r="AA2576" s="27"/>
      <c r="BU2576" s="140"/>
    </row>
    <row r="2577" spans="24:73" x14ac:dyDescent="0.25">
      <c r="X2577" s="27"/>
      <c r="Y2577" s="27"/>
      <c r="Z2577" s="27"/>
      <c r="AA2577" s="27"/>
      <c r="BU2577" s="140"/>
    </row>
    <row r="2578" spans="24:73" x14ac:dyDescent="0.25">
      <c r="X2578" s="27"/>
      <c r="Y2578" s="27"/>
      <c r="Z2578" s="27"/>
      <c r="AA2578" s="27"/>
      <c r="BU2578" s="140"/>
    </row>
    <row r="2579" spans="24:73" x14ac:dyDescent="0.25">
      <c r="X2579" s="27"/>
      <c r="Y2579" s="27"/>
      <c r="Z2579" s="27"/>
      <c r="AA2579" s="27"/>
      <c r="BU2579" s="140"/>
    </row>
    <row r="2580" spans="24:73" x14ac:dyDescent="0.25">
      <c r="X2580" s="27"/>
      <c r="Y2580" s="27"/>
      <c r="Z2580" s="27"/>
      <c r="AA2580" s="27"/>
      <c r="BU2580" s="140"/>
    </row>
    <row r="2581" spans="24:73" x14ac:dyDescent="0.25">
      <c r="X2581" s="27"/>
      <c r="Y2581" s="27"/>
      <c r="Z2581" s="27"/>
      <c r="AA2581" s="27"/>
      <c r="BU2581" s="140"/>
    </row>
    <row r="2582" spans="24:73" x14ac:dyDescent="0.25">
      <c r="X2582" s="27"/>
      <c r="Y2582" s="27"/>
      <c r="Z2582" s="27"/>
      <c r="AA2582" s="27"/>
      <c r="BU2582" s="140"/>
    </row>
    <row r="2583" spans="24:73" x14ac:dyDescent="0.25">
      <c r="X2583" s="27"/>
      <c r="Y2583" s="27"/>
      <c r="Z2583" s="27"/>
      <c r="AA2583" s="27"/>
      <c r="BU2583" s="140"/>
    </row>
    <row r="2584" spans="24:73" x14ac:dyDescent="0.25">
      <c r="X2584" s="27"/>
      <c r="Y2584" s="27"/>
      <c r="Z2584" s="27"/>
      <c r="AA2584" s="27"/>
      <c r="BU2584" s="140"/>
    </row>
    <row r="2585" spans="24:73" x14ac:dyDescent="0.25">
      <c r="X2585" s="27"/>
      <c r="Y2585" s="27"/>
      <c r="Z2585" s="27"/>
      <c r="AA2585" s="27"/>
      <c r="BU2585" s="140"/>
    </row>
    <row r="2586" spans="24:73" x14ac:dyDescent="0.25">
      <c r="X2586" s="27"/>
      <c r="Y2586" s="27"/>
      <c r="Z2586" s="27"/>
      <c r="AA2586" s="27"/>
      <c r="BU2586" s="140"/>
    </row>
    <row r="2587" spans="24:73" x14ac:dyDescent="0.25">
      <c r="X2587" s="27"/>
      <c r="Y2587" s="27"/>
      <c r="Z2587" s="27"/>
      <c r="AA2587" s="27"/>
      <c r="BU2587" s="140"/>
    </row>
    <row r="2588" spans="24:73" x14ac:dyDescent="0.25">
      <c r="X2588" s="27"/>
      <c r="Y2588" s="27"/>
      <c r="Z2588" s="27"/>
      <c r="AA2588" s="27"/>
      <c r="BU2588" s="140"/>
    </row>
    <row r="2589" spans="24:73" x14ac:dyDescent="0.25">
      <c r="X2589" s="27"/>
      <c r="Y2589" s="27"/>
      <c r="Z2589" s="27"/>
      <c r="AA2589" s="27"/>
      <c r="BU2589" s="140"/>
    </row>
    <row r="2590" spans="24:73" x14ac:dyDescent="0.25">
      <c r="X2590" s="27"/>
      <c r="Y2590" s="27"/>
      <c r="Z2590" s="27"/>
      <c r="AA2590" s="27"/>
      <c r="BU2590" s="140"/>
    </row>
    <row r="2591" spans="24:73" x14ac:dyDescent="0.25">
      <c r="X2591" s="27"/>
      <c r="Y2591" s="27"/>
      <c r="Z2591" s="27"/>
      <c r="AA2591" s="27"/>
      <c r="BU2591" s="140"/>
    </row>
    <row r="2592" spans="24:73" x14ac:dyDescent="0.25">
      <c r="X2592" s="27"/>
      <c r="Y2592" s="27"/>
      <c r="Z2592" s="27"/>
      <c r="AA2592" s="27"/>
      <c r="BU2592" s="140"/>
    </row>
    <row r="2593" spans="24:73" x14ac:dyDescent="0.25">
      <c r="X2593" s="27"/>
      <c r="Y2593" s="27"/>
      <c r="Z2593" s="27"/>
      <c r="AA2593" s="27"/>
      <c r="BU2593" s="140"/>
    </row>
    <row r="2594" spans="24:73" x14ac:dyDescent="0.25">
      <c r="X2594" s="27"/>
      <c r="Y2594" s="27"/>
      <c r="Z2594" s="27"/>
      <c r="AA2594" s="27"/>
      <c r="BU2594" s="140"/>
    </row>
    <row r="2595" spans="24:73" x14ac:dyDescent="0.25">
      <c r="X2595" s="27"/>
      <c r="Y2595" s="27"/>
      <c r="Z2595" s="27"/>
      <c r="AA2595" s="27"/>
      <c r="BU2595" s="140"/>
    </row>
    <row r="2596" spans="24:73" x14ac:dyDescent="0.25">
      <c r="X2596" s="27"/>
      <c r="Y2596" s="27"/>
      <c r="Z2596" s="27"/>
      <c r="AA2596" s="27"/>
      <c r="BU2596" s="140"/>
    </row>
    <row r="2597" spans="24:73" x14ac:dyDescent="0.25">
      <c r="X2597" s="27"/>
      <c r="Y2597" s="27"/>
      <c r="Z2597" s="27"/>
      <c r="AA2597" s="27"/>
      <c r="BU2597" s="140"/>
    </row>
    <row r="2598" spans="24:73" x14ac:dyDescent="0.25">
      <c r="X2598" s="27"/>
      <c r="Y2598" s="27"/>
      <c r="Z2598" s="27"/>
      <c r="AA2598" s="27"/>
      <c r="BU2598" s="140"/>
    </row>
    <row r="2599" spans="24:73" x14ac:dyDescent="0.25">
      <c r="X2599" s="27"/>
      <c r="Y2599" s="27"/>
      <c r="Z2599" s="27"/>
      <c r="AA2599" s="27"/>
      <c r="BU2599" s="140"/>
    </row>
    <row r="2600" spans="24:73" x14ac:dyDescent="0.25">
      <c r="X2600" s="27"/>
      <c r="Y2600" s="27"/>
      <c r="Z2600" s="27"/>
      <c r="AA2600" s="27"/>
      <c r="BU2600" s="140"/>
    </row>
    <row r="2601" spans="24:73" x14ac:dyDescent="0.25">
      <c r="X2601" s="27"/>
      <c r="Y2601" s="27"/>
      <c r="Z2601" s="27"/>
      <c r="AA2601" s="27"/>
      <c r="BU2601" s="140"/>
    </row>
    <row r="2602" spans="24:73" x14ac:dyDescent="0.25">
      <c r="X2602" s="27"/>
      <c r="Y2602" s="27"/>
      <c r="Z2602" s="27"/>
      <c r="AA2602" s="27"/>
      <c r="BU2602" s="140"/>
    </row>
    <row r="2603" spans="24:73" x14ac:dyDescent="0.25">
      <c r="X2603" s="27"/>
      <c r="Y2603" s="27"/>
      <c r="Z2603" s="27"/>
      <c r="AA2603" s="27"/>
      <c r="BU2603" s="140"/>
    </row>
    <row r="2604" spans="24:73" x14ac:dyDescent="0.25">
      <c r="X2604" s="27"/>
      <c r="Y2604" s="27"/>
      <c r="Z2604" s="27"/>
      <c r="AA2604" s="27"/>
      <c r="BU2604" s="140"/>
    </row>
    <row r="2605" spans="24:73" x14ac:dyDescent="0.25">
      <c r="X2605" s="27"/>
      <c r="Y2605" s="27"/>
      <c r="Z2605" s="27"/>
      <c r="AA2605" s="27"/>
      <c r="BU2605" s="140"/>
    </row>
    <row r="2606" spans="24:73" x14ac:dyDescent="0.25">
      <c r="X2606" s="27"/>
      <c r="Y2606" s="27"/>
      <c r="Z2606" s="27"/>
      <c r="AA2606" s="27"/>
      <c r="BU2606" s="140"/>
    </row>
    <row r="2607" spans="24:73" x14ac:dyDescent="0.25">
      <c r="X2607" s="27"/>
      <c r="Y2607" s="27"/>
      <c r="Z2607" s="27"/>
      <c r="AA2607" s="27"/>
      <c r="BU2607" s="140"/>
    </row>
    <row r="2608" spans="24:73" x14ac:dyDescent="0.25">
      <c r="X2608" s="27"/>
      <c r="Y2608" s="27"/>
      <c r="Z2608" s="27"/>
      <c r="AA2608" s="27"/>
      <c r="BU2608" s="140"/>
    </row>
    <row r="2609" spans="24:73" x14ac:dyDescent="0.25">
      <c r="X2609" s="27"/>
      <c r="Y2609" s="27"/>
      <c r="Z2609" s="27"/>
      <c r="AA2609" s="27"/>
      <c r="BU2609" s="140"/>
    </row>
    <row r="2610" spans="24:73" x14ac:dyDescent="0.25">
      <c r="X2610" s="27"/>
      <c r="Y2610" s="27"/>
      <c r="Z2610" s="27"/>
      <c r="AA2610" s="27"/>
      <c r="BU2610" s="140"/>
    </row>
    <row r="2611" spans="24:73" x14ac:dyDescent="0.25">
      <c r="X2611" s="27"/>
      <c r="Y2611" s="27"/>
      <c r="Z2611" s="27"/>
      <c r="AA2611" s="27"/>
      <c r="BU2611" s="140"/>
    </row>
    <row r="2612" spans="24:73" x14ac:dyDescent="0.25">
      <c r="X2612" s="27"/>
      <c r="Y2612" s="27"/>
      <c r="Z2612" s="27"/>
      <c r="AA2612" s="27"/>
      <c r="BU2612" s="140"/>
    </row>
    <row r="2613" spans="24:73" x14ac:dyDescent="0.25">
      <c r="X2613" s="27"/>
      <c r="Y2613" s="27"/>
      <c r="Z2613" s="27"/>
      <c r="AA2613" s="27"/>
      <c r="BU2613" s="140"/>
    </row>
    <row r="2614" spans="24:73" x14ac:dyDescent="0.25">
      <c r="X2614" s="27"/>
      <c r="Y2614" s="27"/>
      <c r="Z2614" s="27"/>
      <c r="AA2614" s="27"/>
      <c r="BU2614" s="140"/>
    </row>
    <row r="2615" spans="24:73" x14ac:dyDescent="0.25">
      <c r="X2615" s="27"/>
      <c r="Y2615" s="27"/>
      <c r="Z2615" s="27"/>
      <c r="AA2615" s="27"/>
      <c r="BU2615" s="140"/>
    </row>
    <row r="2616" spans="24:73" x14ac:dyDescent="0.25">
      <c r="X2616" s="27"/>
      <c r="Y2616" s="27"/>
      <c r="Z2616" s="27"/>
      <c r="AA2616" s="27"/>
      <c r="BU2616" s="140"/>
    </row>
    <row r="2617" spans="24:73" x14ac:dyDescent="0.25">
      <c r="X2617" s="27"/>
      <c r="Y2617" s="27"/>
      <c r="Z2617" s="27"/>
      <c r="AA2617" s="27"/>
      <c r="BU2617" s="140"/>
    </row>
    <row r="2618" spans="24:73" x14ac:dyDescent="0.25">
      <c r="X2618" s="27"/>
      <c r="Y2618" s="27"/>
      <c r="Z2618" s="27"/>
      <c r="AA2618" s="27"/>
      <c r="BU2618" s="140"/>
    </row>
    <row r="2619" spans="24:73" x14ac:dyDescent="0.25">
      <c r="X2619" s="27"/>
      <c r="Y2619" s="27"/>
      <c r="Z2619" s="27"/>
      <c r="AA2619" s="27"/>
      <c r="BU2619" s="140"/>
    </row>
    <row r="2620" spans="24:73" x14ac:dyDescent="0.25">
      <c r="X2620" s="27"/>
      <c r="Y2620" s="27"/>
      <c r="Z2620" s="27"/>
      <c r="AA2620" s="27"/>
      <c r="BU2620" s="140"/>
    </row>
    <row r="2621" spans="24:73" x14ac:dyDescent="0.25">
      <c r="X2621" s="27"/>
      <c r="Y2621" s="27"/>
      <c r="Z2621" s="27"/>
      <c r="AA2621" s="27"/>
      <c r="BU2621" s="140"/>
    </row>
    <row r="2622" spans="24:73" x14ac:dyDescent="0.25">
      <c r="X2622" s="27"/>
      <c r="Y2622" s="27"/>
      <c r="Z2622" s="27"/>
      <c r="AA2622" s="27"/>
      <c r="BU2622" s="140"/>
    </row>
    <row r="2623" spans="24:73" x14ac:dyDescent="0.25">
      <c r="X2623" s="27"/>
      <c r="Y2623" s="27"/>
      <c r="Z2623" s="27"/>
      <c r="AA2623" s="27"/>
      <c r="BU2623" s="140"/>
    </row>
    <row r="2624" spans="24:73" x14ac:dyDescent="0.25">
      <c r="X2624" s="27"/>
      <c r="Y2624" s="27"/>
      <c r="Z2624" s="27"/>
      <c r="AA2624" s="27"/>
      <c r="BU2624" s="140"/>
    </row>
    <row r="2625" spans="24:73" x14ac:dyDescent="0.25">
      <c r="X2625" s="27"/>
      <c r="Y2625" s="27"/>
      <c r="Z2625" s="27"/>
      <c r="AA2625" s="27"/>
      <c r="BU2625" s="140"/>
    </row>
    <row r="2626" spans="24:73" x14ac:dyDescent="0.25">
      <c r="X2626" s="27"/>
      <c r="Y2626" s="27"/>
      <c r="Z2626" s="27"/>
      <c r="AA2626" s="27"/>
      <c r="BU2626" s="140"/>
    </row>
    <row r="2627" spans="24:73" x14ac:dyDescent="0.25">
      <c r="X2627" s="27"/>
      <c r="Y2627" s="27"/>
      <c r="Z2627" s="27"/>
      <c r="AA2627" s="27"/>
      <c r="BU2627" s="140"/>
    </row>
    <row r="2628" spans="24:73" x14ac:dyDescent="0.25">
      <c r="X2628" s="27"/>
      <c r="Y2628" s="27"/>
      <c r="Z2628" s="27"/>
      <c r="AA2628" s="27"/>
      <c r="BU2628" s="140"/>
    </row>
    <row r="2629" spans="24:73" x14ac:dyDescent="0.25">
      <c r="X2629" s="27"/>
      <c r="Y2629" s="27"/>
      <c r="Z2629" s="27"/>
      <c r="AA2629" s="27"/>
      <c r="BU2629" s="140"/>
    </row>
    <row r="2630" spans="24:73" x14ac:dyDescent="0.25">
      <c r="X2630" s="27"/>
      <c r="Y2630" s="27"/>
      <c r="Z2630" s="27"/>
      <c r="AA2630" s="27"/>
      <c r="BU2630" s="140"/>
    </row>
    <row r="2631" spans="24:73" x14ac:dyDescent="0.25">
      <c r="X2631" s="27"/>
      <c r="Y2631" s="27"/>
      <c r="Z2631" s="27"/>
      <c r="AA2631" s="27"/>
      <c r="BU2631" s="140"/>
    </row>
    <row r="2632" spans="24:73" x14ac:dyDescent="0.25">
      <c r="X2632" s="27"/>
      <c r="Y2632" s="27"/>
      <c r="Z2632" s="27"/>
      <c r="AA2632" s="27"/>
      <c r="BU2632" s="140"/>
    </row>
    <row r="2633" spans="24:73" x14ac:dyDescent="0.25">
      <c r="X2633" s="27"/>
      <c r="Y2633" s="27"/>
      <c r="Z2633" s="27"/>
      <c r="AA2633" s="27"/>
      <c r="BU2633" s="140"/>
    </row>
    <row r="2634" spans="24:73" x14ac:dyDescent="0.25">
      <c r="X2634" s="27"/>
      <c r="Y2634" s="27"/>
      <c r="Z2634" s="27"/>
      <c r="AA2634" s="27"/>
      <c r="BU2634" s="140"/>
    </row>
    <row r="2635" spans="24:73" x14ac:dyDescent="0.25">
      <c r="X2635" s="27"/>
      <c r="Y2635" s="27"/>
      <c r="Z2635" s="27"/>
      <c r="AA2635" s="27"/>
      <c r="BU2635" s="140"/>
    </row>
    <row r="2636" spans="24:73" x14ac:dyDescent="0.25">
      <c r="X2636" s="27"/>
      <c r="Y2636" s="27"/>
      <c r="Z2636" s="27"/>
      <c r="AA2636" s="27"/>
      <c r="BU2636" s="140"/>
    </row>
    <row r="2637" spans="24:73" x14ac:dyDescent="0.25">
      <c r="X2637" s="27"/>
      <c r="Y2637" s="27"/>
      <c r="Z2637" s="27"/>
      <c r="AA2637" s="27"/>
      <c r="BU2637" s="140"/>
    </row>
    <row r="2638" spans="24:73" x14ac:dyDescent="0.25">
      <c r="X2638" s="27"/>
      <c r="Y2638" s="27"/>
      <c r="Z2638" s="27"/>
      <c r="AA2638" s="27"/>
      <c r="BU2638" s="140"/>
    </row>
    <row r="2639" spans="24:73" x14ac:dyDescent="0.25">
      <c r="X2639" s="27"/>
      <c r="Y2639" s="27"/>
      <c r="Z2639" s="27"/>
      <c r="AA2639" s="27"/>
      <c r="BU2639" s="140"/>
    </row>
    <row r="2640" spans="24:73" x14ac:dyDescent="0.25">
      <c r="X2640" s="27"/>
      <c r="Y2640" s="27"/>
      <c r="Z2640" s="27"/>
      <c r="AA2640" s="27"/>
      <c r="BU2640" s="140"/>
    </row>
    <row r="2641" spans="24:73" x14ac:dyDescent="0.25">
      <c r="X2641" s="27"/>
      <c r="Y2641" s="27"/>
      <c r="Z2641" s="27"/>
      <c r="AA2641" s="27"/>
      <c r="BU2641" s="140"/>
    </row>
    <row r="2642" spans="24:73" x14ac:dyDescent="0.25">
      <c r="X2642" s="27"/>
      <c r="Y2642" s="27"/>
      <c r="Z2642" s="27"/>
      <c r="AA2642" s="27"/>
      <c r="BU2642" s="140"/>
    </row>
    <row r="2643" spans="24:73" x14ac:dyDescent="0.25">
      <c r="X2643" s="27"/>
      <c r="Y2643" s="27"/>
      <c r="Z2643" s="27"/>
      <c r="AA2643" s="27"/>
      <c r="BU2643" s="140"/>
    </row>
    <row r="2644" spans="24:73" x14ac:dyDescent="0.25">
      <c r="X2644" s="27"/>
      <c r="Y2644" s="27"/>
      <c r="Z2644" s="27"/>
      <c r="AA2644" s="27"/>
      <c r="BU2644" s="140"/>
    </row>
    <row r="2645" spans="24:73" x14ac:dyDescent="0.25">
      <c r="X2645" s="27"/>
      <c r="Y2645" s="27"/>
      <c r="Z2645" s="27"/>
      <c r="AA2645" s="27"/>
      <c r="BU2645" s="140"/>
    </row>
    <row r="2646" spans="24:73" x14ac:dyDescent="0.25">
      <c r="X2646" s="27"/>
      <c r="Y2646" s="27"/>
      <c r="Z2646" s="27"/>
      <c r="AA2646" s="27"/>
      <c r="BU2646" s="140"/>
    </row>
    <row r="2647" spans="24:73" x14ac:dyDescent="0.25">
      <c r="X2647" s="27"/>
      <c r="Y2647" s="27"/>
      <c r="Z2647" s="27"/>
      <c r="AA2647" s="27"/>
      <c r="BU2647" s="140"/>
    </row>
    <row r="2648" spans="24:73" x14ac:dyDescent="0.25">
      <c r="X2648" s="27"/>
      <c r="Y2648" s="27"/>
      <c r="Z2648" s="27"/>
      <c r="AA2648" s="27"/>
      <c r="BU2648" s="140"/>
    </row>
    <row r="2649" spans="24:73" x14ac:dyDescent="0.25">
      <c r="X2649" s="27"/>
      <c r="Y2649" s="27"/>
      <c r="Z2649" s="27"/>
      <c r="AA2649" s="27"/>
      <c r="BU2649" s="140"/>
    </row>
    <row r="2650" spans="24:73" x14ac:dyDescent="0.25">
      <c r="X2650" s="27"/>
      <c r="Y2650" s="27"/>
      <c r="Z2650" s="27"/>
      <c r="AA2650" s="27"/>
      <c r="BU2650" s="140"/>
    </row>
    <row r="2651" spans="24:73" x14ac:dyDescent="0.25">
      <c r="X2651" s="27"/>
      <c r="Y2651" s="27"/>
      <c r="Z2651" s="27"/>
      <c r="AA2651" s="27"/>
      <c r="BU2651" s="140"/>
    </row>
    <row r="2652" spans="24:73" x14ac:dyDescent="0.25">
      <c r="X2652" s="27"/>
      <c r="Y2652" s="27"/>
      <c r="Z2652" s="27"/>
      <c r="AA2652" s="27"/>
      <c r="BU2652" s="140"/>
    </row>
    <row r="2653" spans="24:73" x14ac:dyDescent="0.25">
      <c r="X2653" s="27"/>
      <c r="Y2653" s="27"/>
      <c r="Z2653" s="27"/>
      <c r="AA2653" s="27"/>
      <c r="BU2653" s="140"/>
    </row>
    <row r="2654" spans="24:73" x14ac:dyDescent="0.25">
      <c r="X2654" s="27"/>
      <c r="Y2654" s="27"/>
      <c r="Z2654" s="27"/>
      <c r="AA2654" s="27"/>
      <c r="BU2654" s="140"/>
    </row>
    <row r="2655" spans="24:73" x14ac:dyDescent="0.25">
      <c r="X2655" s="27"/>
      <c r="Y2655" s="27"/>
      <c r="Z2655" s="27"/>
      <c r="AA2655" s="27"/>
      <c r="BU2655" s="140"/>
    </row>
    <row r="2656" spans="24:73" x14ac:dyDescent="0.25">
      <c r="X2656" s="27"/>
      <c r="Y2656" s="27"/>
      <c r="Z2656" s="27"/>
      <c r="AA2656" s="27"/>
      <c r="BU2656" s="140"/>
    </row>
    <row r="2657" spans="24:73" x14ac:dyDescent="0.25">
      <c r="X2657" s="27"/>
      <c r="Y2657" s="27"/>
      <c r="Z2657" s="27"/>
      <c r="AA2657" s="27"/>
      <c r="BU2657" s="140"/>
    </row>
    <row r="2658" spans="24:73" x14ac:dyDescent="0.25">
      <c r="X2658" s="27"/>
      <c r="Y2658" s="27"/>
      <c r="Z2658" s="27"/>
      <c r="AA2658" s="27"/>
      <c r="BU2658" s="140"/>
    </row>
    <row r="2659" spans="24:73" x14ac:dyDescent="0.25">
      <c r="X2659" s="27"/>
      <c r="Y2659" s="27"/>
      <c r="Z2659" s="27"/>
      <c r="AA2659" s="27"/>
      <c r="BU2659" s="140"/>
    </row>
    <row r="2660" spans="24:73" x14ac:dyDescent="0.25">
      <c r="X2660" s="27"/>
      <c r="Y2660" s="27"/>
      <c r="Z2660" s="27"/>
      <c r="AA2660" s="27"/>
      <c r="BU2660" s="140"/>
    </row>
    <row r="2661" spans="24:73" x14ac:dyDescent="0.25">
      <c r="X2661" s="27"/>
      <c r="Y2661" s="27"/>
      <c r="Z2661" s="27"/>
      <c r="AA2661" s="27"/>
      <c r="BU2661" s="140"/>
    </row>
    <row r="2662" spans="24:73" x14ac:dyDescent="0.25">
      <c r="X2662" s="27"/>
      <c r="Y2662" s="27"/>
      <c r="Z2662" s="27"/>
      <c r="AA2662" s="27"/>
      <c r="BU2662" s="140"/>
    </row>
    <row r="2663" spans="24:73" x14ac:dyDescent="0.25">
      <c r="X2663" s="27"/>
      <c r="Y2663" s="27"/>
      <c r="Z2663" s="27"/>
      <c r="AA2663" s="27"/>
      <c r="BU2663" s="140"/>
    </row>
    <row r="2664" spans="24:73" x14ac:dyDescent="0.25">
      <c r="X2664" s="27"/>
      <c r="Y2664" s="27"/>
      <c r="Z2664" s="27"/>
      <c r="AA2664" s="27"/>
      <c r="BU2664" s="140"/>
    </row>
    <row r="2665" spans="24:73" x14ac:dyDescent="0.25">
      <c r="X2665" s="27"/>
      <c r="Y2665" s="27"/>
      <c r="Z2665" s="27"/>
      <c r="AA2665" s="27"/>
      <c r="BU2665" s="140"/>
    </row>
    <row r="2666" spans="24:73" x14ac:dyDescent="0.25">
      <c r="X2666" s="27"/>
      <c r="Y2666" s="27"/>
      <c r="Z2666" s="27"/>
      <c r="AA2666" s="27"/>
      <c r="BU2666" s="140"/>
    </row>
    <row r="2667" spans="24:73" x14ac:dyDescent="0.25">
      <c r="X2667" s="27"/>
      <c r="Y2667" s="27"/>
      <c r="Z2667" s="27"/>
      <c r="AA2667" s="27"/>
      <c r="BU2667" s="140"/>
    </row>
    <row r="2668" spans="24:73" x14ac:dyDescent="0.25">
      <c r="X2668" s="27"/>
      <c r="Y2668" s="27"/>
      <c r="Z2668" s="27"/>
      <c r="AA2668" s="27"/>
      <c r="BU2668" s="140"/>
    </row>
    <row r="2669" spans="24:73" x14ac:dyDescent="0.25">
      <c r="X2669" s="27"/>
      <c r="Y2669" s="27"/>
      <c r="Z2669" s="27"/>
      <c r="AA2669" s="27"/>
      <c r="BU2669" s="140"/>
    </row>
    <row r="2670" spans="24:73" x14ac:dyDescent="0.25">
      <c r="X2670" s="27"/>
      <c r="Y2670" s="27"/>
      <c r="Z2670" s="27"/>
      <c r="AA2670" s="27"/>
      <c r="BU2670" s="140"/>
    </row>
    <row r="2671" spans="24:73" x14ac:dyDescent="0.25">
      <c r="X2671" s="27"/>
      <c r="Y2671" s="27"/>
      <c r="Z2671" s="27"/>
      <c r="AA2671" s="27"/>
      <c r="BU2671" s="140"/>
    </row>
    <row r="2672" spans="24:73" x14ac:dyDescent="0.25">
      <c r="X2672" s="27"/>
      <c r="Y2672" s="27"/>
      <c r="Z2672" s="27"/>
      <c r="AA2672" s="27"/>
      <c r="BU2672" s="140"/>
    </row>
    <row r="2673" spans="24:73" x14ac:dyDescent="0.25">
      <c r="X2673" s="27"/>
      <c r="Y2673" s="27"/>
      <c r="Z2673" s="27"/>
      <c r="AA2673" s="27"/>
      <c r="BU2673" s="140"/>
    </row>
    <row r="2674" spans="24:73" x14ac:dyDescent="0.25">
      <c r="X2674" s="27"/>
      <c r="Y2674" s="27"/>
      <c r="Z2674" s="27"/>
      <c r="AA2674" s="27"/>
      <c r="BU2674" s="140"/>
    </row>
    <row r="2675" spans="24:73" x14ac:dyDescent="0.25">
      <c r="X2675" s="27"/>
      <c r="Y2675" s="27"/>
      <c r="Z2675" s="27"/>
      <c r="AA2675" s="27"/>
      <c r="BU2675" s="140"/>
    </row>
    <row r="2676" spans="24:73" x14ac:dyDescent="0.25">
      <c r="X2676" s="27"/>
      <c r="Y2676" s="27"/>
      <c r="Z2676" s="27"/>
      <c r="AA2676" s="27"/>
      <c r="BU2676" s="140"/>
    </row>
    <row r="2677" spans="24:73" x14ac:dyDescent="0.25">
      <c r="X2677" s="27"/>
      <c r="Y2677" s="27"/>
      <c r="Z2677" s="27"/>
      <c r="AA2677" s="27"/>
      <c r="BU2677" s="140"/>
    </row>
    <row r="2678" spans="24:73" x14ac:dyDescent="0.25">
      <c r="X2678" s="27"/>
      <c r="Y2678" s="27"/>
      <c r="Z2678" s="27"/>
      <c r="AA2678" s="27"/>
      <c r="BU2678" s="140"/>
    </row>
    <row r="2679" spans="24:73" x14ac:dyDescent="0.25">
      <c r="X2679" s="27"/>
      <c r="Y2679" s="27"/>
      <c r="Z2679" s="27"/>
      <c r="AA2679" s="27"/>
      <c r="BU2679" s="140"/>
    </row>
    <row r="2680" spans="24:73" x14ac:dyDescent="0.25">
      <c r="X2680" s="27"/>
      <c r="Y2680" s="27"/>
      <c r="Z2680" s="27"/>
      <c r="AA2680" s="27"/>
      <c r="BU2680" s="140"/>
    </row>
    <row r="2681" spans="24:73" x14ac:dyDescent="0.25">
      <c r="X2681" s="27"/>
      <c r="Y2681" s="27"/>
      <c r="Z2681" s="27"/>
      <c r="AA2681" s="27"/>
      <c r="BU2681" s="140"/>
    </row>
    <row r="2682" spans="24:73" x14ac:dyDescent="0.25">
      <c r="X2682" s="27"/>
      <c r="Y2682" s="27"/>
      <c r="Z2682" s="27"/>
      <c r="AA2682" s="27"/>
      <c r="BU2682" s="140"/>
    </row>
    <row r="2683" spans="24:73" x14ac:dyDescent="0.25">
      <c r="X2683" s="27"/>
      <c r="Y2683" s="27"/>
      <c r="Z2683" s="27"/>
      <c r="AA2683" s="27"/>
      <c r="BU2683" s="140"/>
    </row>
    <row r="2684" spans="24:73" x14ac:dyDescent="0.25">
      <c r="X2684" s="27"/>
      <c r="Y2684" s="27"/>
      <c r="Z2684" s="27"/>
      <c r="AA2684" s="27"/>
      <c r="BU2684" s="140"/>
    </row>
    <row r="2685" spans="24:73" x14ac:dyDescent="0.25">
      <c r="X2685" s="27"/>
      <c r="Y2685" s="27"/>
      <c r="Z2685" s="27"/>
      <c r="AA2685" s="27"/>
      <c r="BU2685" s="140"/>
    </row>
    <row r="2686" spans="24:73" x14ac:dyDescent="0.25">
      <c r="X2686" s="27"/>
      <c r="Y2686" s="27"/>
      <c r="Z2686" s="27"/>
      <c r="AA2686" s="27"/>
      <c r="BU2686" s="140"/>
    </row>
    <row r="2687" spans="24:73" x14ac:dyDescent="0.25">
      <c r="X2687" s="27"/>
      <c r="Y2687" s="27"/>
      <c r="Z2687" s="27"/>
      <c r="AA2687" s="27"/>
      <c r="BU2687" s="140"/>
    </row>
    <row r="2688" spans="24:73" x14ac:dyDescent="0.25">
      <c r="X2688" s="27"/>
      <c r="Y2688" s="27"/>
      <c r="Z2688" s="27"/>
      <c r="AA2688" s="27"/>
      <c r="BU2688" s="140"/>
    </row>
    <row r="2689" spans="24:73" x14ac:dyDescent="0.25">
      <c r="X2689" s="27"/>
      <c r="Y2689" s="27"/>
      <c r="Z2689" s="27"/>
      <c r="AA2689" s="27"/>
      <c r="BU2689" s="140"/>
    </row>
    <row r="2690" spans="24:73" x14ac:dyDescent="0.25">
      <c r="X2690" s="27"/>
      <c r="Y2690" s="27"/>
      <c r="Z2690" s="27"/>
      <c r="AA2690" s="27"/>
      <c r="BU2690" s="140"/>
    </row>
    <row r="2691" spans="24:73" x14ac:dyDescent="0.25">
      <c r="X2691" s="27"/>
      <c r="Y2691" s="27"/>
      <c r="Z2691" s="27"/>
      <c r="AA2691" s="27"/>
      <c r="BU2691" s="140"/>
    </row>
    <row r="2692" spans="24:73" x14ac:dyDescent="0.25">
      <c r="X2692" s="27"/>
      <c r="Y2692" s="27"/>
      <c r="Z2692" s="27"/>
      <c r="AA2692" s="27"/>
      <c r="BU2692" s="140"/>
    </row>
    <row r="2693" spans="24:73" x14ac:dyDescent="0.25">
      <c r="X2693" s="27"/>
      <c r="Y2693" s="27"/>
      <c r="Z2693" s="27"/>
      <c r="AA2693" s="27"/>
      <c r="BU2693" s="140"/>
    </row>
    <row r="2694" spans="24:73" x14ac:dyDescent="0.25">
      <c r="X2694" s="27"/>
      <c r="Y2694" s="27"/>
      <c r="Z2694" s="27"/>
      <c r="AA2694" s="27"/>
      <c r="BU2694" s="140"/>
    </row>
    <row r="2695" spans="24:73" x14ac:dyDescent="0.25">
      <c r="X2695" s="27"/>
      <c r="Y2695" s="27"/>
      <c r="Z2695" s="27"/>
      <c r="AA2695" s="27"/>
      <c r="BU2695" s="140"/>
    </row>
    <row r="2696" spans="24:73" x14ac:dyDescent="0.25">
      <c r="X2696" s="27"/>
      <c r="Y2696" s="27"/>
      <c r="Z2696" s="27"/>
      <c r="AA2696" s="27"/>
      <c r="BU2696" s="140"/>
    </row>
    <row r="2697" spans="24:73" x14ac:dyDescent="0.25">
      <c r="X2697" s="27"/>
      <c r="Y2697" s="27"/>
      <c r="Z2697" s="27"/>
      <c r="AA2697" s="27"/>
      <c r="BU2697" s="140"/>
    </row>
    <row r="2698" spans="24:73" x14ac:dyDescent="0.25">
      <c r="X2698" s="27"/>
      <c r="Y2698" s="27"/>
      <c r="Z2698" s="27"/>
      <c r="AA2698" s="27"/>
      <c r="BU2698" s="140"/>
    </row>
    <row r="2699" spans="24:73" x14ac:dyDescent="0.25">
      <c r="X2699" s="27"/>
      <c r="Y2699" s="27"/>
      <c r="Z2699" s="27"/>
      <c r="AA2699" s="27"/>
      <c r="BU2699" s="140"/>
    </row>
    <row r="2700" spans="24:73" x14ac:dyDescent="0.25">
      <c r="X2700" s="27"/>
      <c r="Y2700" s="27"/>
      <c r="Z2700" s="27"/>
      <c r="AA2700" s="27"/>
      <c r="BU2700" s="140"/>
    </row>
    <row r="2701" spans="24:73" x14ac:dyDescent="0.25">
      <c r="X2701" s="27"/>
      <c r="Y2701" s="27"/>
      <c r="Z2701" s="27"/>
      <c r="AA2701" s="27"/>
      <c r="BU2701" s="140"/>
    </row>
    <row r="2702" spans="24:73" x14ac:dyDescent="0.25">
      <c r="X2702" s="27"/>
      <c r="Y2702" s="27"/>
      <c r="Z2702" s="27"/>
      <c r="AA2702" s="27"/>
      <c r="BU2702" s="140"/>
    </row>
    <row r="2703" spans="24:73" x14ac:dyDescent="0.25">
      <c r="X2703" s="27"/>
      <c r="Y2703" s="27"/>
      <c r="Z2703" s="27"/>
      <c r="AA2703" s="27"/>
      <c r="BU2703" s="140"/>
    </row>
    <row r="2704" spans="24:73" x14ac:dyDescent="0.25">
      <c r="X2704" s="27"/>
      <c r="Y2704" s="27"/>
      <c r="Z2704" s="27"/>
      <c r="AA2704" s="27"/>
      <c r="BU2704" s="140"/>
    </row>
    <row r="2705" spans="24:73" x14ac:dyDescent="0.25">
      <c r="X2705" s="27"/>
      <c r="Y2705" s="27"/>
      <c r="Z2705" s="27"/>
      <c r="AA2705" s="27"/>
      <c r="BU2705" s="140"/>
    </row>
    <row r="2706" spans="24:73" x14ac:dyDescent="0.25">
      <c r="X2706" s="27"/>
      <c r="Y2706" s="27"/>
      <c r="Z2706" s="27"/>
      <c r="AA2706" s="27"/>
      <c r="BU2706" s="140"/>
    </row>
    <row r="2707" spans="24:73" x14ac:dyDescent="0.25">
      <c r="X2707" s="27"/>
      <c r="Y2707" s="27"/>
      <c r="Z2707" s="27"/>
      <c r="AA2707" s="27"/>
      <c r="BU2707" s="140"/>
    </row>
    <row r="2708" spans="24:73" x14ac:dyDescent="0.25">
      <c r="X2708" s="27"/>
      <c r="Y2708" s="27"/>
      <c r="Z2708" s="27"/>
      <c r="AA2708" s="27"/>
      <c r="BU2708" s="140"/>
    </row>
    <row r="2709" spans="24:73" x14ac:dyDescent="0.25">
      <c r="X2709" s="27"/>
      <c r="Y2709" s="27"/>
      <c r="Z2709" s="27"/>
      <c r="AA2709" s="27"/>
      <c r="BU2709" s="140"/>
    </row>
    <row r="2710" spans="24:73" x14ac:dyDescent="0.25">
      <c r="X2710" s="27"/>
      <c r="Y2710" s="27"/>
      <c r="Z2710" s="27"/>
      <c r="AA2710" s="27"/>
      <c r="BU2710" s="140"/>
    </row>
    <row r="2711" spans="24:73" x14ac:dyDescent="0.25">
      <c r="X2711" s="27"/>
      <c r="Y2711" s="27"/>
      <c r="Z2711" s="27"/>
      <c r="AA2711" s="27"/>
      <c r="BU2711" s="140"/>
    </row>
    <row r="2712" spans="24:73" x14ac:dyDescent="0.25">
      <c r="X2712" s="27"/>
      <c r="Y2712" s="27"/>
      <c r="Z2712" s="27"/>
      <c r="AA2712" s="27"/>
      <c r="BU2712" s="140"/>
    </row>
    <row r="2713" spans="24:73" x14ac:dyDescent="0.25">
      <c r="X2713" s="27"/>
      <c r="Y2713" s="27"/>
      <c r="Z2713" s="27"/>
      <c r="AA2713" s="27"/>
      <c r="BU2713" s="140"/>
    </row>
    <row r="2714" spans="24:73" x14ac:dyDescent="0.25">
      <c r="X2714" s="27"/>
      <c r="Y2714" s="27"/>
      <c r="Z2714" s="27"/>
      <c r="AA2714" s="27"/>
      <c r="BU2714" s="140"/>
    </row>
    <row r="2715" spans="24:73" x14ac:dyDescent="0.25">
      <c r="X2715" s="27"/>
      <c r="Y2715" s="27"/>
      <c r="Z2715" s="27"/>
      <c r="AA2715" s="27"/>
      <c r="BU2715" s="140"/>
    </row>
    <row r="2716" spans="24:73" x14ac:dyDescent="0.25">
      <c r="X2716" s="27"/>
      <c r="Y2716" s="27"/>
      <c r="Z2716" s="27"/>
      <c r="AA2716" s="27"/>
      <c r="BU2716" s="140"/>
    </row>
    <row r="2717" spans="24:73" x14ac:dyDescent="0.25">
      <c r="X2717" s="27"/>
      <c r="Y2717" s="27"/>
      <c r="Z2717" s="27"/>
      <c r="AA2717" s="27"/>
      <c r="BU2717" s="140"/>
    </row>
    <row r="2718" spans="24:73" x14ac:dyDescent="0.25">
      <c r="X2718" s="27"/>
      <c r="Y2718" s="27"/>
      <c r="Z2718" s="27"/>
      <c r="AA2718" s="27"/>
      <c r="BU2718" s="140"/>
    </row>
    <row r="2719" spans="24:73" x14ac:dyDescent="0.25">
      <c r="X2719" s="27"/>
      <c r="Y2719" s="27"/>
      <c r="Z2719" s="27"/>
      <c r="AA2719" s="27"/>
      <c r="BU2719" s="140"/>
    </row>
    <row r="2720" spans="24:73" x14ac:dyDescent="0.25">
      <c r="X2720" s="27"/>
      <c r="Y2720" s="27"/>
      <c r="Z2720" s="27"/>
      <c r="AA2720" s="27"/>
      <c r="BU2720" s="140"/>
    </row>
    <row r="2721" spans="24:73" x14ac:dyDescent="0.25">
      <c r="X2721" s="27"/>
      <c r="Y2721" s="27"/>
      <c r="Z2721" s="27"/>
      <c r="AA2721" s="27"/>
      <c r="BU2721" s="140"/>
    </row>
    <row r="2722" spans="24:73" x14ac:dyDescent="0.25">
      <c r="X2722" s="27"/>
      <c r="Y2722" s="27"/>
      <c r="Z2722" s="27"/>
      <c r="AA2722" s="27"/>
      <c r="BU2722" s="140"/>
    </row>
    <row r="2723" spans="24:73" x14ac:dyDescent="0.25">
      <c r="X2723" s="27"/>
      <c r="Y2723" s="27"/>
      <c r="Z2723" s="27"/>
      <c r="AA2723" s="27"/>
      <c r="BU2723" s="140"/>
    </row>
    <row r="2724" spans="24:73" x14ac:dyDescent="0.25">
      <c r="X2724" s="27"/>
      <c r="Y2724" s="27"/>
      <c r="Z2724" s="27"/>
      <c r="AA2724" s="27"/>
      <c r="BU2724" s="140"/>
    </row>
    <row r="2725" spans="24:73" x14ac:dyDescent="0.25">
      <c r="X2725" s="27"/>
      <c r="Y2725" s="27"/>
      <c r="Z2725" s="27"/>
      <c r="AA2725" s="27"/>
      <c r="BU2725" s="140"/>
    </row>
    <row r="2726" spans="24:73" x14ac:dyDescent="0.25">
      <c r="X2726" s="27"/>
      <c r="Y2726" s="27"/>
      <c r="Z2726" s="27"/>
      <c r="AA2726" s="27"/>
      <c r="BU2726" s="140"/>
    </row>
    <row r="2727" spans="24:73" x14ac:dyDescent="0.25">
      <c r="X2727" s="27"/>
      <c r="Y2727" s="27"/>
      <c r="Z2727" s="27"/>
      <c r="AA2727" s="27"/>
      <c r="BU2727" s="140"/>
    </row>
    <row r="2728" spans="24:73" x14ac:dyDescent="0.25">
      <c r="X2728" s="27"/>
      <c r="Y2728" s="27"/>
      <c r="Z2728" s="27"/>
      <c r="AA2728" s="27"/>
      <c r="BU2728" s="140"/>
    </row>
    <row r="2729" spans="24:73" x14ac:dyDescent="0.25">
      <c r="X2729" s="27"/>
      <c r="Y2729" s="27"/>
      <c r="Z2729" s="27"/>
      <c r="AA2729" s="27"/>
      <c r="BU2729" s="140"/>
    </row>
    <row r="2730" spans="24:73" x14ac:dyDescent="0.25">
      <c r="X2730" s="27"/>
      <c r="Y2730" s="27"/>
      <c r="Z2730" s="27"/>
      <c r="AA2730" s="27"/>
      <c r="BU2730" s="140"/>
    </row>
    <row r="2731" spans="24:73" x14ac:dyDescent="0.25">
      <c r="X2731" s="27"/>
      <c r="Y2731" s="27"/>
      <c r="Z2731" s="27"/>
      <c r="AA2731" s="27"/>
      <c r="BU2731" s="140"/>
    </row>
    <row r="2732" spans="24:73" x14ac:dyDescent="0.25">
      <c r="X2732" s="27"/>
      <c r="Y2732" s="27"/>
      <c r="Z2732" s="27"/>
      <c r="AA2732" s="27"/>
      <c r="BU2732" s="140"/>
    </row>
    <row r="2733" spans="24:73" x14ac:dyDescent="0.25">
      <c r="X2733" s="27"/>
      <c r="Y2733" s="27"/>
      <c r="Z2733" s="27"/>
      <c r="AA2733" s="27"/>
      <c r="BU2733" s="140"/>
    </row>
    <row r="2734" spans="24:73" x14ac:dyDescent="0.25">
      <c r="X2734" s="27"/>
      <c r="Y2734" s="27"/>
      <c r="Z2734" s="27"/>
      <c r="AA2734" s="27"/>
      <c r="BU2734" s="140"/>
    </row>
    <row r="2735" spans="24:73" x14ac:dyDescent="0.25">
      <c r="X2735" s="27"/>
      <c r="Y2735" s="27"/>
      <c r="Z2735" s="27"/>
      <c r="AA2735" s="27"/>
      <c r="BU2735" s="140"/>
    </row>
    <row r="2736" spans="24:73" x14ac:dyDescent="0.25">
      <c r="X2736" s="27"/>
      <c r="Y2736" s="27"/>
      <c r="Z2736" s="27"/>
      <c r="AA2736" s="27"/>
      <c r="BU2736" s="140"/>
    </row>
    <row r="2737" spans="24:73" x14ac:dyDescent="0.25">
      <c r="X2737" s="27"/>
      <c r="Y2737" s="27"/>
      <c r="Z2737" s="27"/>
      <c r="AA2737" s="27"/>
      <c r="BU2737" s="140"/>
    </row>
    <row r="2738" spans="24:73" x14ac:dyDescent="0.25">
      <c r="X2738" s="27"/>
      <c r="Y2738" s="27"/>
      <c r="Z2738" s="27"/>
      <c r="AA2738" s="27"/>
      <c r="BU2738" s="140"/>
    </row>
    <row r="2739" spans="24:73" x14ac:dyDescent="0.25">
      <c r="X2739" s="27"/>
      <c r="Y2739" s="27"/>
      <c r="Z2739" s="27"/>
      <c r="AA2739" s="27"/>
      <c r="BU2739" s="140"/>
    </row>
    <row r="2740" spans="24:73" x14ac:dyDescent="0.25">
      <c r="X2740" s="27"/>
      <c r="Y2740" s="27"/>
      <c r="Z2740" s="27"/>
      <c r="AA2740" s="27"/>
      <c r="BU2740" s="140"/>
    </row>
    <row r="2741" spans="24:73" x14ac:dyDescent="0.25">
      <c r="X2741" s="27"/>
      <c r="Y2741" s="27"/>
      <c r="Z2741" s="27"/>
      <c r="AA2741" s="27"/>
      <c r="BU2741" s="140"/>
    </row>
    <row r="2742" spans="24:73" x14ac:dyDescent="0.25">
      <c r="X2742" s="27"/>
      <c r="Y2742" s="27"/>
      <c r="Z2742" s="27"/>
      <c r="AA2742" s="27"/>
      <c r="BU2742" s="140"/>
    </row>
    <row r="2743" spans="24:73" x14ac:dyDescent="0.25">
      <c r="X2743" s="27"/>
      <c r="Y2743" s="27"/>
      <c r="Z2743" s="27"/>
      <c r="AA2743" s="27"/>
      <c r="BU2743" s="140"/>
    </row>
    <row r="2744" spans="24:73" x14ac:dyDescent="0.25">
      <c r="X2744" s="27"/>
      <c r="Y2744" s="27"/>
      <c r="Z2744" s="27"/>
      <c r="AA2744" s="27"/>
      <c r="BU2744" s="140"/>
    </row>
    <row r="2745" spans="24:73" x14ac:dyDescent="0.25">
      <c r="X2745" s="27"/>
      <c r="Y2745" s="27"/>
      <c r="Z2745" s="27"/>
      <c r="AA2745" s="27"/>
      <c r="BU2745" s="140"/>
    </row>
    <row r="2746" spans="24:73" x14ac:dyDescent="0.25">
      <c r="X2746" s="27"/>
      <c r="Y2746" s="27"/>
      <c r="Z2746" s="27"/>
      <c r="AA2746" s="27"/>
      <c r="BU2746" s="140"/>
    </row>
    <row r="2747" spans="24:73" x14ac:dyDescent="0.25">
      <c r="X2747" s="27"/>
      <c r="Y2747" s="27"/>
      <c r="Z2747" s="27"/>
      <c r="AA2747" s="27"/>
      <c r="BU2747" s="140"/>
    </row>
    <row r="2748" spans="24:73" x14ac:dyDescent="0.25">
      <c r="X2748" s="27"/>
      <c r="Y2748" s="27"/>
      <c r="Z2748" s="27"/>
      <c r="AA2748" s="27"/>
      <c r="BU2748" s="140"/>
    </row>
    <row r="2749" spans="24:73" x14ac:dyDescent="0.25">
      <c r="X2749" s="27"/>
      <c r="Y2749" s="27"/>
      <c r="Z2749" s="27"/>
      <c r="AA2749" s="27"/>
      <c r="BU2749" s="140"/>
    </row>
    <row r="2750" spans="24:73" x14ac:dyDescent="0.25">
      <c r="X2750" s="27"/>
      <c r="Y2750" s="27"/>
      <c r="Z2750" s="27"/>
      <c r="AA2750" s="27"/>
      <c r="BU2750" s="140"/>
    </row>
    <row r="2751" spans="24:73" x14ac:dyDescent="0.25">
      <c r="X2751" s="27"/>
      <c r="Y2751" s="27"/>
      <c r="Z2751" s="27"/>
      <c r="AA2751" s="27"/>
      <c r="BU2751" s="140"/>
    </row>
    <row r="2752" spans="24:73" x14ac:dyDescent="0.25">
      <c r="X2752" s="27"/>
      <c r="Y2752" s="27"/>
      <c r="Z2752" s="27"/>
      <c r="AA2752" s="27"/>
      <c r="BU2752" s="140"/>
    </row>
    <row r="2753" spans="24:73" x14ac:dyDescent="0.25">
      <c r="X2753" s="27"/>
      <c r="Y2753" s="27"/>
      <c r="Z2753" s="27"/>
      <c r="AA2753" s="27"/>
      <c r="BU2753" s="140"/>
    </row>
    <row r="2754" spans="24:73" x14ac:dyDescent="0.25">
      <c r="X2754" s="27"/>
      <c r="Y2754" s="27"/>
      <c r="Z2754" s="27"/>
      <c r="AA2754" s="27"/>
      <c r="BU2754" s="140"/>
    </row>
    <row r="2755" spans="24:73" x14ac:dyDescent="0.25">
      <c r="X2755" s="27"/>
      <c r="Y2755" s="27"/>
      <c r="Z2755" s="27"/>
      <c r="AA2755" s="27"/>
      <c r="BU2755" s="140"/>
    </row>
    <row r="2756" spans="24:73" x14ac:dyDescent="0.25">
      <c r="X2756" s="27"/>
      <c r="Y2756" s="27"/>
      <c r="Z2756" s="27"/>
      <c r="AA2756" s="27"/>
      <c r="BU2756" s="140"/>
    </row>
    <row r="2757" spans="24:73" x14ac:dyDescent="0.25">
      <c r="X2757" s="27"/>
      <c r="Y2757" s="27"/>
      <c r="Z2757" s="27"/>
      <c r="AA2757" s="27"/>
      <c r="BU2757" s="140"/>
    </row>
    <row r="2758" spans="24:73" x14ac:dyDescent="0.25">
      <c r="X2758" s="27"/>
      <c r="Y2758" s="27"/>
      <c r="Z2758" s="27"/>
      <c r="AA2758" s="27"/>
      <c r="BU2758" s="140"/>
    </row>
    <row r="2759" spans="24:73" x14ac:dyDescent="0.25">
      <c r="X2759" s="27"/>
      <c r="Y2759" s="27"/>
      <c r="Z2759" s="27"/>
      <c r="AA2759" s="27"/>
      <c r="BU2759" s="140"/>
    </row>
    <row r="2760" spans="24:73" x14ac:dyDescent="0.25">
      <c r="X2760" s="27"/>
      <c r="Y2760" s="27"/>
      <c r="Z2760" s="27"/>
      <c r="AA2760" s="27"/>
      <c r="BU2760" s="140"/>
    </row>
    <row r="2761" spans="24:73" x14ac:dyDescent="0.25">
      <c r="X2761" s="27"/>
      <c r="Y2761" s="27"/>
      <c r="Z2761" s="27"/>
      <c r="AA2761" s="27"/>
      <c r="BU2761" s="140"/>
    </row>
    <row r="2762" spans="24:73" x14ac:dyDescent="0.25">
      <c r="X2762" s="27"/>
      <c r="Y2762" s="27"/>
      <c r="Z2762" s="27"/>
      <c r="AA2762" s="27"/>
      <c r="BU2762" s="140"/>
    </row>
    <row r="2763" spans="24:73" x14ac:dyDescent="0.25">
      <c r="X2763" s="27"/>
      <c r="Y2763" s="27"/>
      <c r="Z2763" s="27"/>
      <c r="AA2763" s="27"/>
      <c r="BU2763" s="140"/>
    </row>
    <row r="2764" spans="24:73" x14ac:dyDescent="0.25">
      <c r="X2764" s="27"/>
      <c r="Y2764" s="27"/>
      <c r="Z2764" s="27"/>
      <c r="AA2764" s="27"/>
      <c r="BU2764" s="140"/>
    </row>
    <row r="2765" spans="24:73" x14ac:dyDescent="0.25">
      <c r="X2765" s="27"/>
      <c r="Y2765" s="27"/>
      <c r="Z2765" s="27"/>
      <c r="AA2765" s="27"/>
      <c r="BU2765" s="140"/>
    </row>
    <row r="2766" spans="24:73" x14ac:dyDescent="0.25">
      <c r="X2766" s="27"/>
      <c r="Y2766" s="27"/>
      <c r="Z2766" s="27"/>
      <c r="AA2766" s="27"/>
      <c r="BU2766" s="140"/>
    </row>
    <row r="2767" spans="24:73" x14ac:dyDescent="0.25">
      <c r="X2767" s="27"/>
      <c r="Y2767" s="27"/>
      <c r="Z2767" s="27"/>
      <c r="AA2767" s="27"/>
      <c r="BU2767" s="140"/>
    </row>
    <row r="2768" spans="24:73" x14ac:dyDescent="0.25">
      <c r="X2768" s="27"/>
      <c r="Y2768" s="27"/>
      <c r="Z2768" s="27"/>
      <c r="AA2768" s="27"/>
      <c r="BU2768" s="140"/>
    </row>
    <row r="2769" spans="24:73" x14ac:dyDescent="0.25">
      <c r="X2769" s="27"/>
      <c r="Y2769" s="27"/>
      <c r="Z2769" s="27"/>
      <c r="AA2769" s="27"/>
      <c r="BU2769" s="140"/>
    </row>
    <row r="2770" spans="24:73" x14ac:dyDescent="0.25">
      <c r="X2770" s="27"/>
      <c r="Y2770" s="27"/>
      <c r="Z2770" s="27"/>
      <c r="AA2770" s="27"/>
      <c r="BU2770" s="140"/>
    </row>
    <row r="2771" spans="24:73" x14ac:dyDescent="0.25">
      <c r="X2771" s="27"/>
      <c r="Y2771" s="27"/>
      <c r="Z2771" s="27"/>
      <c r="AA2771" s="27"/>
      <c r="BU2771" s="140"/>
    </row>
    <row r="2772" spans="24:73" x14ac:dyDescent="0.25">
      <c r="X2772" s="27"/>
      <c r="Y2772" s="27"/>
      <c r="Z2772" s="27"/>
      <c r="AA2772" s="27"/>
      <c r="BU2772" s="140"/>
    </row>
    <row r="2773" spans="24:73" x14ac:dyDescent="0.25">
      <c r="X2773" s="27"/>
      <c r="Y2773" s="27"/>
      <c r="Z2773" s="27"/>
      <c r="AA2773" s="27"/>
      <c r="BU2773" s="140"/>
    </row>
    <row r="2774" spans="24:73" x14ac:dyDescent="0.25">
      <c r="X2774" s="27"/>
      <c r="Y2774" s="27"/>
      <c r="Z2774" s="27"/>
      <c r="AA2774" s="27"/>
      <c r="BU2774" s="140"/>
    </row>
    <row r="2775" spans="24:73" x14ac:dyDescent="0.25">
      <c r="X2775" s="27"/>
      <c r="Y2775" s="27"/>
      <c r="Z2775" s="27"/>
      <c r="AA2775" s="27"/>
      <c r="BU2775" s="140"/>
    </row>
    <row r="2776" spans="24:73" x14ac:dyDescent="0.25">
      <c r="X2776" s="27"/>
      <c r="Y2776" s="27"/>
      <c r="Z2776" s="27"/>
      <c r="AA2776" s="27"/>
      <c r="BU2776" s="140"/>
    </row>
    <row r="2777" spans="24:73" x14ac:dyDescent="0.25">
      <c r="X2777" s="27"/>
      <c r="Y2777" s="27"/>
      <c r="Z2777" s="27"/>
      <c r="AA2777" s="27"/>
      <c r="BU2777" s="140"/>
    </row>
    <row r="2778" spans="24:73" x14ac:dyDescent="0.25">
      <c r="X2778" s="27"/>
      <c r="Y2778" s="27"/>
      <c r="Z2778" s="27"/>
      <c r="AA2778" s="27"/>
      <c r="BU2778" s="140"/>
    </row>
    <row r="2779" spans="24:73" x14ac:dyDescent="0.25">
      <c r="X2779" s="27"/>
      <c r="Y2779" s="27"/>
      <c r="Z2779" s="27"/>
      <c r="AA2779" s="27"/>
      <c r="BU2779" s="140"/>
    </row>
    <row r="2780" spans="24:73" x14ac:dyDescent="0.25">
      <c r="X2780" s="27"/>
      <c r="Y2780" s="27"/>
      <c r="Z2780" s="27"/>
      <c r="AA2780" s="27"/>
      <c r="BU2780" s="140"/>
    </row>
    <row r="2781" spans="24:73" x14ac:dyDescent="0.25">
      <c r="X2781" s="27"/>
      <c r="Y2781" s="27"/>
      <c r="Z2781" s="27"/>
      <c r="AA2781" s="27"/>
      <c r="BU2781" s="140"/>
    </row>
    <row r="2782" spans="24:73" x14ac:dyDescent="0.25">
      <c r="X2782" s="27"/>
      <c r="Y2782" s="27"/>
      <c r="Z2782" s="27"/>
      <c r="AA2782" s="27"/>
      <c r="BU2782" s="140"/>
    </row>
    <row r="2783" spans="24:73" x14ac:dyDescent="0.25">
      <c r="X2783" s="27"/>
      <c r="Y2783" s="27"/>
      <c r="Z2783" s="27"/>
      <c r="AA2783" s="27"/>
      <c r="BU2783" s="140"/>
    </row>
    <row r="2784" spans="24:73" x14ac:dyDescent="0.25">
      <c r="X2784" s="27"/>
      <c r="Y2784" s="27"/>
      <c r="Z2784" s="27"/>
      <c r="AA2784" s="27"/>
      <c r="BU2784" s="140"/>
    </row>
    <row r="2785" spans="24:73" x14ac:dyDescent="0.25">
      <c r="X2785" s="27"/>
      <c r="Y2785" s="27"/>
      <c r="Z2785" s="27"/>
      <c r="AA2785" s="27"/>
      <c r="BU2785" s="140"/>
    </row>
    <row r="2786" spans="24:73" x14ac:dyDescent="0.25">
      <c r="X2786" s="27"/>
      <c r="Y2786" s="27"/>
      <c r="Z2786" s="27"/>
      <c r="AA2786" s="27"/>
      <c r="BU2786" s="140"/>
    </row>
    <row r="2787" spans="24:73" x14ac:dyDescent="0.25">
      <c r="X2787" s="27"/>
      <c r="Y2787" s="27"/>
      <c r="Z2787" s="27"/>
      <c r="AA2787" s="27"/>
      <c r="BU2787" s="140"/>
    </row>
    <row r="2788" spans="24:73" x14ac:dyDescent="0.25">
      <c r="X2788" s="27"/>
      <c r="Y2788" s="27"/>
      <c r="Z2788" s="27"/>
      <c r="AA2788" s="27"/>
      <c r="BU2788" s="140"/>
    </row>
    <row r="2789" spans="24:73" x14ac:dyDescent="0.25">
      <c r="X2789" s="27"/>
      <c r="Y2789" s="27"/>
      <c r="Z2789" s="27"/>
      <c r="AA2789" s="27"/>
      <c r="BU2789" s="140"/>
    </row>
    <row r="2790" spans="24:73" x14ac:dyDescent="0.25">
      <c r="X2790" s="27"/>
      <c r="Y2790" s="27"/>
      <c r="Z2790" s="27"/>
      <c r="AA2790" s="27"/>
      <c r="BU2790" s="140"/>
    </row>
    <row r="2791" spans="24:73" x14ac:dyDescent="0.25">
      <c r="X2791" s="27"/>
      <c r="Y2791" s="27"/>
      <c r="Z2791" s="27"/>
      <c r="AA2791" s="27"/>
      <c r="BU2791" s="140"/>
    </row>
    <row r="2792" spans="24:73" x14ac:dyDescent="0.25">
      <c r="X2792" s="27"/>
      <c r="Y2792" s="27"/>
      <c r="Z2792" s="27"/>
      <c r="AA2792" s="27"/>
      <c r="BU2792" s="140"/>
    </row>
    <row r="2793" spans="24:73" x14ac:dyDescent="0.25">
      <c r="X2793" s="27"/>
      <c r="Y2793" s="27"/>
      <c r="Z2793" s="27"/>
      <c r="AA2793" s="27"/>
      <c r="BU2793" s="140"/>
    </row>
    <row r="2794" spans="24:73" x14ac:dyDescent="0.25">
      <c r="X2794" s="27"/>
      <c r="Y2794" s="27"/>
      <c r="Z2794" s="27"/>
      <c r="AA2794" s="27"/>
      <c r="BU2794" s="140"/>
    </row>
    <row r="2795" spans="24:73" x14ac:dyDescent="0.25">
      <c r="X2795" s="27"/>
      <c r="Y2795" s="27"/>
      <c r="Z2795" s="27"/>
      <c r="AA2795" s="27"/>
      <c r="BU2795" s="140"/>
    </row>
    <row r="2796" spans="24:73" x14ac:dyDescent="0.25">
      <c r="X2796" s="27"/>
      <c r="Y2796" s="27"/>
      <c r="Z2796" s="27"/>
      <c r="AA2796" s="27"/>
      <c r="BU2796" s="140"/>
    </row>
    <row r="2797" spans="24:73" x14ac:dyDescent="0.25">
      <c r="X2797" s="27"/>
      <c r="Y2797" s="27"/>
      <c r="Z2797" s="27"/>
      <c r="AA2797" s="27"/>
      <c r="BU2797" s="140"/>
    </row>
    <row r="2798" spans="24:73" x14ac:dyDescent="0.25">
      <c r="X2798" s="27"/>
      <c r="Y2798" s="27"/>
      <c r="Z2798" s="27"/>
      <c r="AA2798" s="27"/>
      <c r="BU2798" s="140"/>
    </row>
    <row r="2799" spans="24:73" x14ac:dyDescent="0.25">
      <c r="X2799" s="27"/>
      <c r="Y2799" s="27"/>
      <c r="Z2799" s="27"/>
      <c r="AA2799" s="27"/>
      <c r="BU2799" s="140"/>
    </row>
    <row r="2800" spans="24:73" x14ac:dyDescent="0.25">
      <c r="X2800" s="27"/>
      <c r="Y2800" s="27"/>
      <c r="Z2800" s="27"/>
      <c r="AA2800" s="27"/>
      <c r="BU2800" s="140"/>
    </row>
    <row r="2801" spans="24:73" x14ac:dyDescent="0.25">
      <c r="X2801" s="27"/>
      <c r="Y2801" s="27"/>
      <c r="Z2801" s="27"/>
      <c r="AA2801" s="27"/>
      <c r="BU2801" s="140"/>
    </row>
    <row r="2802" spans="24:73" x14ac:dyDescent="0.25">
      <c r="X2802" s="27"/>
      <c r="Y2802" s="27"/>
      <c r="Z2802" s="27"/>
      <c r="AA2802" s="27"/>
      <c r="BU2802" s="140"/>
    </row>
    <row r="2803" spans="24:73" x14ac:dyDescent="0.25">
      <c r="X2803" s="27"/>
      <c r="Y2803" s="27"/>
      <c r="Z2803" s="27"/>
      <c r="AA2803" s="27"/>
      <c r="BU2803" s="140"/>
    </row>
    <row r="2804" spans="24:73" x14ac:dyDescent="0.25">
      <c r="X2804" s="27"/>
      <c r="Y2804" s="27"/>
      <c r="Z2804" s="27"/>
      <c r="AA2804" s="27"/>
      <c r="BU2804" s="140"/>
    </row>
    <row r="2805" spans="24:73" x14ac:dyDescent="0.25">
      <c r="X2805" s="27"/>
      <c r="Y2805" s="27"/>
      <c r="Z2805" s="27"/>
      <c r="AA2805" s="27"/>
      <c r="BU2805" s="140"/>
    </row>
    <row r="2806" spans="24:73" x14ac:dyDescent="0.25">
      <c r="X2806" s="27"/>
      <c r="Y2806" s="27"/>
      <c r="Z2806" s="27"/>
      <c r="AA2806" s="27"/>
      <c r="BU2806" s="140"/>
    </row>
    <row r="2807" spans="24:73" x14ac:dyDescent="0.25">
      <c r="X2807" s="27"/>
      <c r="Y2807" s="27"/>
      <c r="Z2807" s="27"/>
      <c r="AA2807" s="27"/>
      <c r="BU2807" s="140"/>
    </row>
    <row r="2808" spans="24:73" x14ac:dyDescent="0.25">
      <c r="X2808" s="27"/>
      <c r="Y2808" s="27"/>
      <c r="Z2808" s="27"/>
      <c r="AA2808" s="27"/>
      <c r="BU2808" s="140"/>
    </row>
    <row r="2809" spans="24:73" x14ac:dyDescent="0.25">
      <c r="X2809" s="27"/>
      <c r="Y2809" s="27"/>
      <c r="Z2809" s="27"/>
      <c r="AA2809" s="27"/>
      <c r="BU2809" s="140"/>
    </row>
    <row r="2810" spans="24:73" x14ac:dyDescent="0.25">
      <c r="X2810" s="27"/>
      <c r="Y2810" s="27"/>
      <c r="Z2810" s="27"/>
      <c r="AA2810" s="27"/>
      <c r="BU2810" s="140"/>
    </row>
    <row r="2811" spans="24:73" x14ac:dyDescent="0.25">
      <c r="X2811" s="27"/>
      <c r="Y2811" s="27"/>
      <c r="Z2811" s="27"/>
      <c r="AA2811" s="27"/>
      <c r="BU2811" s="140"/>
    </row>
    <row r="2812" spans="24:73" x14ac:dyDescent="0.25">
      <c r="X2812" s="27"/>
      <c r="Y2812" s="27"/>
      <c r="Z2812" s="27"/>
      <c r="AA2812" s="27"/>
      <c r="BU2812" s="140"/>
    </row>
    <row r="2813" spans="24:73" x14ac:dyDescent="0.25">
      <c r="X2813" s="27"/>
      <c r="Y2813" s="27"/>
      <c r="Z2813" s="27"/>
      <c r="AA2813" s="27"/>
      <c r="BU2813" s="140"/>
    </row>
    <row r="2814" spans="24:73" x14ac:dyDescent="0.25">
      <c r="X2814" s="27"/>
      <c r="Y2814" s="27"/>
      <c r="Z2814" s="27"/>
      <c r="AA2814" s="27"/>
      <c r="BU2814" s="140"/>
    </row>
    <row r="2815" spans="24:73" x14ac:dyDescent="0.25">
      <c r="X2815" s="27"/>
      <c r="Y2815" s="27"/>
      <c r="Z2815" s="27"/>
      <c r="AA2815" s="27"/>
      <c r="BU2815" s="140"/>
    </row>
    <row r="2816" spans="24:73" x14ac:dyDescent="0.25">
      <c r="X2816" s="27"/>
      <c r="Y2816" s="27"/>
      <c r="Z2816" s="27"/>
      <c r="AA2816" s="27"/>
      <c r="BU2816" s="140"/>
    </row>
    <row r="2817" spans="24:73" x14ac:dyDescent="0.25">
      <c r="X2817" s="27"/>
      <c r="Y2817" s="27"/>
      <c r="Z2817" s="27"/>
      <c r="AA2817" s="27"/>
      <c r="BU2817" s="140"/>
    </row>
    <row r="2818" spans="24:73" x14ac:dyDescent="0.25">
      <c r="X2818" s="27"/>
      <c r="Y2818" s="27"/>
      <c r="Z2818" s="27"/>
      <c r="AA2818" s="27"/>
      <c r="BU2818" s="140"/>
    </row>
    <row r="2819" spans="24:73" x14ac:dyDescent="0.25">
      <c r="X2819" s="27"/>
      <c r="Y2819" s="27"/>
      <c r="Z2819" s="27"/>
      <c r="AA2819" s="27"/>
      <c r="BU2819" s="140"/>
    </row>
    <row r="2820" spans="24:73" x14ac:dyDescent="0.25">
      <c r="X2820" s="27"/>
      <c r="Y2820" s="27"/>
      <c r="Z2820" s="27"/>
      <c r="AA2820" s="27"/>
      <c r="BU2820" s="140"/>
    </row>
    <row r="2821" spans="24:73" x14ac:dyDescent="0.25">
      <c r="X2821" s="27"/>
      <c r="Y2821" s="27"/>
      <c r="Z2821" s="27"/>
      <c r="AA2821" s="27"/>
      <c r="BU2821" s="140"/>
    </row>
    <row r="2822" spans="24:73" x14ac:dyDescent="0.25">
      <c r="X2822" s="27"/>
      <c r="Y2822" s="27"/>
      <c r="Z2822" s="27"/>
      <c r="AA2822" s="27"/>
      <c r="BU2822" s="140"/>
    </row>
    <row r="2823" spans="24:73" x14ac:dyDescent="0.25">
      <c r="X2823" s="27"/>
      <c r="Y2823" s="27"/>
      <c r="Z2823" s="27"/>
      <c r="AA2823" s="27"/>
      <c r="BU2823" s="140"/>
    </row>
    <row r="2824" spans="24:73" x14ac:dyDescent="0.25">
      <c r="X2824" s="27"/>
      <c r="Y2824" s="27"/>
      <c r="Z2824" s="27"/>
      <c r="AA2824" s="27"/>
      <c r="BU2824" s="140"/>
    </row>
    <row r="2825" spans="24:73" x14ac:dyDescent="0.25">
      <c r="X2825" s="27"/>
      <c r="Y2825" s="27"/>
      <c r="Z2825" s="27"/>
      <c r="AA2825" s="27"/>
      <c r="BU2825" s="140"/>
    </row>
    <row r="2826" spans="24:73" x14ac:dyDescent="0.25">
      <c r="X2826" s="27"/>
      <c r="Y2826" s="27"/>
      <c r="Z2826" s="27"/>
      <c r="AA2826" s="27"/>
      <c r="BU2826" s="140"/>
    </row>
    <row r="2827" spans="24:73" x14ac:dyDescent="0.25">
      <c r="X2827" s="27"/>
      <c r="Y2827" s="27"/>
      <c r="Z2827" s="27"/>
      <c r="AA2827" s="27"/>
      <c r="BU2827" s="140"/>
    </row>
    <row r="2828" spans="24:73" x14ac:dyDescent="0.25">
      <c r="X2828" s="27"/>
      <c r="Y2828" s="27"/>
      <c r="Z2828" s="27"/>
      <c r="AA2828" s="27"/>
      <c r="BU2828" s="140"/>
    </row>
    <row r="2829" spans="24:73" x14ac:dyDescent="0.25">
      <c r="X2829" s="27"/>
      <c r="Y2829" s="27"/>
      <c r="Z2829" s="27"/>
      <c r="AA2829" s="27"/>
      <c r="BU2829" s="140"/>
    </row>
    <row r="2830" spans="24:73" x14ac:dyDescent="0.25">
      <c r="X2830" s="27"/>
      <c r="Y2830" s="27"/>
      <c r="Z2830" s="27"/>
      <c r="AA2830" s="27"/>
      <c r="BU2830" s="140"/>
    </row>
    <row r="2831" spans="24:73" x14ac:dyDescent="0.25">
      <c r="X2831" s="27"/>
      <c r="Y2831" s="27"/>
      <c r="Z2831" s="27"/>
      <c r="AA2831" s="27"/>
      <c r="BU2831" s="140"/>
    </row>
    <row r="2832" spans="24:73" x14ac:dyDescent="0.25">
      <c r="X2832" s="27"/>
      <c r="Y2832" s="27"/>
      <c r="Z2832" s="27"/>
      <c r="AA2832" s="27"/>
      <c r="BU2832" s="140"/>
    </row>
    <row r="2833" spans="24:73" x14ac:dyDescent="0.25">
      <c r="X2833" s="27"/>
      <c r="Y2833" s="27"/>
      <c r="Z2833" s="27"/>
      <c r="AA2833" s="27"/>
      <c r="BU2833" s="140"/>
    </row>
    <row r="2834" spans="24:73" x14ac:dyDescent="0.25">
      <c r="X2834" s="27"/>
      <c r="Y2834" s="27"/>
      <c r="Z2834" s="27"/>
      <c r="AA2834" s="27"/>
      <c r="BU2834" s="140"/>
    </row>
    <row r="2835" spans="24:73" x14ac:dyDescent="0.25">
      <c r="X2835" s="27"/>
      <c r="Y2835" s="27"/>
      <c r="Z2835" s="27"/>
      <c r="AA2835" s="27"/>
      <c r="BU2835" s="140"/>
    </row>
    <row r="2836" spans="24:73" x14ac:dyDescent="0.25">
      <c r="X2836" s="27"/>
      <c r="Y2836" s="27"/>
      <c r="Z2836" s="27"/>
      <c r="AA2836" s="27"/>
      <c r="BU2836" s="140"/>
    </row>
    <row r="2837" spans="24:73" x14ac:dyDescent="0.25">
      <c r="X2837" s="27"/>
      <c r="Y2837" s="27"/>
      <c r="Z2837" s="27"/>
      <c r="AA2837" s="27"/>
      <c r="BU2837" s="140"/>
    </row>
    <row r="2838" spans="24:73" x14ac:dyDescent="0.25">
      <c r="X2838" s="27"/>
      <c r="Y2838" s="27"/>
      <c r="Z2838" s="27"/>
      <c r="AA2838" s="27"/>
      <c r="BU2838" s="140"/>
    </row>
    <row r="2839" spans="24:73" x14ac:dyDescent="0.25">
      <c r="X2839" s="27"/>
      <c r="Y2839" s="27"/>
      <c r="Z2839" s="27"/>
      <c r="AA2839" s="27"/>
      <c r="BU2839" s="140"/>
    </row>
    <row r="2840" spans="24:73" x14ac:dyDescent="0.25">
      <c r="X2840" s="27"/>
      <c r="Y2840" s="27"/>
      <c r="Z2840" s="27"/>
      <c r="AA2840" s="27"/>
      <c r="BU2840" s="140"/>
    </row>
    <row r="2841" spans="24:73" x14ac:dyDescent="0.25">
      <c r="X2841" s="27"/>
      <c r="Y2841" s="27"/>
      <c r="Z2841" s="27"/>
      <c r="AA2841" s="27"/>
      <c r="BU2841" s="140"/>
    </row>
    <row r="2842" spans="24:73" x14ac:dyDescent="0.25">
      <c r="X2842" s="27"/>
      <c r="Y2842" s="27"/>
      <c r="Z2842" s="27"/>
      <c r="AA2842" s="27"/>
      <c r="BU2842" s="140"/>
    </row>
    <row r="2843" spans="24:73" x14ac:dyDescent="0.25">
      <c r="X2843" s="27"/>
      <c r="Y2843" s="27"/>
      <c r="Z2843" s="27"/>
      <c r="AA2843" s="27"/>
      <c r="BU2843" s="140"/>
    </row>
    <row r="2844" spans="24:73" x14ac:dyDescent="0.25">
      <c r="X2844" s="27"/>
      <c r="Y2844" s="27"/>
      <c r="Z2844" s="27"/>
      <c r="AA2844" s="27"/>
      <c r="BU2844" s="140"/>
    </row>
    <row r="2845" spans="24:73" x14ac:dyDescent="0.25">
      <c r="X2845" s="27"/>
      <c r="Y2845" s="27"/>
      <c r="Z2845" s="27"/>
      <c r="AA2845" s="27"/>
      <c r="BU2845" s="140"/>
    </row>
    <row r="2846" spans="24:73" x14ac:dyDescent="0.25">
      <c r="X2846" s="27"/>
      <c r="Y2846" s="27"/>
      <c r="Z2846" s="27"/>
      <c r="AA2846" s="27"/>
      <c r="BU2846" s="140"/>
    </row>
    <row r="2847" spans="24:73" x14ac:dyDescent="0.25">
      <c r="X2847" s="27"/>
      <c r="Y2847" s="27"/>
      <c r="Z2847" s="27"/>
      <c r="AA2847" s="27"/>
      <c r="BU2847" s="140"/>
    </row>
    <row r="2848" spans="24:73" x14ac:dyDescent="0.25">
      <c r="X2848" s="27"/>
      <c r="Y2848" s="27"/>
      <c r="Z2848" s="27"/>
      <c r="AA2848" s="27"/>
      <c r="BU2848" s="140"/>
    </row>
    <row r="2849" spans="24:73" x14ac:dyDescent="0.25">
      <c r="X2849" s="27"/>
      <c r="Y2849" s="27"/>
      <c r="Z2849" s="27"/>
      <c r="AA2849" s="27"/>
      <c r="BU2849" s="140"/>
    </row>
    <row r="2850" spans="24:73" x14ac:dyDescent="0.25">
      <c r="X2850" s="27"/>
      <c r="Y2850" s="27"/>
      <c r="Z2850" s="27"/>
      <c r="AA2850" s="27"/>
      <c r="BU2850" s="140"/>
    </row>
    <row r="2851" spans="24:73" x14ac:dyDescent="0.25">
      <c r="X2851" s="27"/>
      <c r="Y2851" s="27"/>
      <c r="Z2851" s="27"/>
      <c r="AA2851" s="27"/>
      <c r="BU2851" s="140"/>
    </row>
    <row r="2852" spans="24:73" x14ac:dyDescent="0.25">
      <c r="X2852" s="27"/>
      <c r="Y2852" s="27"/>
      <c r="Z2852" s="27"/>
      <c r="AA2852" s="27"/>
      <c r="BU2852" s="140"/>
    </row>
    <row r="2853" spans="24:73" x14ac:dyDescent="0.25">
      <c r="X2853" s="27"/>
      <c r="Y2853" s="27"/>
      <c r="Z2853" s="27"/>
      <c r="AA2853" s="27"/>
      <c r="BU2853" s="140"/>
    </row>
    <row r="2854" spans="24:73" x14ac:dyDescent="0.25">
      <c r="X2854" s="27"/>
      <c r="Y2854" s="27"/>
      <c r="Z2854" s="27"/>
      <c r="AA2854" s="27"/>
      <c r="BU2854" s="140"/>
    </row>
    <row r="2855" spans="24:73" x14ac:dyDescent="0.25">
      <c r="X2855" s="27"/>
      <c r="Y2855" s="27"/>
      <c r="Z2855" s="27"/>
      <c r="AA2855" s="27"/>
      <c r="BU2855" s="140"/>
    </row>
    <row r="2856" spans="24:73" x14ac:dyDescent="0.25">
      <c r="X2856" s="27"/>
      <c r="Y2856" s="27"/>
      <c r="Z2856" s="27"/>
      <c r="AA2856" s="27"/>
      <c r="BU2856" s="140"/>
    </row>
    <row r="2857" spans="24:73" x14ac:dyDescent="0.25">
      <c r="X2857" s="27"/>
      <c r="Y2857" s="27"/>
      <c r="Z2857" s="27"/>
      <c r="AA2857" s="27"/>
      <c r="BU2857" s="140"/>
    </row>
    <row r="2858" spans="24:73" x14ac:dyDescent="0.25">
      <c r="X2858" s="27"/>
      <c r="Y2858" s="27"/>
      <c r="Z2858" s="27"/>
      <c r="AA2858" s="27"/>
      <c r="BU2858" s="140"/>
    </row>
    <row r="2859" spans="24:73" x14ac:dyDescent="0.25">
      <c r="X2859" s="27"/>
      <c r="Y2859" s="27"/>
      <c r="Z2859" s="27"/>
      <c r="AA2859" s="27"/>
      <c r="BU2859" s="140"/>
    </row>
    <row r="2860" spans="24:73" x14ac:dyDescent="0.25">
      <c r="X2860" s="27"/>
      <c r="Y2860" s="27"/>
      <c r="Z2860" s="27"/>
      <c r="AA2860" s="27"/>
      <c r="BU2860" s="140"/>
    </row>
    <row r="2861" spans="24:73" x14ac:dyDescent="0.25">
      <c r="X2861" s="27"/>
      <c r="Y2861" s="27"/>
      <c r="Z2861" s="27"/>
      <c r="AA2861" s="27"/>
      <c r="BU2861" s="140"/>
    </row>
    <row r="2862" spans="24:73" x14ac:dyDescent="0.25">
      <c r="X2862" s="27"/>
      <c r="Y2862" s="27"/>
      <c r="Z2862" s="27"/>
      <c r="AA2862" s="27"/>
      <c r="BU2862" s="140"/>
    </row>
    <row r="2863" spans="24:73" x14ac:dyDescent="0.25">
      <c r="X2863" s="27"/>
      <c r="Y2863" s="27"/>
      <c r="Z2863" s="27"/>
      <c r="AA2863" s="27"/>
      <c r="BU2863" s="140"/>
    </row>
    <row r="2864" spans="24:73" x14ac:dyDescent="0.25">
      <c r="X2864" s="27"/>
      <c r="Y2864" s="27"/>
      <c r="Z2864" s="27"/>
      <c r="AA2864" s="27"/>
      <c r="BU2864" s="140"/>
    </row>
    <row r="2865" spans="24:73" x14ac:dyDescent="0.25">
      <c r="X2865" s="27"/>
      <c r="Y2865" s="27"/>
      <c r="Z2865" s="27"/>
      <c r="AA2865" s="27"/>
      <c r="BU2865" s="140"/>
    </row>
    <row r="2866" spans="24:73" x14ac:dyDescent="0.25">
      <c r="X2866" s="27"/>
      <c r="Y2866" s="27"/>
      <c r="Z2866" s="27"/>
      <c r="AA2866" s="27"/>
      <c r="BU2866" s="140"/>
    </row>
    <row r="2867" spans="24:73" x14ac:dyDescent="0.25">
      <c r="X2867" s="27"/>
      <c r="Y2867" s="27"/>
      <c r="Z2867" s="27"/>
      <c r="AA2867" s="27"/>
      <c r="BU2867" s="140"/>
    </row>
    <row r="2868" spans="24:73" x14ac:dyDescent="0.25">
      <c r="X2868" s="27"/>
      <c r="Y2868" s="27"/>
      <c r="Z2868" s="27"/>
      <c r="AA2868" s="27"/>
      <c r="BU2868" s="140"/>
    </row>
    <row r="2869" spans="24:73" x14ac:dyDescent="0.25">
      <c r="X2869" s="27"/>
      <c r="Y2869" s="27"/>
      <c r="Z2869" s="27"/>
      <c r="AA2869" s="27"/>
      <c r="BU2869" s="140"/>
    </row>
    <row r="2870" spans="24:73" x14ac:dyDescent="0.25">
      <c r="X2870" s="27"/>
      <c r="Y2870" s="27"/>
      <c r="Z2870" s="27"/>
      <c r="AA2870" s="27"/>
      <c r="BU2870" s="140"/>
    </row>
    <row r="2871" spans="24:73" x14ac:dyDescent="0.25">
      <c r="X2871" s="27"/>
      <c r="Y2871" s="27"/>
      <c r="Z2871" s="27"/>
      <c r="AA2871" s="27"/>
      <c r="BU2871" s="140"/>
    </row>
    <row r="2872" spans="24:73" x14ac:dyDescent="0.25">
      <c r="X2872" s="27"/>
      <c r="Y2872" s="27"/>
      <c r="Z2872" s="27"/>
      <c r="AA2872" s="27"/>
      <c r="BU2872" s="140"/>
    </row>
    <row r="2873" spans="24:73" x14ac:dyDescent="0.25">
      <c r="X2873" s="27"/>
      <c r="Y2873" s="27"/>
      <c r="Z2873" s="27"/>
      <c r="AA2873" s="27"/>
      <c r="BU2873" s="140"/>
    </row>
    <row r="2874" spans="24:73" x14ac:dyDescent="0.25">
      <c r="X2874" s="27"/>
      <c r="Y2874" s="27"/>
      <c r="Z2874" s="27"/>
      <c r="AA2874" s="27"/>
      <c r="BU2874" s="140"/>
    </row>
    <row r="2875" spans="24:73" x14ac:dyDescent="0.25">
      <c r="X2875" s="27"/>
      <c r="Y2875" s="27"/>
      <c r="Z2875" s="27"/>
      <c r="AA2875" s="27"/>
      <c r="BU2875" s="140"/>
    </row>
    <row r="2876" spans="24:73" x14ac:dyDescent="0.25">
      <c r="X2876" s="27"/>
      <c r="Y2876" s="27"/>
      <c r="Z2876" s="27"/>
      <c r="AA2876" s="27"/>
      <c r="BU2876" s="140"/>
    </row>
    <row r="2877" spans="24:73" x14ac:dyDescent="0.25">
      <c r="X2877" s="27"/>
      <c r="Y2877" s="27"/>
      <c r="Z2877" s="27"/>
      <c r="AA2877" s="27"/>
      <c r="BU2877" s="140"/>
    </row>
    <row r="2878" spans="24:73" x14ac:dyDescent="0.25">
      <c r="X2878" s="27"/>
      <c r="Y2878" s="27"/>
      <c r="Z2878" s="27"/>
      <c r="AA2878" s="27"/>
      <c r="BU2878" s="140"/>
    </row>
    <row r="2879" spans="24:73" x14ac:dyDescent="0.25">
      <c r="X2879" s="27"/>
      <c r="Y2879" s="27"/>
      <c r="Z2879" s="27"/>
      <c r="AA2879" s="27"/>
      <c r="BU2879" s="140"/>
    </row>
    <row r="2880" spans="24:73" x14ac:dyDescent="0.25">
      <c r="X2880" s="27"/>
      <c r="Y2880" s="27"/>
      <c r="Z2880" s="27"/>
      <c r="AA2880" s="27"/>
      <c r="BU2880" s="140"/>
    </row>
    <row r="2881" spans="12:73" x14ac:dyDescent="0.25">
      <c r="X2881" s="27"/>
      <c r="Y2881" s="27"/>
      <c r="Z2881" s="27"/>
      <c r="AA2881" s="27"/>
      <c r="BU2881" s="140"/>
    </row>
    <row r="2882" spans="12:73" x14ac:dyDescent="0.25">
      <c r="X2882" s="27"/>
      <c r="Y2882" s="27"/>
      <c r="Z2882" s="27"/>
      <c r="AA2882" s="27"/>
      <c r="BU2882" s="140"/>
    </row>
    <row r="2883" spans="12:73" x14ac:dyDescent="0.25">
      <c r="X2883" s="27"/>
      <c r="Y2883" s="27"/>
      <c r="Z2883" s="27"/>
      <c r="AA2883" s="27"/>
      <c r="BU2883" s="140"/>
    </row>
    <row r="2884" spans="12:73" x14ac:dyDescent="0.25">
      <c r="X2884" s="27"/>
      <c r="Y2884" s="27"/>
      <c r="Z2884" s="27"/>
      <c r="AA2884" s="27"/>
      <c r="BU2884" s="140"/>
    </row>
    <row r="2885" spans="12:73" x14ac:dyDescent="0.25">
      <c r="X2885" s="27"/>
      <c r="Y2885" s="27"/>
      <c r="Z2885" s="27"/>
      <c r="AA2885" s="27"/>
      <c r="BU2885" s="140"/>
    </row>
    <row r="2886" spans="12:73" x14ac:dyDescent="0.25">
      <c r="X2886" s="27"/>
      <c r="Y2886" s="27"/>
      <c r="Z2886" s="27"/>
      <c r="AA2886" s="27"/>
      <c r="BU2886" s="140"/>
    </row>
    <row r="2887" spans="12:73" x14ac:dyDescent="0.25">
      <c r="X2887" s="27"/>
      <c r="Y2887" s="27"/>
      <c r="Z2887" s="27"/>
      <c r="AA2887" s="27"/>
      <c r="BU2887" s="140"/>
    </row>
    <row r="2888" spans="12:73" x14ac:dyDescent="0.25">
      <c r="X2888" s="27"/>
      <c r="Y2888" s="27"/>
      <c r="Z2888" s="27"/>
      <c r="AA2888" s="27"/>
      <c r="BU2888" s="140"/>
    </row>
    <row r="2889" spans="12:73" x14ac:dyDescent="0.25">
      <c r="X2889" s="27"/>
      <c r="Y2889" s="27"/>
      <c r="Z2889" s="27"/>
      <c r="AA2889" s="27"/>
      <c r="BU2889" s="140"/>
    </row>
    <row r="2890" spans="12:73" x14ac:dyDescent="0.25">
      <c r="X2890" s="27"/>
      <c r="Y2890" s="27"/>
      <c r="Z2890" s="27"/>
      <c r="AA2890" s="27"/>
      <c r="BU2890" s="140"/>
    </row>
    <row r="2891" spans="12:73" x14ac:dyDescent="0.25">
      <c r="X2891" s="27"/>
      <c r="Y2891" s="27"/>
      <c r="Z2891" s="27"/>
      <c r="AA2891" s="27"/>
      <c r="BU2891" s="140"/>
    </row>
    <row r="2892" spans="12:73" x14ac:dyDescent="0.25">
      <c r="X2892" s="27"/>
      <c r="Y2892" s="27"/>
      <c r="Z2892" s="27"/>
      <c r="AA2892" s="27"/>
      <c r="BU2892" s="140"/>
    </row>
    <row r="2893" spans="12:73" x14ac:dyDescent="0.25">
      <c r="X2893" s="27"/>
      <c r="Y2893" s="27"/>
      <c r="Z2893" s="27"/>
      <c r="AA2893" s="27"/>
      <c r="BU2893" s="140"/>
    </row>
    <row r="2894" spans="12:73" x14ac:dyDescent="0.25">
      <c r="L2894" s="27">
        <f t="shared" ref="L2894:Q2894" si="190">SUM(L6:L2893)</f>
        <v>1931.8289610795305</v>
      </c>
      <c r="M2894" s="27">
        <f t="shared" si="190"/>
        <v>1842.6177131677132</v>
      </c>
      <c r="N2894" s="27">
        <f t="shared" si="190"/>
        <v>1207.6480213183211</v>
      </c>
      <c r="O2894" s="27">
        <f t="shared" si="190"/>
        <v>1638.3103547435051</v>
      </c>
      <c r="P2894" s="27">
        <f t="shared" si="190"/>
        <v>1728.5077304792944</v>
      </c>
      <c r="Q2894" s="27">
        <f t="shared" si="190"/>
        <v>1716.436105200678</v>
      </c>
      <c r="S2894" s="27">
        <f>SUM(S6:S2893)</f>
        <v>1676.8325022618901</v>
      </c>
      <c r="T2894" s="27">
        <f>SUM(T6:T2893)</f>
        <v>1662.4019933394934</v>
      </c>
      <c r="U2894" s="27">
        <f>SUM(U6:U2893)</f>
        <v>1444.422150964524</v>
      </c>
      <c r="V2894" s="27">
        <f>SUM(V6:V2893)</f>
        <v>1872.1729052996659</v>
      </c>
      <c r="W2894" s="27">
        <f>SUM(W6:W2893)</f>
        <v>1807.7978722908956</v>
      </c>
      <c r="X2894" s="27"/>
      <c r="Y2894" s="27"/>
      <c r="Z2894" s="27"/>
      <c r="AA2894" s="27"/>
      <c r="BU2894" s="140"/>
    </row>
    <row r="2895" spans="12:73" x14ac:dyDescent="0.25">
      <c r="X2895" s="27"/>
      <c r="Y2895" s="27"/>
      <c r="Z2895" s="27"/>
      <c r="AA2895" s="27"/>
      <c r="BU2895" s="140"/>
    </row>
    <row r="2896" spans="12:73" x14ac:dyDescent="0.25">
      <c r="L2896" s="27">
        <f t="shared" ref="L2896:Q2896" si="191">+COUNT(L6:L2893)</f>
        <v>441</v>
      </c>
      <c r="M2896" s="27">
        <f t="shared" si="191"/>
        <v>442</v>
      </c>
      <c r="N2896" s="27">
        <f t="shared" si="191"/>
        <v>369</v>
      </c>
      <c r="O2896" s="27">
        <f t="shared" si="191"/>
        <v>421</v>
      </c>
      <c r="P2896" s="27">
        <f t="shared" si="191"/>
        <v>424</v>
      </c>
      <c r="Q2896" s="27">
        <f t="shared" si="191"/>
        <v>408</v>
      </c>
      <c r="S2896" s="27">
        <f>+COUNT(S6:S2893)</f>
        <v>389</v>
      </c>
      <c r="T2896" s="27">
        <f>+COUNT(T6:T2893)</f>
        <v>418</v>
      </c>
      <c r="U2896" s="27">
        <f>+COUNT(U6:U2893)</f>
        <v>356</v>
      </c>
      <c r="V2896" s="27">
        <f>+COUNT(V6:V2893)</f>
        <v>429</v>
      </c>
      <c r="W2896" s="27">
        <f>+COUNT(W6:W2893)</f>
        <v>433</v>
      </c>
      <c r="X2896" s="27"/>
      <c r="Y2896" s="27"/>
      <c r="Z2896" s="27"/>
      <c r="AA2896" s="27"/>
      <c r="BU2896" s="140"/>
    </row>
    <row r="2897" spans="12:73" x14ac:dyDescent="0.25">
      <c r="L2897" s="140">
        <f t="shared" ref="L2897:Y2909" si="192">+L2894/L2896</f>
        <v>4.3805645375953075</v>
      </c>
      <c r="M2897" s="140">
        <f t="shared" si="192"/>
        <v>4.1688183555830616</v>
      </c>
      <c r="N2897" s="140">
        <f t="shared" si="192"/>
        <v>3.2727588653613036</v>
      </c>
      <c r="O2897" s="140">
        <f t="shared" si="192"/>
        <v>3.8914735267066627</v>
      </c>
      <c r="P2897" s="140">
        <f t="shared" si="192"/>
        <v>4.0766691756587132</v>
      </c>
      <c r="Q2897" s="140">
        <f t="shared" si="192"/>
        <v>4.2069512382369556</v>
      </c>
      <c r="R2897" s="140"/>
      <c r="S2897" s="140">
        <f t="shared" si="192"/>
        <v>4.3106233991308232</v>
      </c>
      <c r="T2897" s="140">
        <f t="shared" si="192"/>
        <v>3.9770382615777353</v>
      </c>
      <c r="U2897" s="140">
        <f t="shared" si="192"/>
        <v>4.0573655925969776</v>
      </c>
      <c r="V2897" s="140">
        <f t="shared" si="192"/>
        <v>4.3640394062929273</v>
      </c>
      <c r="W2897" s="140">
        <f t="shared" si="192"/>
        <v>4.1750528228427148</v>
      </c>
      <c r="X2897" s="27"/>
      <c r="Y2897" s="27"/>
      <c r="Z2897" s="27"/>
      <c r="AA2897" s="27"/>
      <c r="BU2897" s="140"/>
    </row>
    <row r="2898" spans="12:73" x14ac:dyDescent="0.25">
      <c r="X2898" s="27"/>
      <c r="Y2898" s="27"/>
      <c r="Z2898" s="27"/>
      <c r="AA2898" s="27"/>
      <c r="BU2898" s="140"/>
    </row>
    <row r="2899" spans="12:73" x14ac:dyDescent="0.25">
      <c r="X2899" s="27"/>
      <c r="Y2899" s="27"/>
      <c r="Z2899" s="27"/>
      <c r="AA2899" s="27"/>
      <c r="BU2899" s="140"/>
    </row>
    <row r="2900" spans="12:73" x14ac:dyDescent="0.25">
      <c r="X2900" s="27"/>
      <c r="Y2900" s="27"/>
      <c r="Z2900" s="27"/>
      <c r="AA2900" s="27"/>
      <c r="BU2900" s="140"/>
    </row>
    <row r="2901" spans="12:73" x14ac:dyDescent="0.25">
      <c r="X2901" s="27"/>
      <c r="Y2901" s="27"/>
      <c r="Z2901" s="27"/>
      <c r="AA2901" s="27"/>
      <c r="BU2901" s="140"/>
    </row>
    <row r="2902" spans="12:73" x14ac:dyDescent="0.25">
      <c r="X2902" s="27"/>
      <c r="Y2902" s="27"/>
      <c r="Z2902" s="27"/>
      <c r="AA2902" s="27"/>
      <c r="BU2902" s="140"/>
    </row>
    <row r="2903" spans="12:73" x14ac:dyDescent="0.25">
      <c r="X2903" s="27"/>
      <c r="Y2903" s="27"/>
      <c r="Z2903" s="27"/>
      <c r="AA2903" s="27"/>
      <c r="BU2903" s="140"/>
    </row>
    <row r="2904" spans="12:73" x14ac:dyDescent="0.25">
      <c r="X2904" s="27"/>
      <c r="Y2904" s="27"/>
      <c r="Z2904" s="27"/>
      <c r="AA2904" s="27"/>
      <c r="BU2904" s="140"/>
    </row>
    <row r="2905" spans="12:73" x14ac:dyDescent="0.25">
      <c r="X2905" s="28">
        <f>SUM(X6:X2904)</f>
        <v>0</v>
      </c>
      <c r="Y2905" s="27"/>
      <c r="Z2905" s="27"/>
      <c r="AA2905" s="27"/>
      <c r="BU2905" s="140"/>
    </row>
    <row r="2906" spans="12:73" x14ac:dyDescent="0.25">
      <c r="Y2906" s="28">
        <f>SUM(Y6:Y2905)</f>
        <v>0</v>
      </c>
      <c r="BU2906" s="140"/>
    </row>
    <row r="2907" spans="12:73" x14ac:dyDescent="0.25">
      <c r="X2907" s="28">
        <f>+COUNT(X6:X2904)</f>
        <v>0</v>
      </c>
      <c r="BU2907" s="140"/>
    </row>
    <row r="2908" spans="12:73" x14ac:dyDescent="0.25">
      <c r="X2908" s="43" t="e">
        <f t="shared" si="192"/>
        <v>#DIV/0!</v>
      </c>
      <c r="Y2908" s="28">
        <f>+COUNT(Y6:Y2905)</f>
        <v>0</v>
      </c>
      <c r="BU2908" s="140"/>
    </row>
    <row r="2909" spans="12:73" x14ac:dyDescent="0.25">
      <c r="Y2909" s="43" t="e">
        <f t="shared" si="192"/>
        <v>#DIV/0!</v>
      </c>
      <c r="Z2909" s="43"/>
      <c r="AA2909" s="43"/>
      <c r="BU2909" s="140"/>
    </row>
    <row r="2910" spans="12:73" x14ac:dyDescent="0.25">
      <c r="BU2910" s="140"/>
    </row>
    <row r="2911" spans="12:73" x14ac:dyDescent="0.25">
      <c r="BU2911" s="140"/>
    </row>
    <row r="2912" spans="12:73" x14ac:dyDescent="0.25">
      <c r="BU2912" s="140"/>
    </row>
    <row r="2913" spans="9:73" x14ac:dyDescent="0.25">
      <c r="I2913" s="48"/>
      <c r="J2913" s="48"/>
      <c r="L2913" s="141"/>
      <c r="M2913" s="141"/>
      <c r="N2913" s="141"/>
      <c r="O2913" s="141"/>
      <c r="P2913" s="141"/>
      <c r="Q2913" s="141"/>
      <c r="R2913" s="141"/>
      <c r="S2913" s="141"/>
      <c r="T2913" s="141"/>
      <c r="U2913" s="141"/>
      <c r="V2913" s="141"/>
      <c r="W2913" s="141"/>
      <c r="BU2913" s="140"/>
    </row>
    <row r="2914" spans="9:73" x14ac:dyDescent="0.25">
      <c r="BU2914" s="140"/>
    </row>
    <row r="2915" spans="9:73" x14ac:dyDescent="0.25">
      <c r="BU2915" s="140"/>
    </row>
    <row r="2916" spans="9:73" x14ac:dyDescent="0.25">
      <c r="BU2916" s="140"/>
    </row>
    <row r="2917" spans="9:73" x14ac:dyDescent="0.25">
      <c r="BU2917" s="140"/>
    </row>
    <row r="2918" spans="9:73" x14ac:dyDescent="0.25">
      <c r="BU2918" s="140"/>
    </row>
    <row r="2919" spans="9:73" x14ac:dyDescent="0.25">
      <c r="BU2919" s="140"/>
    </row>
    <row r="2920" spans="9:73" x14ac:dyDescent="0.25">
      <c r="BU2920" s="140"/>
    </row>
    <row r="2921" spans="9:73" x14ac:dyDescent="0.25">
      <c r="BU2921" s="140"/>
    </row>
    <row r="2922" spans="9:73" x14ac:dyDescent="0.25">
      <c r="BU2922" s="140"/>
    </row>
    <row r="2923" spans="9:73" x14ac:dyDescent="0.25">
      <c r="BU2923" s="140"/>
    </row>
    <row r="2924" spans="9:73" x14ac:dyDescent="0.25">
      <c r="X2924" s="45"/>
      <c r="BU2924" s="140"/>
    </row>
    <row r="2925" spans="9:73" x14ac:dyDescent="0.25">
      <c r="Y2925" s="45"/>
      <c r="Z2925" s="45"/>
      <c r="AA2925" s="45"/>
      <c r="BU2925" s="140"/>
    </row>
    <row r="2926" spans="9:73" x14ac:dyDescent="0.25">
      <c r="BU2926" s="140"/>
    </row>
    <row r="2927" spans="9:73" x14ac:dyDescent="0.25">
      <c r="BU2927" s="140"/>
    </row>
    <row r="2928" spans="9:73" x14ac:dyDescent="0.25">
      <c r="BU2928" s="140"/>
    </row>
    <row r="2929" spans="73:73" x14ac:dyDescent="0.25">
      <c r="BU2929" s="140"/>
    </row>
    <row r="2930" spans="73:73" x14ac:dyDescent="0.25">
      <c r="BU2930" s="140"/>
    </row>
    <row r="2931" spans="73:73" x14ac:dyDescent="0.25">
      <c r="BU2931" s="140"/>
    </row>
    <row r="2932" spans="73:73" x14ac:dyDescent="0.25">
      <c r="BU2932" s="140"/>
    </row>
    <row r="2933" spans="73:73" x14ac:dyDescent="0.25">
      <c r="BU2933" s="140"/>
    </row>
    <row r="2934" spans="73:73" x14ac:dyDescent="0.25">
      <c r="BU2934" s="140"/>
    </row>
    <row r="2935" spans="73:73" x14ac:dyDescent="0.25">
      <c r="BU2935" s="140"/>
    </row>
    <row r="2936" spans="73:73" x14ac:dyDescent="0.25">
      <c r="BU2936" s="140"/>
    </row>
    <row r="2937" spans="73:73" x14ac:dyDescent="0.25">
      <c r="BU2937" s="140"/>
    </row>
    <row r="2938" spans="73:73" x14ac:dyDescent="0.25">
      <c r="BU2938" s="140"/>
    </row>
    <row r="2939" spans="73:73" x14ac:dyDescent="0.25">
      <c r="BU2939" s="140"/>
    </row>
    <row r="2940" spans="73:73" x14ac:dyDescent="0.25">
      <c r="BU2940" s="140"/>
    </row>
    <row r="2941" spans="73:73" x14ac:dyDescent="0.25">
      <c r="BU2941" s="140"/>
    </row>
    <row r="2942" spans="73:73" x14ac:dyDescent="0.25">
      <c r="BU2942" s="140"/>
    </row>
    <row r="2943" spans="73:73" x14ac:dyDescent="0.25">
      <c r="BU2943" s="140"/>
    </row>
    <row r="2944" spans="73:73" x14ac:dyDescent="0.25">
      <c r="BU2944" s="140"/>
    </row>
    <row r="2945" spans="73:73" x14ac:dyDescent="0.25">
      <c r="BU2945" s="140"/>
    </row>
    <row r="2946" spans="73:73" x14ac:dyDescent="0.25">
      <c r="BU2946" s="140"/>
    </row>
    <row r="2947" spans="73:73" x14ac:dyDescent="0.25">
      <c r="BU2947" s="140"/>
    </row>
    <row r="2948" spans="73:73" x14ac:dyDescent="0.25">
      <c r="BU2948" s="140"/>
    </row>
    <row r="2949" spans="73:73" x14ac:dyDescent="0.25">
      <c r="BU2949" s="140"/>
    </row>
    <row r="2950" spans="73:73" x14ac:dyDescent="0.25">
      <c r="BU2950" s="140"/>
    </row>
    <row r="2951" spans="73:73" x14ac:dyDescent="0.25">
      <c r="BU2951" s="140"/>
    </row>
    <row r="2952" spans="73:73" x14ac:dyDescent="0.25">
      <c r="BU2952" s="140"/>
    </row>
    <row r="2953" spans="73:73" x14ac:dyDescent="0.25">
      <c r="BU2953" s="140"/>
    </row>
    <row r="2954" spans="73:73" x14ac:dyDescent="0.25">
      <c r="BU2954" s="140"/>
    </row>
    <row r="2955" spans="73:73" x14ac:dyDescent="0.25">
      <c r="BU2955" s="140"/>
    </row>
    <row r="2956" spans="73:73" x14ac:dyDescent="0.25">
      <c r="BU2956" s="140"/>
    </row>
    <row r="2957" spans="73:73" x14ac:dyDescent="0.25">
      <c r="BU2957" s="140"/>
    </row>
    <row r="2958" spans="73:73" x14ac:dyDescent="0.25">
      <c r="BU2958" s="140"/>
    </row>
    <row r="2959" spans="73:73" x14ac:dyDescent="0.25">
      <c r="BU2959" s="140"/>
    </row>
    <row r="2960" spans="73:73" x14ac:dyDescent="0.25">
      <c r="BU2960" s="140"/>
    </row>
    <row r="2961" spans="73:73" x14ac:dyDescent="0.25">
      <c r="BU2961" s="140"/>
    </row>
    <row r="2962" spans="73:73" x14ac:dyDescent="0.25">
      <c r="BU2962" s="140"/>
    </row>
    <row r="2963" spans="73:73" x14ac:dyDescent="0.25">
      <c r="BU2963" s="140"/>
    </row>
    <row r="2964" spans="73:73" x14ac:dyDescent="0.25">
      <c r="BU2964" s="140"/>
    </row>
    <row r="2965" spans="73:73" x14ac:dyDescent="0.25">
      <c r="BU2965" s="140"/>
    </row>
    <row r="2966" spans="73:73" x14ac:dyDescent="0.25">
      <c r="BU2966" s="140"/>
    </row>
    <row r="2967" spans="73:73" x14ac:dyDescent="0.25">
      <c r="BU2967" s="140"/>
    </row>
    <row r="2968" spans="73:73" x14ac:dyDescent="0.25">
      <c r="BU2968" s="140"/>
    </row>
    <row r="2969" spans="73:73" x14ac:dyDescent="0.25">
      <c r="BU2969" s="140"/>
    </row>
    <row r="2970" spans="73:73" x14ac:dyDescent="0.25">
      <c r="BU2970" s="140"/>
    </row>
    <row r="2971" spans="73:73" x14ac:dyDescent="0.25">
      <c r="BU2971" s="140"/>
    </row>
    <row r="2972" spans="73:73" x14ac:dyDescent="0.25">
      <c r="BU2972" s="140"/>
    </row>
    <row r="2973" spans="73:73" x14ac:dyDescent="0.25">
      <c r="BU2973" s="140"/>
    </row>
    <row r="2974" spans="73:73" x14ac:dyDescent="0.25">
      <c r="BU2974" s="140"/>
    </row>
    <row r="2975" spans="73:73" x14ac:dyDescent="0.25">
      <c r="BU2975" s="140"/>
    </row>
    <row r="2976" spans="73:73" x14ac:dyDescent="0.25">
      <c r="BU2976" s="140"/>
    </row>
    <row r="2977" spans="73:73" x14ac:dyDescent="0.25">
      <c r="BU2977" s="140"/>
    </row>
    <row r="2978" spans="73:73" x14ac:dyDescent="0.25">
      <c r="BU2978" s="140"/>
    </row>
    <row r="2979" spans="73:73" x14ac:dyDescent="0.25">
      <c r="BU2979" s="140"/>
    </row>
    <row r="2980" spans="73:73" x14ac:dyDescent="0.25">
      <c r="BU2980" s="140"/>
    </row>
    <row r="2981" spans="73:73" x14ac:dyDescent="0.25">
      <c r="BU2981" s="140"/>
    </row>
    <row r="2982" spans="73:73" x14ac:dyDescent="0.25">
      <c r="BU2982" s="140"/>
    </row>
    <row r="2983" spans="73:73" x14ac:dyDescent="0.25">
      <c r="BU2983" s="140"/>
    </row>
    <row r="2984" spans="73:73" x14ac:dyDescent="0.25">
      <c r="BU2984" s="140"/>
    </row>
    <row r="2985" spans="73:73" x14ac:dyDescent="0.25">
      <c r="BU2985" s="140"/>
    </row>
    <row r="2986" spans="73:73" x14ac:dyDescent="0.25">
      <c r="BU2986" s="140"/>
    </row>
    <row r="2987" spans="73:73" x14ac:dyDescent="0.25">
      <c r="BU2987" s="140"/>
    </row>
    <row r="2988" spans="73:73" x14ac:dyDescent="0.25">
      <c r="BU2988" s="140"/>
    </row>
    <row r="2989" spans="73:73" x14ac:dyDescent="0.25">
      <c r="BU2989" s="140"/>
    </row>
    <row r="2990" spans="73:73" x14ac:dyDescent="0.25">
      <c r="BU2990" s="140"/>
    </row>
    <row r="2991" spans="73:73" x14ac:dyDescent="0.25">
      <c r="BU2991" s="140"/>
    </row>
    <row r="2992" spans="73:73" x14ac:dyDescent="0.25">
      <c r="BU2992" s="140"/>
    </row>
    <row r="2993" spans="73:73" x14ac:dyDescent="0.25">
      <c r="BU2993" s="140"/>
    </row>
    <row r="2994" spans="73:73" x14ac:dyDescent="0.25">
      <c r="BU2994" s="140"/>
    </row>
    <row r="2995" spans="73:73" x14ac:dyDescent="0.25">
      <c r="BU2995" s="140"/>
    </row>
    <row r="2996" spans="73:73" x14ac:dyDescent="0.25">
      <c r="BU2996" s="140"/>
    </row>
    <row r="2997" spans="73:73" x14ac:dyDescent="0.25">
      <c r="BU2997" s="140"/>
    </row>
    <row r="2998" spans="73:73" x14ac:dyDescent="0.25">
      <c r="BU2998" s="140"/>
    </row>
    <row r="2999" spans="73:73" x14ac:dyDescent="0.25">
      <c r="BU2999" s="140"/>
    </row>
    <row r="3000" spans="73:73" x14ac:dyDescent="0.25">
      <c r="BU3000" s="140"/>
    </row>
    <row r="3001" spans="73:73" x14ac:dyDescent="0.25">
      <c r="BU3001" s="140"/>
    </row>
    <row r="3002" spans="73:73" x14ac:dyDescent="0.25">
      <c r="BU3002" s="140"/>
    </row>
    <row r="3003" spans="73:73" x14ac:dyDescent="0.25">
      <c r="BU3003" s="140"/>
    </row>
    <row r="3004" spans="73:73" x14ac:dyDescent="0.25">
      <c r="BU3004" s="140"/>
    </row>
    <row r="3005" spans="73:73" x14ac:dyDescent="0.25">
      <c r="BU3005" s="140"/>
    </row>
    <row r="3006" spans="73:73" x14ac:dyDescent="0.25">
      <c r="BU3006" s="140"/>
    </row>
    <row r="3007" spans="73:73" x14ac:dyDescent="0.25">
      <c r="BU3007" s="140"/>
    </row>
    <row r="3008" spans="73:73" x14ac:dyDescent="0.25">
      <c r="BU3008" s="140"/>
    </row>
    <row r="3009" spans="73:73" x14ac:dyDescent="0.25">
      <c r="BU3009" s="140"/>
    </row>
    <row r="3010" spans="73:73" x14ac:dyDescent="0.25">
      <c r="BU3010" s="140"/>
    </row>
    <row r="3011" spans="73:73" x14ac:dyDescent="0.25">
      <c r="BU3011" s="140"/>
    </row>
    <row r="3012" spans="73:73" x14ac:dyDescent="0.25">
      <c r="BU3012" s="140"/>
    </row>
    <row r="3013" spans="73:73" x14ac:dyDescent="0.25">
      <c r="BU3013" s="140"/>
    </row>
    <row r="3014" spans="73:73" x14ac:dyDescent="0.25">
      <c r="BU3014" s="140"/>
    </row>
    <row r="3015" spans="73:73" x14ac:dyDescent="0.25">
      <c r="BU3015" s="140"/>
    </row>
    <row r="3016" spans="73:73" x14ac:dyDescent="0.25">
      <c r="BU3016" s="140"/>
    </row>
    <row r="3017" spans="73:73" x14ac:dyDescent="0.25">
      <c r="BU3017" s="140"/>
    </row>
    <row r="3018" spans="73:73" x14ac:dyDescent="0.25">
      <c r="BU3018" s="140"/>
    </row>
    <row r="3019" spans="73:73" x14ac:dyDescent="0.25">
      <c r="BU3019" s="140"/>
    </row>
    <row r="3020" spans="73:73" x14ac:dyDescent="0.25">
      <c r="BU3020" s="140"/>
    </row>
    <row r="3021" spans="73:73" x14ac:dyDescent="0.25">
      <c r="BU3021" s="140"/>
    </row>
    <row r="3022" spans="73:73" x14ac:dyDescent="0.25">
      <c r="BU3022" s="140"/>
    </row>
    <row r="3023" spans="73:73" x14ac:dyDescent="0.25">
      <c r="BU3023" s="140"/>
    </row>
    <row r="3024" spans="73:73" x14ac:dyDescent="0.25">
      <c r="BU3024" s="140"/>
    </row>
    <row r="3025" spans="73:73" x14ac:dyDescent="0.25">
      <c r="BU3025" s="140"/>
    </row>
    <row r="3026" spans="73:73" x14ac:dyDescent="0.25">
      <c r="BU3026" s="140"/>
    </row>
    <row r="3027" spans="73:73" x14ac:dyDescent="0.25">
      <c r="BU3027" s="140"/>
    </row>
    <row r="3028" spans="73:73" x14ac:dyDescent="0.25">
      <c r="BU3028" s="140"/>
    </row>
    <row r="3029" spans="73:73" x14ac:dyDescent="0.25">
      <c r="BU3029" s="140"/>
    </row>
    <row r="3030" spans="73:73" x14ac:dyDescent="0.25">
      <c r="BU3030" s="140"/>
    </row>
    <row r="3031" spans="73:73" x14ac:dyDescent="0.25">
      <c r="BU3031" s="140"/>
    </row>
    <row r="3032" spans="73:73" x14ac:dyDescent="0.25">
      <c r="BU3032" s="140"/>
    </row>
    <row r="3033" spans="73:73" x14ac:dyDescent="0.25">
      <c r="BU3033" s="140"/>
    </row>
    <row r="3034" spans="73:73" x14ac:dyDescent="0.25">
      <c r="BU3034" s="140"/>
    </row>
    <row r="3035" spans="73:73" x14ac:dyDescent="0.25">
      <c r="BU3035" s="140"/>
    </row>
    <row r="3036" spans="73:73" x14ac:dyDescent="0.25">
      <c r="BU3036" s="140"/>
    </row>
    <row r="3037" spans="73:73" x14ac:dyDescent="0.25">
      <c r="BU3037" s="140"/>
    </row>
    <row r="3038" spans="73:73" x14ac:dyDescent="0.25">
      <c r="BU3038" s="140"/>
    </row>
    <row r="3039" spans="73:73" x14ac:dyDescent="0.25">
      <c r="BU3039" s="140"/>
    </row>
    <row r="3040" spans="73:73" x14ac:dyDescent="0.25">
      <c r="BU3040" s="140"/>
    </row>
    <row r="3041" spans="73:73" x14ac:dyDescent="0.25">
      <c r="BU3041" s="140"/>
    </row>
    <row r="3042" spans="73:73" x14ac:dyDescent="0.25">
      <c r="BU3042" s="140"/>
    </row>
    <row r="3043" spans="73:73" x14ac:dyDescent="0.25">
      <c r="BU3043" s="140"/>
    </row>
    <row r="3044" spans="73:73" x14ac:dyDescent="0.25">
      <c r="BU3044" s="140"/>
    </row>
    <row r="3045" spans="73:73" x14ac:dyDescent="0.25">
      <c r="BU3045" s="140"/>
    </row>
    <row r="3046" spans="73:73" x14ac:dyDescent="0.25">
      <c r="BU3046" s="140"/>
    </row>
    <row r="3047" spans="73:73" x14ac:dyDescent="0.25">
      <c r="BU3047" s="140"/>
    </row>
    <row r="3048" spans="73:73" x14ac:dyDescent="0.25">
      <c r="BU3048" s="140"/>
    </row>
    <row r="3049" spans="73:73" x14ac:dyDescent="0.25">
      <c r="BU3049" s="140"/>
    </row>
    <row r="3050" spans="73:73" x14ac:dyDescent="0.25">
      <c r="BU3050" s="140"/>
    </row>
    <row r="3051" spans="73:73" x14ac:dyDescent="0.25">
      <c r="BU3051" s="140"/>
    </row>
    <row r="3052" spans="73:73" x14ac:dyDescent="0.25">
      <c r="BU3052" s="140"/>
    </row>
    <row r="3053" spans="73:73" x14ac:dyDescent="0.25">
      <c r="BU3053" s="140"/>
    </row>
    <row r="3054" spans="73:73" x14ac:dyDescent="0.25">
      <c r="BU3054" s="140"/>
    </row>
    <row r="3055" spans="73:73" x14ac:dyDescent="0.25">
      <c r="BU3055" s="140"/>
    </row>
    <row r="3056" spans="73:73" x14ac:dyDescent="0.25">
      <c r="BU3056" s="140"/>
    </row>
    <row r="3057" spans="73:73" x14ac:dyDescent="0.25">
      <c r="BU3057" s="140"/>
    </row>
    <row r="3058" spans="73:73" x14ac:dyDescent="0.25">
      <c r="BU3058" s="140"/>
    </row>
    <row r="3059" spans="73:73" x14ac:dyDescent="0.25">
      <c r="BU3059" s="140"/>
    </row>
    <row r="3060" spans="73:73" x14ac:dyDescent="0.25">
      <c r="BU3060" s="140"/>
    </row>
    <row r="3061" spans="73:73" x14ac:dyDescent="0.25">
      <c r="BU3061" s="140"/>
    </row>
    <row r="3062" spans="73:73" x14ac:dyDescent="0.25">
      <c r="BU3062" s="140"/>
    </row>
    <row r="3063" spans="73:73" x14ac:dyDescent="0.25">
      <c r="BU3063" s="140"/>
    </row>
    <row r="3064" spans="73:73" x14ac:dyDescent="0.25">
      <c r="BU3064" s="140"/>
    </row>
    <row r="3065" spans="73:73" x14ac:dyDescent="0.25">
      <c r="BU3065" s="140"/>
    </row>
    <row r="3066" spans="73:73" x14ac:dyDescent="0.25">
      <c r="BU3066" s="140"/>
    </row>
    <row r="3067" spans="73:73" x14ac:dyDescent="0.25">
      <c r="BU3067" s="140"/>
    </row>
    <row r="3068" spans="73:73" x14ac:dyDescent="0.25">
      <c r="BU3068" s="140"/>
    </row>
    <row r="3069" spans="73:73" x14ac:dyDescent="0.25">
      <c r="BU3069" s="140"/>
    </row>
    <row r="3070" spans="73:73" x14ac:dyDescent="0.25">
      <c r="BU3070" s="140"/>
    </row>
    <row r="3071" spans="73:73" x14ac:dyDescent="0.25">
      <c r="BU3071" s="140"/>
    </row>
    <row r="3072" spans="73:73" x14ac:dyDescent="0.25">
      <c r="BU3072" s="140"/>
    </row>
    <row r="3073" spans="73:73" x14ac:dyDescent="0.25">
      <c r="BU3073" s="140"/>
    </row>
    <row r="3074" spans="73:73" x14ac:dyDescent="0.25">
      <c r="BU3074" s="140"/>
    </row>
    <row r="3075" spans="73:73" x14ac:dyDescent="0.25">
      <c r="BU3075" s="140"/>
    </row>
    <row r="3076" spans="73:73" x14ac:dyDescent="0.25">
      <c r="BU3076" s="140"/>
    </row>
    <row r="3077" spans="73:73" x14ac:dyDescent="0.25">
      <c r="BU3077" s="140"/>
    </row>
    <row r="3078" spans="73:73" x14ac:dyDescent="0.25">
      <c r="BU3078" s="140"/>
    </row>
    <row r="3079" spans="73:73" x14ac:dyDescent="0.25">
      <c r="BU3079" s="140"/>
    </row>
    <row r="3080" spans="73:73" x14ac:dyDescent="0.25">
      <c r="BU3080" s="140"/>
    </row>
    <row r="3081" spans="73:73" x14ac:dyDescent="0.25">
      <c r="BU3081" s="140"/>
    </row>
    <row r="3082" spans="73:73" x14ac:dyDescent="0.25">
      <c r="BU3082" s="140"/>
    </row>
    <row r="3083" spans="73:73" x14ac:dyDescent="0.25">
      <c r="BU3083" s="140"/>
    </row>
    <row r="3084" spans="73:73" x14ac:dyDescent="0.25">
      <c r="BU3084" s="140"/>
    </row>
    <row r="3085" spans="73:73" x14ac:dyDescent="0.25">
      <c r="BU3085" s="140"/>
    </row>
    <row r="3086" spans="73:73" x14ac:dyDescent="0.25">
      <c r="BU3086" s="140"/>
    </row>
    <row r="3087" spans="73:73" x14ac:dyDescent="0.25">
      <c r="BU3087" s="140"/>
    </row>
    <row r="3088" spans="73:73" x14ac:dyDescent="0.25">
      <c r="BU3088" s="140"/>
    </row>
    <row r="3089" spans="73:73" x14ac:dyDescent="0.25">
      <c r="BU3089" s="140"/>
    </row>
    <row r="3090" spans="73:73" x14ac:dyDescent="0.25">
      <c r="BU3090" s="140"/>
    </row>
    <row r="3091" spans="73:73" x14ac:dyDescent="0.25">
      <c r="BU3091" s="140"/>
    </row>
    <row r="3092" spans="73:73" x14ac:dyDescent="0.25">
      <c r="BU3092" s="140"/>
    </row>
    <row r="3093" spans="73:73" x14ac:dyDescent="0.25">
      <c r="BU3093" s="140"/>
    </row>
    <row r="3094" spans="73:73" x14ac:dyDescent="0.25">
      <c r="BU3094" s="140"/>
    </row>
    <row r="3095" spans="73:73" x14ac:dyDescent="0.25">
      <c r="BU3095" s="140"/>
    </row>
    <row r="3096" spans="73:73" x14ac:dyDescent="0.25">
      <c r="BU3096" s="140"/>
    </row>
    <row r="3097" spans="73:73" x14ac:dyDescent="0.25">
      <c r="BU3097" s="140"/>
    </row>
    <row r="3098" spans="73:73" x14ac:dyDescent="0.25">
      <c r="BU3098" s="140"/>
    </row>
    <row r="3099" spans="73:73" x14ac:dyDescent="0.25">
      <c r="BU3099" s="140"/>
    </row>
    <row r="3100" spans="73:73" x14ac:dyDescent="0.25">
      <c r="BU3100" s="140"/>
    </row>
    <row r="3101" spans="73:73" x14ac:dyDescent="0.25">
      <c r="BU3101" s="140"/>
    </row>
    <row r="3102" spans="73:73" x14ac:dyDescent="0.25">
      <c r="BU3102" s="140"/>
    </row>
    <row r="3103" spans="73:73" x14ac:dyDescent="0.25">
      <c r="BU3103" s="140"/>
    </row>
    <row r="3104" spans="73:73" x14ac:dyDescent="0.25">
      <c r="BU3104" s="140"/>
    </row>
    <row r="3105" spans="73:73" x14ac:dyDescent="0.25">
      <c r="BU3105" s="140"/>
    </row>
    <row r="3106" spans="73:73" x14ac:dyDescent="0.25">
      <c r="BU3106" s="140"/>
    </row>
    <row r="3107" spans="73:73" x14ac:dyDescent="0.25">
      <c r="BU3107" s="140"/>
    </row>
    <row r="3108" spans="73:73" x14ac:dyDescent="0.25">
      <c r="BU3108" s="140"/>
    </row>
    <row r="3109" spans="73:73" x14ac:dyDescent="0.25">
      <c r="BU3109" s="140"/>
    </row>
    <row r="3110" spans="73:73" x14ac:dyDescent="0.25">
      <c r="BU3110" s="140"/>
    </row>
    <row r="3111" spans="73:73" x14ac:dyDescent="0.25">
      <c r="BU3111" s="140"/>
    </row>
    <row r="3112" spans="73:73" x14ac:dyDescent="0.25">
      <c r="BU3112" s="140"/>
    </row>
    <row r="3113" spans="73:73" x14ac:dyDescent="0.25">
      <c r="BU3113" s="140"/>
    </row>
    <row r="3114" spans="73:73" x14ac:dyDescent="0.25">
      <c r="BU3114" s="140"/>
    </row>
    <row r="3115" spans="73:73" x14ac:dyDescent="0.25">
      <c r="BU3115" s="140"/>
    </row>
    <row r="3116" spans="73:73" x14ac:dyDescent="0.25">
      <c r="BU3116" s="140"/>
    </row>
    <row r="3117" spans="73:73" x14ac:dyDescent="0.25">
      <c r="BU3117" s="140"/>
    </row>
    <row r="3118" spans="73:73" x14ac:dyDescent="0.25">
      <c r="BU3118" s="140"/>
    </row>
    <row r="3119" spans="73:73" x14ac:dyDescent="0.25">
      <c r="BU3119" s="140"/>
    </row>
    <row r="3120" spans="73:73" x14ac:dyDescent="0.25">
      <c r="BU3120" s="140"/>
    </row>
    <row r="3121" spans="73:73" x14ac:dyDescent="0.25">
      <c r="BU3121" s="140"/>
    </row>
    <row r="3122" spans="73:73" x14ac:dyDescent="0.25">
      <c r="BU3122" s="140"/>
    </row>
    <row r="3123" spans="73:73" x14ac:dyDescent="0.25">
      <c r="BU3123" s="140"/>
    </row>
    <row r="3124" spans="73:73" x14ac:dyDescent="0.25">
      <c r="BU3124" s="140"/>
    </row>
    <row r="3125" spans="73:73" x14ac:dyDescent="0.25">
      <c r="BU3125" s="140"/>
    </row>
    <row r="3126" spans="73:73" x14ac:dyDescent="0.25">
      <c r="BU3126" s="140"/>
    </row>
    <row r="3127" spans="73:73" x14ac:dyDescent="0.25">
      <c r="BU3127" s="140"/>
    </row>
    <row r="3128" spans="73:73" x14ac:dyDescent="0.25">
      <c r="BU3128" s="140"/>
    </row>
    <row r="3129" spans="73:73" x14ac:dyDescent="0.25">
      <c r="BU3129" s="140"/>
    </row>
    <row r="3130" spans="73:73" x14ac:dyDescent="0.25">
      <c r="BU3130" s="140"/>
    </row>
    <row r="3131" spans="73:73" x14ac:dyDescent="0.25">
      <c r="BU3131" s="140"/>
    </row>
    <row r="3132" spans="73:73" x14ac:dyDescent="0.25">
      <c r="BU3132" s="140"/>
    </row>
    <row r="3133" spans="73:73" x14ac:dyDescent="0.25">
      <c r="BU3133" s="140"/>
    </row>
    <row r="3134" spans="73:73" x14ac:dyDescent="0.25">
      <c r="BU3134" s="140"/>
    </row>
    <row r="3135" spans="73:73" x14ac:dyDescent="0.25">
      <c r="BU3135" s="140"/>
    </row>
    <row r="3136" spans="73:73" x14ac:dyDescent="0.25">
      <c r="BU3136" s="140"/>
    </row>
    <row r="3137" spans="73:73" x14ac:dyDescent="0.25">
      <c r="BU3137" s="140"/>
    </row>
    <row r="3138" spans="73:73" x14ac:dyDescent="0.25">
      <c r="BU3138" s="140"/>
    </row>
    <row r="3139" spans="73:73" x14ac:dyDescent="0.25">
      <c r="BU3139" s="140"/>
    </row>
    <row r="3140" spans="73:73" x14ac:dyDescent="0.25">
      <c r="BU3140" s="140"/>
    </row>
    <row r="3141" spans="73:73" x14ac:dyDescent="0.25">
      <c r="BU3141" s="140"/>
    </row>
    <row r="3142" spans="73:73" x14ac:dyDescent="0.25">
      <c r="BU3142" s="140"/>
    </row>
    <row r="3143" spans="73:73" x14ac:dyDescent="0.25">
      <c r="BU3143" s="140"/>
    </row>
    <row r="3144" spans="73:73" x14ac:dyDescent="0.25">
      <c r="BU3144" s="140"/>
    </row>
    <row r="3145" spans="73:73" x14ac:dyDescent="0.25">
      <c r="BU3145" s="140"/>
    </row>
    <row r="3146" spans="73:73" x14ac:dyDescent="0.25">
      <c r="BU3146" s="140"/>
    </row>
    <row r="3147" spans="73:73" x14ac:dyDescent="0.25">
      <c r="BU3147" s="140"/>
    </row>
    <row r="3148" spans="73:73" x14ac:dyDescent="0.25">
      <c r="BU3148" s="140"/>
    </row>
    <row r="3149" spans="73:73" x14ac:dyDescent="0.25">
      <c r="BU3149" s="140"/>
    </row>
    <row r="3150" spans="73:73" x14ac:dyDescent="0.25">
      <c r="BU3150" s="140"/>
    </row>
    <row r="3151" spans="73:73" x14ac:dyDescent="0.25">
      <c r="BU3151" s="140"/>
    </row>
    <row r="3152" spans="73:73" x14ac:dyDescent="0.25">
      <c r="BU3152" s="140"/>
    </row>
    <row r="3153" spans="73:73" x14ac:dyDescent="0.25">
      <c r="BU3153" s="140"/>
    </row>
    <row r="3154" spans="73:73" x14ac:dyDescent="0.25">
      <c r="BU3154" s="140"/>
    </row>
    <row r="3155" spans="73:73" x14ac:dyDescent="0.25">
      <c r="BU3155" s="140"/>
    </row>
    <row r="3156" spans="73:73" x14ac:dyDescent="0.25">
      <c r="BU3156" s="140"/>
    </row>
    <row r="3157" spans="73:73" x14ac:dyDescent="0.25">
      <c r="BU3157" s="140"/>
    </row>
    <row r="3158" spans="73:73" x14ac:dyDescent="0.25">
      <c r="BU3158" s="140"/>
    </row>
    <row r="3159" spans="73:73" x14ac:dyDescent="0.25">
      <c r="BU3159" s="140"/>
    </row>
    <row r="3160" spans="73:73" x14ac:dyDescent="0.25">
      <c r="BU3160" s="140"/>
    </row>
    <row r="3161" spans="73:73" x14ac:dyDescent="0.25">
      <c r="BU3161" s="140"/>
    </row>
    <row r="3162" spans="73:73" x14ac:dyDescent="0.25">
      <c r="BU3162" s="140"/>
    </row>
    <row r="3163" spans="73:73" x14ac:dyDescent="0.25">
      <c r="BU3163" s="140"/>
    </row>
    <row r="3164" spans="73:73" x14ac:dyDescent="0.25">
      <c r="BU3164" s="140"/>
    </row>
    <row r="3165" spans="73:73" x14ac:dyDescent="0.25">
      <c r="BU3165" s="140"/>
    </row>
    <row r="3166" spans="73:73" x14ac:dyDescent="0.25">
      <c r="BU3166" s="140"/>
    </row>
    <row r="3167" spans="73:73" x14ac:dyDescent="0.25">
      <c r="BU3167" s="140"/>
    </row>
    <row r="3168" spans="73:73" x14ac:dyDescent="0.25">
      <c r="BU3168" s="140"/>
    </row>
    <row r="3169" spans="73:73" x14ac:dyDescent="0.25">
      <c r="BU3169" s="140"/>
    </row>
    <row r="3170" spans="73:73" x14ac:dyDescent="0.25">
      <c r="BU3170" s="140"/>
    </row>
    <row r="3171" spans="73:73" x14ac:dyDescent="0.25">
      <c r="BU3171" s="140"/>
    </row>
    <row r="3172" spans="73:73" x14ac:dyDescent="0.25">
      <c r="BU3172" s="140"/>
    </row>
    <row r="3173" spans="73:73" x14ac:dyDescent="0.25">
      <c r="BU3173" s="140"/>
    </row>
    <row r="3174" spans="73:73" x14ac:dyDescent="0.25">
      <c r="BU3174" s="140"/>
    </row>
    <row r="3175" spans="73:73" x14ac:dyDescent="0.25">
      <c r="BU3175" s="140"/>
    </row>
    <row r="3176" spans="73:73" x14ac:dyDescent="0.25">
      <c r="BU3176" s="140"/>
    </row>
    <row r="3177" spans="73:73" x14ac:dyDescent="0.25">
      <c r="BU3177" s="140"/>
    </row>
    <row r="3178" spans="73:73" x14ac:dyDescent="0.25">
      <c r="BU3178" s="140"/>
    </row>
    <row r="3179" spans="73:73" x14ac:dyDescent="0.25">
      <c r="BU3179" s="140"/>
    </row>
    <row r="3180" spans="73:73" x14ac:dyDescent="0.25">
      <c r="BU3180" s="140"/>
    </row>
    <row r="3181" spans="73:73" x14ac:dyDescent="0.25">
      <c r="BU3181" s="140"/>
    </row>
    <row r="3182" spans="73:73" x14ac:dyDescent="0.25">
      <c r="BU3182" s="140"/>
    </row>
    <row r="3183" spans="73:73" x14ac:dyDescent="0.25">
      <c r="BU3183" s="140"/>
    </row>
    <row r="3184" spans="73:73" x14ac:dyDescent="0.25">
      <c r="BU3184" s="140"/>
    </row>
    <row r="3185" spans="73:73" x14ac:dyDescent="0.25">
      <c r="BU3185" s="140"/>
    </row>
    <row r="3186" spans="73:73" x14ac:dyDescent="0.25">
      <c r="BU3186" s="140"/>
    </row>
    <row r="3187" spans="73:73" x14ac:dyDescent="0.25">
      <c r="BU3187" s="140"/>
    </row>
    <row r="3188" spans="73:73" x14ac:dyDescent="0.25">
      <c r="BU3188" s="140"/>
    </row>
    <row r="3189" spans="73:73" x14ac:dyDescent="0.25">
      <c r="BU3189" s="140"/>
    </row>
    <row r="3190" spans="73:73" x14ac:dyDescent="0.25">
      <c r="BU3190" s="140"/>
    </row>
    <row r="3191" spans="73:73" x14ac:dyDescent="0.25">
      <c r="BU3191" s="140"/>
    </row>
    <row r="3192" spans="73:73" x14ac:dyDescent="0.25">
      <c r="BU3192" s="140"/>
    </row>
    <row r="3193" spans="73:73" x14ac:dyDescent="0.25">
      <c r="BU3193" s="140"/>
    </row>
    <row r="3194" spans="73:73" x14ac:dyDescent="0.25">
      <c r="BU3194" s="140"/>
    </row>
    <row r="3195" spans="73:73" x14ac:dyDescent="0.25">
      <c r="BU3195" s="140"/>
    </row>
    <row r="3196" spans="73:73" x14ac:dyDescent="0.25">
      <c r="BU3196" s="140"/>
    </row>
    <row r="3197" spans="73:73" x14ac:dyDescent="0.25">
      <c r="BU3197" s="140"/>
    </row>
    <row r="3198" spans="73:73" x14ac:dyDescent="0.25">
      <c r="BU3198" s="140"/>
    </row>
    <row r="3199" spans="73:73" x14ac:dyDescent="0.25">
      <c r="BU3199" s="140"/>
    </row>
    <row r="3200" spans="73:73" x14ac:dyDescent="0.25">
      <c r="BU3200" s="140"/>
    </row>
    <row r="3201" spans="73:73" x14ac:dyDescent="0.25">
      <c r="BU3201" s="140"/>
    </row>
    <row r="3202" spans="73:73" x14ac:dyDescent="0.25">
      <c r="BU3202" s="140"/>
    </row>
    <row r="3203" spans="73:73" x14ac:dyDescent="0.25">
      <c r="BU3203" s="140"/>
    </row>
    <row r="3204" spans="73:73" x14ac:dyDescent="0.25">
      <c r="BU3204" s="140"/>
    </row>
    <row r="3205" spans="73:73" x14ac:dyDescent="0.25">
      <c r="BU3205" s="140"/>
    </row>
    <row r="3206" spans="73:73" x14ac:dyDescent="0.25">
      <c r="BU3206" s="140"/>
    </row>
    <row r="3207" spans="73:73" x14ac:dyDescent="0.25">
      <c r="BU3207" s="140"/>
    </row>
    <row r="3208" spans="73:73" x14ac:dyDescent="0.25">
      <c r="BU3208" s="140"/>
    </row>
    <row r="3209" spans="73:73" x14ac:dyDescent="0.25">
      <c r="BU3209" s="140"/>
    </row>
    <row r="3210" spans="73:73" x14ac:dyDescent="0.25">
      <c r="BU3210" s="140"/>
    </row>
    <row r="3211" spans="73:73" x14ac:dyDescent="0.25">
      <c r="BU3211" s="140"/>
    </row>
    <row r="3212" spans="73:73" x14ac:dyDescent="0.25">
      <c r="BU3212" s="140"/>
    </row>
    <row r="3213" spans="73:73" x14ac:dyDescent="0.25">
      <c r="BU3213" s="140"/>
    </row>
    <row r="3214" spans="73:73" x14ac:dyDescent="0.25">
      <c r="BU3214" s="140"/>
    </row>
    <row r="3215" spans="73:73" x14ac:dyDescent="0.25">
      <c r="BU3215" s="140"/>
    </row>
    <row r="3216" spans="73:73" x14ac:dyDescent="0.25">
      <c r="BU3216" s="140"/>
    </row>
    <row r="3217" spans="73:73" x14ac:dyDescent="0.25">
      <c r="BU3217" s="140"/>
    </row>
    <row r="3218" spans="73:73" x14ac:dyDescent="0.25">
      <c r="BU3218" s="140"/>
    </row>
    <row r="3219" spans="73:73" x14ac:dyDescent="0.25">
      <c r="BU3219" s="140"/>
    </row>
    <row r="3220" spans="73:73" x14ac:dyDescent="0.25">
      <c r="BU3220" s="140"/>
    </row>
    <row r="3221" spans="73:73" x14ac:dyDescent="0.25">
      <c r="BU3221" s="140"/>
    </row>
    <row r="3222" spans="73:73" x14ac:dyDescent="0.25">
      <c r="BU3222" s="140"/>
    </row>
    <row r="3223" spans="73:73" x14ac:dyDescent="0.25">
      <c r="BU3223" s="140"/>
    </row>
    <row r="3224" spans="73:73" x14ac:dyDescent="0.25">
      <c r="BU3224" s="140"/>
    </row>
    <row r="3225" spans="73:73" x14ac:dyDescent="0.25">
      <c r="BU3225" s="140"/>
    </row>
    <row r="3226" spans="73:73" x14ac:dyDescent="0.25">
      <c r="BU3226" s="140"/>
    </row>
    <row r="3227" spans="73:73" x14ac:dyDescent="0.25">
      <c r="BU3227" s="140"/>
    </row>
    <row r="3228" spans="73:73" x14ac:dyDescent="0.25">
      <c r="BU3228" s="140"/>
    </row>
    <row r="3229" spans="73:73" x14ac:dyDescent="0.25">
      <c r="BU3229" s="140"/>
    </row>
    <row r="3230" spans="73:73" x14ac:dyDescent="0.25">
      <c r="BU3230" s="140"/>
    </row>
    <row r="3231" spans="73:73" x14ac:dyDescent="0.25">
      <c r="BU3231" s="140"/>
    </row>
    <row r="3232" spans="73:73" x14ac:dyDescent="0.25">
      <c r="BU3232" s="140"/>
    </row>
    <row r="3233" spans="73:73" x14ac:dyDescent="0.25">
      <c r="BU3233" s="140"/>
    </row>
    <row r="3234" spans="73:73" x14ac:dyDescent="0.25">
      <c r="BU3234" s="140"/>
    </row>
    <row r="3235" spans="73:73" x14ac:dyDescent="0.25">
      <c r="BU3235" s="140"/>
    </row>
    <row r="3236" spans="73:73" x14ac:dyDescent="0.25">
      <c r="BU3236" s="140"/>
    </row>
    <row r="3237" spans="73:73" x14ac:dyDescent="0.25">
      <c r="BU3237" s="140"/>
    </row>
    <row r="3238" spans="73:73" x14ac:dyDescent="0.25">
      <c r="BU3238" s="140"/>
    </row>
    <row r="3239" spans="73:73" x14ac:dyDescent="0.25">
      <c r="BU3239" s="140"/>
    </row>
    <row r="3240" spans="73:73" x14ac:dyDescent="0.25">
      <c r="BU3240" s="140"/>
    </row>
    <row r="3241" spans="73:73" x14ac:dyDescent="0.25">
      <c r="BU3241" s="140"/>
    </row>
    <row r="3242" spans="73:73" x14ac:dyDescent="0.25">
      <c r="BU3242" s="140"/>
    </row>
    <row r="3243" spans="73:73" x14ac:dyDescent="0.25">
      <c r="BU3243" s="140"/>
    </row>
    <row r="3244" spans="73:73" x14ac:dyDescent="0.25">
      <c r="BU3244" s="140"/>
    </row>
    <row r="3245" spans="73:73" x14ac:dyDescent="0.25">
      <c r="BU3245" s="140"/>
    </row>
    <row r="3246" spans="73:73" x14ac:dyDescent="0.25">
      <c r="BU3246" s="140"/>
    </row>
    <row r="3247" spans="73:73" x14ac:dyDescent="0.25">
      <c r="BU3247" s="140"/>
    </row>
    <row r="3248" spans="73:73" x14ac:dyDescent="0.25">
      <c r="BU3248" s="140"/>
    </row>
    <row r="3249" spans="73:73" x14ac:dyDescent="0.25">
      <c r="BU3249" s="140"/>
    </row>
    <row r="3250" spans="73:73" x14ac:dyDescent="0.25">
      <c r="BU3250" s="140"/>
    </row>
    <row r="3251" spans="73:73" x14ac:dyDescent="0.25">
      <c r="BU3251" s="140"/>
    </row>
    <row r="3252" spans="73:73" x14ac:dyDescent="0.25">
      <c r="BU3252" s="140"/>
    </row>
    <row r="3253" spans="73:73" x14ac:dyDescent="0.25">
      <c r="BU3253" s="140"/>
    </row>
    <row r="3254" spans="73:73" x14ac:dyDescent="0.25">
      <c r="BU3254" s="140"/>
    </row>
    <row r="3255" spans="73:73" x14ac:dyDescent="0.25">
      <c r="BU3255" s="140"/>
    </row>
    <row r="3256" spans="73:73" x14ac:dyDescent="0.25">
      <c r="BU3256" s="140"/>
    </row>
    <row r="3257" spans="73:73" x14ac:dyDescent="0.25">
      <c r="BU3257" s="140"/>
    </row>
    <row r="3258" spans="73:73" x14ac:dyDescent="0.25">
      <c r="BU3258" s="140"/>
    </row>
    <row r="3259" spans="73:73" x14ac:dyDescent="0.25">
      <c r="BU3259" s="140"/>
    </row>
    <row r="3260" spans="73:73" x14ac:dyDescent="0.25">
      <c r="BU3260" s="140"/>
    </row>
    <row r="3261" spans="73:73" x14ac:dyDescent="0.25">
      <c r="BU3261" s="140"/>
    </row>
    <row r="3262" spans="73:73" x14ac:dyDescent="0.25">
      <c r="BU3262" s="140"/>
    </row>
    <row r="3263" spans="73:73" x14ac:dyDescent="0.25">
      <c r="BU3263" s="140"/>
    </row>
    <row r="3264" spans="73:73" x14ac:dyDescent="0.25">
      <c r="BU3264" s="140"/>
    </row>
    <row r="3265" spans="73:73" x14ac:dyDescent="0.25">
      <c r="BU3265" s="140"/>
    </row>
    <row r="3266" spans="73:73" x14ac:dyDescent="0.25">
      <c r="BU3266" s="140"/>
    </row>
    <row r="3267" spans="73:73" x14ac:dyDescent="0.25">
      <c r="BU3267" s="140"/>
    </row>
    <row r="3268" spans="73:73" x14ac:dyDescent="0.25">
      <c r="BU3268" s="140"/>
    </row>
    <row r="3269" spans="73:73" x14ac:dyDescent="0.25">
      <c r="BU3269" s="140"/>
    </row>
    <row r="3270" spans="73:73" x14ac:dyDescent="0.25">
      <c r="BU3270" s="140"/>
    </row>
    <row r="3271" spans="73:73" x14ac:dyDescent="0.25">
      <c r="BU3271" s="140"/>
    </row>
    <row r="3272" spans="73:73" x14ac:dyDescent="0.25">
      <c r="BU3272" s="140"/>
    </row>
    <row r="3273" spans="73:73" x14ac:dyDescent="0.25">
      <c r="BU3273" s="140"/>
    </row>
    <row r="3274" spans="73:73" x14ac:dyDescent="0.25">
      <c r="BU3274" s="140"/>
    </row>
    <row r="3275" spans="73:73" x14ac:dyDescent="0.25">
      <c r="BU3275" s="140"/>
    </row>
    <row r="3276" spans="73:73" x14ac:dyDescent="0.25">
      <c r="BU3276" s="140"/>
    </row>
    <row r="3277" spans="73:73" x14ac:dyDescent="0.25">
      <c r="BU3277" s="140"/>
    </row>
    <row r="3278" spans="73:73" x14ac:dyDescent="0.25">
      <c r="BU3278" s="140"/>
    </row>
    <row r="3279" spans="73:73" x14ac:dyDescent="0.25">
      <c r="BU3279" s="140"/>
    </row>
    <row r="3280" spans="73:73" x14ac:dyDescent="0.25">
      <c r="BU3280" s="140"/>
    </row>
    <row r="3281" spans="73:73" x14ac:dyDescent="0.25">
      <c r="BU3281" s="140"/>
    </row>
    <row r="3282" spans="73:73" x14ac:dyDescent="0.25">
      <c r="BU3282" s="140"/>
    </row>
    <row r="3283" spans="73:73" x14ac:dyDescent="0.25">
      <c r="BU3283" s="140"/>
    </row>
    <row r="3284" spans="73:73" x14ac:dyDescent="0.25">
      <c r="BU3284" s="140"/>
    </row>
    <row r="3285" spans="73:73" x14ac:dyDescent="0.25">
      <c r="BU3285" s="140"/>
    </row>
    <row r="3286" spans="73:73" x14ac:dyDescent="0.25">
      <c r="BU3286" s="140"/>
    </row>
    <row r="3287" spans="73:73" x14ac:dyDescent="0.25">
      <c r="BU3287" s="140"/>
    </row>
    <row r="3288" spans="73:73" x14ac:dyDescent="0.25">
      <c r="BU3288" s="140"/>
    </row>
    <row r="3289" spans="73:73" x14ac:dyDescent="0.25">
      <c r="BU3289" s="140"/>
    </row>
    <row r="3290" spans="73:73" x14ac:dyDescent="0.25">
      <c r="BU3290" s="140"/>
    </row>
    <row r="3291" spans="73:73" x14ac:dyDescent="0.25">
      <c r="BU3291" s="140"/>
    </row>
    <row r="3292" spans="73:73" x14ac:dyDescent="0.25">
      <c r="BU3292" s="140"/>
    </row>
    <row r="3293" spans="73:73" x14ac:dyDescent="0.25">
      <c r="BU3293" s="140"/>
    </row>
    <row r="3294" spans="73:73" x14ac:dyDescent="0.25">
      <c r="BU3294" s="140"/>
    </row>
    <row r="3295" spans="73:73" x14ac:dyDescent="0.25">
      <c r="BU3295" s="140"/>
    </row>
    <row r="3296" spans="73:73" x14ac:dyDescent="0.25">
      <c r="BU3296" s="140"/>
    </row>
    <row r="3297" spans="73:73" x14ac:dyDescent="0.25">
      <c r="BU3297" s="140"/>
    </row>
    <row r="3298" spans="73:73" x14ac:dyDescent="0.25">
      <c r="BU3298" s="140"/>
    </row>
    <row r="3299" spans="73:73" x14ac:dyDescent="0.25">
      <c r="BU3299" s="140"/>
    </row>
    <row r="3300" spans="73:73" x14ac:dyDescent="0.25">
      <c r="BU3300" s="140"/>
    </row>
    <row r="3301" spans="73:73" x14ac:dyDescent="0.25">
      <c r="BU3301" s="140"/>
    </row>
    <row r="3302" spans="73:73" x14ac:dyDescent="0.25">
      <c r="BU3302" s="140"/>
    </row>
    <row r="3303" spans="73:73" x14ac:dyDescent="0.25">
      <c r="BU3303" s="140"/>
    </row>
    <row r="3304" spans="73:73" x14ac:dyDescent="0.25">
      <c r="BU3304" s="140"/>
    </row>
    <row r="3305" spans="73:73" x14ac:dyDescent="0.25">
      <c r="BU3305" s="140"/>
    </row>
    <row r="3306" spans="73:73" x14ac:dyDescent="0.25">
      <c r="BU3306" s="140"/>
    </row>
    <row r="3307" spans="73:73" x14ac:dyDescent="0.25">
      <c r="BU3307" s="140"/>
    </row>
    <row r="3308" spans="73:73" x14ac:dyDescent="0.25">
      <c r="BU3308" s="140"/>
    </row>
    <row r="3309" spans="73:73" x14ac:dyDescent="0.25">
      <c r="BU3309" s="140"/>
    </row>
    <row r="3310" spans="73:73" x14ac:dyDescent="0.25">
      <c r="BU3310" s="140"/>
    </row>
    <row r="3311" spans="73:73" x14ac:dyDescent="0.25">
      <c r="BU3311" s="140"/>
    </row>
    <row r="3312" spans="73:73" x14ac:dyDescent="0.25">
      <c r="BU3312" s="140"/>
    </row>
    <row r="3313" spans="73:73" x14ac:dyDescent="0.25">
      <c r="BU3313" s="140"/>
    </row>
    <row r="3314" spans="73:73" x14ac:dyDescent="0.25">
      <c r="BU3314" s="140"/>
    </row>
    <row r="3315" spans="73:73" x14ac:dyDescent="0.25">
      <c r="BU3315" s="140"/>
    </row>
    <row r="3316" spans="73:73" x14ac:dyDescent="0.25">
      <c r="BU3316" s="140"/>
    </row>
    <row r="3317" spans="73:73" x14ac:dyDescent="0.25">
      <c r="BU3317" s="140"/>
    </row>
    <row r="3318" spans="73:73" x14ac:dyDescent="0.25">
      <c r="BU3318" s="140"/>
    </row>
    <row r="3319" spans="73:73" x14ac:dyDescent="0.25">
      <c r="BU3319" s="140"/>
    </row>
    <row r="3320" spans="73:73" x14ac:dyDescent="0.25">
      <c r="BU3320" s="140"/>
    </row>
    <row r="3321" spans="73:73" x14ac:dyDescent="0.25">
      <c r="BU3321" s="140"/>
    </row>
    <row r="3322" spans="73:73" x14ac:dyDescent="0.25">
      <c r="BU3322" s="140"/>
    </row>
    <row r="3323" spans="73:73" x14ac:dyDescent="0.25">
      <c r="BU3323" s="140"/>
    </row>
    <row r="3324" spans="73:73" x14ac:dyDescent="0.25">
      <c r="BU3324" s="140"/>
    </row>
    <row r="3325" spans="73:73" x14ac:dyDescent="0.25">
      <c r="BU3325" s="140"/>
    </row>
    <row r="3326" spans="73:73" x14ac:dyDescent="0.25">
      <c r="BU3326" s="140"/>
    </row>
    <row r="3327" spans="73:73" x14ac:dyDescent="0.25">
      <c r="BU3327" s="140"/>
    </row>
    <row r="3328" spans="73:73" x14ac:dyDescent="0.25">
      <c r="BU3328" s="140"/>
    </row>
    <row r="3329" spans="73:73" x14ac:dyDescent="0.25">
      <c r="BU3329" s="140"/>
    </row>
    <row r="3330" spans="73:73" x14ac:dyDescent="0.25">
      <c r="BU3330" s="140"/>
    </row>
    <row r="3331" spans="73:73" x14ac:dyDescent="0.25">
      <c r="BU3331" s="140"/>
    </row>
    <row r="3332" spans="73:73" x14ac:dyDescent="0.25">
      <c r="BU3332" s="140"/>
    </row>
    <row r="3333" spans="73:73" x14ac:dyDescent="0.25">
      <c r="BU3333" s="140"/>
    </row>
    <row r="3334" spans="73:73" x14ac:dyDescent="0.25">
      <c r="BU3334" s="140"/>
    </row>
    <row r="3335" spans="73:73" x14ac:dyDescent="0.25">
      <c r="BU3335" s="140"/>
    </row>
    <row r="3336" spans="73:73" x14ac:dyDescent="0.25">
      <c r="BU3336" s="140"/>
    </row>
    <row r="3337" spans="73:73" x14ac:dyDescent="0.25">
      <c r="BU3337" s="140"/>
    </row>
    <row r="3338" spans="73:73" x14ac:dyDescent="0.25">
      <c r="BU3338" s="140"/>
    </row>
    <row r="3339" spans="73:73" x14ac:dyDescent="0.25">
      <c r="BU3339" s="140"/>
    </row>
    <row r="3340" spans="73:73" x14ac:dyDescent="0.25">
      <c r="BU3340" s="140"/>
    </row>
    <row r="3341" spans="73:73" x14ac:dyDescent="0.25">
      <c r="BU3341" s="140"/>
    </row>
    <row r="3342" spans="73:73" x14ac:dyDescent="0.25">
      <c r="BU3342" s="140"/>
    </row>
    <row r="3343" spans="73:73" x14ac:dyDescent="0.25">
      <c r="BU3343" s="140"/>
    </row>
    <row r="3344" spans="73:73" x14ac:dyDescent="0.25">
      <c r="BU3344" s="140"/>
    </row>
    <row r="3345" spans="73:73" x14ac:dyDescent="0.25">
      <c r="BU3345" s="140"/>
    </row>
    <row r="3346" spans="73:73" x14ac:dyDescent="0.25">
      <c r="BU3346" s="140"/>
    </row>
    <row r="3347" spans="73:73" x14ac:dyDescent="0.25">
      <c r="BU3347" s="140"/>
    </row>
    <row r="3348" spans="73:73" x14ac:dyDescent="0.25">
      <c r="BU3348" s="140"/>
    </row>
    <row r="3349" spans="73:73" x14ac:dyDescent="0.25">
      <c r="BU3349" s="140"/>
    </row>
    <row r="3350" spans="73:73" x14ac:dyDescent="0.25">
      <c r="BU3350" s="140"/>
    </row>
    <row r="3351" spans="73:73" x14ac:dyDescent="0.25">
      <c r="BU3351" s="140"/>
    </row>
    <row r="3352" spans="73:73" x14ac:dyDescent="0.25">
      <c r="BU3352" s="140"/>
    </row>
    <row r="3353" spans="73:73" x14ac:dyDescent="0.25">
      <c r="BU3353" s="140"/>
    </row>
    <row r="3354" spans="73:73" x14ac:dyDescent="0.25">
      <c r="BU3354" s="140"/>
    </row>
    <row r="3355" spans="73:73" x14ac:dyDescent="0.25">
      <c r="BU3355" s="140"/>
    </row>
    <row r="3356" spans="73:73" x14ac:dyDescent="0.25">
      <c r="BU3356" s="140"/>
    </row>
    <row r="3357" spans="73:73" x14ac:dyDescent="0.25">
      <c r="BU3357" s="140"/>
    </row>
    <row r="3358" spans="73:73" x14ac:dyDescent="0.25">
      <c r="BU3358" s="140"/>
    </row>
    <row r="3359" spans="73:73" x14ac:dyDescent="0.25">
      <c r="BU3359" s="140"/>
    </row>
    <row r="3360" spans="73:73" x14ac:dyDescent="0.25">
      <c r="BU3360" s="140"/>
    </row>
    <row r="3361" spans="73:73" x14ac:dyDescent="0.25">
      <c r="BU3361" s="140"/>
    </row>
    <row r="3362" spans="73:73" x14ac:dyDescent="0.25">
      <c r="BU3362" s="140"/>
    </row>
    <row r="3363" spans="73:73" x14ac:dyDescent="0.25">
      <c r="BU3363" s="140"/>
    </row>
    <row r="3364" spans="73:73" x14ac:dyDescent="0.25">
      <c r="BU3364" s="140"/>
    </row>
    <row r="3365" spans="73:73" x14ac:dyDescent="0.25">
      <c r="BU3365" s="140"/>
    </row>
    <row r="3366" spans="73:73" x14ac:dyDescent="0.25">
      <c r="BU3366" s="140"/>
    </row>
    <row r="3367" spans="73:73" x14ac:dyDescent="0.25">
      <c r="BU3367" s="140"/>
    </row>
    <row r="3368" spans="73:73" x14ac:dyDescent="0.25">
      <c r="BU3368" s="140"/>
    </row>
    <row r="3369" spans="73:73" x14ac:dyDescent="0.25">
      <c r="BU3369" s="140"/>
    </row>
    <row r="3370" spans="73:73" x14ac:dyDescent="0.25">
      <c r="BU3370" s="140"/>
    </row>
    <row r="3371" spans="73:73" x14ac:dyDescent="0.25">
      <c r="BU3371" s="140"/>
    </row>
    <row r="3372" spans="73:73" x14ac:dyDescent="0.25">
      <c r="BU3372" s="140"/>
    </row>
    <row r="3373" spans="73:73" x14ac:dyDescent="0.25">
      <c r="BU3373" s="140"/>
    </row>
    <row r="3374" spans="73:73" x14ac:dyDescent="0.25">
      <c r="BU3374" s="140"/>
    </row>
    <row r="3375" spans="73:73" x14ac:dyDescent="0.25">
      <c r="BU3375" s="140"/>
    </row>
    <row r="3376" spans="73:73" x14ac:dyDescent="0.25">
      <c r="BU3376" s="140"/>
    </row>
    <row r="3377" spans="73:73" x14ac:dyDescent="0.25">
      <c r="BU3377" s="140"/>
    </row>
    <row r="3378" spans="73:73" x14ac:dyDescent="0.25">
      <c r="BU3378" s="140"/>
    </row>
    <row r="3379" spans="73:73" x14ac:dyDescent="0.25">
      <c r="BU3379" s="140"/>
    </row>
    <row r="3380" spans="73:73" x14ac:dyDescent="0.25">
      <c r="BU3380" s="140"/>
    </row>
    <row r="3381" spans="73:73" x14ac:dyDescent="0.25">
      <c r="BU3381" s="140"/>
    </row>
    <row r="3382" spans="73:73" x14ac:dyDescent="0.25">
      <c r="BU3382" s="140"/>
    </row>
    <row r="3383" spans="73:73" x14ac:dyDescent="0.25">
      <c r="BU3383" s="140"/>
    </row>
    <row r="3384" spans="73:73" x14ac:dyDescent="0.25">
      <c r="BU3384" s="140"/>
    </row>
    <row r="3385" spans="73:73" x14ac:dyDescent="0.25">
      <c r="BU3385" s="140"/>
    </row>
    <row r="3386" spans="73:73" x14ac:dyDescent="0.25">
      <c r="BU3386" s="140"/>
    </row>
    <row r="3387" spans="73:73" x14ac:dyDescent="0.25">
      <c r="BU3387" s="140"/>
    </row>
    <row r="3388" spans="73:73" x14ac:dyDescent="0.25">
      <c r="BU3388" s="140"/>
    </row>
    <row r="3389" spans="73:73" x14ac:dyDescent="0.25">
      <c r="BU3389" s="140"/>
    </row>
    <row r="3390" spans="73:73" x14ac:dyDescent="0.25">
      <c r="BU3390" s="140"/>
    </row>
    <row r="3391" spans="73:73" x14ac:dyDescent="0.25">
      <c r="BU3391" s="140"/>
    </row>
    <row r="3392" spans="73:73" x14ac:dyDescent="0.25">
      <c r="BU3392" s="140"/>
    </row>
    <row r="3393" spans="73:73" x14ac:dyDescent="0.25">
      <c r="BU3393" s="140"/>
    </row>
    <row r="3394" spans="73:73" x14ac:dyDescent="0.25">
      <c r="BU3394" s="140"/>
    </row>
    <row r="3395" spans="73:73" x14ac:dyDescent="0.25">
      <c r="BU3395" s="140"/>
    </row>
    <row r="3396" spans="73:73" x14ac:dyDescent="0.25">
      <c r="BU3396" s="140"/>
    </row>
    <row r="3397" spans="73:73" x14ac:dyDescent="0.25">
      <c r="BU3397" s="140"/>
    </row>
    <row r="3398" spans="73:73" x14ac:dyDescent="0.25">
      <c r="BU3398" s="140"/>
    </row>
    <row r="3399" spans="73:73" x14ac:dyDescent="0.25">
      <c r="BU3399" s="140"/>
    </row>
    <row r="3400" spans="73:73" x14ac:dyDescent="0.25">
      <c r="BU3400" s="140"/>
    </row>
    <row r="3401" spans="73:73" x14ac:dyDescent="0.25">
      <c r="BU3401" s="140"/>
    </row>
    <row r="3402" spans="73:73" x14ac:dyDescent="0.25">
      <c r="BU3402" s="140"/>
    </row>
    <row r="3403" spans="73:73" x14ac:dyDescent="0.25">
      <c r="BU3403" s="140"/>
    </row>
    <row r="3404" spans="73:73" x14ac:dyDescent="0.25">
      <c r="BU3404" s="140"/>
    </row>
    <row r="3405" spans="73:73" x14ac:dyDescent="0.25">
      <c r="BU3405" s="140"/>
    </row>
    <row r="3406" spans="73:73" x14ac:dyDescent="0.25">
      <c r="BU3406" s="140"/>
    </row>
    <row r="3407" spans="73:73" x14ac:dyDescent="0.25">
      <c r="BU3407" s="140"/>
    </row>
    <row r="3408" spans="73:73" x14ac:dyDescent="0.25">
      <c r="BU3408" s="140"/>
    </row>
    <row r="3409" spans="73:73" x14ac:dyDescent="0.25">
      <c r="BU3409" s="140"/>
    </row>
    <row r="3410" spans="73:73" x14ac:dyDescent="0.25">
      <c r="BU3410" s="140"/>
    </row>
    <row r="3411" spans="73:73" x14ac:dyDescent="0.25">
      <c r="BU3411" s="140"/>
    </row>
    <row r="3412" spans="73:73" x14ac:dyDescent="0.25">
      <c r="BU3412" s="140"/>
    </row>
    <row r="3413" spans="73:73" x14ac:dyDescent="0.25">
      <c r="BU3413" s="140"/>
    </row>
    <row r="3414" spans="73:73" x14ac:dyDescent="0.25">
      <c r="BU3414" s="140"/>
    </row>
    <row r="3415" spans="73:73" x14ac:dyDescent="0.25">
      <c r="BU3415" s="140"/>
    </row>
    <row r="3416" spans="73:73" x14ac:dyDescent="0.25">
      <c r="BU3416" s="140"/>
    </row>
    <row r="3417" spans="73:73" x14ac:dyDescent="0.25">
      <c r="BU3417" s="140"/>
    </row>
    <row r="3418" spans="73:73" x14ac:dyDescent="0.25">
      <c r="BU3418" s="140"/>
    </row>
    <row r="3419" spans="73:73" x14ac:dyDescent="0.25">
      <c r="BU3419" s="140"/>
    </row>
    <row r="3420" spans="73:73" x14ac:dyDescent="0.25">
      <c r="BU3420" s="140"/>
    </row>
    <row r="3421" spans="73:73" x14ac:dyDescent="0.25">
      <c r="BU3421" s="140"/>
    </row>
    <row r="3422" spans="73:73" x14ac:dyDescent="0.25">
      <c r="BU3422" s="140"/>
    </row>
    <row r="3423" spans="73:73" x14ac:dyDescent="0.25">
      <c r="BU3423" s="140"/>
    </row>
    <row r="3424" spans="73:73" x14ac:dyDescent="0.25">
      <c r="BU3424" s="140"/>
    </row>
    <row r="3425" spans="73:73" x14ac:dyDescent="0.25">
      <c r="BU3425" s="140"/>
    </row>
    <row r="3426" spans="73:73" x14ac:dyDescent="0.25">
      <c r="BU3426" s="140"/>
    </row>
    <row r="3427" spans="73:73" x14ac:dyDescent="0.25">
      <c r="BU3427" s="140"/>
    </row>
    <row r="3428" spans="73:73" x14ac:dyDescent="0.25">
      <c r="BU3428" s="140"/>
    </row>
    <row r="3429" spans="73:73" x14ac:dyDescent="0.25">
      <c r="BU3429" s="140"/>
    </row>
    <row r="3430" spans="73:73" x14ac:dyDescent="0.25">
      <c r="BU3430" s="140"/>
    </row>
    <row r="3431" spans="73:73" x14ac:dyDescent="0.25">
      <c r="BU3431" s="140"/>
    </row>
    <row r="3432" spans="73:73" x14ac:dyDescent="0.25">
      <c r="BU3432" s="140"/>
    </row>
    <row r="3433" spans="73:73" x14ac:dyDescent="0.25">
      <c r="BU3433" s="140"/>
    </row>
    <row r="3434" spans="73:73" x14ac:dyDescent="0.25">
      <c r="BU3434" s="140"/>
    </row>
    <row r="3435" spans="73:73" x14ac:dyDescent="0.25">
      <c r="BU3435" s="140"/>
    </row>
    <row r="3436" spans="73:73" x14ac:dyDescent="0.25">
      <c r="BU3436" s="140"/>
    </row>
    <row r="3437" spans="73:73" x14ac:dyDescent="0.25">
      <c r="BU3437" s="140"/>
    </row>
    <row r="3438" spans="73:73" x14ac:dyDescent="0.25">
      <c r="BU3438" s="140"/>
    </row>
    <row r="3439" spans="73:73" x14ac:dyDescent="0.25">
      <c r="BU3439" s="140"/>
    </row>
    <row r="3440" spans="73:73" x14ac:dyDescent="0.25">
      <c r="BU3440" s="140"/>
    </row>
    <row r="3441" spans="73:73" x14ac:dyDescent="0.25">
      <c r="BU3441" s="140"/>
    </row>
    <row r="3442" spans="73:73" x14ac:dyDescent="0.25">
      <c r="BU3442" s="140"/>
    </row>
    <row r="3443" spans="73:73" x14ac:dyDescent="0.25">
      <c r="BU3443" s="140"/>
    </row>
    <row r="3444" spans="73:73" x14ac:dyDescent="0.25">
      <c r="BU3444" s="140"/>
    </row>
    <row r="3445" spans="73:73" x14ac:dyDescent="0.25">
      <c r="BU3445" s="140"/>
    </row>
    <row r="3446" spans="73:73" x14ac:dyDescent="0.25">
      <c r="BU3446" s="140"/>
    </row>
    <row r="3447" spans="73:73" x14ac:dyDescent="0.25">
      <c r="BU3447" s="140"/>
    </row>
    <row r="3448" spans="73:73" x14ac:dyDescent="0.25">
      <c r="BU3448" s="140"/>
    </row>
    <row r="3449" spans="73:73" x14ac:dyDescent="0.25">
      <c r="BU3449" s="140"/>
    </row>
    <row r="3450" spans="73:73" x14ac:dyDescent="0.25">
      <c r="BU3450" s="140"/>
    </row>
    <row r="3451" spans="73:73" x14ac:dyDescent="0.25">
      <c r="BU3451" s="140"/>
    </row>
    <row r="3452" spans="73:73" x14ac:dyDescent="0.25">
      <c r="BU3452" s="140"/>
    </row>
    <row r="3453" spans="73:73" x14ac:dyDescent="0.25">
      <c r="BU3453" s="140"/>
    </row>
    <row r="3454" spans="73:73" x14ac:dyDescent="0.25">
      <c r="BU3454" s="140"/>
    </row>
    <row r="3455" spans="73:73" x14ac:dyDescent="0.25">
      <c r="BU3455" s="140"/>
    </row>
    <row r="3456" spans="73:73" x14ac:dyDescent="0.25">
      <c r="BU3456" s="140"/>
    </row>
    <row r="3457" spans="73:73" x14ac:dyDescent="0.25">
      <c r="BU3457" s="140"/>
    </row>
    <row r="3458" spans="73:73" x14ac:dyDescent="0.25">
      <c r="BU3458" s="140"/>
    </row>
    <row r="3459" spans="73:73" x14ac:dyDescent="0.25">
      <c r="BU3459" s="140"/>
    </row>
    <row r="3460" spans="73:73" x14ac:dyDescent="0.25">
      <c r="BU3460" s="140"/>
    </row>
    <row r="3461" spans="73:73" x14ac:dyDescent="0.25">
      <c r="BU3461" s="140"/>
    </row>
    <row r="3462" spans="73:73" x14ac:dyDescent="0.25">
      <c r="BU3462" s="140"/>
    </row>
    <row r="3463" spans="73:73" x14ac:dyDescent="0.25">
      <c r="BU3463" s="140"/>
    </row>
    <row r="3464" spans="73:73" x14ac:dyDescent="0.25">
      <c r="BU3464" s="140"/>
    </row>
    <row r="3465" spans="73:73" x14ac:dyDescent="0.25">
      <c r="BU3465" s="140"/>
    </row>
    <row r="3466" spans="73:73" x14ac:dyDescent="0.25">
      <c r="BU3466" s="140"/>
    </row>
    <row r="3467" spans="73:73" x14ac:dyDescent="0.25">
      <c r="BU3467" s="140"/>
    </row>
    <row r="3468" spans="73:73" x14ac:dyDescent="0.25">
      <c r="BU3468" s="140"/>
    </row>
    <row r="3469" spans="73:73" x14ac:dyDescent="0.25">
      <c r="BU3469" s="140"/>
    </row>
    <row r="3470" spans="73:73" x14ac:dyDescent="0.25">
      <c r="BU3470" s="140"/>
    </row>
    <row r="3471" spans="73:73" x14ac:dyDescent="0.25">
      <c r="BU3471" s="140"/>
    </row>
    <row r="3472" spans="73:73" x14ac:dyDescent="0.25">
      <c r="BU3472" s="140"/>
    </row>
    <row r="3473" spans="73:73" x14ac:dyDescent="0.25">
      <c r="BU3473" s="140"/>
    </row>
    <row r="3474" spans="73:73" x14ac:dyDescent="0.25">
      <c r="BU3474" s="140"/>
    </row>
    <row r="3475" spans="73:73" x14ac:dyDescent="0.25">
      <c r="BU3475" s="140"/>
    </row>
    <row r="3476" spans="73:73" x14ac:dyDescent="0.25">
      <c r="BU3476" s="140"/>
    </row>
    <row r="3477" spans="73:73" x14ac:dyDescent="0.25">
      <c r="BU3477" s="140"/>
    </row>
    <row r="3478" spans="73:73" x14ac:dyDescent="0.25">
      <c r="BU3478" s="140"/>
    </row>
    <row r="3479" spans="73:73" x14ac:dyDescent="0.25">
      <c r="BU3479" s="140"/>
    </row>
    <row r="3480" spans="73:73" x14ac:dyDescent="0.25">
      <c r="BU3480" s="140"/>
    </row>
    <row r="3481" spans="73:73" x14ac:dyDescent="0.25">
      <c r="BU3481" s="140"/>
    </row>
    <row r="3482" spans="73:73" x14ac:dyDescent="0.25">
      <c r="BU3482" s="140"/>
    </row>
    <row r="3483" spans="73:73" x14ac:dyDescent="0.25">
      <c r="BU3483" s="140"/>
    </row>
    <row r="3484" spans="73:73" x14ac:dyDescent="0.25">
      <c r="BU3484" s="140"/>
    </row>
    <row r="3485" spans="73:73" x14ac:dyDescent="0.25">
      <c r="BU3485" s="140"/>
    </row>
    <row r="3486" spans="73:73" x14ac:dyDescent="0.25">
      <c r="BU3486" s="140"/>
    </row>
    <row r="3487" spans="73:73" x14ac:dyDescent="0.25">
      <c r="BU3487" s="140"/>
    </row>
    <row r="3488" spans="73:73" x14ac:dyDescent="0.25">
      <c r="BU3488" s="140"/>
    </row>
    <row r="3489" spans="73:73" x14ac:dyDescent="0.25">
      <c r="BU3489" s="140"/>
    </row>
    <row r="3490" spans="73:73" x14ac:dyDescent="0.25">
      <c r="BU3490" s="140"/>
    </row>
    <row r="3491" spans="73:73" x14ac:dyDescent="0.25">
      <c r="BU3491" s="140"/>
    </row>
    <row r="3492" spans="73:73" x14ac:dyDescent="0.25">
      <c r="BU3492" s="140"/>
    </row>
    <row r="3493" spans="73:73" x14ac:dyDescent="0.25">
      <c r="BU3493" s="140"/>
    </row>
    <row r="3494" spans="73:73" x14ac:dyDescent="0.25">
      <c r="BU3494" s="140"/>
    </row>
    <row r="3495" spans="73:73" x14ac:dyDescent="0.25">
      <c r="BU3495" s="140"/>
    </row>
    <row r="3496" spans="73:73" x14ac:dyDescent="0.25">
      <c r="BU3496" s="140"/>
    </row>
    <row r="3497" spans="73:73" x14ac:dyDescent="0.25">
      <c r="BU3497" s="140"/>
    </row>
    <row r="3498" spans="73:73" x14ac:dyDescent="0.25">
      <c r="BU3498" s="140"/>
    </row>
    <row r="3499" spans="73:73" x14ac:dyDescent="0.25">
      <c r="BU3499" s="140"/>
    </row>
    <row r="3500" spans="73:73" x14ac:dyDescent="0.25">
      <c r="BU3500" s="140"/>
    </row>
    <row r="3501" spans="73:73" x14ac:dyDescent="0.25">
      <c r="BU3501" s="140"/>
    </row>
    <row r="3502" spans="73:73" x14ac:dyDescent="0.25">
      <c r="BU3502" s="140"/>
    </row>
    <row r="3503" spans="73:73" x14ac:dyDescent="0.25">
      <c r="BU3503" s="140"/>
    </row>
    <row r="3504" spans="73:73" x14ac:dyDescent="0.25">
      <c r="BU3504" s="140"/>
    </row>
    <row r="3505" spans="73:73" x14ac:dyDescent="0.25">
      <c r="BU3505" s="140"/>
    </row>
    <row r="3506" spans="73:73" x14ac:dyDescent="0.25">
      <c r="BU3506" s="140"/>
    </row>
    <row r="3507" spans="73:73" x14ac:dyDescent="0.25">
      <c r="BU3507" s="140"/>
    </row>
    <row r="3508" spans="73:73" x14ac:dyDescent="0.25">
      <c r="BU3508" s="140"/>
    </row>
    <row r="3509" spans="73:73" x14ac:dyDescent="0.25">
      <c r="BU3509" s="140"/>
    </row>
    <row r="3510" spans="73:73" x14ac:dyDescent="0.25">
      <c r="BU3510" s="140"/>
    </row>
    <row r="3511" spans="73:73" x14ac:dyDescent="0.25">
      <c r="BU3511" s="140"/>
    </row>
    <row r="3512" spans="73:73" x14ac:dyDescent="0.25">
      <c r="BU3512" s="140"/>
    </row>
    <row r="3513" spans="73:73" x14ac:dyDescent="0.25">
      <c r="BU3513" s="140"/>
    </row>
    <row r="3514" spans="73:73" x14ac:dyDescent="0.25">
      <c r="BU3514" s="140"/>
    </row>
    <row r="3515" spans="73:73" x14ac:dyDescent="0.25">
      <c r="BU3515" s="140"/>
    </row>
    <row r="3516" spans="73:73" x14ac:dyDescent="0.25">
      <c r="BU3516" s="140"/>
    </row>
    <row r="3517" spans="73:73" x14ac:dyDescent="0.25">
      <c r="BU3517" s="140"/>
    </row>
    <row r="3518" spans="73:73" x14ac:dyDescent="0.25">
      <c r="BU3518" s="140"/>
    </row>
    <row r="3519" spans="73:73" x14ac:dyDescent="0.25">
      <c r="BU3519" s="140"/>
    </row>
    <row r="3520" spans="73:73" x14ac:dyDescent="0.25">
      <c r="BU3520" s="140"/>
    </row>
    <row r="3521" spans="73:73" x14ac:dyDescent="0.25">
      <c r="BU3521" s="140"/>
    </row>
    <row r="3522" spans="73:73" x14ac:dyDescent="0.25">
      <c r="BU3522" s="140"/>
    </row>
    <row r="3523" spans="73:73" x14ac:dyDescent="0.25">
      <c r="BU3523" s="140"/>
    </row>
    <row r="3524" spans="73:73" x14ac:dyDescent="0.25">
      <c r="BU3524" s="140"/>
    </row>
    <row r="3525" spans="73:73" x14ac:dyDescent="0.25">
      <c r="BU3525" s="140"/>
    </row>
    <row r="3526" spans="73:73" x14ac:dyDescent="0.25">
      <c r="BU3526" s="140"/>
    </row>
    <row r="3527" spans="73:73" x14ac:dyDescent="0.25">
      <c r="BU3527" s="140"/>
    </row>
    <row r="3528" spans="73:73" x14ac:dyDescent="0.25">
      <c r="BU3528" s="140"/>
    </row>
    <row r="3529" spans="73:73" x14ac:dyDescent="0.25">
      <c r="BU3529" s="140"/>
    </row>
    <row r="3530" spans="73:73" x14ac:dyDescent="0.25">
      <c r="BU3530" s="140"/>
    </row>
    <row r="3531" spans="73:73" x14ac:dyDescent="0.25">
      <c r="BU3531" s="140"/>
    </row>
    <row r="3532" spans="73:73" x14ac:dyDescent="0.25">
      <c r="BU3532" s="140"/>
    </row>
    <row r="3533" spans="73:73" x14ac:dyDescent="0.25">
      <c r="BU3533" s="140"/>
    </row>
    <row r="3534" spans="73:73" x14ac:dyDescent="0.25">
      <c r="BU3534" s="140"/>
    </row>
    <row r="3535" spans="73:73" x14ac:dyDescent="0.25">
      <c r="BU3535" s="140"/>
    </row>
    <row r="3536" spans="73:73" x14ac:dyDescent="0.25">
      <c r="BU3536" s="140"/>
    </row>
    <row r="3537" spans="73:73" x14ac:dyDescent="0.25">
      <c r="BU3537" s="140"/>
    </row>
    <row r="3538" spans="73:73" x14ac:dyDescent="0.25">
      <c r="BU3538" s="140"/>
    </row>
    <row r="3539" spans="73:73" x14ac:dyDescent="0.25">
      <c r="BU3539" s="140"/>
    </row>
    <row r="3540" spans="73:73" x14ac:dyDescent="0.25">
      <c r="BU3540" s="140"/>
    </row>
    <row r="3541" spans="73:73" x14ac:dyDescent="0.25">
      <c r="BU3541" s="140"/>
    </row>
    <row r="3542" spans="73:73" x14ac:dyDescent="0.25">
      <c r="BU3542" s="140"/>
    </row>
    <row r="3543" spans="73:73" x14ac:dyDescent="0.25">
      <c r="BU3543" s="140"/>
    </row>
    <row r="3544" spans="73:73" x14ac:dyDescent="0.25">
      <c r="BU3544" s="140"/>
    </row>
    <row r="3545" spans="73:73" x14ac:dyDescent="0.25">
      <c r="BU3545" s="140"/>
    </row>
    <row r="3546" spans="73:73" x14ac:dyDescent="0.25">
      <c r="BU3546" s="140"/>
    </row>
    <row r="3547" spans="73:73" x14ac:dyDescent="0.25">
      <c r="BU3547" s="140"/>
    </row>
    <row r="3548" spans="73:73" x14ac:dyDescent="0.25">
      <c r="BU3548" s="140"/>
    </row>
    <row r="3549" spans="73:73" x14ac:dyDescent="0.25">
      <c r="BU3549" s="140"/>
    </row>
    <row r="3550" spans="73:73" x14ac:dyDescent="0.25">
      <c r="BU3550" s="140"/>
    </row>
    <row r="3551" spans="73:73" x14ac:dyDescent="0.25">
      <c r="BU3551" s="140"/>
    </row>
    <row r="3552" spans="73:73" x14ac:dyDescent="0.25">
      <c r="BU3552" s="140"/>
    </row>
    <row r="3553" spans="73:73" x14ac:dyDescent="0.25">
      <c r="BU3553" s="140"/>
    </row>
    <row r="3554" spans="73:73" x14ac:dyDescent="0.25">
      <c r="BU3554" s="140"/>
    </row>
    <row r="3555" spans="73:73" x14ac:dyDescent="0.25">
      <c r="BU3555" s="140"/>
    </row>
    <row r="3556" spans="73:73" x14ac:dyDescent="0.25">
      <c r="BU3556" s="140"/>
    </row>
    <row r="3557" spans="73:73" x14ac:dyDescent="0.25">
      <c r="BU3557" s="140"/>
    </row>
    <row r="3558" spans="73:73" x14ac:dyDescent="0.25">
      <c r="BU3558" s="140"/>
    </row>
    <row r="3559" spans="73:73" x14ac:dyDescent="0.25">
      <c r="BU3559" s="140"/>
    </row>
    <row r="3560" spans="73:73" x14ac:dyDescent="0.25">
      <c r="BU3560" s="140"/>
    </row>
    <row r="3561" spans="73:73" x14ac:dyDescent="0.25">
      <c r="BU3561" s="140"/>
    </row>
    <row r="3562" spans="73:73" x14ac:dyDescent="0.25">
      <c r="BU3562" s="140"/>
    </row>
    <row r="3563" spans="73:73" x14ac:dyDescent="0.25">
      <c r="BU3563" s="140"/>
    </row>
    <row r="3564" spans="73:73" x14ac:dyDescent="0.25">
      <c r="BU3564" s="140"/>
    </row>
    <row r="3565" spans="73:73" x14ac:dyDescent="0.25">
      <c r="BU3565" s="140"/>
    </row>
    <row r="3566" spans="73:73" x14ac:dyDescent="0.25">
      <c r="BU3566" s="140"/>
    </row>
    <row r="3567" spans="73:73" x14ac:dyDescent="0.25">
      <c r="BU3567" s="140"/>
    </row>
    <row r="3568" spans="73:73" x14ac:dyDescent="0.25">
      <c r="BU3568" s="140"/>
    </row>
    <row r="3569" spans="73:73" x14ac:dyDescent="0.25">
      <c r="BU3569" s="140"/>
    </row>
    <row r="3570" spans="73:73" x14ac:dyDescent="0.25">
      <c r="BU3570" s="140"/>
    </row>
    <row r="3571" spans="73:73" x14ac:dyDescent="0.25">
      <c r="BU3571" s="140"/>
    </row>
    <row r="3572" spans="73:73" x14ac:dyDescent="0.25">
      <c r="BU3572" s="140"/>
    </row>
    <row r="3573" spans="73:73" x14ac:dyDescent="0.25">
      <c r="BU3573" s="140"/>
    </row>
    <row r="3574" spans="73:73" x14ac:dyDescent="0.25">
      <c r="BU3574" s="140"/>
    </row>
    <row r="3575" spans="73:73" x14ac:dyDescent="0.25">
      <c r="BU3575" s="140"/>
    </row>
    <row r="3576" spans="73:73" x14ac:dyDescent="0.25">
      <c r="BU3576" s="140"/>
    </row>
    <row r="3577" spans="73:73" x14ac:dyDescent="0.25">
      <c r="BU3577" s="140"/>
    </row>
    <row r="3578" spans="73:73" x14ac:dyDescent="0.25">
      <c r="BU3578" s="140"/>
    </row>
    <row r="3579" spans="73:73" x14ac:dyDescent="0.25">
      <c r="BU3579" s="140"/>
    </row>
    <row r="3580" spans="73:73" x14ac:dyDescent="0.25">
      <c r="BU3580" s="140"/>
    </row>
    <row r="3581" spans="73:73" x14ac:dyDescent="0.25">
      <c r="BU3581" s="140"/>
    </row>
    <row r="3582" spans="73:73" x14ac:dyDescent="0.25">
      <c r="BU3582" s="140"/>
    </row>
    <row r="3583" spans="73:73" x14ac:dyDescent="0.25">
      <c r="BU3583" s="140"/>
    </row>
    <row r="3584" spans="73:73" x14ac:dyDescent="0.25">
      <c r="BU3584" s="140"/>
    </row>
    <row r="3585" spans="73:73" x14ac:dyDescent="0.25">
      <c r="BU3585" s="140"/>
    </row>
    <row r="3586" spans="73:73" x14ac:dyDescent="0.25">
      <c r="BU3586" s="140"/>
    </row>
    <row r="3587" spans="73:73" x14ac:dyDescent="0.25">
      <c r="BU3587" s="140"/>
    </row>
    <row r="3588" spans="73:73" x14ac:dyDescent="0.25">
      <c r="BU3588" s="140"/>
    </row>
    <row r="3589" spans="73:73" x14ac:dyDescent="0.25">
      <c r="BU3589" s="140"/>
    </row>
    <row r="3590" spans="73:73" x14ac:dyDescent="0.25">
      <c r="BU3590" s="140"/>
    </row>
    <row r="3591" spans="73:73" x14ac:dyDescent="0.25">
      <c r="BU3591" s="140"/>
    </row>
    <row r="3592" spans="73:73" x14ac:dyDescent="0.25">
      <c r="BU3592" s="140"/>
    </row>
    <row r="3593" spans="73:73" x14ac:dyDescent="0.25">
      <c r="BU3593" s="140"/>
    </row>
    <row r="3594" spans="73:73" x14ac:dyDescent="0.25">
      <c r="BU3594" s="140"/>
    </row>
    <row r="3595" spans="73:73" x14ac:dyDescent="0.25">
      <c r="BU3595" s="140"/>
    </row>
    <row r="3596" spans="73:73" x14ac:dyDescent="0.25">
      <c r="BU3596" s="140"/>
    </row>
    <row r="3597" spans="73:73" x14ac:dyDescent="0.25">
      <c r="BU3597" s="140"/>
    </row>
    <row r="3598" spans="73:73" x14ac:dyDescent="0.25">
      <c r="BU3598" s="140"/>
    </row>
    <row r="3599" spans="73:73" x14ac:dyDescent="0.25">
      <c r="BU3599" s="140"/>
    </row>
    <row r="3600" spans="73:73" x14ac:dyDescent="0.25">
      <c r="BU3600" s="140"/>
    </row>
    <row r="3601" spans="73:73" x14ac:dyDescent="0.25">
      <c r="BU3601" s="140"/>
    </row>
    <row r="3602" spans="73:73" x14ac:dyDescent="0.25">
      <c r="BU3602" s="140"/>
    </row>
    <row r="3603" spans="73:73" x14ac:dyDescent="0.25">
      <c r="BU3603" s="140"/>
    </row>
    <row r="3604" spans="73:73" x14ac:dyDescent="0.25">
      <c r="BU3604" s="140"/>
    </row>
    <row r="3605" spans="73:73" x14ac:dyDescent="0.25">
      <c r="BU3605" s="140"/>
    </row>
    <row r="3606" spans="73:73" x14ac:dyDescent="0.25">
      <c r="BU3606" s="140"/>
    </row>
    <row r="3607" spans="73:73" x14ac:dyDescent="0.25">
      <c r="BU3607" s="140"/>
    </row>
    <row r="3608" spans="73:73" x14ac:dyDescent="0.25">
      <c r="BU3608" s="140"/>
    </row>
    <row r="3609" spans="73:73" x14ac:dyDescent="0.25">
      <c r="BU3609" s="140"/>
    </row>
    <row r="3610" spans="73:73" x14ac:dyDescent="0.25">
      <c r="BU3610" s="140"/>
    </row>
    <row r="3611" spans="73:73" x14ac:dyDescent="0.25">
      <c r="BU3611" s="140"/>
    </row>
    <row r="3612" spans="73:73" x14ac:dyDescent="0.25">
      <c r="BU3612" s="140"/>
    </row>
    <row r="3613" spans="73:73" x14ac:dyDescent="0.25">
      <c r="BU3613" s="140"/>
    </row>
    <row r="3614" spans="73:73" x14ac:dyDescent="0.25">
      <c r="BU3614" s="140"/>
    </row>
    <row r="3615" spans="73:73" x14ac:dyDescent="0.25">
      <c r="BU3615" s="140"/>
    </row>
    <row r="3616" spans="73:73" x14ac:dyDescent="0.25">
      <c r="BU3616" s="140"/>
    </row>
    <row r="3617" spans="73:73" x14ac:dyDescent="0.25">
      <c r="BU3617" s="140"/>
    </row>
    <row r="3618" spans="73:73" x14ac:dyDescent="0.25">
      <c r="BU3618" s="140"/>
    </row>
    <row r="3619" spans="73:73" x14ac:dyDescent="0.25">
      <c r="BU3619" s="140"/>
    </row>
    <row r="3620" spans="73:73" x14ac:dyDescent="0.25">
      <c r="BU3620" s="140"/>
    </row>
    <row r="3621" spans="73:73" x14ac:dyDescent="0.25">
      <c r="BU3621" s="140"/>
    </row>
    <row r="3622" spans="73:73" x14ac:dyDescent="0.25">
      <c r="BU3622" s="140"/>
    </row>
    <row r="3623" spans="73:73" x14ac:dyDescent="0.25">
      <c r="BU3623" s="140"/>
    </row>
    <row r="3624" spans="73:73" x14ac:dyDescent="0.25">
      <c r="BU3624" s="140"/>
    </row>
    <row r="3625" spans="73:73" x14ac:dyDescent="0.25">
      <c r="BU3625" s="140"/>
    </row>
    <row r="3626" spans="73:73" x14ac:dyDescent="0.25">
      <c r="BU3626" s="140"/>
    </row>
    <row r="3627" spans="73:73" x14ac:dyDescent="0.25">
      <c r="BU3627" s="140"/>
    </row>
    <row r="3628" spans="73:73" x14ac:dyDescent="0.25">
      <c r="BU3628" s="140"/>
    </row>
    <row r="3629" spans="73:73" x14ac:dyDescent="0.25">
      <c r="BU3629" s="140"/>
    </row>
    <row r="3630" spans="73:73" x14ac:dyDescent="0.25">
      <c r="BU3630" s="140"/>
    </row>
    <row r="3631" spans="73:73" x14ac:dyDescent="0.25">
      <c r="BU3631" s="140"/>
    </row>
    <row r="3632" spans="73:73" x14ac:dyDescent="0.25">
      <c r="BU3632" s="140"/>
    </row>
    <row r="3633" spans="73:73" x14ac:dyDescent="0.25">
      <c r="BU3633" s="140"/>
    </row>
    <row r="3634" spans="73:73" x14ac:dyDescent="0.25">
      <c r="BU3634" s="140"/>
    </row>
    <row r="3635" spans="73:73" x14ac:dyDescent="0.25">
      <c r="BU3635" s="140"/>
    </row>
    <row r="3636" spans="73:73" x14ac:dyDescent="0.25">
      <c r="BU3636" s="140"/>
    </row>
    <row r="3637" spans="73:73" x14ac:dyDescent="0.25">
      <c r="BU3637" s="140"/>
    </row>
    <row r="3638" spans="73:73" x14ac:dyDescent="0.25">
      <c r="BU3638" s="140"/>
    </row>
    <row r="3639" spans="73:73" x14ac:dyDescent="0.25">
      <c r="BU3639" s="140"/>
    </row>
    <row r="3640" spans="73:73" x14ac:dyDescent="0.25">
      <c r="BU3640" s="140"/>
    </row>
    <row r="3641" spans="73:73" x14ac:dyDescent="0.25">
      <c r="BU3641" s="140"/>
    </row>
    <row r="3642" spans="73:73" x14ac:dyDescent="0.25">
      <c r="BU3642" s="140"/>
    </row>
    <row r="3643" spans="73:73" x14ac:dyDescent="0.25">
      <c r="BU3643" s="140"/>
    </row>
    <row r="3644" spans="73:73" x14ac:dyDescent="0.25">
      <c r="BU3644" s="140"/>
    </row>
    <row r="3645" spans="73:73" x14ac:dyDescent="0.25">
      <c r="BU3645" s="140"/>
    </row>
    <row r="3646" spans="73:73" x14ac:dyDescent="0.25">
      <c r="BU3646" s="140"/>
    </row>
    <row r="3647" spans="73:73" x14ac:dyDescent="0.25">
      <c r="BU3647" s="140"/>
    </row>
    <row r="3648" spans="73:73" x14ac:dyDescent="0.25">
      <c r="BU3648" s="140"/>
    </row>
    <row r="3649" spans="73:73" x14ac:dyDescent="0.25">
      <c r="BU3649" s="140"/>
    </row>
    <row r="3650" spans="73:73" x14ac:dyDescent="0.25">
      <c r="BU3650" s="140"/>
    </row>
    <row r="3651" spans="73:73" x14ac:dyDescent="0.25">
      <c r="BU3651" s="140"/>
    </row>
    <row r="3652" spans="73:73" x14ac:dyDescent="0.25">
      <c r="BU3652" s="140"/>
    </row>
    <row r="3653" spans="73:73" x14ac:dyDescent="0.25">
      <c r="BU3653" s="140"/>
    </row>
    <row r="3654" spans="73:73" x14ac:dyDescent="0.25">
      <c r="BU3654" s="140"/>
    </row>
    <row r="3655" spans="73:73" x14ac:dyDescent="0.25">
      <c r="BU3655" s="140"/>
    </row>
    <row r="3656" spans="73:73" x14ac:dyDescent="0.25">
      <c r="BU3656" s="140"/>
    </row>
    <row r="3657" spans="73:73" x14ac:dyDescent="0.25">
      <c r="BU3657" s="140"/>
    </row>
    <row r="3658" spans="73:73" x14ac:dyDescent="0.25">
      <c r="BU3658" s="140"/>
    </row>
    <row r="3659" spans="73:73" x14ac:dyDescent="0.25">
      <c r="BU3659" s="140"/>
    </row>
    <row r="3660" spans="73:73" x14ac:dyDescent="0.25">
      <c r="BU3660" s="140"/>
    </row>
    <row r="3661" spans="73:73" x14ac:dyDescent="0.25">
      <c r="BU3661" s="140"/>
    </row>
    <row r="3662" spans="73:73" x14ac:dyDescent="0.25">
      <c r="BU3662" s="140"/>
    </row>
    <row r="3663" spans="73:73" x14ac:dyDescent="0.25">
      <c r="BU3663" s="140"/>
    </row>
    <row r="3664" spans="73:73" x14ac:dyDescent="0.25">
      <c r="BU3664" s="140"/>
    </row>
    <row r="3665" spans="73:73" x14ac:dyDescent="0.25">
      <c r="BU3665" s="140"/>
    </row>
    <row r="3666" spans="73:73" x14ac:dyDescent="0.25">
      <c r="BU3666" s="140"/>
    </row>
    <row r="3667" spans="73:73" x14ac:dyDescent="0.25">
      <c r="BU3667" s="140"/>
    </row>
    <row r="3668" spans="73:73" x14ac:dyDescent="0.25">
      <c r="BU3668" s="140"/>
    </row>
    <row r="3669" spans="73:73" x14ac:dyDescent="0.25">
      <c r="BU3669" s="140"/>
    </row>
    <row r="3670" spans="73:73" x14ac:dyDescent="0.25">
      <c r="BU3670" s="140"/>
    </row>
    <row r="3671" spans="73:73" x14ac:dyDescent="0.25">
      <c r="BU3671" s="140"/>
    </row>
    <row r="3672" spans="73:73" x14ac:dyDescent="0.25">
      <c r="BU3672" s="140"/>
    </row>
    <row r="3673" spans="73:73" x14ac:dyDescent="0.25">
      <c r="BU3673" s="140"/>
    </row>
    <row r="3674" spans="73:73" x14ac:dyDescent="0.25">
      <c r="BU3674" s="140"/>
    </row>
    <row r="3675" spans="73:73" x14ac:dyDescent="0.25">
      <c r="BU3675" s="140"/>
    </row>
    <row r="3676" spans="73:73" x14ac:dyDescent="0.25">
      <c r="BU3676" s="140"/>
    </row>
    <row r="3677" spans="73:73" x14ac:dyDescent="0.25">
      <c r="BU3677" s="140"/>
    </row>
    <row r="3678" spans="73:73" x14ac:dyDescent="0.25">
      <c r="BU3678" s="140"/>
    </row>
    <row r="3679" spans="73:73" x14ac:dyDescent="0.25">
      <c r="BU3679" s="140"/>
    </row>
    <row r="3680" spans="73:73" x14ac:dyDescent="0.25">
      <c r="BU3680" s="140"/>
    </row>
    <row r="3681" spans="73:73" x14ac:dyDescent="0.25">
      <c r="BU3681" s="140"/>
    </row>
    <row r="3682" spans="73:73" x14ac:dyDescent="0.25">
      <c r="BU3682" s="140"/>
    </row>
    <row r="3683" spans="73:73" x14ac:dyDescent="0.25">
      <c r="BU3683" s="140"/>
    </row>
    <row r="3684" spans="73:73" x14ac:dyDescent="0.25">
      <c r="BU3684" s="140"/>
    </row>
    <row r="3685" spans="73:73" x14ac:dyDescent="0.25">
      <c r="BU3685" s="140"/>
    </row>
    <row r="3686" spans="73:73" x14ac:dyDescent="0.25">
      <c r="BU3686" s="140"/>
    </row>
    <row r="3687" spans="73:73" x14ac:dyDescent="0.25">
      <c r="BU3687" s="140"/>
    </row>
    <row r="3688" spans="73:73" x14ac:dyDescent="0.25">
      <c r="BU3688" s="140"/>
    </row>
    <row r="3689" spans="73:73" x14ac:dyDescent="0.25">
      <c r="BU3689" s="140"/>
    </row>
    <row r="3690" spans="73:73" x14ac:dyDescent="0.25">
      <c r="BU3690" s="140"/>
    </row>
    <row r="3691" spans="73:73" x14ac:dyDescent="0.25">
      <c r="BU3691" s="140"/>
    </row>
    <row r="3692" spans="73:73" x14ac:dyDescent="0.25">
      <c r="BU3692" s="140"/>
    </row>
    <row r="3693" spans="73:73" x14ac:dyDescent="0.25">
      <c r="BU3693" s="140"/>
    </row>
    <row r="3694" spans="73:73" x14ac:dyDescent="0.25">
      <c r="BU3694" s="140"/>
    </row>
    <row r="3695" spans="73:73" x14ac:dyDescent="0.25">
      <c r="BU3695" s="140"/>
    </row>
    <row r="3696" spans="73:73" x14ac:dyDescent="0.25">
      <c r="BU3696" s="140"/>
    </row>
    <row r="3697" spans="73:73" x14ac:dyDescent="0.25">
      <c r="BU3697" s="140"/>
    </row>
    <row r="3698" spans="73:73" x14ac:dyDescent="0.25">
      <c r="BU3698" s="140"/>
    </row>
    <row r="3699" spans="73:73" x14ac:dyDescent="0.25">
      <c r="BU3699" s="140"/>
    </row>
    <row r="3700" spans="73:73" x14ac:dyDescent="0.25">
      <c r="BU3700" s="140"/>
    </row>
    <row r="3701" spans="73:73" x14ac:dyDescent="0.25">
      <c r="BU3701" s="140"/>
    </row>
    <row r="3702" spans="73:73" x14ac:dyDescent="0.25">
      <c r="BU3702" s="140"/>
    </row>
    <row r="3703" spans="73:73" x14ac:dyDescent="0.25">
      <c r="BU3703" s="140"/>
    </row>
    <row r="3704" spans="73:73" x14ac:dyDescent="0.25">
      <c r="BU3704" s="140"/>
    </row>
    <row r="3705" spans="73:73" x14ac:dyDescent="0.25">
      <c r="BU3705" s="140"/>
    </row>
    <row r="3706" spans="73:73" x14ac:dyDescent="0.25">
      <c r="BU3706" s="140"/>
    </row>
    <row r="3707" spans="73:73" x14ac:dyDescent="0.25">
      <c r="BU3707" s="140"/>
    </row>
    <row r="3708" spans="73:73" x14ac:dyDescent="0.25">
      <c r="BU3708" s="140"/>
    </row>
    <row r="3709" spans="73:73" x14ac:dyDescent="0.25">
      <c r="BU3709" s="140"/>
    </row>
    <row r="3710" spans="73:73" x14ac:dyDescent="0.25">
      <c r="BU3710" s="140"/>
    </row>
    <row r="3711" spans="73:73" x14ac:dyDescent="0.25">
      <c r="BU3711" s="140"/>
    </row>
    <row r="3712" spans="73:73" x14ac:dyDescent="0.25">
      <c r="BU3712" s="140"/>
    </row>
    <row r="3713" spans="73:73" x14ac:dyDescent="0.25">
      <c r="BU3713" s="140"/>
    </row>
    <row r="3714" spans="73:73" x14ac:dyDescent="0.25">
      <c r="BU3714" s="140"/>
    </row>
    <row r="3715" spans="73:73" x14ac:dyDescent="0.25">
      <c r="BU3715" s="140"/>
    </row>
    <row r="3716" spans="73:73" x14ac:dyDescent="0.25">
      <c r="BU3716" s="140"/>
    </row>
    <row r="3717" spans="73:73" x14ac:dyDescent="0.25">
      <c r="BU3717" s="140"/>
    </row>
    <row r="3718" spans="73:73" x14ac:dyDescent="0.25">
      <c r="BU3718" s="140"/>
    </row>
    <row r="3719" spans="73:73" x14ac:dyDescent="0.25">
      <c r="BU3719" s="140"/>
    </row>
    <row r="3720" spans="73:73" x14ac:dyDescent="0.25">
      <c r="BU3720" s="140"/>
    </row>
    <row r="3721" spans="73:73" x14ac:dyDescent="0.25">
      <c r="BU3721" s="140"/>
    </row>
    <row r="3722" spans="73:73" x14ac:dyDescent="0.25">
      <c r="BU3722" s="140"/>
    </row>
    <row r="3723" spans="73:73" x14ac:dyDescent="0.25">
      <c r="BU3723" s="140"/>
    </row>
    <row r="3724" spans="73:73" x14ac:dyDescent="0.25">
      <c r="BU3724" s="140"/>
    </row>
    <row r="3725" spans="73:73" x14ac:dyDescent="0.25">
      <c r="BU3725" s="140"/>
    </row>
    <row r="3726" spans="73:73" x14ac:dyDescent="0.25">
      <c r="BU3726" s="140"/>
    </row>
    <row r="3727" spans="73:73" x14ac:dyDescent="0.25">
      <c r="BU3727" s="140"/>
    </row>
    <row r="3728" spans="73:73" x14ac:dyDescent="0.25">
      <c r="BU3728" s="140"/>
    </row>
    <row r="3729" spans="73:73" x14ac:dyDescent="0.25">
      <c r="BU3729" s="140"/>
    </row>
    <row r="3730" spans="73:73" x14ac:dyDescent="0.25">
      <c r="BU3730" s="140"/>
    </row>
    <row r="3731" spans="73:73" x14ac:dyDescent="0.25">
      <c r="BU3731" s="140"/>
    </row>
    <row r="3732" spans="73:73" x14ac:dyDescent="0.25">
      <c r="BU3732" s="140"/>
    </row>
    <row r="3733" spans="73:73" x14ac:dyDescent="0.25">
      <c r="BU3733" s="140"/>
    </row>
    <row r="3734" spans="73:73" x14ac:dyDescent="0.25">
      <c r="BU3734" s="140"/>
    </row>
    <row r="3735" spans="73:73" x14ac:dyDescent="0.25">
      <c r="BU3735" s="140"/>
    </row>
    <row r="3736" spans="73:73" x14ac:dyDescent="0.25">
      <c r="BU3736" s="140"/>
    </row>
    <row r="3737" spans="73:73" x14ac:dyDescent="0.25">
      <c r="BU3737" s="140"/>
    </row>
    <row r="3738" spans="73:73" x14ac:dyDescent="0.25">
      <c r="BU3738" s="140"/>
    </row>
    <row r="3739" spans="73:73" x14ac:dyDescent="0.25">
      <c r="BU3739" s="140"/>
    </row>
    <row r="3740" spans="73:73" x14ac:dyDescent="0.25">
      <c r="BU3740" s="140"/>
    </row>
    <row r="3741" spans="73:73" x14ac:dyDescent="0.25">
      <c r="BU3741" s="140"/>
    </row>
    <row r="3742" spans="73:73" x14ac:dyDescent="0.25">
      <c r="BU3742" s="140"/>
    </row>
    <row r="3743" spans="73:73" x14ac:dyDescent="0.25">
      <c r="BU3743" s="140"/>
    </row>
    <row r="3744" spans="73:73" x14ac:dyDescent="0.25">
      <c r="BU3744" s="140"/>
    </row>
    <row r="3745" spans="73:73" x14ac:dyDescent="0.25">
      <c r="BU3745" s="140"/>
    </row>
    <row r="3746" spans="73:73" x14ac:dyDescent="0.25">
      <c r="BU3746" s="140"/>
    </row>
    <row r="3747" spans="73:73" x14ac:dyDescent="0.25">
      <c r="BU3747" s="140"/>
    </row>
    <row r="3748" spans="73:73" x14ac:dyDescent="0.25">
      <c r="BU3748" s="140"/>
    </row>
    <row r="3749" spans="73:73" x14ac:dyDescent="0.25">
      <c r="BU3749" s="140"/>
    </row>
    <row r="3750" spans="73:73" x14ac:dyDescent="0.25">
      <c r="BU3750" s="140"/>
    </row>
    <row r="3751" spans="73:73" x14ac:dyDescent="0.25">
      <c r="BU3751" s="140"/>
    </row>
    <row r="3752" spans="73:73" x14ac:dyDescent="0.25">
      <c r="BU3752" s="140"/>
    </row>
    <row r="3753" spans="73:73" x14ac:dyDescent="0.25">
      <c r="BU3753" s="140"/>
    </row>
    <row r="3754" spans="73:73" x14ac:dyDescent="0.25">
      <c r="BU3754" s="140"/>
    </row>
    <row r="3755" spans="73:73" x14ac:dyDescent="0.25">
      <c r="BU3755" s="140"/>
    </row>
    <row r="3756" spans="73:73" x14ac:dyDescent="0.25">
      <c r="BU3756" s="140"/>
    </row>
    <row r="3757" spans="73:73" x14ac:dyDescent="0.25">
      <c r="BU3757" s="140"/>
    </row>
    <row r="3758" spans="73:73" x14ac:dyDescent="0.25">
      <c r="BU3758" s="140"/>
    </row>
    <row r="3759" spans="73:73" x14ac:dyDescent="0.25">
      <c r="BU3759" s="140"/>
    </row>
    <row r="3760" spans="73:73" x14ac:dyDescent="0.25">
      <c r="BU3760" s="140"/>
    </row>
    <row r="3761" spans="73:73" x14ac:dyDescent="0.25">
      <c r="BU3761" s="140"/>
    </row>
    <row r="3762" spans="73:73" x14ac:dyDescent="0.25">
      <c r="BU3762" s="140"/>
    </row>
    <row r="3763" spans="73:73" x14ac:dyDescent="0.25">
      <c r="BU3763" s="140"/>
    </row>
    <row r="3764" spans="73:73" x14ac:dyDescent="0.25">
      <c r="BU3764" s="140"/>
    </row>
    <row r="3765" spans="73:73" x14ac:dyDescent="0.25">
      <c r="BU3765" s="140"/>
    </row>
    <row r="3766" spans="73:73" x14ac:dyDescent="0.25">
      <c r="BU3766" s="140"/>
    </row>
    <row r="3767" spans="73:73" x14ac:dyDescent="0.25">
      <c r="BU3767" s="140"/>
    </row>
    <row r="3768" spans="73:73" x14ac:dyDescent="0.25">
      <c r="BU3768" s="140"/>
    </row>
    <row r="3769" spans="73:73" x14ac:dyDescent="0.25">
      <c r="BU3769" s="140"/>
    </row>
    <row r="3770" spans="73:73" x14ac:dyDescent="0.25">
      <c r="BU3770" s="140"/>
    </row>
    <row r="3771" spans="73:73" x14ac:dyDescent="0.25">
      <c r="BU3771" s="140"/>
    </row>
    <row r="3772" spans="73:73" x14ac:dyDescent="0.25">
      <c r="BU3772" s="140"/>
    </row>
    <row r="3773" spans="73:73" x14ac:dyDescent="0.25">
      <c r="BU3773" s="140"/>
    </row>
    <row r="3774" spans="73:73" x14ac:dyDescent="0.25">
      <c r="BU3774" s="140"/>
    </row>
    <row r="3775" spans="73:73" x14ac:dyDescent="0.25">
      <c r="BU3775" s="140"/>
    </row>
    <row r="3776" spans="73:73" x14ac:dyDescent="0.25">
      <c r="BU3776" s="140"/>
    </row>
    <row r="3777" spans="73:73" x14ac:dyDescent="0.25">
      <c r="BU3777" s="140"/>
    </row>
    <row r="3778" spans="73:73" x14ac:dyDescent="0.25">
      <c r="BU3778" s="140"/>
    </row>
    <row r="3779" spans="73:73" x14ac:dyDescent="0.25">
      <c r="BU3779" s="140"/>
    </row>
    <row r="3780" spans="73:73" x14ac:dyDescent="0.25">
      <c r="BU3780" s="140"/>
    </row>
    <row r="3781" spans="73:73" x14ac:dyDescent="0.25">
      <c r="BU3781" s="140"/>
    </row>
    <row r="3782" spans="73:73" x14ac:dyDescent="0.25">
      <c r="BU3782" s="140"/>
    </row>
    <row r="3783" spans="73:73" x14ac:dyDescent="0.25">
      <c r="BU3783" s="140"/>
    </row>
    <row r="3784" spans="73:73" x14ac:dyDescent="0.25">
      <c r="BU3784" s="140"/>
    </row>
    <row r="3785" spans="73:73" x14ac:dyDescent="0.25">
      <c r="BU3785" s="140"/>
    </row>
    <row r="3786" spans="73:73" x14ac:dyDescent="0.25">
      <c r="BU3786" s="140"/>
    </row>
    <row r="3787" spans="73:73" x14ac:dyDescent="0.25">
      <c r="BU3787" s="140"/>
    </row>
    <row r="3788" spans="73:73" x14ac:dyDescent="0.25">
      <c r="BU3788" s="140"/>
    </row>
    <row r="3789" spans="73:73" x14ac:dyDescent="0.25">
      <c r="BU3789" s="140"/>
    </row>
    <row r="3790" spans="73:73" x14ac:dyDescent="0.25">
      <c r="BU3790" s="140"/>
    </row>
    <row r="3791" spans="73:73" x14ac:dyDescent="0.25">
      <c r="BU3791" s="140"/>
    </row>
    <row r="3792" spans="73:73" x14ac:dyDescent="0.25">
      <c r="BU3792" s="140"/>
    </row>
    <row r="3793" spans="73:73" x14ac:dyDescent="0.25">
      <c r="BU3793" s="140"/>
    </row>
    <row r="3794" spans="73:73" x14ac:dyDescent="0.25">
      <c r="BU3794" s="140"/>
    </row>
    <row r="3795" spans="73:73" x14ac:dyDescent="0.25">
      <c r="BU3795" s="140"/>
    </row>
    <row r="3796" spans="73:73" x14ac:dyDescent="0.25">
      <c r="BU3796" s="140"/>
    </row>
    <row r="3797" spans="73:73" x14ac:dyDescent="0.25">
      <c r="BU3797" s="140"/>
    </row>
    <row r="3798" spans="73:73" x14ac:dyDescent="0.25">
      <c r="BU3798" s="140"/>
    </row>
    <row r="3799" spans="73:73" x14ac:dyDescent="0.25">
      <c r="BU3799" s="140"/>
    </row>
    <row r="3800" spans="73:73" x14ac:dyDescent="0.25">
      <c r="BU3800" s="140"/>
    </row>
    <row r="3801" spans="73:73" x14ac:dyDescent="0.25">
      <c r="BU3801" s="140"/>
    </row>
    <row r="3802" spans="73:73" x14ac:dyDescent="0.25">
      <c r="BU3802" s="140"/>
    </row>
    <row r="3803" spans="73:73" x14ac:dyDescent="0.25">
      <c r="BU3803" s="140"/>
    </row>
    <row r="3804" spans="73:73" x14ac:dyDescent="0.25">
      <c r="BU3804" s="140"/>
    </row>
    <row r="3805" spans="73:73" x14ac:dyDescent="0.25">
      <c r="BU3805" s="140"/>
    </row>
    <row r="3806" spans="73:73" x14ac:dyDescent="0.25">
      <c r="BU3806" s="140"/>
    </row>
    <row r="3807" spans="73:73" x14ac:dyDescent="0.25">
      <c r="BU3807" s="140"/>
    </row>
    <row r="3808" spans="73:73" x14ac:dyDescent="0.25">
      <c r="BU3808" s="140"/>
    </row>
    <row r="3809" spans="73:73" x14ac:dyDescent="0.25">
      <c r="BU3809" s="140"/>
    </row>
    <row r="3810" spans="73:73" x14ac:dyDescent="0.25">
      <c r="BU3810" s="140"/>
    </row>
    <row r="3811" spans="73:73" x14ac:dyDescent="0.25">
      <c r="BU3811" s="140"/>
    </row>
    <row r="3812" spans="73:73" x14ac:dyDescent="0.25">
      <c r="BU3812" s="140"/>
    </row>
    <row r="3813" spans="73:73" x14ac:dyDescent="0.25">
      <c r="BU3813" s="140"/>
    </row>
    <row r="3814" spans="73:73" x14ac:dyDescent="0.25">
      <c r="BU3814" s="140"/>
    </row>
    <row r="3815" spans="73:73" x14ac:dyDescent="0.25">
      <c r="BU3815" s="140"/>
    </row>
    <row r="3816" spans="73:73" x14ac:dyDescent="0.25">
      <c r="BU3816" s="140"/>
    </row>
    <row r="3817" spans="73:73" x14ac:dyDescent="0.25">
      <c r="BU3817" s="140"/>
    </row>
    <row r="3818" spans="73:73" x14ac:dyDescent="0.25">
      <c r="BU3818" s="140"/>
    </row>
    <row r="3819" spans="73:73" x14ac:dyDescent="0.25">
      <c r="BU3819" s="140"/>
    </row>
    <row r="3820" spans="73:73" x14ac:dyDescent="0.25">
      <c r="BU3820" s="140"/>
    </row>
    <row r="3821" spans="73:73" x14ac:dyDescent="0.25">
      <c r="BU3821" s="140"/>
    </row>
    <row r="3822" spans="73:73" x14ac:dyDescent="0.25">
      <c r="BU3822" s="140"/>
    </row>
    <row r="3823" spans="73:73" x14ac:dyDescent="0.25">
      <c r="BU3823" s="140"/>
    </row>
    <row r="3824" spans="73:73" x14ac:dyDescent="0.25">
      <c r="BU3824" s="140"/>
    </row>
    <row r="3825" spans="73:73" x14ac:dyDescent="0.25">
      <c r="BU3825" s="140"/>
    </row>
    <row r="3826" spans="73:73" x14ac:dyDescent="0.25">
      <c r="BU3826" s="140"/>
    </row>
    <row r="3827" spans="73:73" x14ac:dyDescent="0.25">
      <c r="BU3827" s="140"/>
    </row>
    <row r="3828" spans="73:73" x14ac:dyDescent="0.25">
      <c r="BU3828" s="140"/>
    </row>
    <row r="3829" spans="73:73" x14ac:dyDescent="0.25">
      <c r="BU3829" s="140"/>
    </row>
    <row r="3830" spans="73:73" x14ac:dyDescent="0.25">
      <c r="BU3830" s="140"/>
    </row>
    <row r="3831" spans="73:73" x14ac:dyDescent="0.25">
      <c r="BU3831" s="140"/>
    </row>
    <row r="3832" spans="73:73" x14ac:dyDescent="0.25">
      <c r="BU3832" s="140"/>
    </row>
    <row r="3833" spans="73:73" x14ac:dyDescent="0.25">
      <c r="BU3833" s="140"/>
    </row>
    <row r="3834" spans="73:73" x14ac:dyDescent="0.25">
      <c r="BU3834" s="140"/>
    </row>
    <row r="3835" spans="73:73" x14ac:dyDescent="0.25">
      <c r="BU3835" s="140"/>
    </row>
    <row r="3836" spans="73:73" x14ac:dyDescent="0.25">
      <c r="BU3836" s="140"/>
    </row>
    <row r="3837" spans="73:73" x14ac:dyDescent="0.25">
      <c r="BU3837" s="140"/>
    </row>
    <row r="3838" spans="73:73" x14ac:dyDescent="0.25">
      <c r="BU3838" s="140"/>
    </row>
    <row r="3839" spans="73:73" x14ac:dyDescent="0.25">
      <c r="BU3839" s="140"/>
    </row>
    <row r="3840" spans="73:73" x14ac:dyDescent="0.25">
      <c r="BU3840" s="140"/>
    </row>
    <row r="3841" spans="73:73" x14ac:dyDescent="0.25">
      <c r="BU3841" s="140"/>
    </row>
    <row r="3842" spans="73:73" x14ac:dyDescent="0.25">
      <c r="BU3842" s="140"/>
    </row>
    <row r="3843" spans="73:73" x14ac:dyDescent="0.25">
      <c r="BU3843" s="140"/>
    </row>
    <row r="3844" spans="73:73" x14ac:dyDescent="0.25">
      <c r="BU3844" s="140"/>
    </row>
    <row r="3845" spans="73:73" x14ac:dyDescent="0.25">
      <c r="BU3845" s="140"/>
    </row>
    <row r="3846" spans="73:73" x14ac:dyDescent="0.25">
      <c r="BU3846" s="140"/>
    </row>
    <row r="3847" spans="73:73" x14ac:dyDescent="0.25">
      <c r="BU3847" s="140"/>
    </row>
    <row r="3848" spans="73:73" x14ac:dyDescent="0.25">
      <c r="BU3848" s="140"/>
    </row>
    <row r="3849" spans="73:73" x14ac:dyDescent="0.25">
      <c r="BU3849" s="140"/>
    </row>
    <row r="3850" spans="73:73" x14ac:dyDescent="0.25">
      <c r="BU3850" s="140"/>
    </row>
    <row r="3851" spans="73:73" x14ac:dyDescent="0.25">
      <c r="BU3851" s="140"/>
    </row>
    <row r="3852" spans="73:73" x14ac:dyDescent="0.25">
      <c r="BU3852" s="140"/>
    </row>
    <row r="3853" spans="73:73" x14ac:dyDescent="0.25">
      <c r="BU3853" s="140"/>
    </row>
    <row r="3854" spans="73:73" x14ac:dyDescent="0.25">
      <c r="BU3854" s="140"/>
    </row>
    <row r="3855" spans="73:73" x14ac:dyDescent="0.25">
      <c r="BU3855" s="140"/>
    </row>
    <row r="3856" spans="73:73" x14ac:dyDescent="0.25">
      <c r="BU3856" s="140"/>
    </row>
    <row r="3857" spans="73:73" x14ac:dyDescent="0.25">
      <c r="BU3857" s="140"/>
    </row>
    <row r="3858" spans="73:73" x14ac:dyDescent="0.25">
      <c r="BU3858" s="140"/>
    </row>
    <row r="3859" spans="73:73" x14ac:dyDescent="0.25">
      <c r="BU3859" s="140"/>
    </row>
    <row r="3860" spans="73:73" x14ac:dyDescent="0.25">
      <c r="BU3860" s="140"/>
    </row>
    <row r="3861" spans="73:73" x14ac:dyDescent="0.25">
      <c r="BU3861" s="140"/>
    </row>
    <row r="3862" spans="73:73" x14ac:dyDescent="0.25">
      <c r="BU3862" s="140"/>
    </row>
    <row r="3863" spans="73:73" x14ac:dyDescent="0.25">
      <c r="BU3863" s="140"/>
    </row>
    <row r="3864" spans="73:73" x14ac:dyDescent="0.25">
      <c r="BU3864" s="140"/>
    </row>
    <row r="3865" spans="73:73" x14ac:dyDescent="0.25">
      <c r="BU3865" s="140"/>
    </row>
    <row r="3866" spans="73:73" x14ac:dyDescent="0.25">
      <c r="BU3866" s="140"/>
    </row>
    <row r="3867" spans="73:73" x14ac:dyDescent="0.25">
      <c r="BU3867" s="140"/>
    </row>
    <row r="3868" spans="73:73" x14ac:dyDescent="0.25">
      <c r="BU3868" s="140"/>
    </row>
    <row r="3869" spans="73:73" x14ac:dyDescent="0.25">
      <c r="BU3869" s="140"/>
    </row>
    <row r="3870" spans="73:73" x14ac:dyDescent="0.25">
      <c r="BU3870" s="140"/>
    </row>
    <row r="3871" spans="73:73" x14ac:dyDescent="0.25">
      <c r="BU3871" s="140"/>
    </row>
    <row r="3872" spans="73:73" x14ac:dyDescent="0.25">
      <c r="BU3872" s="140"/>
    </row>
    <row r="3873" spans="73:73" x14ac:dyDescent="0.25">
      <c r="BU3873" s="140"/>
    </row>
    <row r="3874" spans="73:73" x14ac:dyDescent="0.25">
      <c r="BU3874" s="140"/>
    </row>
    <row r="3875" spans="73:73" x14ac:dyDescent="0.25">
      <c r="BU3875" s="140"/>
    </row>
    <row r="3876" spans="73:73" x14ac:dyDescent="0.25">
      <c r="BU3876" s="140"/>
    </row>
    <row r="3877" spans="73:73" x14ac:dyDescent="0.25">
      <c r="BU3877" s="140"/>
    </row>
    <row r="3878" spans="73:73" x14ac:dyDescent="0.25">
      <c r="BU3878" s="140"/>
    </row>
    <row r="3879" spans="73:73" x14ac:dyDescent="0.25">
      <c r="BU3879" s="140"/>
    </row>
    <row r="3880" spans="73:73" x14ac:dyDescent="0.25">
      <c r="BU3880" s="140"/>
    </row>
    <row r="3881" spans="73:73" x14ac:dyDescent="0.25">
      <c r="BU3881" s="140"/>
    </row>
    <row r="3882" spans="73:73" x14ac:dyDescent="0.25">
      <c r="BU3882" s="140"/>
    </row>
    <row r="3883" spans="73:73" x14ac:dyDescent="0.25">
      <c r="BU3883" s="140"/>
    </row>
    <row r="3884" spans="73:73" x14ac:dyDescent="0.25">
      <c r="BU3884" s="140"/>
    </row>
    <row r="3885" spans="73:73" x14ac:dyDescent="0.25">
      <c r="BU3885" s="140"/>
    </row>
    <row r="3886" spans="73:73" x14ac:dyDescent="0.25">
      <c r="BU3886" s="140"/>
    </row>
    <row r="3887" spans="73:73" x14ac:dyDescent="0.25">
      <c r="BU3887" s="140"/>
    </row>
    <row r="3888" spans="73:73" x14ac:dyDescent="0.25">
      <c r="BU3888" s="140"/>
    </row>
    <row r="3889" spans="73:73" x14ac:dyDescent="0.25">
      <c r="BU3889" s="140"/>
    </row>
    <row r="3890" spans="73:73" x14ac:dyDescent="0.25">
      <c r="BU3890" s="140"/>
    </row>
    <row r="3891" spans="73:73" x14ac:dyDescent="0.25">
      <c r="BU3891" s="140"/>
    </row>
    <row r="3892" spans="73:73" x14ac:dyDescent="0.25">
      <c r="BU3892" s="140"/>
    </row>
    <row r="3893" spans="73:73" x14ac:dyDescent="0.25">
      <c r="BU3893" s="140"/>
    </row>
    <row r="3894" spans="73:73" x14ac:dyDescent="0.25">
      <c r="BU3894" s="140"/>
    </row>
    <row r="3895" spans="73:73" x14ac:dyDescent="0.25">
      <c r="BU3895" s="140"/>
    </row>
    <row r="3896" spans="73:73" x14ac:dyDescent="0.25">
      <c r="BU3896" s="140"/>
    </row>
    <row r="3897" spans="73:73" x14ac:dyDescent="0.25">
      <c r="BU3897" s="140"/>
    </row>
    <row r="3898" spans="73:73" x14ac:dyDescent="0.25">
      <c r="BU3898" s="140"/>
    </row>
    <row r="3899" spans="73:73" x14ac:dyDescent="0.25">
      <c r="BU3899" s="140"/>
    </row>
    <row r="3900" spans="73:73" x14ac:dyDescent="0.25">
      <c r="BU3900" s="140"/>
    </row>
    <row r="3901" spans="73:73" x14ac:dyDescent="0.25">
      <c r="BU3901" s="140"/>
    </row>
    <row r="3902" spans="73:73" x14ac:dyDescent="0.25">
      <c r="BU3902" s="140"/>
    </row>
    <row r="3903" spans="73:73" x14ac:dyDescent="0.25">
      <c r="BU3903" s="140"/>
    </row>
    <row r="3904" spans="73:73" x14ac:dyDescent="0.25">
      <c r="BU3904" s="140"/>
    </row>
    <row r="3905" spans="73:73" x14ac:dyDescent="0.25">
      <c r="BU3905" s="140"/>
    </row>
    <row r="3906" spans="73:73" x14ac:dyDescent="0.25">
      <c r="BU3906" s="140"/>
    </row>
    <row r="3907" spans="73:73" x14ac:dyDescent="0.25">
      <c r="BU3907" s="140"/>
    </row>
    <row r="3908" spans="73:73" x14ac:dyDescent="0.25">
      <c r="BU3908" s="140"/>
    </row>
    <row r="3909" spans="73:73" x14ac:dyDescent="0.25">
      <c r="BU3909" s="140"/>
    </row>
    <row r="3910" spans="73:73" x14ac:dyDescent="0.25">
      <c r="BU3910" s="140"/>
    </row>
    <row r="3911" spans="73:73" x14ac:dyDescent="0.25">
      <c r="BU3911" s="140"/>
    </row>
    <row r="3912" spans="73:73" x14ac:dyDescent="0.25">
      <c r="BU3912" s="140"/>
    </row>
    <row r="3913" spans="73:73" x14ac:dyDescent="0.25">
      <c r="BU3913" s="140"/>
    </row>
    <row r="3914" spans="73:73" x14ac:dyDescent="0.25">
      <c r="BU3914" s="140"/>
    </row>
    <row r="3915" spans="73:73" x14ac:dyDescent="0.25">
      <c r="BU3915" s="140"/>
    </row>
    <row r="3916" spans="73:73" x14ac:dyDescent="0.25">
      <c r="BU3916" s="140"/>
    </row>
    <row r="3917" spans="73:73" x14ac:dyDescent="0.25">
      <c r="BU3917" s="140"/>
    </row>
    <row r="3918" spans="73:73" x14ac:dyDescent="0.25">
      <c r="BU3918" s="140"/>
    </row>
    <row r="3919" spans="73:73" x14ac:dyDescent="0.25">
      <c r="BU3919" s="140"/>
    </row>
    <row r="3920" spans="73:73" x14ac:dyDescent="0.25">
      <c r="BU3920" s="140"/>
    </row>
    <row r="3921" spans="73:73" x14ac:dyDescent="0.25">
      <c r="BU3921" s="140"/>
    </row>
    <row r="3922" spans="73:73" x14ac:dyDescent="0.25">
      <c r="BU3922" s="140"/>
    </row>
    <row r="3923" spans="73:73" x14ac:dyDescent="0.25">
      <c r="BU3923" s="140"/>
    </row>
    <row r="3924" spans="73:73" x14ac:dyDescent="0.25">
      <c r="BU3924" s="140"/>
    </row>
    <row r="3925" spans="73:73" x14ac:dyDescent="0.25">
      <c r="BU3925" s="140"/>
    </row>
    <row r="3926" spans="73:73" x14ac:dyDescent="0.25">
      <c r="BU3926" s="140"/>
    </row>
    <row r="3927" spans="73:73" x14ac:dyDescent="0.25">
      <c r="BU3927" s="140"/>
    </row>
    <row r="3928" spans="73:73" x14ac:dyDescent="0.25">
      <c r="BU3928" s="140"/>
    </row>
    <row r="3929" spans="73:73" x14ac:dyDescent="0.25">
      <c r="BU3929" s="140"/>
    </row>
    <row r="3930" spans="73:73" x14ac:dyDescent="0.25">
      <c r="BU3930" s="140"/>
    </row>
    <row r="3931" spans="73:73" x14ac:dyDescent="0.25">
      <c r="BU3931" s="140"/>
    </row>
    <row r="3932" spans="73:73" x14ac:dyDescent="0.25">
      <c r="BU3932" s="140"/>
    </row>
    <row r="3933" spans="73:73" x14ac:dyDescent="0.25">
      <c r="BU3933" s="140"/>
    </row>
    <row r="3934" spans="73:73" x14ac:dyDescent="0.25">
      <c r="BU3934" s="140"/>
    </row>
    <row r="3935" spans="73:73" x14ac:dyDescent="0.25">
      <c r="BU3935" s="140"/>
    </row>
    <row r="3936" spans="73:73" x14ac:dyDescent="0.25">
      <c r="BU3936" s="140"/>
    </row>
    <row r="3937" spans="73:73" x14ac:dyDescent="0.25">
      <c r="BU3937" s="140"/>
    </row>
    <row r="3938" spans="73:73" x14ac:dyDescent="0.25">
      <c r="BU3938" s="140"/>
    </row>
    <row r="3939" spans="73:73" x14ac:dyDescent="0.25">
      <c r="BU3939" s="140"/>
    </row>
    <row r="3940" spans="73:73" x14ac:dyDescent="0.25">
      <c r="BU3940" s="140"/>
    </row>
    <row r="3941" spans="73:73" x14ac:dyDescent="0.25">
      <c r="BU3941" s="140"/>
    </row>
    <row r="3942" spans="73:73" x14ac:dyDescent="0.25">
      <c r="BU3942" s="140"/>
    </row>
    <row r="3943" spans="73:73" x14ac:dyDescent="0.25">
      <c r="BU3943" s="140"/>
    </row>
    <row r="3944" spans="73:73" x14ac:dyDescent="0.25">
      <c r="BU3944" s="140"/>
    </row>
    <row r="3945" spans="73:73" x14ac:dyDescent="0.25">
      <c r="BU3945" s="140"/>
    </row>
    <row r="3946" spans="73:73" x14ac:dyDescent="0.25">
      <c r="BU3946" s="140"/>
    </row>
    <row r="3947" spans="73:73" x14ac:dyDescent="0.25">
      <c r="BU3947" s="140"/>
    </row>
    <row r="3948" spans="73:73" x14ac:dyDescent="0.25">
      <c r="BU3948" s="140"/>
    </row>
    <row r="3949" spans="73:73" x14ac:dyDescent="0.25">
      <c r="BU3949" s="140"/>
    </row>
    <row r="3950" spans="73:73" x14ac:dyDescent="0.25">
      <c r="BU3950" s="140"/>
    </row>
    <row r="3951" spans="73:73" x14ac:dyDescent="0.25">
      <c r="BU3951" s="140"/>
    </row>
    <row r="3952" spans="73:73" x14ac:dyDescent="0.25">
      <c r="BU3952" s="140"/>
    </row>
    <row r="3953" spans="73:73" x14ac:dyDescent="0.25">
      <c r="BU3953" s="140"/>
    </row>
    <row r="3954" spans="73:73" x14ac:dyDescent="0.25">
      <c r="BU3954" s="140"/>
    </row>
    <row r="3955" spans="73:73" x14ac:dyDescent="0.25">
      <c r="BU3955" s="140"/>
    </row>
    <row r="3956" spans="73:73" x14ac:dyDescent="0.25">
      <c r="BU3956" s="140"/>
    </row>
    <row r="3957" spans="73:73" x14ac:dyDescent="0.25">
      <c r="BU3957" s="140"/>
    </row>
    <row r="3958" spans="73:73" x14ac:dyDescent="0.25">
      <c r="BU3958" s="140"/>
    </row>
    <row r="3959" spans="73:73" x14ac:dyDescent="0.25">
      <c r="BU3959" s="140"/>
    </row>
    <row r="3960" spans="73:73" x14ac:dyDescent="0.25">
      <c r="BU3960" s="140"/>
    </row>
    <row r="3961" spans="73:73" x14ac:dyDescent="0.25">
      <c r="BU3961" s="140"/>
    </row>
    <row r="3962" spans="73:73" x14ac:dyDescent="0.25">
      <c r="BU3962" s="140"/>
    </row>
    <row r="3963" spans="73:73" x14ac:dyDescent="0.25">
      <c r="BU3963" s="140"/>
    </row>
    <row r="3964" spans="73:73" x14ac:dyDescent="0.25">
      <c r="BU3964" s="140"/>
    </row>
    <row r="3965" spans="73:73" x14ac:dyDescent="0.25">
      <c r="BU3965" s="140"/>
    </row>
    <row r="3966" spans="73:73" x14ac:dyDescent="0.25">
      <c r="BU3966" s="140"/>
    </row>
    <row r="3967" spans="73:73" x14ac:dyDescent="0.25">
      <c r="BU3967" s="140"/>
    </row>
    <row r="3968" spans="73:73" x14ac:dyDescent="0.25">
      <c r="BU3968" s="140"/>
    </row>
    <row r="3969" spans="73:73" x14ac:dyDescent="0.25">
      <c r="BU3969" s="140"/>
    </row>
    <row r="3970" spans="73:73" x14ac:dyDescent="0.25">
      <c r="BU3970" s="140"/>
    </row>
    <row r="3971" spans="73:73" x14ac:dyDescent="0.25">
      <c r="BU3971" s="140"/>
    </row>
    <row r="3972" spans="73:73" x14ac:dyDescent="0.25">
      <c r="BU3972" s="140"/>
    </row>
    <row r="3973" spans="73:73" x14ac:dyDescent="0.25">
      <c r="BU3973" s="140"/>
    </row>
    <row r="3974" spans="73:73" x14ac:dyDescent="0.25">
      <c r="BU3974" s="140"/>
    </row>
    <row r="3975" spans="73:73" x14ac:dyDescent="0.25">
      <c r="BU3975" s="140"/>
    </row>
    <row r="3976" spans="73:73" x14ac:dyDescent="0.25">
      <c r="BU3976" s="140"/>
    </row>
    <row r="3977" spans="73:73" x14ac:dyDescent="0.25">
      <c r="BU3977" s="140"/>
    </row>
    <row r="3978" spans="73:73" x14ac:dyDescent="0.25">
      <c r="BU3978" s="140"/>
    </row>
    <row r="3979" spans="73:73" x14ac:dyDescent="0.25">
      <c r="BU3979" s="140"/>
    </row>
    <row r="3980" spans="73:73" x14ac:dyDescent="0.25">
      <c r="BU3980" s="140"/>
    </row>
    <row r="3981" spans="73:73" x14ac:dyDescent="0.25">
      <c r="BU3981" s="140"/>
    </row>
    <row r="3982" spans="73:73" x14ac:dyDescent="0.25">
      <c r="BU3982" s="140"/>
    </row>
    <row r="3983" spans="73:73" x14ac:dyDescent="0.25">
      <c r="BU3983" s="140"/>
    </row>
    <row r="3984" spans="73:73" x14ac:dyDescent="0.25">
      <c r="BU3984" s="140"/>
    </row>
    <row r="3985" spans="73:73" x14ac:dyDescent="0.25">
      <c r="BU3985" s="140"/>
    </row>
    <row r="3986" spans="73:73" x14ac:dyDescent="0.25">
      <c r="BU3986" s="140"/>
    </row>
    <row r="3987" spans="73:73" x14ac:dyDescent="0.25">
      <c r="BU3987" s="140"/>
    </row>
    <row r="3988" spans="73:73" x14ac:dyDescent="0.25">
      <c r="BU3988" s="140"/>
    </row>
    <row r="3989" spans="73:73" x14ac:dyDescent="0.25">
      <c r="BU3989" s="140"/>
    </row>
    <row r="3990" spans="73:73" x14ac:dyDescent="0.25">
      <c r="BU3990" s="140"/>
    </row>
    <row r="3991" spans="73:73" x14ac:dyDescent="0.25">
      <c r="BU3991" s="140"/>
    </row>
    <row r="3992" spans="73:73" x14ac:dyDescent="0.25">
      <c r="BU3992" s="140"/>
    </row>
    <row r="3993" spans="73:73" x14ac:dyDescent="0.25">
      <c r="BU3993" s="140"/>
    </row>
    <row r="3994" spans="73:73" x14ac:dyDescent="0.25">
      <c r="BU3994" s="140"/>
    </row>
    <row r="3995" spans="73:73" x14ac:dyDescent="0.25">
      <c r="BU3995" s="140"/>
    </row>
    <row r="3996" spans="73:73" x14ac:dyDescent="0.25">
      <c r="BU3996" s="140"/>
    </row>
    <row r="3997" spans="73:73" x14ac:dyDescent="0.25">
      <c r="BU3997" s="140"/>
    </row>
    <row r="3998" spans="73:73" x14ac:dyDescent="0.25">
      <c r="BU3998" s="140"/>
    </row>
    <row r="3999" spans="73:73" x14ac:dyDescent="0.25">
      <c r="BU3999" s="140"/>
    </row>
    <row r="4000" spans="73:73" x14ac:dyDescent="0.25">
      <c r="BU4000" s="140"/>
    </row>
    <row r="4001" spans="73:73" x14ac:dyDescent="0.25">
      <c r="BU4001" s="140"/>
    </row>
    <row r="4002" spans="73:73" x14ac:dyDescent="0.25">
      <c r="BU4002" s="140"/>
    </row>
    <row r="4003" spans="73:73" x14ac:dyDescent="0.25">
      <c r="BU4003" s="140"/>
    </row>
    <row r="4004" spans="73:73" x14ac:dyDescent="0.25">
      <c r="BU4004" s="140"/>
    </row>
    <row r="4005" spans="73:73" x14ac:dyDescent="0.25">
      <c r="BU4005" s="140"/>
    </row>
    <row r="4006" spans="73:73" x14ac:dyDescent="0.25">
      <c r="BU4006" s="140"/>
    </row>
    <row r="4007" spans="73:73" x14ac:dyDescent="0.25">
      <c r="BU4007" s="140"/>
    </row>
    <row r="4008" spans="73:73" x14ac:dyDescent="0.25">
      <c r="BU4008" s="140"/>
    </row>
    <row r="4009" spans="73:73" x14ac:dyDescent="0.25">
      <c r="BU4009" s="140"/>
    </row>
    <row r="4010" spans="73:73" x14ac:dyDescent="0.25">
      <c r="BU4010" s="140"/>
    </row>
    <row r="4011" spans="73:73" x14ac:dyDescent="0.25">
      <c r="BU4011" s="140"/>
    </row>
    <row r="4012" spans="73:73" x14ac:dyDescent="0.25">
      <c r="BU4012" s="140"/>
    </row>
    <row r="4013" spans="73:73" x14ac:dyDescent="0.25">
      <c r="BU4013" s="140"/>
    </row>
    <row r="4014" spans="73:73" x14ac:dyDescent="0.25">
      <c r="BU4014" s="140"/>
    </row>
    <row r="4015" spans="73:73" x14ac:dyDescent="0.25">
      <c r="BU4015" s="140"/>
    </row>
    <row r="4016" spans="73:73" x14ac:dyDescent="0.25">
      <c r="BU4016" s="140"/>
    </row>
    <row r="4017" spans="73:73" x14ac:dyDescent="0.25">
      <c r="BU4017" s="140"/>
    </row>
    <row r="4018" spans="73:73" x14ac:dyDescent="0.25">
      <c r="BU4018" s="140"/>
    </row>
    <row r="4019" spans="73:73" x14ac:dyDescent="0.25">
      <c r="BU4019" s="140"/>
    </row>
    <row r="4020" spans="73:73" x14ac:dyDescent="0.25">
      <c r="BU4020" s="140"/>
    </row>
    <row r="4021" spans="73:73" x14ac:dyDescent="0.25">
      <c r="BU4021" s="140"/>
    </row>
    <row r="4022" spans="73:73" x14ac:dyDescent="0.25">
      <c r="BU4022" s="140"/>
    </row>
    <row r="4023" spans="73:73" x14ac:dyDescent="0.25">
      <c r="BU4023" s="140"/>
    </row>
    <row r="4024" spans="73:73" x14ac:dyDescent="0.25">
      <c r="BU4024" s="140"/>
    </row>
    <row r="4025" spans="73:73" x14ac:dyDescent="0.25">
      <c r="BU4025" s="140"/>
    </row>
    <row r="4026" spans="73:73" x14ac:dyDescent="0.25">
      <c r="BU4026" s="140"/>
    </row>
    <row r="4027" spans="73:73" x14ac:dyDescent="0.25">
      <c r="BU4027" s="140"/>
    </row>
    <row r="4028" spans="73:73" x14ac:dyDescent="0.25">
      <c r="BU4028" s="140"/>
    </row>
    <row r="4029" spans="73:73" x14ac:dyDescent="0.25">
      <c r="BU4029" s="140"/>
    </row>
    <row r="4030" spans="73:73" x14ac:dyDescent="0.25">
      <c r="BU4030" s="140"/>
    </row>
    <row r="4031" spans="73:73" x14ac:dyDescent="0.25">
      <c r="BU4031" s="140"/>
    </row>
    <row r="4032" spans="73:73" x14ac:dyDescent="0.25">
      <c r="BU4032" s="140"/>
    </row>
    <row r="4033" spans="73:73" x14ac:dyDescent="0.25">
      <c r="BU4033" s="140"/>
    </row>
    <row r="4034" spans="73:73" x14ac:dyDescent="0.25">
      <c r="BU4034" s="140"/>
    </row>
    <row r="4035" spans="73:73" x14ac:dyDescent="0.25">
      <c r="BU4035" s="140"/>
    </row>
    <row r="4036" spans="73:73" x14ac:dyDescent="0.25">
      <c r="BU4036" s="140"/>
    </row>
    <row r="4037" spans="73:73" x14ac:dyDescent="0.25">
      <c r="BU4037" s="140"/>
    </row>
    <row r="4038" spans="73:73" x14ac:dyDescent="0.25">
      <c r="BU4038" s="140"/>
    </row>
    <row r="4039" spans="73:73" x14ac:dyDescent="0.25">
      <c r="BU4039" s="140"/>
    </row>
    <row r="4040" spans="73:73" x14ac:dyDescent="0.25">
      <c r="BU4040" s="140"/>
    </row>
    <row r="4041" spans="73:73" x14ac:dyDescent="0.25">
      <c r="BU4041" s="140"/>
    </row>
    <row r="4042" spans="73:73" x14ac:dyDescent="0.25">
      <c r="BU4042" s="140"/>
    </row>
    <row r="4043" spans="73:73" x14ac:dyDescent="0.25">
      <c r="BU4043" s="140"/>
    </row>
    <row r="4044" spans="73:73" x14ac:dyDescent="0.25">
      <c r="BU4044" s="140"/>
    </row>
    <row r="4045" spans="73:73" x14ac:dyDescent="0.25">
      <c r="BU4045" s="140"/>
    </row>
    <row r="4046" spans="73:73" x14ac:dyDescent="0.25">
      <c r="BU4046" s="140"/>
    </row>
    <row r="4047" spans="73:73" x14ac:dyDescent="0.25">
      <c r="BU4047" s="140"/>
    </row>
    <row r="4048" spans="73:73" x14ac:dyDescent="0.25">
      <c r="BU4048" s="140"/>
    </row>
    <row r="4049" spans="73:73" x14ac:dyDescent="0.25">
      <c r="BU4049" s="140"/>
    </row>
    <row r="4050" spans="73:73" x14ac:dyDescent="0.25">
      <c r="BU4050" s="140"/>
    </row>
    <row r="4051" spans="73:73" x14ac:dyDescent="0.25">
      <c r="BU4051" s="140"/>
    </row>
    <row r="4052" spans="73:73" x14ac:dyDescent="0.25">
      <c r="BU4052" s="140"/>
    </row>
    <row r="4053" spans="73:73" x14ac:dyDescent="0.25">
      <c r="BU4053" s="140"/>
    </row>
    <row r="4054" spans="73:73" x14ac:dyDescent="0.25">
      <c r="BU4054" s="140"/>
    </row>
    <row r="4055" spans="73:73" x14ac:dyDescent="0.25">
      <c r="BU4055" s="140"/>
    </row>
    <row r="4056" spans="73:73" x14ac:dyDescent="0.25">
      <c r="BU4056" s="140"/>
    </row>
    <row r="4057" spans="73:73" x14ac:dyDescent="0.25">
      <c r="BU4057" s="140"/>
    </row>
    <row r="4058" spans="73:73" x14ac:dyDescent="0.25">
      <c r="BU4058" s="140"/>
    </row>
    <row r="4059" spans="73:73" x14ac:dyDescent="0.25">
      <c r="BU4059" s="140"/>
    </row>
    <row r="4060" spans="73:73" x14ac:dyDescent="0.25">
      <c r="BU4060" s="140"/>
    </row>
    <row r="4061" spans="73:73" x14ac:dyDescent="0.25">
      <c r="BU4061" s="140"/>
    </row>
    <row r="4062" spans="73:73" x14ac:dyDescent="0.25">
      <c r="BU4062" s="140"/>
    </row>
    <row r="4063" spans="73:73" x14ac:dyDescent="0.25">
      <c r="BU4063" s="140"/>
    </row>
    <row r="4064" spans="73:73" x14ac:dyDescent="0.25">
      <c r="BU4064" s="140"/>
    </row>
    <row r="4065" spans="73:73" x14ac:dyDescent="0.25">
      <c r="BU4065" s="140"/>
    </row>
    <row r="4066" spans="73:73" x14ac:dyDescent="0.25">
      <c r="BU4066" s="140"/>
    </row>
    <row r="4067" spans="73:73" x14ac:dyDescent="0.25">
      <c r="BU4067" s="140"/>
    </row>
    <row r="4068" spans="73:73" x14ac:dyDescent="0.25">
      <c r="BU4068" s="140"/>
    </row>
    <row r="4069" spans="73:73" x14ac:dyDescent="0.25">
      <c r="BU4069" s="140"/>
    </row>
    <row r="4070" spans="73:73" x14ac:dyDescent="0.25">
      <c r="BU4070" s="140"/>
    </row>
    <row r="4071" spans="73:73" x14ac:dyDescent="0.25">
      <c r="BU4071" s="140"/>
    </row>
    <row r="4072" spans="73:73" x14ac:dyDescent="0.25">
      <c r="BU4072" s="140"/>
    </row>
    <row r="4073" spans="73:73" x14ac:dyDescent="0.25">
      <c r="BU4073" s="140"/>
    </row>
    <row r="4074" spans="73:73" x14ac:dyDescent="0.25">
      <c r="BU4074" s="140"/>
    </row>
    <row r="4075" spans="73:73" x14ac:dyDescent="0.25">
      <c r="BU4075" s="140"/>
    </row>
    <row r="4076" spans="73:73" x14ac:dyDescent="0.25">
      <c r="BU4076" s="140"/>
    </row>
    <row r="4077" spans="73:73" x14ac:dyDescent="0.25">
      <c r="BU4077" s="140"/>
    </row>
    <row r="4078" spans="73:73" x14ac:dyDescent="0.25">
      <c r="BU4078" s="140"/>
    </row>
    <row r="4079" spans="73:73" x14ac:dyDescent="0.25">
      <c r="BU4079" s="140"/>
    </row>
    <row r="4080" spans="73:73" x14ac:dyDescent="0.25">
      <c r="BU4080" s="140"/>
    </row>
    <row r="4081" spans="73:73" x14ac:dyDescent="0.25">
      <c r="BU4081" s="140"/>
    </row>
    <row r="4082" spans="73:73" x14ac:dyDescent="0.25">
      <c r="BU4082" s="140"/>
    </row>
    <row r="4083" spans="73:73" x14ac:dyDescent="0.25">
      <c r="BU4083" s="140"/>
    </row>
    <row r="4084" spans="73:73" x14ac:dyDescent="0.25">
      <c r="BU4084" s="140"/>
    </row>
    <row r="4085" spans="73:73" x14ac:dyDescent="0.25">
      <c r="BU4085" s="140"/>
    </row>
    <row r="4086" spans="73:73" x14ac:dyDescent="0.25">
      <c r="BU4086" s="140"/>
    </row>
    <row r="4087" spans="73:73" x14ac:dyDescent="0.25">
      <c r="BU4087" s="140"/>
    </row>
    <row r="4088" spans="73:73" x14ac:dyDescent="0.25">
      <c r="BU4088" s="140"/>
    </row>
    <row r="4089" spans="73:73" x14ac:dyDescent="0.25">
      <c r="BU4089" s="140"/>
    </row>
    <row r="4090" spans="73:73" x14ac:dyDescent="0.25">
      <c r="BU4090" s="140"/>
    </row>
    <row r="4091" spans="73:73" x14ac:dyDescent="0.25">
      <c r="BU4091" s="140"/>
    </row>
    <row r="4092" spans="73:73" x14ac:dyDescent="0.25">
      <c r="BU4092" s="140"/>
    </row>
    <row r="4093" spans="73:73" x14ac:dyDescent="0.25">
      <c r="BU4093" s="140"/>
    </row>
    <row r="4094" spans="73:73" x14ac:dyDescent="0.25">
      <c r="BU4094" s="140"/>
    </row>
    <row r="4095" spans="73:73" x14ac:dyDescent="0.25">
      <c r="BU4095" s="140"/>
    </row>
    <row r="4096" spans="73:73" x14ac:dyDescent="0.25">
      <c r="BU4096" s="140"/>
    </row>
    <row r="4097" spans="73:73" x14ac:dyDescent="0.25">
      <c r="BU4097" s="140"/>
    </row>
    <row r="4098" spans="73:73" x14ac:dyDescent="0.25">
      <c r="BU4098" s="140"/>
    </row>
    <row r="4099" spans="73:73" x14ac:dyDescent="0.25">
      <c r="BU4099" s="140"/>
    </row>
    <row r="4100" spans="73:73" x14ac:dyDescent="0.25">
      <c r="BU4100" s="140"/>
    </row>
    <row r="4101" spans="73:73" x14ac:dyDescent="0.25">
      <c r="BU4101" s="140"/>
    </row>
    <row r="4102" spans="73:73" x14ac:dyDescent="0.25">
      <c r="BU4102" s="140"/>
    </row>
    <row r="4103" spans="73:73" x14ac:dyDescent="0.25">
      <c r="BU4103" s="140"/>
    </row>
    <row r="4104" spans="73:73" x14ac:dyDescent="0.25">
      <c r="BU4104" s="140"/>
    </row>
    <row r="4105" spans="73:73" x14ac:dyDescent="0.25">
      <c r="BU4105" s="140"/>
    </row>
    <row r="4106" spans="73:73" x14ac:dyDescent="0.25">
      <c r="BU4106" s="140"/>
    </row>
    <row r="4107" spans="73:73" x14ac:dyDescent="0.25">
      <c r="BU4107" s="140"/>
    </row>
    <row r="4108" spans="73:73" x14ac:dyDescent="0.25">
      <c r="BU4108" s="140"/>
    </row>
    <row r="4109" spans="73:73" x14ac:dyDescent="0.25">
      <c r="BU4109" s="140"/>
    </row>
    <row r="4110" spans="73:73" x14ac:dyDescent="0.25">
      <c r="BU4110" s="140"/>
    </row>
    <row r="4111" spans="73:73" x14ac:dyDescent="0.25">
      <c r="BU4111" s="140"/>
    </row>
    <row r="4112" spans="73:73" x14ac:dyDescent="0.25">
      <c r="BU4112" s="140"/>
    </row>
    <row r="4113" spans="73:73" x14ac:dyDescent="0.25">
      <c r="BU4113" s="140"/>
    </row>
    <row r="4114" spans="73:73" x14ac:dyDescent="0.25">
      <c r="BU4114" s="140"/>
    </row>
    <row r="4115" spans="73:73" x14ac:dyDescent="0.25">
      <c r="BU4115" s="140"/>
    </row>
    <row r="4116" spans="73:73" x14ac:dyDescent="0.25">
      <c r="BU4116" s="140"/>
    </row>
    <row r="4117" spans="73:73" x14ac:dyDescent="0.25">
      <c r="BU4117" s="140"/>
    </row>
    <row r="4118" spans="73:73" x14ac:dyDescent="0.25">
      <c r="BU4118" s="140"/>
    </row>
    <row r="4119" spans="73:73" x14ac:dyDescent="0.25">
      <c r="BU4119" s="140"/>
    </row>
    <row r="4120" spans="73:73" x14ac:dyDescent="0.25">
      <c r="BU4120" s="140"/>
    </row>
    <row r="4121" spans="73:73" x14ac:dyDescent="0.25">
      <c r="BU4121" s="140"/>
    </row>
    <row r="4122" spans="73:73" x14ac:dyDescent="0.25">
      <c r="BU4122" s="140"/>
    </row>
    <row r="4123" spans="73:73" x14ac:dyDescent="0.25">
      <c r="BU4123" s="140"/>
    </row>
    <row r="4124" spans="73:73" x14ac:dyDescent="0.25">
      <c r="BU4124" s="140"/>
    </row>
    <row r="4125" spans="73:73" x14ac:dyDescent="0.25">
      <c r="BU4125" s="140"/>
    </row>
    <row r="4126" spans="73:73" x14ac:dyDescent="0.25">
      <c r="BU4126" s="140"/>
    </row>
    <row r="4127" spans="73:73" x14ac:dyDescent="0.25">
      <c r="BU4127" s="140"/>
    </row>
    <row r="4128" spans="73:73" x14ac:dyDescent="0.25">
      <c r="BU4128" s="140"/>
    </row>
    <row r="4129" spans="73:73" x14ac:dyDescent="0.25">
      <c r="BU4129" s="140"/>
    </row>
    <row r="4130" spans="73:73" x14ac:dyDescent="0.25">
      <c r="BU4130" s="140"/>
    </row>
    <row r="4131" spans="73:73" x14ac:dyDescent="0.25">
      <c r="BU4131" s="140"/>
    </row>
    <row r="4132" spans="73:73" x14ac:dyDescent="0.25">
      <c r="BU4132" s="140"/>
    </row>
    <row r="4133" spans="73:73" x14ac:dyDescent="0.25">
      <c r="BU4133" s="140"/>
    </row>
    <row r="4134" spans="73:73" x14ac:dyDescent="0.25">
      <c r="BU4134" s="140"/>
    </row>
    <row r="4135" spans="73:73" x14ac:dyDescent="0.25">
      <c r="BU4135" s="140"/>
    </row>
    <row r="4136" spans="73:73" x14ac:dyDescent="0.25">
      <c r="BU4136" s="140"/>
    </row>
    <row r="4137" spans="73:73" x14ac:dyDescent="0.25">
      <c r="BU4137" s="140"/>
    </row>
    <row r="4138" spans="73:73" x14ac:dyDescent="0.25">
      <c r="BU4138" s="140"/>
    </row>
    <row r="4139" spans="73:73" x14ac:dyDescent="0.25">
      <c r="BU4139" s="140"/>
    </row>
    <row r="4140" spans="73:73" x14ac:dyDescent="0.25">
      <c r="BU4140" s="140"/>
    </row>
    <row r="4141" spans="73:73" x14ac:dyDescent="0.25">
      <c r="BU4141" s="140"/>
    </row>
    <row r="4142" spans="73:73" x14ac:dyDescent="0.25">
      <c r="BU4142" s="140"/>
    </row>
    <row r="4143" spans="73:73" x14ac:dyDescent="0.25">
      <c r="BU4143" s="140"/>
    </row>
    <row r="4144" spans="73:73" x14ac:dyDescent="0.25">
      <c r="BU4144" s="140"/>
    </row>
    <row r="4145" spans="73:73" x14ac:dyDescent="0.25">
      <c r="BU4145" s="140"/>
    </row>
    <row r="4146" spans="73:73" x14ac:dyDescent="0.25">
      <c r="BU4146" s="140"/>
    </row>
    <row r="4147" spans="73:73" x14ac:dyDescent="0.25">
      <c r="BU4147" s="140"/>
    </row>
    <row r="4148" spans="73:73" x14ac:dyDescent="0.25">
      <c r="BU4148" s="140"/>
    </row>
    <row r="4149" spans="73:73" x14ac:dyDescent="0.25">
      <c r="BU4149" s="140"/>
    </row>
    <row r="4150" spans="73:73" x14ac:dyDescent="0.25">
      <c r="BU4150" s="140"/>
    </row>
    <row r="4151" spans="73:73" x14ac:dyDescent="0.25">
      <c r="BU4151" s="140"/>
    </row>
    <row r="4152" spans="73:73" x14ac:dyDescent="0.25">
      <c r="BU4152" s="140"/>
    </row>
    <row r="4153" spans="73:73" x14ac:dyDescent="0.25">
      <c r="BU4153" s="140"/>
    </row>
    <row r="4154" spans="73:73" x14ac:dyDescent="0.25">
      <c r="BU4154" s="140"/>
    </row>
    <row r="4155" spans="73:73" x14ac:dyDescent="0.25">
      <c r="BU4155" s="140"/>
    </row>
    <row r="4156" spans="73:73" x14ac:dyDescent="0.25">
      <c r="BU4156" s="140"/>
    </row>
    <row r="4157" spans="73:73" x14ac:dyDescent="0.25">
      <c r="BU4157" s="140"/>
    </row>
    <row r="4158" spans="73:73" x14ac:dyDescent="0.25">
      <c r="BU4158" s="140"/>
    </row>
    <row r="4159" spans="73:73" x14ac:dyDescent="0.25">
      <c r="BU4159" s="140"/>
    </row>
    <row r="4160" spans="73:73" x14ac:dyDescent="0.25">
      <c r="BU4160" s="140"/>
    </row>
    <row r="4161" spans="73:73" x14ac:dyDescent="0.25">
      <c r="BU4161" s="140"/>
    </row>
    <row r="4162" spans="73:73" x14ac:dyDescent="0.25">
      <c r="BU4162" s="140"/>
    </row>
    <row r="4163" spans="73:73" x14ac:dyDescent="0.25">
      <c r="BU4163" s="140"/>
    </row>
    <row r="4164" spans="73:73" x14ac:dyDescent="0.25">
      <c r="BU4164" s="140"/>
    </row>
    <row r="4165" spans="73:73" x14ac:dyDescent="0.25">
      <c r="BU4165" s="140"/>
    </row>
    <row r="4166" spans="73:73" x14ac:dyDescent="0.25">
      <c r="BU4166" s="140"/>
    </row>
    <row r="4167" spans="73:73" x14ac:dyDescent="0.25">
      <c r="BU4167" s="140"/>
    </row>
    <row r="4168" spans="73:73" x14ac:dyDescent="0.25">
      <c r="BU4168" s="140"/>
    </row>
    <row r="4169" spans="73:73" x14ac:dyDescent="0.25">
      <c r="BU4169" s="140"/>
    </row>
    <row r="4170" spans="73:73" x14ac:dyDescent="0.25">
      <c r="BU4170" s="140"/>
    </row>
    <row r="4171" spans="73:73" x14ac:dyDescent="0.25">
      <c r="BU4171" s="140"/>
    </row>
    <row r="4172" spans="73:73" x14ac:dyDescent="0.25">
      <c r="BU4172" s="140"/>
    </row>
    <row r="4173" spans="73:73" x14ac:dyDescent="0.25">
      <c r="BU4173" s="140"/>
    </row>
    <row r="4174" spans="73:73" x14ac:dyDescent="0.25">
      <c r="BU4174" s="140"/>
    </row>
    <row r="4175" spans="73:73" x14ac:dyDescent="0.25">
      <c r="BU4175" s="140"/>
    </row>
    <row r="4176" spans="73:73" x14ac:dyDescent="0.25">
      <c r="BU4176" s="140"/>
    </row>
    <row r="4177" spans="73:73" x14ac:dyDescent="0.25">
      <c r="BU4177" s="140"/>
    </row>
    <row r="4178" spans="73:73" x14ac:dyDescent="0.25">
      <c r="BU4178" s="140"/>
    </row>
    <row r="4179" spans="73:73" x14ac:dyDescent="0.25">
      <c r="BU4179" s="140"/>
    </row>
    <row r="4180" spans="73:73" x14ac:dyDescent="0.25">
      <c r="BU4180" s="140"/>
    </row>
    <row r="4181" spans="73:73" x14ac:dyDescent="0.25">
      <c r="BU4181" s="140"/>
    </row>
    <row r="4182" spans="73:73" x14ac:dyDescent="0.25">
      <c r="BU4182" s="140"/>
    </row>
    <row r="4183" spans="73:73" x14ac:dyDescent="0.25">
      <c r="BU4183" s="140"/>
    </row>
    <row r="4184" spans="73:73" x14ac:dyDescent="0.25">
      <c r="BU4184" s="140"/>
    </row>
    <row r="4185" spans="73:73" x14ac:dyDescent="0.25">
      <c r="BU4185" s="140"/>
    </row>
    <row r="4186" spans="73:73" x14ac:dyDescent="0.25">
      <c r="BU4186" s="140"/>
    </row>
    <row r="4187" spans="73:73" x14ac:dyDescent="0.25">
      <c r="BU4187" s="140"/>
    </row>
    <row r="4188" spans="73:73" x14ac:dyDescent="0.25">
      <c r="BU4188" s="140"/>
    </row>
    <row r="4189" spans="73:73" x14ac:dyDescent="0.25">
      <c r="BU4189" s="140"/>
    </row>
    <row r="4190" spans="73:73" x14ac:dyDescent="0.25">
      <c r="BU4190" s="140"/>
    </row>
    <row r="4191" spans="73:73" x14ac:dyDescent="0.25">
      <c r="BU4191" s="140"/>
    </row>
    <row r="4192" spans="73:73" x14ac:dyDescent="0.25">
      <c r="BU4192" s="140"/>
    </row>
    <row r="4193" spans="73:73" x14ac:dyDescent="0.25">
      <c r="BU4193" s="140"/>
    </row>
    <row r="4194" spans="73:73" x14ac:dyDescent="0.25">
      <c r="BU4194" s="140"/>
    </row>
    <row r="4195" spans="73:73" x14ac:dyDescent="0.25">
      <c r="BU4195" s="140"/>
    </row>
    <row r="4196" spans="73:73" x14ac:dyDescent="0.25">
      <c r="BU4196" s="140"/>
    </row>
    <row r="4197" spans="73:73" x14ac:dyDescent="0.25">
      <c r="BU4197" s="140"/>
    </row>
    <row r="4198" spans="73:73" x14ac:dyDescent="0.25">
      <c r="BU4198" s="140"/>
    </row>
    <row r="4199" spans="73:73" x14ac:dyDescent="0.25">
      <c r="BU4199" s="140"/>
    </row>
    <row r="4200" spans="73:73" x14ac:dyDescent="0.25">
      <c r="BU4200" s="140"/>
    </row>
    <row r="4201" spans="73:73" x14ac:dyDescent="0.25">
      <c r="BU4201" s="140"/>
    </row>
    <row r="4202" spans="73:73" x14ac:dyDescent="0.25">
      <c r="BU4202" s="140"/>
    </row>
    <row r="4203" spans="73:73" x14ac:dyDescent="0.25">
      <c r="BU4203" s="140"/>
    </row>
    <row r="4204" spans="73:73" x14ac:dyDescent="0.25">
      <c r="BU4204" s="140"/>
    </row>
    <row r="4205" spans="73:73" x14ac:dyDescent="0.25">
      <c r="BU4205" s="140"/>
    </row>
    <row r="4206" spans="73:73" x14ac:dyDescent="0.25">
      <c r="BU4206" s="140"/>
    </row>
    <row r="4207" spans="73:73" x14ac:dyDescent="0.25">
      <c r="BU4207" s="140"/>
    </row>
    <row r="4208" spans="73:73" x14ac:dyDescent="0.25">
      <c r="BU4208" s="140"/>
    </row>
    <row r="4209" spans="73:73" x14ac:dyDescent="0.25">
      <c r="BU4209" s="140"/>
    </row>
    <row r="4210" spans="73:73" x14ac:dyDescent="0.25">
      <c r="BU4210" s="140"/>
    </row>
    <row r="4211" spans="73:73" x14ac:dyDescent="0.25">
      <c r="BU4211" s="140"/>
    </row>
    <row r="4212" spans="73:73" x14ac:dyDescent="0.25">
      <c r="BU4212" s="140"/>
    </row>
    <row r="4213" spans="73:73" x14ac:dyDescent="0.25">
      <c r="BU4213" s="140"/>
    </row>
    <row r="4214" spans="73:73" x14ac:dyDescent="0.25">
      <c r="BU4214" s="140"/>
    </row>
    <row r="4215" spans="73:73" x14ac:dyDescent="0.25">
      <c r="BU4215" s="140"/>
    </row>
    <row r="4216" spans="73:73" x14ac:dyDescent="0.25">
      <c r="BU4216" s="140"/>
    </row>
    <row r="4217" spans="73:73" x14ac:dyDescent="0.25">
      <c r="BU4217" s="140"/>
    </row>
    <row r="4218" spans="73:73" x14ac:dyDescent="0.25">
      <c r="BU4218" s="140"/>
    </row>
    <row r="4219" spans="73:73" x14ac:dyDescent="0.25">
      <c r="BU4219" s="140"/>
    </row>
    <row r="4220" spans="73:73" x14ac:dyDescent="0.25">
      <c r="BU4220" s="140"/>
    </row>
    <row r="4221" spans="73:73" x14ac:dyDescent="0.25">
      <c r="BU4221" s="140"/>
    </row>
    <row r="4222" spans="73:73" x14ac:dyDescent="0.25">
      <c r="BU4222" s="140"/>
    </row>
    <row r="4223" spans="73:73" x14ac:dyDescent="0.25">
      <c r="BU4223" s="140"/>
    </row>
    <row r="4224" spans="73:73" x14ac:dyDescent="0.25">
      <c r="BU4224" s="140"/>
    </row>
    <row r="4225" spans="73:73" x14ac:dyDescent="0.25">
      <c r="BU4225" s="140"/>
    </row>
    <row r="4226" spans="73:73" x14ac:dyDescent="0.25">
      <c r="BU4226" s="140"/>
    </row>
    <row r="4227" spans="73:73" x14ac:dyDescent="0.25">
      <c r="BU4227" s="140"/>
    </row>
    <row r="4228" spans="73:73" x14ac:dyDescent="0.25">
      <c r="BU4228" s="140"/>
    </row>
    <row r="4229" spans="73:73" x14ac:dyDescent="0.25">
      <c r="BU4229" s="140"/>
    </row>
    <row r="4230" spans="73:73" x14ac:dyDescent="0.25">
      <c r="BU4230" s="140"/>
    </row>
    <row r="4231" spans="73:73" x14ac:dyDescent="0.25">
      <c r="BU4231" s="140"/>
    </row>
    <row r="4232" spans="73:73" x14ac:dyDescent="0.25">
      <c r="BU4232" s="140"/>
    </row>
    <row r="4233" spans="73:73" x14ac:dyDescent="0.25">
      <c r="BU4233" s="140"/>
    </row>
    <row r="4234" spans="73:73" x14ac:dyDescent="0.25">
      <c r="BU4234" s="140"/>
    </row>
    <row r="4235" spans="73:73" x14ac:dyDescent="0.25">
      <c r="BU4235" s="140"/>
    </row>
    <row r="4236" spans="73:73" x14ac:dyDescent="0.25">
      <c r="BU4236" s="140"/>
    </row>
    <row r="4237" spans="73:73" x14ac:dyDescent="0.25">
      <c r="BU4237" s="140"/>
    </row>
    <row r="4238" spans="73:73" x14ac:dyDescent="0.25">
      <c r="BU4238" s="140"/>
    </row>
    <row r="4239" spans="73:73" x14ac:dyDescent="0.25">
      <c r="BU4239" s="140"/>
    </row>
    <row r="4240" spans="73:73" x14ac:dyDescent="0.25">
      <c r="BU4240" s="140"/>
    </row>
    <row r="4241" spans="73:73" x14ac:dyDescent="0.25">
      <c r="BU4241" s="140"/>
    </row>
    <row r="4242" spans="73:73" x14ac:dyDescent="0.25">
      <c r="BU4242" s="140"/>
    </row>
    <row r="4243" spans="73:73" x14ac:dyDescent="0.25">
      <c r="BU4243" s="140"/>
    </row>
    <row r="4244" spans="73:73" x14ac:dyDescent="0.25">
      <c r="BU4244" s="140"/>
    </row>
    <row r="4245" spans="73:73" x14ac:dyDescent="0.25">
      <c r="BU4245" s="140"/>
    </row>
    <row r="4246" spans="73:73" x14ac:dyDescent="0.25">
      <c r="BU4246" s="140"/>
    </row>
    <row r="4247" spans="73:73" x14ac:dyDescent="0.25">
      <c r="BU4247" s="140"/>
    </row>
    <row r="4248" spans="73:73" x14ac:dyDescent="0.25">
      <c r="BU4248" s="140"/>
    </row>
    <row r="4249" spans="73:73" x14ac:dyDescent="0.25">
      <c r="BU4249" s="140"/>
    </row>
    <row r="4250" spans="73:73" x14ac:dyDescent="0.25">
      <c r="BU4250" s="140"/>
    </row>
    <row r="4251" spans="73:73" x14ac:dyDescent="0.25">
      <c r="BU4251" s="140"/>
    </row>
    <row r="4252" spans="73:73" x14ac:dyDescent="0.25">
      <c r="BU4252" s="140"/>
    </row>
    <row r="4253" spans="73:73" x14ac:dyDescent="0.25">
      <c r="BU4253" s="140"/>
    </row>
    <row r="4254" spans="73:73" x14ac:dyDescent="0.25">
      <c r="BU4254" s="140"/>
    </row>
    <row r="4255" spans="73:73" x14ac:dyDescent="0.25">
      <c r="BU4255" s="140"/>
    </row>
    <row r="4256" spans="73:73" x14ac:dyDescent="0.25">
      <c r="BU4256" s="140"/>
    </row>
    <row r="4257" spans="73:73" x14ac:dyDescent="0.25">
      <c r="BU4257" s="140"/>
    </row>
    <row r="4258" spans="73:73" x14ac:dyDescent="0.25">
      <c r="BU4258" s="140"/>
    </row>
    <row r="4259" spans="73:73" x14ac:dyDescent="0.25">
      <c r="BU4259" s="140"/>
    </row>
    <row r="4260" spans="73:73" x14ac:dyDescent="0.25">
      <c r="BU4260" s="140"/>
    </row>
    <row r="4261" spans="73:73" x14ac:dyDescent="0.25">
      <c r="BU4261" s="140"/>
    </row>
    <row r="4262" spans="73:73" x14ac:dyDescent="0.25">
      <c r="BU4262" s="140"/>
    </row>
    <row r="4263" spans="73:73" x14ac:dyDescent="0.25">
      <c r="BU4263" s="140"/>
    </row>
    <row r="4264" spans="73:73" x14ac:dyDescent="0.25">
      <c r="BU4264" s="140"/>
    </row>
    <row r="4265" spans="73:73" x14ac:dyDescent="0.25">
      <c r="BU4265" s="140"/>
    </row>
    <row r="4266" spans="73:73" x14ac:dyDescent="0.25">
      <c r="BU4266" s="140"/>
    </row>
    <row r="4267" spans="73:73" x14ac:dyDescent="0.25">
      <c r="BU4267" s="140"/>
    </row>
    <row r="4268" spans="73:73" x14ac:dyDescent="0.25">
      <c r="BU4268" s="140"/>
    </row>
    <row r="4269" spans="73:73" x14ac:dyDescent="0.25">
      <c r="BU4269" s="140"/>
    </row>
    <row r="4270" spans="73:73" x14ac:dyDescent="0.25">
      <c r="BU4270" s="140"/>
    </row>
    <row r="4271" spans="73:73" x14ac:dyDescent="0.25">
      <c r="BU4271" s="140"/>
    </row>
    <row r="4272" spans="73:73" x14ac:dyDescent="0.25">
      <c r="BU4272" s="140"/>
    </row>
    <row r="4273" spans="73:73" x14ac:dyDescent="0.25">
      <c r="BU4273" s="140"/>
    </row>
    <row r="4274" spans="73:73" x14ac:dyDescent="0.25">
      <c r="BU4274" s="140"/>
    </row>
    <row r="4275" spans="73:73" x14ac:dyDescent="0.25">
      <c r="BU4275" s="140"/>
    </row>
    <row r="4276" spans="73:73" x14ac:dyDescent="0.25">
      <c r="BU4276" s="140"/>
    </row>
    <row r="4277" spans="73:73" x14ac:dyDescent="0.25">
      <c r="BU4277" s="140"/>
    </row>
    <row r="4278" spans="73:73" x14ac:dyDescent="0.25">
      <c r="BU4278" s="140"/>
    </row>
    <row r="4279" spans="73:73" x14ac:dyDescent="0.25">
      <c r="BU4279" s="140"/>
    </row>
    <row r="4280" spans="73:73" x14ac:dyDescent="0.25">
      <c r="BU4280" s="140"/>
    </row>
    <row r="4281" spans="73:73" x14ac:dyDescent="0.25">
      <c r="BU4281" s="140"/>
    </row>
    <row r="4282" spans="73:73" x14ac:dyDescent="0.25">
      <c r="BU4282" s="140"/>
    </row>
    <row r="4283" spans="73:73" x14ac:dyDescent="0.25">
      <c r="BU4283" s="140"/>
    </row>
    <row r="4284" spans="73:73" x14ac:dyDescent="0.25">
      <c r="BU4284" s="140"/>
    </row>
    <row r="4285" spans="73:73" x14ac:dyDescent="0.25">
      <c r="BU4285" s="140"/>
    </row>
    <row r="4286" spans="73:73" x14ac:dyDescent="0.25">
      <c r="BU4286" s="140"/>
    </row>
    <row r="4287" spans="73:73" x14ac:dyDescent="0.25">
      <c r="BU4287" s="140"/>
    </row>
    <row r="4288" spans="73:73" x14ac:dyDescent="0.25">
      <c r="BU4288" s="140"/>
    </row>
    <row r="4289" spans="73:73" x14ac:dyDescent="0.25">
      <c r="BU4289" s="140"/>
    </row>
    <row r="4290" spans="73:73" x14ac:dyDescent="0.25">
      <c r="BU4290" s="140"/>
    </row>
    <row r="4291" spans="73:73" x14ac:dyDescent="0.25">
      <c r="BU4291" s="140"/>
    </row>
    <row r="4292" spans="73:73" x14ac:dyDescent="0.25">
      <c r="BU4292" s="140"/>
    </row>
    <row r="4293" spans="73:73" x14ac:dyDescent="0.25">
      <c r="BU4293" s="140"/>
    </row>
    <row r="4294" spans="73:73" x14ac:dyDescent="0.25">
      <c r="BU4294" s="140"/>
    </row>
    <row r="4295" spans="73:73" x14ac:dyDescent="0.25">
      <c r="BU4295" s="140"/>
    </row>
    <row r="4296" spans="73:73" x14ac:dyDescent="0.25">
      <c r="BU4296" s="140"/>
    </row>
    <row r="4297" spans="73:73" x14ac:dyDescent="0.25">
      <c r="BU4297" s="140"/>
    </row>
    <row r="4298" spans="73:73" x14ac:dyDescent="0.25">
      <c r="BU4298" s="140"/>
    </row>
    <row r="4299" spans="73:73" x14ac:dyDescent="0.25">
      <c r="BU4299" s="140"/>
    </row>
    <row r="4300" spans="73:73" x14ac:dyDescent="0.25">
      <c r="BU4300" s="140"/>
    </row>
    <row r="4301" spans="73:73" x14ac:dyDescent="0.25">
      <c r="BU4301" s="140"/>
    </row>
    <row r="4302" spans="73:73" x14ac:dyDescent="0.25">
      <c r="BU4302" s="140"/>
    </row>
    <row r="4303" spans="73:73" x14ac:dyDescent="0.25">
      <c r="BU4303" s="140"/>
    </row>
    <row r="4304" spans="73:73" x14ac:dyDescent="0.25">
      <c r="BU4304" s="140"/>
    </row>
    <row r="4305" spans="73:73" x14ac:dyDescent="0.25">
      <c r="BU4305" s="140"/>
    </row>
    <row r="4306" spans="73:73" x14ac:dyDescent="0.25">
      <c r="BU4306" s="140"/>
    </row>
    <row r="4307" spans="73:73" x14ac:dyDescent="0.25">
      <c r="BU4307" s="140"/>
    </row>
    <row r="4308" spans="73:73" x14ac:dyDescent="0.25">
      <c r="BU4308" s="140"/>
    </row>
    <row r="4309" spans="73:73" x14ac:dyDescent="0.25">
      <c r="BU4309" s="140"/>
    </row>
    <row r="4310" spans="73:73" x14ac:dyDescent="0.25">
      <c r="BU4310" s="140"/>
    </row>
    <row r="4311" spans="73:73" x14ac:dyDescent="0.25">
      <c r="BU4311" s="140"/>
    </row>
    <row r="4312" spans="73:73" x14ac:dyDescent="0.25">
      <c r="BU4312" s="140"/>
    </row>
    <row r="4313" spans="73:73" x14ac:dyDescent="0.25">
      <c r="BU4313" s="140"/>
    </row>
    <row r="4314" spans="73:73" x14ac:dyDescent="0.25">
      <c r="BU4314" s="140"/>
    </row>
    <row r="4315" spans="73:73" x14ac:dyDescent="0.25">
      <c r="BU4315" s="140"/>
    </row>
    <row r="4316" spans="73:73" x14ac:dyDescent="0.25">
      <c r="BU4316" s="140"/>
    </row>
    <row r="4317" spans="73:73" x14ac:dyDescent="0.25">
      <c r="BU4317" s="140"/>
    </row>
    <row r="4318" spans="73:73" x14ac:dyDescent="0.25">
      <c r="BU4318" s="140"/>
    </row>
    <row r="4319" spans="73:73" x14ac:dyDescent="0.25">
      <c r="BU4319" s="140"/>
    </row>
    <row r="4320" spans="73:73" x14ac:dyDescent="0.25">
      <c r="BU4320" s="140"/>
    </row>
    <row r="4321" spans="73:73" x14ac:dyDescent="0.25">
      <c r="BU4321" s="140"/>
    </row>
    <row r="4322" spans="73:73" x14ac:dyDescent="0.25">
      <c r="BU4322" s="140"/>
    </row>
    <row r="4323" spans="73:73" x14ac:dyDescent="0.25">
      <c r="BU4323" s="140"/>
    </row>
    <row r="4324" spans="73:73" x14ac:dyDescent="0.25">
      <c r="BU4324" s="140"/>
    </row>
    <row r="4325" spans="73:73" x14ac:dyDescent="0.25">
      <c r="BU4325" s="140"/>
    </row>
    <row r="4326" spans="73:73" x14ac:dyDescent="0.25">
      <c r="BU4326" s="140"/>
    </row>
    <row r="4327" spans="73:73" x14ac:dyDescent="0.25">
      <c r="BU4327" s="140"/>
    </row>
    <row r="4328" spans="73:73" x14ac:dyDescent="0.25">
      <c r="BU4328" s="140"/>
    </row>
    <row r="4329" spans="73:73" x14ac:dyDescent="0.25">
      <c r="BU4329" s="140"/>
    </row>
    <row r="4330" spans="73:73" x14ac:dyDescent="0.25">
      <c r="BU4330" s="140"/>
    </row>
    <row r="4331" spans="73:73" x14ac:dyDescent="0.25">
      <c r="BU4331" s="140"/>
    </row>
    <row r="4332" spans="73:73" x14ac:dyDescent="0.25">
      <c r="BU4332" s="140"/>
    </row>
    <row r="4333" spans="73:73" x14ac:dyDescent="0.25">
      <c r="BU4333" s="140"/>
    </row>
    <row r="4334" spans="73:73" x14ac:dyDescent="0.25">
      <c r="BU4334" s="140"/>
    </row>
    <row r="4335" spans="73:73" x14ac:dyDescent="0.25">
      <c r="BU4335" s="140"/>
    </row>
    <row r="4336" spans="73:73" x14ac:dyDescent="0.25">
      <c r="BU4336" s="140"/>
    </row>
    <row r="4337" spans="73:73" x14ac:dyDescent="0.25">
      <c r="BU4337" s="140"/>
    </row>
    <row r="4338" spans="73:73" x14ac:dyDescent="0.25">
      <c r="BU4338" s="140"/>
    </row>
    <row r="4339" spans="73:73" x14ac:dyDescent="0.25">
      <c r="BU4339" s="140"/>
    </row>
    <row r="4340" spans="73:73" x14ac:dyDescent="0.25">
      <c r="BU4340" s="140"/>
    </row>
    <row r="4341" spans="73:73" x14ac:dyDescent="0.25">
      <c r="BU4341" s="140"/>
    </row>
    <row r="4342" spans="73:73" x14ac:dyDescent="0.25">
      <c r="BU4342" s="140"/>
    </row>
    <row r="4343" spans="73:73" x14ac:dyDescent="0.25">
      <c r="BU4343" s="140"/>
    </row>
    <row r="4344" spans="73:73" x14ac:dyDescent="0.25">
      <c r="BU4344" s="140"/>
    </row>
    <row r="4345" spans="73:73" x14ac:dyDescent="0.25">
      <c r="BU4345" s="140"/>
    </row>
    <row r="4346" spans="73:73" x14ac:dyDescent="0.25">
      <c r="BU4346" s="140"/>
    </row>
    <row r="4347" spans="73:73" x14ac:dyDescent="0.25">
      <c r="BU4347" s="140"/>
    </row>
    <row r="4348" spans="73:73" x14ac:dyDescent="0.25">
      <c r="BU4348" s="140"/>
    </row>
    <row r="4349" spans="73:73" x14ac:dyDescent="0.25">
      <c r="BU4349" s="140"/>
    </row>
    <row r="4350" spans="73:73" x14ac:dyDescent="0.25">
      <c r="BU4350" s="140"/>
    </row>
    <row r="4351" spans="73:73" x14ac:dyDescent="0.25">
      <c r="BU4351" s="140"/>
    </row>
    <row r="4352" spans="73:73" x14ac:dyDescent="0.25">
      <c r="BU4352" s="140"/>
    </row>
    <row r="4353" spans="73:73" x14ac:dyDescent="0.25">
      <c r="BU4353" s="140"/>
    </row>
    <row r="4354" spans="73:73" x14ac:dyDescent="0.25">
      <c r="BU4354" s="140"/>
    </row>
    <row r="4355" spans="73:73" x14ac:dyDescent="0.25">
      <c r="BU4355" s="140"/>
    </row>
    <row r="4356" spans="73:73" x14ac:dyDescent="0.25">
      <c r="BU4356" s="140"/>
    </row>
    <row r="4357" spans="73:73" x14ac:dyDescent="0.25">
      <c r="BU4357" s="140"/>
    </row>
    <row r="4358" spans="73:73" x14ac:dyDescent="0.25">
      <c r="BU4358" s="140"/>
    </row>
    <row r="4359" spans="73:73" x14ac:dyDescent="0.25">
      <c r="BU4359" s="140"/>
    </row>
    <row r="4360" spans="73:73" x14ac:dyDescent="0.25">
      <c r="BU4360" s="140"/>
    </row>
    <row r="4361" spans="73:73" x14ac:dyDescent="0.25">
      <c r="BU4361" s="140"/>
    </row>
    <row r="4362" spans="73:73" x14ac:dyDescent="0.25">
      <c r="BU4362" s="140"/>
    </row>
    <row r="4363" spans="73:73" x14ac:dyDescent="0.25">
      <c r="BU4363" s="140"/>
    </row>
    <row r="4364" spans="73:73" x14ac:dyDescent="0.25">
      <c r="BU4364" s="140"/>
    </row>
    <row r="4365" spans="73:73" x14ac:dyDescent="0.25">
      <c r="BU4365" s="140"/>
    </row>
    <row r="4366" spans="73:73" x14ac:dyDescent="0.25">
      <c r="BU4366" s="140"/>
    </row>
    <row r="4367" spans="73:73" x14ac:dyDescent="0.25">
      <c r="BU4367" s="140"/>
    </row>
    <row r="4368" spans="73:73" x14ac:dyDescent="0.25">
      <c r="BU4368" s="140"/>
    </row>
    <row r="4369" spans="73:73" x14ac:dyDescent="0.25">
      <c r="BU4369" s="140"/>
    </row>
    <row r="4370" spans="73:73" x14ac:dyDescent="0.25">
      <c r="BU4370" s="140"/>
    </row>
    <row r="4371" spans="73:73" x14ac:dyDescent="0.25">
      <c r="BU4371" s="140"/>
    </row>
    <row r="4372" spans="73:73" x14ac:dyDescent="0.25">
      <c r="BU4372" s="140"/>
    </row>
    <row r="4373" spans="73:73" x14ac:dyDescent="0.25">
      <c r="BU4373" s="140"/>
    </row>
    <row r="4374" spans="73:73" x14ac:dyDescent="0.25">
      <c r="BU4374" s="140"/>
    </row>
    <row r="4375" spans="73:73" x14ac:dyDescent="0.25">
      <c r="BU4375" s="140"/>
    </row>
    <row r="4376" spans="73:73" x14ac:dyDescent="0.25">
      <c r="BU4376" s="140"/>
    </row>
    <row r="4377" spans="73:73" x14ac:dyDescent="0.25">
      <c r="BU4377" s="140"/>
    </row>
    <row r="4378" spans="73:73" x14ac:dyDescent="0.25">
      <c r="BU4378" s="140"/>
    </row>
    <row r="4379" spans="73:73" x14ac:dyDescent="0.25">
      <c r="BU4379" s="140"/>
    </row>
    <row r="4380" spans="73:73" x14ac:dyDescent="0.25">
      <c r="BU4380" s="140"/>
    </row>
    <row r="4381" spans="73:73" x14ac:dyDescent="0.25">
      <c r="BU4381" s="140"/>
    </row>
    <row r="4382" spans="73:73" x14ac:dyDescent="0.25">
      <c r="BU4382" s="140"/>
    </row>
    <row r="4383" spans="73:73" x14ac:dyDescent="0.25">
      <c r="BU4383" s="140"/>
    </row>
    <row r="4384" spans="73:73" x14ac:dyDescent="0.25">
      <c r="BU4384" s="140"/>
    </row>
    <row r="4385" spans="73:73" x14ac:dyDescent="0.25">
      <c r="BU4385" s="140"/>
    </row>
    <row r="4386" spans="73:73" x14ac:dyDescent="0.25">
      <c r="BU4386" s="140"/>
    </row>
    <row r="4387" spans="73:73" x14ac:dyDescent="0.25">
      <c r="BU4387" s="140"/>
    </row>
    <row r="4388" spans="73:73" x14ac:dyDescent="0.25">
      <c r="BU4388" s="140"/>
    </row>
    <row r="4389" spans="73:73" x14ac:dyDescent="0.25">
      <c r="BU4389" s="140"/>
    </row>
    <row r="4390" spans="73:73" x14ac:dyDescent="0.25">
      <c r="BU4390" s="140"/>
    </row>
    <row r="4391" spans="73:73" x14ac:dyDescent="0.25">
      <c r="BU4391" s="140"/>
    </row>
    <row r="4392" spans="73:73" x14ac:dyDescent="0.25">
      <c r="BU4392" s="140"/>
    </row>
    <row r="4393" spans="73:73" x14ac:dyDescent="0.25">
      <c r="BU4393" s="140"/>
    </row>
    <row r="4394" spans="73:73" x14ac:dyDescent="0.25">
      <c r="BU4394" s="140"/>
    </row>
    <row r="4395" spans="73:73" x14ac:dyDescent="0.25">
      <c r="BU4395" s="140"/>
    </row>
    <row r="4396" spans="73:73" x14ac:dyDescent="0.25">
      <c r="BU4396" s="140"/>
    </row>
    <row r="4397" spans="73:73" x14ac:dyDescent="0.25">
      <c r="BU4397" s="140"/>
    </row>
    <row r="4398" spans="73:73" x14ac:dyDescent="0.25">
      <c r="BU4398" s="140"/>
    </row>
    <row r="4399" spans="73:73" x14ac:dyDescent="0.25">
      <c r="BU4399" s="140"/>
    </row>
    <row r="4400" spans="73:73" x14ac:dyDescent="0.25">
      <c r="BU4400" s="140"/>
    </row>
    <row r="4401" spans="73:73" x14ac:dyDescent="0.25">
      <c r="BU4401" s="140"/>
    </row>
    <row r="4402" spans="73:73" x14ac:dyDescent="0.25">
      <c r="BU4402" s="140"/>
    </row>
    <row r="4403" spans="73:73" x14ac:dyDescent="0.25">
      <c r="BU4403" s="140"/>
    </row>
    <row r="4404" spans="73:73" x14ac:dyDescent="0.25">
      <c r="BU4404" s="140"/>
    </row>
    <row r="4405" spans="73:73" x14ac:dyDescent="0.25">
      <c r="BU4405" s="140"/>
    </row>
    <row r="4406" spans="73:73" x14ac:dyDescent="0.25">
      <c r="BU4406" s="140"/>
    </row>
    <row r="4407" spans="73:73" x14ac:dyDescent="0.25">
      <c r="BU4407" s="140"/>
    </row>
    <row r="4408" spans="73:73" x14ac:dyDescent="0.25">
      <c r="BU4408" s="140"/>
    </row>
    <row r="4409" spans="73:73" x14ac:dyDescent="0.25">
      <c r="BU4409" s="140"/>
    </row>
    <row r="4410" spans="73:73" x14ac:dyDescent="0.25">
      <c r="BU4410" s="140"/>
    </row>
    <row r="4411" spans="73:73" x14ac:dyDescent="0.25">
      <c r="BU4411" s="140"/>
    </row>
    <row r="4412" spans="73:73" x14ac:dyDescent="0.25">
      <c r="BU4412" s="140"/>
    </row>
    <row r="4413" spans="73:73" x14ac:dyDescent="0.25">
      <c r="BU4413" s="140"/>
    </row>
    <row r="4414" spans="73:73" x14ac:dyDescent="0.25">
      <c r="BU4414" s="140"/>
    </row>
    <row r="4415" spans="73:73" x14ac:dyDescent="0.25">
      <c r="BU4415" s="140"/>
    </row>
    <row r="4416" spans="73:73" x14ac:dyDescent="0.25">
      <c r="BU4416" s="140"/>
    </row>
    <row r="4417" spans="73:73" x14ac:dyDescent="0.25">
      <c r="BU4417" s="140"/>
    </row>
    <row r="4418" spans="73:73" x14ac:dyDescent="0.25">
      <c r="BU4418" s="140"/>
    </row>
    <row r="4419" spans="73:73" x14ac:dyDescent="0.25">
      <c r="BU4419" s="140"/>
    </row>
    <row r="4420" spans="73:73" x14ac:dyDescent="0.25">
      <c r="BU4420" s="140"/>
    </row>
    <row r="4421" spans="73:73" x14ac:dyDescent="0.25">
      <c r="BU4421" s="140"/>
    </row>
    <row r="4422" spans="73:73" x14ac:dyDescent="0.25">
      <c r="BU4422" s="140"/>
    </row>
    <row r="4423" spans="73:73" x14ac:dyDescent="0.25">
      <c r="BU4423" s="140"/>
    </row>
    <row r="4424" spans="73:73" x14ac:dyDescent="0.25">
      <c r="BU4424" s="140"/>
    </row>
    <row r="4425" spans="73:73" x14ac:dyDescent="0.25">
      <c r="BU4425" s="140"/>
    </row>
    <row r="4426" spans="73:73" x14ac:dyDescent="0.25">
      <c r="BU4426" s="140"/>
    </row>
    <row r="4427" spans="73:73" x14ac:dyDescent="0.25">
      <c r="BU4427" s="140"/>
    </row>
    <row r="4428" spans="73:73" x14ac:dyDescent="0.25">
      <c r="BU4428" s="140"/>
    </row>
    <row r="4429" spans="73:73" x14ac:dyDescent="0.25">
      <c r="BU4429" s="140"/>
    </row>
    <row r="4430" spans="73:73" x14ac:dyDescent="0.25">
      <c r="BU4430" s="140"/>
    </row>
    <row r="4431" spans="73:73" x14ac:dyDescent="0.25">
      <c r="BU4431" s="140"/>
    </row>
    <row r="4432" spans="73:73" x14ac:dyDescent="0.25">
      <c r="BU4432" s="140"/>
    </row>
    <row r="4433" spans="73:73" x14ac:dyDescent="0.25">
      <c r="BU4433" s="140"/>
    </row>
    <row r="4434" spans="73:73" x14ac:dyDescent="0.25">
      <c r="BU4434" s="140"/>
    </row>
    <row r="4435" spans="73:73" x14ac:dyDescent="0.25">
      <c r="BU4435" s="140"/>
    </row>
    <row r="4436" spans="73:73" x14ac:dyDescent="0.25">
      <c r="BU4436" s="140"/>
    </row>
    <row r="4437" spans="73:73" x14ac:dyDescent="0.25">
      <c r="BU4437" s="140"/>
    </row>
    <row r="4438" spans="73:73" x14ac:dyDescent="0.25">
      <c r="BU4438" s="140"/>
    </row>
    <row r="4439" spans="73:73" x14ac:dyDescent="0.25">
      <c r="BU4439" s="140"/>
    </row>
    <row r="4440" spans="73:73" x14ac:dyDescent="0.25">
      <c r="BU4440" s="140"/>
    </row>
    <row r="4441" spans="73:73" x14ac:dyDescent="0.25">
      <c r="BU4441" s="140"/>
    </row>
    <row r="4442" spans="73:73" x14ac:dyDescent="0.25">
      <c r="BU4442" s="140"/>
    </row>
    <row r="4443" spans="73:73" x14ac:dyDescent="0.25">
      <c r="BU4443" s="140"/>
    </row>
    <row r="4444" spans="73:73" x14ac:dyDescent="0.25">
      <c r="BU4444" s="140"/>
    </row>
    <row r="4445" spans="73:73" x14ac:dyDescent="0.25">
      <c r="BU4445" s="140"/>
    </row>
    <row r="4446" spans="73:73" x14ac:dyDescent="0.25">
      <c r="BU4446" s="140"/>
    </row>
    <row r="4447" spans="73:73" x14ac:dyDescent="0.25">
      <c r="BU4447" s="140"/>
    </row>
    <row r="4448" spans="73:73" x14ac:dyDescent="0.25">
      <c r="BU4448" s="140"/>
    </row>
    <row r="4449" spans="73:73" x14ac:dyDescent="0.25">
      <c r="BU4449" s="140"/>
    </row>
    <row r="4450" spans="73:73" x14ac:dyDescent="0.25">
      <c r="BU4450" s="140"/>
    </row>
    <row r="4451" spans="73:73" x14ac:dyDescent="0.25">
      <c r="BU4451" s="140"/>
    </row>
    <row r="4452" spans="73:73" x14ac:dyDescent="0.25">
      <c r="BU4452" s="140"/>
    </row>
    <row r="4453" spans="73:73" x14ac:dyDescent="0.25">
      <c r="BU4453" s="140"/>
    </row>
    <row r="4454" spans="73:73" x14ac:dyDescent="0.25">
      <c r="BU4454" s="140"/>
    </row>
    <row r="4455" spans="73:73" x14ac:dyDescent="0.25">
      <c r="BU4455" s="140"/>
    </row>
    <row r="4456" spans="73:73" x14ac:dyDescent="0.25">
      <c r="BU4456" s="140"/>
    </row>
    <row r="4457" spans="73:73" x14ac:dyDescent="0.25">
      <c r="BU4457" s="140"/>
    </row>
    <row r="4458" spans="73:73" x14ac:dyDescent="0.25">
      <c r="BU4458" s="140"/>
    </row>
    <row r="4459" spans="73:73" x14ac:dyDescent="0.25">
      <c r="BU4459" s="140"/>
    </row>
    <row r="4460" spans="73:73" x14ac:dyDescent="0.25">
      <c r="BU4460" s="140"/>
    </row>
    <row r="4461" spans="73:73" x14ac:dyDescent="0.25">
      <c r="BU4461" s="140"/>
    </row>
    <row r="4462" spans="73:73" x14ac:dyDescent="0.25">
      <c r="BU4462" s="140"/>
    </row>
    <row r="4463" spans="73:73" x14ac:dyDescent="0.25">
      <c r="BU4463" s="140"/>
    </row>
    <row r="4464" spans="73:73" x14ac:dyDescent="0.25">
      <c r="BU4464" s="140"/>
    </row>
    <row r="4465" spans="73:73" x14ac:dyDescent="0.25">
      <c r="BU4465" s="140"/>
    </row>
    <row r="4466" spans="73:73" x14ac:dyDescent="0.25">
      <c r="BU4466" s="140"/>
    </row>
    <row r="4467" spans="73:73" x14ac:dyDescent="0.25">
      <c r="BU4467" s="140"/>
    </row>
    <row r="4468" spans="73:73" x14ac:dyDescent="0.25">
      <c r="BU4468" s="140"/>
    </row>
    <row r="4469" spans="73:73" x14ac:dyDescent="0.25">
      <c r="BU4469" s="140"/>
    </row>
    <row r="4470" spans="73:73" x14ac:dyDescent="0.25">
      <c r="BU4470" s="140"/>
    </row>
    <row r="4471" spans="73:73" x14ac:dyDescent="0.25">
      <c r="BU4471" s="140"/>
    </row>
    <row r="4472" spans="73:73" x14ac:dyDescent="0.25">
      <c r="BU4472" s="140"/>
    </row>
    <row r="4473" spans="73:73" x14ac:dyDescent="0.25">
      <c r="BU4473" s="140"/>
    </row>
    <row r="4474" spans="73:73" x14ac:dyDescent="0.25">
      <c r="BU4474" s="140"/>
    </row>
    <row r="4475" spans="73:73" x14ac:dyDescent="0.25">
      <c r="BU4475" s="140"/>
    </row>
    <row r="4476" spans="73:73" x14ac:dyDescent="0.25">
      <c r="BU4476" s="140"/>
    </row>
    <row r="4477" spans="73:73" x14ac:dyDescent="0.25">
      <c r="BU4477" s="140"/>
    </row>
    <row r="4478" spans="73:73" x14ac:dyDescent="0.25">
      <c r="BU4478" s="140"/>
    </row>
    <row r="4479" spans="73:73" x14ac:dyDescent="0.25">
      <c r="BU4479" s="140"/>
    </row>
    <row r="4480" spans="73:73" x14ac:dyDescent="0.25">
      <c r="BU4480" s="140"/>
    </row>
    <row r="4481" spans="73:73" x14ac:dyDescent="0.25">
      <c r="BU4481" s="140"/>
    </row>
    <row r="4482" spans="73:73" x14ac:dyDescent="0.25">
      <c r="BU4482" s="140"/>
    </row>
    <row r="4483" spans="73:73" x14ac:dyDescent="0.25">
      <c r="BU4483" s="140"/>
    </row>
    <row r="4484" spans="73:73" x14ac:dyDescent="0.25">
      <c r="BU4484" s="140"/>
    </row>
    <row r="4485" spans="73:73" x14ac:dyDescent="0.25">
      <c r="BU4485" s="140"/>
    </row>
    <row r="4486" spans="73:73" x14ac:dyDescent="0.25">
      <c r="BU4486" s="140"/>
    </row>
    <row r="4487" spans="73:73" x14ac:dyDescent="0.25">
      <c r="BU4487" s="140"/>
    </row>
    <row r="4488" spans="73:73" x14ac:dyDescent="0.25">
      <c r="BU4488" s="140"/>
    </row>
    <row r="4489" spans="73:73" x14ac:dyDescent="0.25">
      <c r="BU4489" s="140"/>
    </row>
    <row r="4490" spans="73:73" x14ac:dyDescent="0.25">
      <c r="BU4490" s="140"/>
    </row>
    <row r="4491" spans="73:73" x14ac:dyDescent="0.25">
      <c r="BU4491" s="140"/>
    </row>
    <row r="4492" spans="73:73" x14ac:dyDescent="0.25">
      <c r="BU4492" s="140"/>
    </row>
    <row r="4493" spans="73:73" x14ac:dyDescent="0.25">
      <c r="BU4493" s="140"/>
    </row>
    <row r="4494" spans="73:73" x14ac:dyDescent="0.25">
      <c r="BU4494" s="140"/>
    </row>
    <row r="4495" spans="73:73" x14ac:dyDescent="0.25">
      <c r="BU4495" s="140"/>
    </row>
    <row r="4496" spans="73:73" x14ac:dyDescent="0.25">
      <c r="BU4496" s="140"/>
    </row>
    <row r="4497" spans="73:73" x14ac:dyDescent="0.25">
      <c r="BU4497" s="140"/>
    </row>
    <row r="4498" spans="73:73" x14ac:dyDescent="0.25">
      <c r="BU4498" s="140"/>
    </row>
    <row r="4499" spans="73:73" x14ac:dyDescent="0.25">
      <c r="BU4499" s="140"/>
    </row>
    <row r="4500" spans="73:73" x14ac:dyDescent="0.25">
      <c r="BU4500" s="140"/>
    </row>
    <row r="4501" spans="73:73" x14ac:dyDescent="0.25">
      <c r="BU4501" s="140"/>
    </row>
    <row r="4502" spans="73:73" x14ac:dyDescent="0.25">
      <c r="BU4502" s="140"/>
    </row>
    <row r="4503" spans="73:73" x14ac:dyDescent="0.25">
      <c r="BU4503" s="140"/>
    </row>
    <row r="4504" spans="73:73" x14ac:dyDescent="0.25">
      <c r="BU4504" s="140"/>
    </row>
    <row r="4505" spans="73:73" x14ac:dyDescent="0.25">
      <c r="BU4505" s="140"/>
    </row>
    <row r="4506" spans="73:73" x14ac:dyDescent="0.25">
      <c r="BU4506" s="140"/>
    </row>
    <row r="4507" spans="73:73" x14ac:dyDescent="0.25">
      <c r="BU4507" s="140"/>
    </row>
    <row r="4508" spans="73:73" x14ac:dyDescent="0.25">
      <c r="BU4508" s="140"/>
    </row>
    <row r="4509" spans="73:73" x14ac:dyDescent="0.25">
      <c r="BU4509" s="140"/>
    </row>
    <row r="4510" spans="73:73" x14ac:dyDescent="0.25">
      <c r="BU4510" s="140"/>
    </row>
    <row r="4511" spans="73:73" x14ac:dyDescent="0.25">
      <c r="BU4511" s="140"/>
    </row>
    <row r="4512" spans="73:73" x14ac:dyDescent="0.25">
      <c r="BU4512" s="140"/>
    </row>
    <row r="4513" spans="73:73" x14ac:dyDescent="0.25">
      <c r="BU4513" s="140"/>
    </row>
    <row r="4514" spans="73:73" x14ac:dyDescent="0.25">
      <c r="BU4514" s="140"/>
    </row>
    <row r="4515" spans="73:73" x14ac:dyDescent="0.25">
      <c r="BU4515" s="140"/>
    </row>
    <row r="4516" spans="73:73" x14ac:dyDescent="0.25">
      <c r="BU4516" s="140"/>
    </row>
    <row r="4517" spans="73:73" x14ac:dyDescent="0.25">
      <c r="BU4517" s="140"/>
    </row>
    <row r="4518" spans="73:73" x14ac:dyDescent="0.25">
      <c r="BU4518" s="140"/>
    </row>
    <row r="4519" spans="73:73" x14ac:dyDescent="0.25">
      <c r="BU4519" s="140"/>
    </row>
    <row r="4520" spans="73:73" x14ac:dyDescent="0.25">
      <c r="BU4520" s="140"/>
    </row>
    <row r="4521" spans="73:73" x14ac:dyDescent="0.25">
      <c r="BU4521" s="140"/>
    </row>
    <row r="4522" spans="73:73" x14ac:dyDescent="0.25">
      <c r="BU4522" s="140"/>
    </row>
    <row r="4523" spans="73:73" x14ac:dyDescent="0.25">
      <c r="BU4523" s="140"/>
    </row>
    <row r="4524" spans="73:73" x14ac:dyDescent="0.25">
      <c r="BU4524" s="140"/>
    </row>
    <row r="4525" spans="73:73" x14ac:dyDescent="0.25">
      <c r="BU4525" s="140"/>
    </row>
    <row r="4526" spans="73:73" x14ac:dyDescent="0.25">
      <c r="BU4526" s="140"/>
    </row>
    <row r="4527" spans="73:73" x14ac:dyDescent="0.25">
      <c r="BU4527" s="140"/>
    </row>
    <row r="4528" spans="73:73" x14ac:dyDescent="0.25">
      <c r="BU4528" s="140"/>
    </row>
    <row r="4529" spans="73:73" x14ac:dyDescent="0.25">
      <c r="BU4529" s="140"/>
    </row>
    <row r="4530" spans="73:73" x14ac:dyDescent="0.25">
      <c r="BU4530" s="140"/>
    </row>
    <row r="4531" spans="73:73" x14ac:dyDescent="0.25">
      <c r="BU4531" s="140"/>
    </row>
    <row r="4532" spans="73:73" x14ac:dyDescent="0.25">
      <c r="BU4532" s="140"/>
    </row>
    <row r="4533" spans="73:73" x14ac:dyDescent="0.25">
      <c r="BU4533" s="140"/>
    </row>
    <row r="4534" spans="73:73" x14ac:dyDescent="0.25">
      <c r="BU4534" s="140"/>
    </row>
    <row r="4535" spans="73:73" x14ac:dyDescent="0.25">
      <c r="BU4535" s="140"/>
    </row>
    <row r="4536" spans="73:73" x14ac:dyDescent="0.25">
      <c r="BU4536" s="140"/>
    </row>
    <row r="4537" spans="73:73" x14ac:dyDescent="0.25">
      <c r="BU4537" s="140"/>
    </row>
    <row r="4538" spans="73:73" x14ac:dyDescent="0.25">
      <c r="BU4538" s="140"/>
    </row>
    <row r="4539" spans="73:73" x14ac:dyDescent="0.25">
      <c r="BU4539" s="140"/>
    </row>
    <row r="4540" spans="73:73" x14ac:dyDescent="0.25">
      <c r="BU4540" s="140"/>
    </row>
    <row r="4541" spans="73:73" x14ac:dyDescent="0.25">
      <c r="BU4541" s="140"/>
    </row>
    <row r="4542" spans="73:73" x14ac:dyDescent="0.25">
      <c r="BU4542" s="140"/>
    </row>
    <row r="4543" spans="73:73" x14ac:dyDescent="0.25">
      <c r="BU4543" s="140"/>
    </row>
    <row r="4544" spans="73:73" x14ac:dyDescent="0.25">
      <c r="BU4544" s="140"/>
    </row>
    <row r="4545" spans="73:73" x14ac:dyDescent="0.25">
      <c r="BU4545" s="140"/>
    </row>
    <row r="4546" spans="73:73" x14ac:dyDescent="0.25">
      <c r="BU4546" s="140"/>
    </row>
    <row r="4547" spans="73:73" x14ac:dyDescent="0.25">
      <c r="BU4547" s="140"/>
    </row>
    <row r="4548" spans="73:73" x14ac:dyDescent="0.25">
      <c r="BU4548" s="140"/>
    </row>
    <row r="4549" spans="73:73" x14ac:dyDescent="0.25">
      <c r="BU4549" s="140"/>
    </row>
    <row r="4550" spans="73:73" x14ac:dyDescent="0.25">
      <c r="BU4550" s="140"/>
    </row>
    <row r="4551" spans="73:73" x14ac:dyDescent="0.25">
      <c r="BU4551" s="140"/>
    </row>
    <row r="4552" spans="73:73" x14ac:dyDescent="0.25">
      <c r="BU4552" s="140"/>
    </row>
    <row r="4553" spans="73:73" x14ac:dyDescent="0.25">
      <c r="BU4553" s="140"/>
    </row>
    <row r="4554" spans="73:73" x14ac:dyDescent="0.25">
      <c r="BU4554" s="140"/>
    </row>
    <row r="4555" spans="73:73" x14ac:dyDescent="0.25">
      <c r="BU4555" s="140"/>
    </row>
    <row r="4556" spans="73:73" x14ac:dyDescent="0.25">
      <c r="BU4556" s="140"/>
    </row>
    <row r="4557" spans="73:73" x14ac:dyDescent="0.25">
      <c r="BU4557" s="140"/>
    </row>
    <row r="4558" spans="73:73" x14ac:dyDescent="0.25">
      <c r="BU4558" s="140"/>
    </row>
    <row r="4559" spans="73:73" x14ac:dyDescent="0.25">
      <c r="BU4559" s="140"/>
    </row>
    <row r="4560" spans="73:73" x14ac:dyDescent="0.25">
      <c r="BU4560" s="140"/>
    </row>
    <row r="4561" spans="73:73" x14ac:dyDescent="0.25">
      <c r="BU4561" s="140"/>
    </row>
    <row r="4562" spans="73:73" x14ac:dyDescent="0.25">
      <c r="BU4562" s="140"/>
    </row>
    <row r="4563" spans="73:73" x14ac:dyDescent="0.25">
      <c r="BU4563" s="140"/>
    </row>
    <row r="4564" spans="73:73" x14ac:dyDescent="0.25">
      <c r="BU4564" s="140"/>
    </row>
    <row r="4565" spans="73:73" x14ac:dyDescent="0.25">
      <c r="BU4565" s="140"/>
    </row>
    <row r="4566" spans="73:73" x14ac:dyDescent="0.25">
      <c r="BU4566" s="140"/>
    </row>
    <row r="4567" spans="73:73" x14ac:dyDescent="0.25">
      <c r="BU4567" s="140"/>
    </row>
    <row r="4568" spans="73:73" x14ac:dyDescent="0.25">
      <c r="BU4568" s="140"/>
    </row>
    <row r="4569" spans="73:73" x14ac:dyDescent="0.25">
      <c r="BU4569" s="140"/>
    </row>
    <row r="4570" spans="73:73" x14ac:dyDescent="0.25">
      <c r="BU4570" s="140"/>
    </row>
    <row r="4571" spans="73:73" x14ac:dyDescent="0.25">
      <c r="BU4571" s="140"/>
    </row>
    <row r="4572" spans="73:73" x14ac:dyDescent="0.25">
      <c r="BU4572" s="140"/>
    </row>
    <row r="4573" spans="73:73" x14ac:dyDescent="0.25">
      <c r="BU4573" s="140"/>
    </row>
    <row r="4574" spans="73:73" x14ac:dyDescent="0.25">
      <c r="BU4574" s="140"/>
    </row>
    <row r="4575" spans="73:73" x14ac:dyDescent="0.25">
      <c r="BU4575" s="140"/>
    </row>
    <row r="4576" spans="73:73" x14ac:dyDescent="0.25">
      <c r="BU4576" s="140"/>
    </row>
    <row r="4577" spans="73:73" x14ac:dyDescent="0.25">
      <c r="BU4577" s="140"/>
    </row>
    <row r="4578" spans="73:73" x14ac:dyDescent="0.25">
      <c r="BU4578" s="140"/>
    </row>
    <row r="4579" spans="73:73" x14ac:dyDescent="0.25">
      <c r="BU4579" s="140"/>
    </row>
    <row r="4580" spans="73:73" x14ac:dyDescent="0.25">
      <c r="BU4580" s="140"/>
    </row>
    <row r="4581" spans="73:73" x14ac:dyDescent="0.25">
      <c r="BU4581" s="140"/>
    </row>
    <row r="4582" spans="73:73" x14ac:dyDescent="0.25">
      <c r="BU4582" s="140"/>
    </row>
    <row r="4583" spans="73:73" x14ac:dyDescent="0.25">
      <c r="BU4583" s="140"/>
    </row>
    <row r="4584" spans="73:73" x14ac:dyDescent="0.25">
      <c r="BU4584" s="140"/>
    </row>
    <row r="4585" spans="73:73" x14ac:dyDescent="0.25">
      <c r="BU4585" s="140"/>
    </row>
    <row r="4586" spans="73:73" x14ac:dyDescent="0.25">
      <c r="BU4586" s="140"/>
    </row>
    <row r="4587" spans="73:73" x14ac:dyDescent="0.25">
      <c r="BU4587" s="140"/>
    </row>
    <row r="4588" spans="73:73" x14ac:dyDescent="0.25">
      <c r="BU4588" s="140"/>
    </row>
    <row r="4589" spans="73:73" x14ac:dyDescent="0.25">
      <c r="BU4589" s="140"/>
    </row>
    <row r="4590" spans="73:73" x14ac:dyDescent="0.25">
      <c r="BU4590" s="140"/>
    </row>
    <row r="4591" spans="73:73" x14ac:dyDescent="0.25">
      <c r="BU4591" s="140"/>
    </row>
    <row r="4592" spans="73:73" x14ac:dyDescent="0.25">
      <c r="BU4592" s="140"/>
    </row>
    <row r="4593" spans="73:73" x14ac:dyDescent="0.25">
      <c r="BU4593" s="140"/>
    </row>
    <row r="4594" spans="73:73" x14ac:dyDescent="0.25">
      <c r="BU4594" s="140"/>
    </row>
    <row r="4595" spans="73:73" x14ac:dyDescent="0.25">
      <c r="BU4595" s="140"/>
    </row>
    <row r="4596" spans="73:73" x14ac:dyDescent="0.25">
      <c r="BU4596" s="140"/>
    </row>
    <row r="4597" spans="73:73" x14ac:dyDescent="0.25">
      <c r="BU4597" s="140"/>
    </row>
    <row r="4598" spans="73:73" x14ac:dyDescent="0.25">
      <c r="BU4598" s="140"/>
    </row>
    <row r="4599" spans="73:73" x14ac:dyDescent="0.25">
      <c r="BU4599" s="140"/>
    </row>
    <row r="4600" spans="73:73" x14ac:dyDescent="0.25">
      <c r="BU4600" s="140"/>
    </row>
    <row r="4601" spans="73:73" x14ac:dyDescent="0.25">
      <c r="BU4601" s="140"/>
    </row>
    <row r="4602" spans="73:73" x14ac:dyDescent="0.25">
      <c r="BU4602" s="140"/>
    </row>
    <row r="4603" spans="73:73" x14ac:dyDescent="0.25">
      <c r="BU4603" s="140"/>
    </row>
    <row r="4604" spans="73:73" x14ac:dyDescent="0.25">
      <c r="BU4604" s="140"/>
    </row>
    <row r="4605" spans="73:73" x14ac:dyDescent="0.25">
      <c r="BU4605" s="140"/>
    </row>
    <row r="4606" spans="73:73" x14ac:dyDescent="0.25">
      <c r="BU4606" s="140"/>
    </row>
    <row r="4607" spans="73:73" x14ac:dyDescent="0.25">
      <c r="BU4607" s="140"/>
    </row>
    <row r="4608" spans="73:73" x14ac:dyDescent="0.25">
      <c r="BU4608" s="140"/>
    </row>
    <row r="4609" spans="73:73" x14ac:dyDescent="0.25">
      <c r="BU4609" s="140"/>
    </row>
    <row r="4610" spans="73:73" x14ac:dyDescent="0.25">
      <c r="BU4610" s="140"/>
    </row>
    <row r="4611" spans="73:73" x14ac:dyDescent="0.25">
      <c r="BU4611" s="140"/>
    </row>
    <row r="4612" spans="73:73" x14ac:dyDescent="0.25">
      <c r="BU4612" s="140"/>
    </row>
    <row r="4613" spans="73:73" x14ac:dyDescent="0.25">
      <c r="BU4613" s="140"/>
    </row>
    <row r="4614" spans="73:73" x14ac:dyDescent="0.25">
      <c r="BU4614" s="140"/>
    </row>
    <row r="4615" spans="73:73" x14ac:dyDescent="0.25">
      <c r="BU4615" s="140"/>
    </row>
    <row r="4616" spans="73:73" x14ac:dyDescent="0.25">
      <c r="BU4616" s="140"/>
    </row>
    <row r="4617" spans="73:73" x14ac:dyDescent="0.25">
      <c r="BU4617" s="140"/>
    </row>
    <row r="4618" spans="73:73" x14ac:dyDescent="0.25">
      <c r="BU4618" s="140"/>
    </row>
    <row r="4619" spans="73:73" x14ac:dyDescent="0.25">
      <c r="BU4619" s="140"/>
    </row>
    <row r="4620" spans="73:73" x14ac:dyDescent="0.25">
      <c r="BU4620" s="140"/>
    </row>
    <row r="4621" spans="73:73" x14ac:dyDescent="0.25">
      <c r="BU4621" s="140"/>
    </row>
    <row r="4622" spans="73:73" x14ac:dyDescent="0.25">
      <c r="BU4622" s="140"/>
    </row>
    <row r="4623" spans="73:73" x14ac:dyDescent="0.25">
      <c r="BU4623" s="140"/>
    </row>
    <row r="4624" spans="73:73" x14ac:dyDescent="0.25">
      <c r="BU4624" s="140"/>
    </row>
    <row r="4625" spans="73:73" x14ac:dyDescent="0.25">
      <c r="BU4625" s="140"/>
    </row>
    <row r="4626" spans="73:73" x14ac:dyDescent="0.25">
      <c r="BU4626" s="140"/>
    </row>
    <row r="4627" spans="73:73" x14ac:dyDescent="0.25">
      <c r="BU4627" s="140"/>
    </row>
    <row r="4628" spans="73:73" x14ac:dyDescent="0.25">
      <c r="BU4628" s="140"/>
    </row>
    <row r="4629" spans="73:73" x14ac:dyDescent="0.25">
      <c r="BU4629" s="140"/>
    </row>
    <row r="4630" spans="73:73" x14ac:dyDescent="0.25">
      <c r="BU4630" s="140"/>
    </row>
    <row r="4631" spans="73:73" x14ac:dyDescent="0.25">
      <c r="BU4631" s="140"/>
    </row>
    <row r="4632" spans="73:73" x14ac:dyDescent="0.25">
      <c r="BU4632" s="140"/>
    </row>
    <row r="4633" spans="73:73" x14ac:dyDescent="0.25">
      <c r="BU4633" s="140"/>
    </row>
    <row r="4634" spans="73:73" x14ac:dyDescent="0.25">
      <c r="BU4634" s="140"/>
    </row>
    <row r="4635" spans="73:73" x14ac:dyDescent="0.25">
      <c r="BU4635" s="140"/>
    </row>
    <row r="4636" spans="73:73" x14ac:dyDescent="0.25">
      <c r="BU4636" s="140"/>
    </row>
    <row r="4637" spans="73:73" x14ac:dyDescent="0.25">
      <c r="BU4637" s="140"/>
    </row>
    <row r="4638" spans="73:73" x14ac:dyDescent="0.25">
      <c r="BU4638" s="140"/>
    </row>
    <row r="4639" spans="73:73" x14ac:dyDescent="0.25">
      <c r="BU4639" s="140"/>
    </row>
    <row r="4640" spans="73:73" x14ac:dyDescent="0.25">
      <c r="BU4640" s="140"/>
    </row>
    <row r="4641" spans="73:73" x14ac:dyDescent="0.25">
      <c r="BU4641" s="140"/>
    </row>
    <row r="4642" spans="73:73" x14ac:dyDescent="0.25">
      <c r="BU4642" s="140"/>
    </row>
    <row r="4643" spans="73:73" x14ac:dyDescent="0.25">
      <c r="BU4643" s="140"/>
    </row>
    <row r="4644" spans="73:73" x14ac:dyDescent="0.25">
      <c r="BU4644" s="140"/>
    </row>
    <row r="4645" spans="73:73" x14ac:dyDescent="0.25">
      <c r="BU4645" s="140"/>
    </row>
    <row r="4646" spans="73:73" x14ac:dyDescent="0.25">
      <c r="BU4646" s="140"/>
    </row>
    <row r="4647" spans="73:73" x14ac:dyDescent="0.25">
      <c r="BU4647" s="140"/>
    </row>
    <row r="4648" spans="73:73" x14ac:dyDescent="0.25">
      <c r="BU4648" s="140"/>
    </row>
    <row r="4649" spans="73:73" x14ac:dyDescent="0.25">
      <c r="BU4649" s="140"/>
    </row>
    <row r="4650" spans="73:73" x14ac:dyDescent="0.25">
      <c r="BU4650" s="140"/>
    </row>
    <row r="4651" spans="73:73" x14ac:dyDescent="0.25">
      <c r="BU4651" s="140"/>
    </row>
    <row r="4652" spans="73:73" x14ac:dyDescent="0.25">
      <c r="BU4652" s="140"/>
    </row>
    <row r="4653" spans="73:73" x14ac:dyDescent="0.25">
      <c r="BU4653" s="140"/>
    </row>
    <row r="4654" spans="73:73" x14ac:dyDescent="0.25">
      <c r="BU4654" s="140"/>
    </row>
    <row r="4655" spans="73:73" x14ac:dyDescent="0.25">
      <c r="BU4655" s="140"/>
    </row>
    <row r="4656" spans="73:73" x14ac:dyDescent="0.25">
      <c r="BU4656" s="140"/>
    </row>
    <row r="4657" spans="73:73" x14ac:dyDescent="0.25">
      <c r="BU4657" s="140"/>
    </row>
    <row r="4658" spans="73:73" x14ac:dyDescent="0.25">
      <c r="BU4658" s="140"/>
    </row>
    <row r="4659" spans="73:73" x14ac:dyDescent="0.25">
      <c r="BU4659" s="140"/>
    </row>
    <row r="4660" spans="73:73" x14ac:dyDescent="0.25">
      <c r="BU4660" s="140"/>
    </row>
    <row r="4661" spans="73:73" x14ac:dyDescent="0.25">
      <c r="BU4661" s="140"/>
    </row>
    <row r="4662" spans="73:73" x14ac:dyDescent="0.25">
      <c r="BU4662" s="140"/>
    </row>
    <row r="4663" spans="73:73" x14ac:dyDescent="0.25">
      <c r="BU4663" s="140"/>
    </row>
    <row r="4664" spans="73:73" x14ac:dyDescent="0.25">
      <c r="BU4664" s="140"/>
    </row>
    <row r="4665" spans="73:73" x14ac:dyDescent="0.25">
      <c r="BU4665" s="140"/>
    </row>
    <row r="4666" spans="73:73" x14ac:dyDescent="0.25">
      <c r="BU4666" s="140"/>
    </row>
    <row r="4667" spans="73:73" x14ac:dyDescent="0.25">
      <c r="BU4667" s="140"/>
    </row>
    <row r="4668" spans="73:73" x14ac:dyDescent="0.25">
      <c r="BU4668" s="140"/>
    </row>
    <row r="4669" spans="73:73" x14ac:dyDescent="0.25">
      <c r="BU4669" s="140"/>
    </row>
    <row r="4670" spans="73:73" x14ac:dyDescent="0.25">
      <c r="BU4670" s="140"/>
    </row>
    <row r="4671" spans="73:73" x14ac:dyDescent="0.25">
      <c r="BU4671" s="140"/>
    </row>
    <row r="4672" spans="73:73" x14ac:dyDescent="0.25">
      <c r="BU4672" s="140"/>
    </row>
    <row r="4673" spans="73:73" x14ac:dyDescent="0.25">
      <c r="BU4673" s="140"/>
    </row>
    <row r="4674" spans="73:73" x14ac:dyDescent="0.25">
      <c r="BU4674" s="140"/>
    </row>
    <row r="4675" spans="73:73" x14ac:dyDescent="0.25">
      <c r="BU4675" s="140"/>
    </row>
    <row r="4676" spans="73:73" x14ac:dyDescent="0.25">
      <c r="BU4676" s="140"/>
    </row>
    <row r="4677" spans="73:73" x14ac:dyDescent="0.25">
      <c r="BU4677" s="140"/>
    </row>
    <row r="4678" spans="73:73" x14ac:dyDescent="0.25">
      <c r="BU4678" s="140"/>
    </row>
    <row r="4679" spans="73:73" x14ac:dyDescent="0.25">
      <c r="BU4679" s="140"/>
    </row>
    <row r="4680" spans="73:73" x14ac:dyDescent="0.25">
      <c r="BU4680" s="140"/>
    </row>
    <row r="4681" spans="73:73" x14ac:dyDescent="0.25">
      <c r="BU4681" s="140"/>
    </row>
    <row r="4682" spans="73:73" x14ac:dyDescent="0.25">
      <c r="BU4682" s="140"/>
    </row>
    <row r="4683" spans="73:73" x14ac:dyDescent="0.25">
      <c r="BU4683" s="140"/>
    </row>
    <row r="4684" spans="73:73" x14ac:dyDescent="0.25">
      <c r="BU4684" s="140"/>
    </row>
    <row r="4685" spans="73:73" x14ac:dyDescent="0.25">
      <c r="BU4685" s="140"/>
    </row>
    <row r="4686" spans="73:73" x14ac:dyDescent="0.25">
      <c r="BU4686" s="140"/>
    </row>
    <row r="4687" spans="73:73" x14ac:dyDescent="0.25">
      <c r="BU4687" s="140"/>
    </row>
    <row r="4688" spans="73:73" x14ac:dyDescent="0.25">
      <c r="BU4688" s="140"/>
    </row>
    <row r="4689" spans="73:73" x14ac:dyDescent="0.25">
      <c r="BU4689" s="140"/>
    </row>
    <row r="4690" spans="73:73" x14ac:dyDescent="0.25">
      <c r="BU4690" s="140"/>
    </row>
    <row r="4691" spans="73:73" x14ac:dyDescent="0.25">
      <c r="BU4691" s="140"/>
    </row>
    <row r="4692" spans="73:73" x14ac:dyDescent="0.25">
      <c r="BU4692" s="140"/>
    </row>
    <row r="4693" spans="73:73" x14ac:dyDescent="0.25">
      <c r="BU4693" s="140"/>
    </row>
    <row r="4694" spans="73:73" x14ac:dyDescent="0.25">
      <c r="BU4694" s="140"/>
    </row>
    <row r="4695" spans="73:73" x14ac:dyDescent="0.25">
      <c r="BU4695" s="140"/>
    </row>
    <row r="4696" spans="73:73" x14ac:dyDescent="0.25">
      <c r="BU4696" s="140"/>
    </row>
    <row r="4697" spans="73:73" x14ac:dyDescent="0.25">
      <c r="BU4697" s="140"/>
    </row>
    <row r="4698" spans="73:73" x14ac:dyDescent="0.25">
      <c r="BU4698" s="140"/>
    </row>
    <row r="4699" spans="73:73" x14ac:dyDescent="0.25">
      <c r="BU4699" s="140"/>
    </row>
    <row r="4700" spans="73:73" x14ac:dyDescent="0.25">
      <c r="BU4700" s="140"/>
    </row>
    <row r="4701" spans="73:73" x14ac:dyDescent="0.25">
      <c r="BU4701" s="140"/>
    </row>
    <row r="4702" spans="73:73" x14ac:dyDescent="0.25">
      <c r="BU4702" s="140"/>
    </row>
    <row r="4703" spans="73:73" x14ac:dyDescent="0.25">
      <c r="BU4703" s="140"/>
    </row>
    <row r="4704" spans="73:73" x14ac:dyDescent="0.25">
      <c r="BU4704" s="140"/>
    </row>
    <row r="4705" spans="73:73" x14ac:dyDescent="0.25">
      <c r="BU4705" s="140"/>
    </row>
    <row r="4706" spans="73:73" x14ac:dyDescent="0.25">
      <c r="BU4706" s="140"/>
    </row>
    <row r="4707" spans="73:73" x14ac:dyDescent="0.25">
      <c r="BU4707" s="140"/>
    </row>
    <row r="4708" spans="73:73" x14ac:dyDescent="0.25">
      <c r="BU4708" s="140"/>
    </row>
    <row r="4709" spans="73:73" x14ac:dyDescent="0.25">
      <c r="BU4709" s="140"/>
    </row>
    <row r="4710" spans="73:73" x14ac:dyDescent="0.25">
      <c r="BU4710" s="140"/>
    </row>
    <row r="4711" spans="73:73" x14ac:dyDescent="0.25">
      <c r="BU4711" s="140"/>
    </row>
    <row r="4712" spans="73:73" x14ac:dyDescent="0.25">
      <c r="BU4712" s="140"/>
    </row>
    <row r="4713" spans="73:73" x14ac:dyDescent="0.25">
      <c r="BU4713" s="140"/>
    </row>
    <row r="4714" spans="73:73" x14ac:dyDescent="0.25">
      <c r="BU4714" s="140"/>
    </row>
    <row r="4715" spans="73:73" x14ac:dyDescent="0.25">
      <c r="BU4715" s="140"/>
    </row>
    <row r="4716" spans="73:73" x14ac:dyDescent="0.25">
      <c r="BU4716" s="140"/>
    </row>
    <row r="4717" spans="73:73" x14ac:dyDescent="0.25">
      <c r="BU4717" s="140"/>
    </row>
    <row r="4718" spans="73:73" x14ac:dyDescent="0.25">
      <c r="BU4718" s="140"/>
    </row>
    <row r="4719" spans="73:73" x14ac:dyDescent="0.25">
      <c r="BU4719" s="140"/>
    </row>
    <row r="4720" spans="73:73" x14ac:dyDescent="0.25">
      <c r="BU4720" s="140"/>
    </row>
    <row r="4721" spans="73:73" x14ac:dyDescent="0.25">
      <c r="BU4721" s="140"/>
    </row>
    <row r="4722" spans="73:73" x14ac:dyDescent="0.25">
      <c r="BU4722" s="140"/>
    </row>
    <row r="4723" spans="73:73" x14ac:dyDescent="0.25">
      <c r="BU4723" s="140"/>
    </row>
    <row r="4724" spans="73:73" x14ac:dyDescent="0.25">
      <c r="BU4724" s="140"/>
    </row>
    <row r="4725" spans="73:73" x14ac:dyDescent="0.25">
      <c r="BU4725" s="140"/>
    </row>
    <row r="4726" spans="73:73" x14ac:dyDescent="0.25">
      <c r="BU4726" s="140"/>
    </row>
    <row r="4727" spans="73:73" x14ac:dyDescent="0.25">
      <c r="BU4727" s="140"/>
    </row>
    <row r="4728" spans="73:73" x14ac:dyDescent="0.25">
      <c r="BU4728" s="140"/>
    </row>
    <row r="4729" spans="73:73" x14ac:dyDescent="0.25">
      <c r="BU4729" s="140"/>
    </row>
    <row r="4730" spans="73:73" x14ac:dyDescent="0.25">
      <c r="BU4730" s="140"/>
    </row>
    <row r="4731" spans="73:73" x14ac:dyDescent="0.25">
      <c r="BU4731" s="140"/>
    </row>
    <row r="4732" spans="73:73" x14ac:dyDescent="0.25">
      <c r="BU4732" s="140"/>
    </row>
    <row r="4733" spans="73:73" x14ac:dyDescent="0.25">
      <c r="BU4733" s="140"/>
    </row>
    <row r="4734" spans="73:73" x14ac:dyDescent="0.25">
      <c r="BU4734" s="140"/>
    </row>
    <row r="4735" spans="73:73" x14ac:dyDescent="0.25">
      <c r="BU4735" s="140"/>
    </row>
    <row r="4736" spans="73:73" x14ac:dyDescent="0.25">
      <c r="BU4736" s="140"/>
    </row>
    <row r="4737" spans="73:73" x14ac:dyDescent="0.25">
      <c r="BU4737" s="140"/>
    </row>
    <row r="4738" spans="73:73" x14ac:dyDescent="0.25">
      <c r="BU4738" s="140"/>
    </row>
    <row r="4739" spans="73:73" x14ac:dyDescent="0.25">
      <c r="BU4739" s="140"/>
    </row>
    <row r="4740" spans="73:73" x14ac:dyDescent="0.25">
      <c r="BU4740" s="140"/>
    </row>
    <row r="4741" spans="73:73" x14ac:dyDescent="0.25">
      <c r="BU4741" s="140"/>
    </row>
    <row r="4742" spans="73:73" x14ac:dyDescent="0.25">
      <c r="BU4742" s="140"/>
    </row>
    <row r="4743" spans="73:73" x14ac:dyDescent="0.25">
      <c r="BU4743" s="140"/>
    </row>
    <row r="4744" spans="73:73" x14ac:dyDescent="0.25">
      <c r="BU4744" s="140"/>
    </row>
    <row r="4745" spans="73:73" x14ac:dyDescent="0.25">
      <c r="BU4745" s="140"/>
    </row>
    <row r="4746" spans="73:73" x14ac:dyDescent="0.25">
      <c r="BU4746" s="140"/>
    </row>
    <row r="4747" spans="73:73" x14ac:dyDescent="0.25">
      <c r="BU4747" s="140"/>
    </row>
    <row r="4748" spans="73:73" x14ac:dyDescent="0.25">
      <c r="BU4748" s="140"/>
    </row>
    <row r="4749" spans="73:73" x14ac:dyDescent="0.25">
      <c r="BU4749" s="140"/>
    </row>
    <row r="4750" spans="73:73" x14ac:dyDescent="0.25">
      <c r="BU4750" s="140"/>
    </row>
    <row r="4751" spans="73:73" x14ac:dyDescent="0.25">
      <c r="BU4751" s="140"/>
    </row>
    <row r="4752" spans="73:73" x14ac:dyDescent="0.25">
      <c r="BU4752" s="140"/>
    </row>
    <row r="4753" spans="73:73" x14ac:dyDescent="0.25">
      <c r="BU4753" s="140"/>
    </row>
    <row r="4754" spans="73:73" x14ac:dyDescent="0.25">
      <c r="BU4754" s="140"/>
    </row>
    <row r="4755" spans="73:73" x14ac:dyDescent="0.25">
      <c r="BU4755" s="140"/>
    </row>
    <row r="4756" spans="73:73" x14ac:dyDescent="0.25">
      <c r="BU4756" s="140"/>
    </row>
    <row r="4757" spans="73:73" x14ac:dyDescent="0.25">
      <c r="BU4757" s="140"/>
    </row>
    <row r="4758" spans="73:73" x14ac:dyDescent="0.25">
      <c r="BU4758" s="140"/>
    </row>
    <row r="4759" spans="73:73" x14ac:dyDescent="0.25">
      <c r="BU4759" s="140"/>
    </row>
    <row r="4760" spans="73:73" x14ac:dyDescent="0.25">
      <c r="BU4760" s="140"/>
    </row>
    <row r="4761" spans="73:73" x14ac:dyDescent="0.25">
      <c r="BU4761" s="140"/>
    </row>
    <row r="4762" spans="73:73" x14ac:dyDescent="0.25">
      <c r="BU4762" s="140"/>
    </row>
    <row r="4763" spans="73:73" x14ac:dyDescent="0.25">
      <c r="BU4763" s="140"/>
    </row>
    <row r="4764" spans="73:73" x14ac:dyDescent="0.25">
      <c r="BU4764" s="140"/>
    </row>
    <row r="4765" spans="73:73" x14ac:dyDescent="0.25">
      <c r="BU4765" s="140"/>
    </row>
    <row r="4766" spans="73:73" x14ac:dyDescent="0.25">
      <c r="BU4766" s="140"/>
    </row>
    <row r="4767" spans="73:73" x14ac:dyDescent="0.25">
      <c r="BU4767" s="140"/>
    </row>
    <row r="4768" spans="73:73" x14ac:dyDescent="0.25">
      <c r="BU4768" s="140"/>
    </row>
    <row r="4769" spans="73:73" x14ac:dyDescent="0.25">
      <c r="BU4769" s="140"/>
    </row>
    <row r="4770" spans="73:73" x14ac:dyDescent="0.25">
      <c r="BU4770" s="140"/>
    </row>
    <row r="4771" spans="73:73" x14ac:dyDescent="0.25">
      <c r="BU4771" s="140"/>
    </row>
    <row r="4772" spans="73:73" x14ac:dyDescent="0.25">
      <c r="BU4772" s="140"/>
    </row>
    <row r="4773" spans="73:73" x14ac:dyDescent="0.25">
      <c r="BU4773" s="140"/>
    </row>
    <row r="4774" spans="73:73" x14ac:dyDescent="0.25">
      <c r="BU4774" s="140"/>
    </row>
    <row r="4775" spans="73:73" x14ac:dyDescent="0.25">
      <c r="BU4775" s="140"/>
    </row>
    <row r="4776" spans="73:73" x14ac:dyDescent="0.25">
      <c r="BU4776" s="140"/>
    </row>
    <row r="4777" spans="73:73" x14ac:dyDescent="0.25">
      <c r="BU4777" s="140"/>
    </row>
    <row r="4778" spans="73:73" x14ac:dyDescent="0.25">
      <c r="BU4778" s="140"/>
    </row>
    <row r="4779" spans="73:73" x14ac:dyDescent="0.25">
      <c r="BU4779" s="140"/>
    </row>
    <row r="4780" spans="73:73" x14ac:dyDescent="0.25">
      <c r="BU4780" s="140"/>
    </row>
    <row r="4781" spans="73:73" x14ac:dyDescent="0.25">
      <c r="BU4781" s="140"/>
    </row>
    <row r="4782" spans="73:73" x14ac:dyDescent="0.25">
      <c r="BU4782" s="140"/>
    </row>
    <row r="4783" spans="73:73" x14ac:dyDescent="0.25">
      <c r="BU4783" s="140"/>
    </row>
    <row r="4784" spans="73:73" x14ac:dyDescent="0.25">
      <c r="BU4784" s="140"/>
    </row>
    <row r="4785" spans="73:73" x14ac:dyDescent="0.25">
      <c r="BU4785" s="140"/>
    </row>
    <row r="4786" spans="73:73" x14ac:dyDescent="0.25">
      <c r="BU4786" s="140"/>
    </row>
    <row r="4787" spans="73:73" x14ac:dyDescent="0.25">
      <c r="BU4787" s="140"/>
    </row>
    <row r="4788" spans="73:73" x14ac:dyDescent="0.25">
      <c r="BU4788" s="140"/>
    </row>
    <row r="4789" spans="73:73" x14ac:dyDescent="0.25">
      <c r="BU4789" s="140"/>
    </row>
    <row r="4790" spans="73:73" x14ac:dyDescent="0.25">
      <c r="BU4790" s="140"/>
    </row>
    <row r="4791" spans="73:73" x14ac:dyDescent="0.25">
      <c r="BU4791" s="140"/>
    </row>
    <row r="4792" spans="73:73" x14ac:dyDescent="0.25">
      <c r="BU4792" s="140"/>
    </row>
    <row r="4793" spans="73:73" x14ac:dyDescent="0.25">
      <c r="BU4793" s="140"/>
    </row>
    <row r="4794" spans="73:73" x14ac:dyDescent="0.25">
      <c r="BU4794" s="140"/>
    </row>
    <row r="4795" spans="73:73" x14ac:dyDescent="0.25">
      <c r="BU4795" s="140"/>
    </row>
    <row r="4796" spans="73:73" x14ac:dyDescent="0.25">
      <c r="BU4796" s="140"/>
    </row>
    <row r="4797" spans="73:73" x14ac:dyDescent="0.25">
      <c r="BU4797" s="140"/>
    </row>
    <row r="4798" spans="73:73" x14ac:dyDescent="0.25">
      <c r="BU4798" s="140"/>
    </row>
    <row r="4799" spans="73:73" x14ac:dyDescent="0.25">
      <c r="BU4799" s="140"/>
    </row>
    <row r="4800" spans="73:73" x14ac:dyDescent="0.25">
      <c r="BU4800" s="140"/>
    </row>
    <row r="4801" spans="73:73" x14ac:dyDescent="0.25">
      <c r="BU4801" s="140"/>
    </row>
    <row r="4802" spans="73:73" x14ac:dyDescent="0.25">
      <c r="BU4802" s="140"/>
    </row>
    <row r="4803" spans="73:73" x14ac:dyDescent="0.25">
      <c r="BU4803" s="140"/>
    </row>
    <row r="4804" spans="73:73" x14ac:dyDescent="0.25">
      <c r="BU4804" s="140"/>
    </row>
    <row r="4805" spans="73:73" x14ac:dyDescent="0.25">
      <c r="BU4805" s="140"/>
    </row>
    <row r="4806" spans="73:73" x14ac:dyDescent="0.25">
      <c r="BU4806" s="140"/>
    </row>
    <row r="4807" spans="73:73" x14ac:dyDescent="0.25">
      <c r="BU4807" s="140"/>
    </row>
    <row r="4808" spans="73:73" x14ac:dyDescent="0.25">
      <c r="BU4808" s="140"/>
    </row>
    <row r="4809" spans="73:73" x14ac:dyDescent="0.25">
      <c r="BU4809" s="140"/>
    </row>
    <row r="4810" spans="73:73" x14ac:dyDescent="0.25">
      <c r="BU4810" s="140"/>
    </row>
    <row r="4811" spans="73:73" x14ac:dyDescent="0.25">
      <c r="BU4811" s="140"/>
    </row>
    <row r="4812" spans="73:73" x14ac:dyDescent="0.25">
      <c r="BU4812" s="140"/>
    </row>
    <row r="4813" spans="73:73" x14ac:dyDescent="0.25">
      <c r="BU4813" s="140"/>
    </row>
    <row r="4814" spans="73:73" x14ac:dyDescent="0.25">
      <c r="BU4814" s="140"/>
    </row>
    <row r="4815" spans="73:73" x14ac:dyDescent="0.25">
      <c r="BU4815" s="140"/>
    </row>
    <row r="4816" spans="73:73" x14ac:dyDescent="0.25">
      <c r="BU4816" s="140"/>
    </row>
    <row r="4817" spans="73:73" x14ac:dyDescent="0.25">
      <c r="BU4817" s="140"/>
    </row>
    <row r="4818" spans="73:73" x14ac:dyDescent="0.25">
      <c r="BU4818" s="140"/>
    </row>
    <row r="4819" spans="73:73" x14ac:dyDescent="0.25">
      <c r="BU4819" s="140"/>
    </row>
    <row r="4820" spans="73:73" x14ac:dyDescent="0.25">
      <c r="BU4820" s="140"/>
    </row>
    <row r="4821" spans="73:73" x14ac:dyDescent="0.25">
      <c r="BU4821" s="140"/>
    </row>
    <row r="4822" spans="73:73" x14ac:dyDescent="0.25">
      <c r="BU4822" s="140"/>
    </row>
    <row r="4823" spans="73:73" x14ac:dyDescent="0.25">
      <c r="BU4823" s="140"/>
    </row>
    <row r="4824" spans="73:73" x14ac:dyDescent="0.25">
      <c r="BU4824" s="140"/>
    </row>
    <row r="4825" spans="73:73" x14ac:dyDescent="0.25">
      <c r="BU4825" s="140"/>
    </row>
    <row r="4826" spans="73:73" x14ac:dyDescent="0.25">
      <c r="BU4826" s="140"/>
    </row>
    <row r="4827" spans="73:73" x14ac:dyDescent="0.25">
      <c r="BU4827" s="140"/>
    </row>
    <row r="4828" spans="73:73" x14ac:dyDescent="0.25">
      <c r="BU4828" s="140"/>
    </row>
    <row r="4829" spans="73:73" x14ac:dyDescent="0.25">
      <c r="BU4829" s="140"/>
    </row>
    <row r="4830" spans="73:73" x14ac:dyDescent="0.25">
      <c r="BU4830" s="140"/>
    </row>
    <row r="4831" spans="73:73" x14ac:dyDescent="0.25">
      <c r="BU4831" s="140"/>
    </row>
    <row r="4832" spans="73:73" x14ac:dyDescent="0.25">
      <c r="BU4832" s="140"/>
    </row>
    <row r="4833" spans="73:73" x14ac:dyDescent="0.25">
      <c r="BU4833" s="140"/>
    </row>
    <row r="4834" spans="73:73" x14ac:dyDescent="0.25">
      <c r="BU4834" s="140"/>
    </row>
    <row r="4835" spans="73:73" x14ac:dyDescent="0.25">
      <c r="BU4835" s="140"/>
    </row>
    <row r="4836" spans="73:73" x14ac:dyDescent="0.25">
      <c r="BU4836" s="140"/>
    </row>
    <row r="4837" spans="73:73" x14ac:dyDescent="0.25">
      <c r="BU4837" s="140"/>
    </row>
    <row r="4838" spans="73:73" x14ac:dyDescent="0.25">
      <c r="BU4838" s="140"/>
    </row>
    <row r="4839" spans="73:73" x14ac:dyDescent="0.25">
      <c r="BU4839" s="140"/>
    </row>
    <row r="4840" spans="73:73" x14ac:dyDescent="0.25">
      <c r="BU4840" s="140"/>
    </row>
    <row r="4841" spans="73:73" x14ac:dyDescent="0.25">
      <c r="BU4841" s="140"/>
    </row>
    <row r="4842" spans="73:73" x14ac:dyDescent="0.25">
      <c r="BU4842" s="140"/>
    </row>
    <row r="4843" spans="73:73" x14ac:dyDescent="0.25">
      <c r="BU4843" s="140"/>
    </row>
    <row r="4844" spans="73:73" x14ac:dyDescent="0.25">
      <c r="BU4844" s="140"/>
    </row>
    <row r="4845" spans="73:73" x14ac:dyDescent="0.25">
      <c r="BU4845" s="140"/>
    </row>
    <row r="4846" spans="73:73" x14ac:dyDescent="0.25">
      <c r="BU4846" s="140"/>
    </row>
    <row r="4847" spans="73:73" x14ac:dyDescent="0.25">
      <c r="BU4847" s="140"/>
    </row>
    <row r="4848" spans="73:73" x14ac:dyDescent="0.25">
      <c r="BU4848" s="140"/>
    </row>
    <row r="4849" spans="73:73" x14ac:dyDescent="0.25">
      <c r="BU4849" s="140"/>
    </row>
    <row r="4850" spans="73:73" x14ac:dyDescent="0.25">
      <c r="BU4850" s="140"/>
    </row>
    <row r="4851" spans="73:73" x14ac:dyDescent="0.25">
      <c r="BU4851" s="140"/>
    </row>
    <row r="4852" spans="73:73" x14ac:dyDescent="0.25">
      <c r="BU4852" s="140"/>
    </row>
    <row r="4853" spans="73:73" x14ac:dyDescent="0.25">
      <c r="BU4853" s="140"/>
    </row>
    <row r="4854" spans="73:73" x14ac:dyDescent="0.25">
      <c r="BU4854" s="140"/>
    </row>
    <row r="4855" spans="73:73" x14ac:dyDescent="0.25">
      <c r="BU4855" s="140"/>
    </row>
    <row r="4856" spans="73:73" x14ac:dyDescent="0.25">
      <c r="BU4856" s="140"/>
    </row>
    <row r="4857" spans="73:73" x14ac:dyDescent="0.25">
      <c r="BU4857" s="140"/>
    </row>
    <row r="4858" spans="73:73" x14ac:dyDescent="0.25">
      <c r="BU4858" s="140"/>
    </row>
    <row r="4859" spans="73:73" x14ac:dyDescent="0.25">
      <c r="BU4859" s="140"/>
    </row>
    <row r="4860" spans="73:73" x14ac:dyDescent="0.25">
      <c r="BU4860" s="140"/>
    </row>
    <row r="4861" spans="73:73" x14ac:dyDescent="0.25">
      <c r="BU4861" s="140"/>
    </row>
    <row r="4862" spans="73:73" x14ac:dyDescent="0.25">
      <c r="BU4862" s="140"/>
    </row>
    <row r="4863" spans="73:73" x14ac:dyDescent="0.25">
      <c r="BU4863" s="140"/>
    </row>
    <row r="4864" spans="73:73" x14ac:dyDescent="0.25">
      <c r="BU4864" s="140"/>
    </row>
    <row r="4865" spans="73:73" x14ac:dyDescent="0.25">
      <c r="BU4865" s="140"/>
    </row>
    <row r="4866" spans="73:73" x14ac:dyDescent="0.25">
      <c r="BU4866" s="140"/>
    </row>
    <row r="4867" spans="73:73" x14ac:dyDescent="0.25">
      <c r="BU4867" s="140"/>
    </row>
    <row r="4868" spans="73:73" x14ac:dyDescent="0.25">
      <c r="BU4868" s="140"/>
    </row>
    <row r="4869" spans="73:73" x14ac:dyDescent="0.25">
      <c r="BU4869" s="140"/>
    </row>
    <row r="4870" spans="73:73" x14ac:dyDescent="0.25">
      <c r="BU4870" s="140"/>
    </row>
    <row r="4871" spans="73:73" x14ac:dyDescent="0.25">
      <c r="BU4871" s="140"/>
    </row>
    <row r="4872" spans="73:73" x14ac:dyDescent="0.25">
      <c r="BU4872" s="140"/>
    </row>
    <row r="4873" spans="73:73" x14ac:dyDescent="0.25">
      <c r="BU4873" s="140"/>
    </row>
    <row r="4874" spans="73:73" x14ac:dyDescent="0.25">
      <c r="BU4874" s="140"/>
    </row>
    <row r="4875" spans="73:73" x14ac:dyDescent="0.25">
      <c r="BU4875" s="140"/>
    </row>
    <row r="4876" spans="73:73" x14ac:dyDescent="0.25">
      <c r="BU4876" s="140"/>
    </row>
    <row r="4877" spans="73:73" x14ac:dyDescent="0.25">
      <c r="BU4877" s="140"/>
    </row>
    <row r="4878" spans="73:73" x14ac:dyDescent="0.25">
      <c r="BU4878" s="140"/>
    </row>
    <row r="4879" spans="73:73" x14ac:dyDescent="0.25">
      <c r="BU4879" s="140"/>
    </row>
    <row r="4880" spans="73:73" x14ac:dyDescent="0.25">
      <c r="BU4880" s="140"/>
    </row>
    <row r="4881" spans="73:73" x14ac:dyDescent="0.25">
      <c r="BU4881" s="140"/>
    </row>
    <row r="4882" spans="73:73" x14ac:dyDescent="0.25">
      <c r="BU4882" s="140"/>
    </row>
    <row r="4883" spans="73:73" x14ac:dyDescent="0.25">
      <c r="BU4883" s="140"/>
    </row>
    <row r="4884" spans="73:73" x14ac:dyDescent="0.25">
      <c r="BU4884" s="140"/>
    </row>
    <row r="4885" spans="73:73" x14ac:dyDescent="0.25">
      <c r="BU4885" s="140"/>
    </row>
    <row r="4886" spans="73:73" x14ac:dyDescent="0.25">
      <c r="BU4886" s="140"/>
    </row>
    <row r="4887" spans="73:73" x14ac:dyDescent="0.25">
      <c r="BU4887" s="140"/>
    </row>
    <row r="4888" spans="73:73" x14ac:dyDescent="0.25">
      <c r="BU4888" s="140"/>
    </row>
    <row r="4889" spans="73:73" x14ac:dyDescent="0.25">
      <c r="BU4889" s="140"/>
    </row>
    <row r="4890" spans="73:73" x14ac:dyDescent="0.25">
      <c r="BU4890" s="140"/>
    </row>
    <row r="4891" spans="73:73" x14ac:dyDescent="0.25">
      <c r="BU4891" s="140"/>
    </row>
    <row r="4892" spans="73:73" x14ac:dyDescent="0.25">
      <c r="BU4892" s="140"/>
    </row>
    <row r="4893" spans="73:73" x14ac:dyDescent="0.25">
      <c r="BU4893" s="140"/>
    </row>
    <row r="4894" spans="73:73" x14ac:dyDescent="0.25">
      <c r="BU4894" s="140"/>
    </row>
    <row r="4895" spans="73:73" x14ac:dyDescent="0.25">
      <c r="BU4895" s="140"/>
    </row>
    <row r="4896" spans="73:73" x14ac:dyDescent="0.25">
      <c r="BU4896" s="140"/>
    </row>
    <row r="4897" spans="73:73" x14ac:dyDescent="0.25">
      <c r="BU4897" s="140"/>
    </row>
    <row r="4898" spans="73:73" x14ac:dyDescent="0.25">
      <c r="BU4898" s="140"/>
    </row>
    <row r="4899" spans="73:73" x14ac:dyDescent="0.25">
      <c r="BU4899" s="140"/>
    </row>
    <row r="4900" spans="73:73" x14ac:dyDescent="0.25">
      <c r="BU4900" s="140"/>
    </row>
    <row r="4901" spans="73:73" x14ac:dyDescent="0.25">
      <c r="BU4901" s="140"/>
    </row>
    <row r="4902" spans="73:73" x14ac:dyDescent="0.25">
      <c r="BU4902" s="140"/>
    </row>
    <row r="4903" spans="73:73" x14ac:dyDescent="0.25">
      <c r="BU4903" s="140"/>
    </row>
    <row r="4904" spans="73:73" x14ac:dyDescent="0.25">
      <c r="BU4904" s="140"/>
    </row>
    <row r="4905" spans="73:73" x14ac:dyDescent="0.25">
      <c r="BU4905" s="140"/>
    </row>
    <row r="4906" spans="73:73" x14ac:dyDescent="0.25">
      <c r="BU4906" s="140"/>
    </row>
    <row r="4907" spans="73:73" x14ac:dyDescent="0.25">
      <c r="BU4907" s="140"/>
    </row>
    <row r="4908" spans="73:73" x14ac:dyDescent="0.25">
      <c r="BU4908" s="140"/>
    </row>
    <row r="4909" spans="73:73" x14ac:dyDescent="0.25">
      <c r="BU4909" s="140"/>
    </row>
    <row r="4910" spans="73:73" x14ac:dyDescent="0.25">
      <c r="BU4910" s="140"/>
    </row>
    <row r="4911" spans="73:73" x14ac:dyDescent="0.25">
      <c r="BU4911" s="140"/>
    </row>
    <row r="4912" spans="73:73" x14ac:dyDescent="0.25">
      <c r="BU4912" s="140"/>
    </row>
    <row r="4913" spans="73:73" x14ac:dyDescent="0.25">
      <c r="BU4913" s="140"/>
    </row>
    <row r="4914" spans="73:73" x14ac:dyDescent="0.25">
      <c r="BU4914" s="140"/>
    </row>
    <row r="4915" spans="73:73" x14ac:dyDescent="0.25">
      <c r="BU4915" s="140"/>
    </row>
    <row r="4916" spans="73:73" x14ac:dyDescent="0.25">
      <c r="BU4916" s="140"/>
    </row>
    <row r="4917" spans="73:73" x14ac:dyDescent="0.25">
      <c r="BU4917" s="140"/>
    </row>
    <row r="4918" spans="73:73" x14ac:dyDescent="0.25">
      <c r="BU4918" s="140"/>
    </row>
    <row r="4919" spans="73:73" x14ac:dyDescent="0.25">
      <c r="BU4919" s="140"/>
    </row>
    <row r="4920" spans="73:73" x14ac:dyDescent="0.25">
      <c r="BU4920" s="140"/>
    </row>
    <row r="4921" spans="73:73" x14ac:dyDescent="0.25">
      <c r="BU4921" s="140"/>
    </row>
    <row r="4922" spans="73:73" x14ac:dyDescent="0.25">
      <c r="BU4922" s="140"/>
    </row>
    <row r="4923" spans="73:73" x14ac:dyDescent="0.25">
      <c r="BU4923" s="140"/>
    </row>
    <row r="4924" spans="73:73" x14ac:dyDescent="0.25">
      <c r="BU4924" s="140"/>
    </row>
    <row r="4925" spans="73:73" x14ac:dyDescent="0.25">
      <c r="BU4925" s="140"/>
    </row>
    <row r="4926" spans="73:73" x14ac:dyDescent="0.25">
      <c r="BU4926" s="140"/>
    </row>
    <row r="4927" spans="73:73" x14ac:dyDescent="0.25">
      <c r="BU4927" s="140"/>
    </row>
    <row r="4928" spans="73:73" x14ac:dyDescent="0.25">
      <c r="BU4928" s="140"/>
    </row>
    <row r="4929" spans="73:73" x14ac:dyDescent="0.25">
      <c r="BU4929" s="140"/>
    </row>
    <row r="4930" spans="73:73" x14ac:dyDescent="0.25">
      <c r="BU4930" s="140"/>
    </row>
    <row r="4931" spans="73:73" x14ac:dyDescent="0.25">
      <c r="BU4931" s="140"/>
    </row>
    <row r="4932" spans="73:73" x14ac:dyDescent="0.25">
      <c r="BU4932" s="140"/>
    </row>
    <row r="4933" spans="73:73" x14ac:dyDescent="0.25">
      <c r="BU4933" s="140"/>
    </row>
    <row r="4934" spans="73:73" x14ac:dyDescent="0.25">
      <c r="BU4934" s="140"/>
    </row>
    <row r="4935" spans="73:73" x14ac:dyDescent="0.25">
      <c r="BU4935" s="140"/>
    </row>
    <row r="4936" spans="73:73" x14ac:dyDescent="0.25">
      <c r="BU4936" s="140"/>
    </row>
    <row r="4937" spans="73:73" x14ac:dyDescent="0.25">
      <c r="BU4937" s="140"/>
    </row>
    <row r="4938" spans="73:73" x14ac:dyDescent="0.25">
      <c r="BU4938" s="140"/>
    </row>
    <row r="4939" spans="73:73" x14ac:dyDescent="0.25">
      <c r="BU4939" s="140"/>
    </row>
    <row r="4940" spans="73:73" x14ac:dyDescent="0.25">
      <c r="BU4940" s="140"/>
    </row>
    <row r="4941" spans="73:73" x14ac:dyDescent="0.25">
      <c r="BU4941" s="140"/>
    </row>
    <row r="4942" spans="73:73" x14ac:dyDescent="0.25">
      <c r="BU4942" s="140"/>
    </row>
    <row r="4943" spans="73:73" x14ac:dyDescent="0.25">
      <c r="BU4943" s="140"/>
    </row>
    <row r="4944" spans="73:73" x14ac:dyDescent="0.25">
      <c r="BU4944" s="140"/>
    </row>
    <row r="4945" spans="73:73" x14ac:dyDescent="0.25">
      <c r="BU4945" s="140"/>
    </row>
    <row r="4946" spans="73:73" x14ac:dyDescent="0.25">
      <c r="BU4946" s="140"/>
    </row>
    <row r="4947" spans="73:73" x14ac:dyDescent="0.25">
      <c r="BU4947" s="140"/>
    </row>
    <row r="4948" spans="73:73" x14ac:dyDescent="0.25">
      <c r="BU4948" s="140"/>
    </row>
    <row r="4949" spans="73:73" x14ac:dyDescent="0.25">
      <c r="BU4949" s="140"/>
    </row>
    <row r="4950" spans="73:73" x14ac:dyDescent="0.25">
      <c r="BU4950" s="140"/>
    </row>
    <row r="4951" spans="73:73" x14ac:dyDescent="0.25">
      <c r="BU4951" s="140"/>
    </row>
    <row r="4952" spans="73:73" x14ac:dyDescent="0.25">
      <c r="BU4952" s="140"/>
    </row>
    <row r="4953" spans="73:73" x14ac:dyDescent="0.25">
      <c r="BU4953" s="140"/>
    </row>
    <row r="4954" spans="73:73" x14ac:dyDescent="0.25">
      <c r="BU4954" s="140"/>
    </row>
    <row r="4955" spans="73:73" x14ac:dyDescent="0.25">
      <c r="BU4955" s="140"/>
    </row>
    <row r="4956" spans="73:73" x14ac:dyDescent="0.25">
      <c r="BU4956" s="140"/>
    </row>
    <row r="4957" spans="73:73" x14ac:dyDescent="0.25">
      <c r="BU4957" s="140"/>
    </row>
    <row r="4958" spans="73:73" x14ac:dyDescent="0.25">
      <c r="BU4958" s="140"/>
    </row>
    <row r="4959" spans="73:73" x14ac:dyDescent="0.25">
      <c r="BU4959" s="140"/>
    </row>
    <row r="4960" spans="73:73" x14ac:dyDescent="0.25">
      <c r="BU4960" s="140"/>
    </row>
    <row r="4961" spans="73:73" x14ac:dyDescent="0.25">
      <c r="BU4961" s="140"/>
    </row>
    <row r="4962" spans="73:73" x14ac:dyDescent="0.25">
      <c r="BU4962" s="140"/>
    </row>
    <row r="4963" spans="73:73" x14ac:dyDescent="0.25">
      <c r="BU4963" s="140"/>
    </row>
    <row r="4964" spans="73:73" x14ac:dyDescent="0.25">
      <c r="BU4964" s="140"/>
    </row>
    <row r="4965" spans="73:73" x14ac:dyDescent="0.25">
      <c r="BU4965" s="140"/>
    </row>
    <row r="4966" spans="73:73" x14ac:dyDescent="0.25">
      <c r="BU4966" s="140"/>
    </row>
    <row r="4967" spans="73:73" x14ac:dyDescent="0.25">
      <c r="BU4967" s="140"/>
    </row>
    <row r="4968" spans="73:73" x14ac:dyDescent="0.25">
      <c r="BU4968" s="140"/>
    </row>
    <row r="4969" spans="73:73" x14ac:dyDescent="0.25">
      <c r="BU4969" s="140"/>
    </row>
    <row r="4970" spans="73:73" x14ac:dyDescent="0.25">
      <c r="BU4970" s="140"/>
    </row>
    <row r="4971" spans="73:73" x14ac:dyDescent="0.25">
      <c r="BU4971" s="140"/>
    </row>
    <row r="4972" spans="73:73" x14ac:dyDescent="0.25">
      <c r="BU4972" s="140"/>
    </row>
    <row r="4973" spans="73:73" x14ac:dyDescent="0.25">
      <c r="BU4973" s="140"/>
    </row>
    <row r="4974" spans="73:73" x14ac:dyDescent="0.25">
      <c r="BU4974" s="140"/>
    </row>
    <row r="4975" spans="73:73" x14ac:dyDescent="0.25">
      <c r="BU4975" s="140"/>
    </row>
    <row r="4976" spans="73:73" x14ac:dyDescent="0.25">
      <c r="BU4976" s="140"/>
    </row>
    <row r="4977" spans="73:73" x14ac:dyDescent="0.25">
      <c r="BU4977" s="140"/>
    </row>
    <row r="4978" spans="73:73" x14ac:dyDescent="0.25">
      <c r="BU4978" s="140"/>
    </row>
    <row r="4979" spans="73:73" x14ac:dyDescent="0.25">
      <c r="BU4979" s="140"/>
    </row>
    <row r="4980" spans="73:73" x14ac:dyDescent="0.25">
      <c r="BU4980" s="140"/>
    </row>
    <row r="4981" spans="73:73" x14ac:dyDescent="0.25">
      <c r="BU4981" s="140"/>
    </row>
    <row r="4982" spans="73:73" x14ac:dyDescent="0.25">
      <c r="BU4982" s="140"/>
    </row>
    <row r="4983" spans="73:73" x14ac:dyDescent="0.25">
      <c r="BU4983" s="140"/>
    </row>
    <row r="4984" spans="73:73" x14ac:dyDescent="0.25">
      <c r="BU4984" s="140"/>
    </row>
    <row r="4985" spans="73:73" x14ac:dyDescent="0.25">
      <c r="BU4985" s="140"/>
    </row>
    <row r="4986" spans="73:73" x14ac:dyDescent="0.25">
      <c r="BU4986" s="140"/>
    </row>
    <row r="4987" spans="73:73" x14ac:dyDescent="0.25">
      <c r="BU4987" s="140"/>
    </row>
    <row r="4988" spans="73:73" x14ac:dyDescent="0.25">
      <c r="BU4988" s="140"/>
    </row>
    <row r="4989" spans="73:73" x14ac:dyDescent="0.25">
      <c r="BU4989" s="140"/>
    </row>
    <row r="4990" spans="73:73" x14ac:dyDescent="0.25">
      <c r="BU4990" s="140"/>
    </row>
    <row r="4991" spans="73:73" x14ac:dyDescent="0.25">
      <c r="BU4991" s="140"/>
    </row>
    <row r="4992" spans="73:73" x14ac:dyDescent="0.25">
      <c r="BU4992" s="140"/>
    </row>
    <row r="4993" spans="73:73" x14ac:dyDescent="0.25">
      <c r="BU4993" s="140"/>
    </row>
    <row r="4994" spans="73:73" x14ac:dyDescent="0.25">
      <c r="BU4994" s="140"/>
    </row>
    <row r="4995" spans="73:73" x14ac:dyDescent="0.25">
      <c r="BU4995" s="140"/>
    </row>
    <row r="4996" spans="73:73" x14ac:dyDescent="0.25">
      <c r="BU4996" s="140"/>
    </row>
    <row r="4997" spans="73:73" x14ac:dyDescent="0.25">
      <c r="BU4997" s="140"/>
    </row>
    <row r="4998" spans="73:73" x14ac:dyDescent="0.25">
      <c r="BU4998" s="140"/>
    </row>
    <row r="4999" spans="73:73" x14ac:dyDescent="0.25">
      <c r="BU4999" s="140"/>
    </row>
    <row r="5000" spans="73:73" x14ac:dyDescent="0.25">
      <c r="BU5000" s="140"/>
    </row>
    <row r="5001" spans="73:73" x14ac:dyDescent="0.25">
      <c r="BU5001" s="140"/>
    </row>
    <row r="5002" spans="73:73" x14ac:dyDescent="0.25">
      <c r="BU5002" s="140"/>
    </row>
    <row r="5003" spans="73:73" x14ac:dyDescent="0.25">
      <c r="BU5003" s="140"/>
    </row>
    <row r="5004" spans="73:73" x14ac:dyDescent="0.25">
      <c r="BU5004" s="140"/>
    </row>
    <row r="5005" spans="73:73" x14ac:dyDescent="0.25">
      <c r="BU5005" s="140"/>
    </row>
    <row r="5006" spans="73:73" x14ac:dyDescent="0.25">
      <c r="BU5006" s="140"/>
    </row>
    <row r="5007" spans="73:73" x14ac:dyDescent="0.25">
      <c r="BU5007" s="140"/>
    </row>
    <row r="5008" spans="73:73" x14ac:dyDescent="0.25">
      <c r="BU5008" s="140"/>
    </row>
    <row r="5009" spans="73:73" x14ac:dyDescent="0.25">
      <c r="BU5009" s="140"/>
    </row>
    <row r="5010" spans="73:73" x14ac:dyDescent="0.25">
      <c r="BU5010" s="140"/>
    </row>
    <row r="5011" spans="73:73" x14ac:dyDescent="0.25">
      <c r="BU5011" s="140"/>
    </row>
    <row r="5012" spans="73:73" x14ac:dyDescent="0.25">
      <c r="BU5012" s="140"/>
    </row>
    <row r="5013" spans="73:73" x14ac:dyDescent="0.25">
      <c r="BU5013" s="140"/>
    </row>
    <row r="5014" spans="73:73" x14ac:dyDescent="0.25">
      <c r="BU5014" s="140"/>
    </row>
    <row r="5015" spans="73:73" x14ac:dyDescent="0.25">
      <c r="BU5015" s="140"/>
    </row>
    <row r="5016" spans="73:73" x14ac:dyDescent="0.25">
      <c r="BU5016" s="140"/>
    </row>
    <row r="5017" spans="73:73" x14ac:dyDescent="0.25">
      <c r="BU5017" s="140"/>
    </row>
    <row r="5018" spans="73:73" x14ac:dyDescent="0.25">
      <c r="BU5018" s="140"/>
    </row>
    <row r="5019" spans="73:73" x14ac:dyDescent="0.25">
      <c r="BU5019" s="140"/>
    </row>
    <row r="5020" spans="73:73" x14ac:dyDescent="0.25">
      <c r="BU5020" s="140"/>
    </row>
    <row r="5021" spans="73:73" x14ac:dyDescent="0.25">
      <c r="BU5021" s="140"/>
    </row>
    <row r="5022" spans="73:73" x14ac:dyDescent="0.25">
      <c r="BU5022" s="140"/>
    </row>
    <row r="5023" spans="73:73" x14ac:dyDescent="0.25">
      <c r="BU5023" s="140"/>
    </row>
    <row r="5024" spans="73:73" x14ac:dyDescent="0.25">
      <c r="BU5024" s="140"/>
    </row>
    <row r="5025" spans="73:73" x14ac:dyDescent="0.25">
      <c r="BU5025" s="140"/>
    </row>
    <row r="5026" spans="73:73" x14ac:dyDescent="0.25">
      <c r="BU5026" s="140"/>
    </row>
    <row r="5027" spans="73:73" x14ac:dyDescent="0.25">
      <c r="BU5027" s="140"/>
    </row>
    <row r="5028" spans="73:73" x14ac:dyDescent="0.25">
      <c r="BU5028" s="140"/>
    </row>
    <row r="5029" spans="73:73" x14ac:dyDescent="0.25">
      <c r="BU5029" s="140"/>
    </row>
    <row r="5030" spans="73:73" x14ac:dyDescent="0.25">
      <c r="BU5030" s="140"/>
    </row>
    <row r="5031" spans="73:73" x14ac:dyDescent="0.25">
      <c r="BU5031" s="140"/>
    </row>
    <row r="5032" spans="73:73" x14ac:dyDescent="0.25">
      <c r="BU5032" s="140"/>
    </row>
    <row r="5033" spans="73:73" x14ac:dyDescent="0.25">
      <c r="BU5033" s="140"/>
    </row>
    <row r="5034" spans="73:73" x14ac:dyDescent="0.25">
      <c r="BU5034" s="140"/>
    </row>
    <row r="5035" spans="73:73" x14ac:dyDescent="0.25">
      <c r="BU5035" s="140"/>
    </row>
    <row r="5036" spans="73:73" x14ac:dyDescent="0.25">
      <c r="BU5036" s="140"/>
    </row>
    <row r="5037" spans="73:73" x14ac:dyDescent="0.25">
      <c r="BU5037" s="140"/>
    </row>
    <row r="5038" spans="73:73" x14ac:dyDescent="0.25">
      <c r="BU5038" s="140"/>
    </row>
    <row r="5039" spans="73:73" x14ac:dyDescent="0.25">
      <c r="BU5039" s="140"/>
    </row>
    <row r="5040" spans="73:73" x14ac:dyDescent="0.25">
      <c r="BU5040" s="140"/>
    </row>
    <row r="5041" spans="73:73" x14ac:dyDescent="0.25">
      <c r="BU5041" s="140"/>
    </row>
    <row r="5042" spans="73:73" x14ac:dyDescent="0.25">
      <c r="BU5042" s="140"/>
    </row>
    <row r="5043" spans="73:73" x14ac:dyDescent="0.25">
      <c r="BU5043" s="140"/>
    </row>
    <row r="5044" spans="73:73" x14ac:dyDescent="0.25">
      <c r="BU5044" s="140"/>
    </row>
    <row r="5045" spans="73:73" x14ac:dyDescent="0.25">
      <c r="BU5045" s="140"/>
    </row>
    <row r="5046" spans="73:73" x14ac:dyDescent="0.25">
      <c r="BU5046" s="140"/>
    </row>
    <row r="5047" spans="73:73" x14ac:dyDescent="0.25">
      <c r="BU5047" s="140"/>
    </row>
    <row r="5048" spans="73:73" x14ac:dyDescent="0.25">
      <c r="BU5048" s="140"/>
    </row>
    <row r="5049" spans="73:73" x14ac:dyDescent="0.25">
      <c r="BU5049" s="140"/>
    </row>
    <row r="5050" spans="73:73" x14ac:dyDescent="0.25">
      <c r="BU5050" s="140"/>
    </row>
    <row r="5051" spans="73:73" x14ac:dyDescent="0.25">
      <c r="BU5051" s="140"/>
    </row>
    <row r="5052" spans="73:73" x14ac:dyDescent="0.25">
      <c r="BU5052" s="140"/>
    </row>
    <row r="5053" spans="73:73" x14ac:dyDescent="0.25">
      <c r="BU5053" s="140"/>
    </row>
    <row r="5054" spans="73:73" x14ac:dyDescent="0.25">
      <c r="BU5054" s="140"/>
    </row>
    <row r="5055" spans="73:73" x14ac:dyDescent="0.25">
      <c r="BU5055" s="140"/>
    </row>
    <row r="5056" spans="73:73" x14ac:dyDescent="0.25">
      <c r="BU5056" s="140"/>
    </row>
    <row r="5057" spans="73:73" x14ac:dyDescent="0.25">
      <c r="BU5057" s="140"/>
    </row>
    <row r="5058" spans="73:73" x14ac:dyDescent="0.25">
      <c r="BU5058" s="140"/>
    </row>
    <row r="5059" spans="73:73" x14ac:dyDescent="0.25">
      <c r="BU5059" s="140"/>
    </row>
    <row r="5060" spans="73:73" x14ac:dyDescent="0.25">
      <c r="BU5060" s="140"/>
    </row>
    <row r="5061" spans="73:73" x14ac:dyDescent="0.25">
      <c r="BU5061" s="140"/>
    </row>
    <row r="5062" spans="73:73" x14ac:dyDescent="0.25">
      <c r="BU5062" s="140"/>
    </row>
    <row r="5063" spans="73:73" x14ac:dyDescent="0.25">
      <c r="BU5063" s="140"/>
    </row>
    <row r="5064" spans="73:73" x14ac:dyDescent="0.25">
      <c r="BU5064" s="140"/>
    </row>
    <row r="5065" spans="73:73" x14ac:dyDescent="0.25">
      <c r="BU5065" s="140"/>
    </row>
    <row r="5066" spans="73:73" x14ac:dyDescent="0.25">
      <c r="BU5066" s="140"/>
    </row>
    <row r="5067" spans="73:73" x14ac:dyDescent="0.25">
      <c r="BU5067" s="140"/>
    </row>
    <row r="5068" spans="73:73" x14ac:dyDescent="0.25">
      <c r="BU5068" s="140"/>
    </row>
    <row r="5069" spans="73:73" x14ac:dyDescent="0.25">
      <c r="BU5069" s="140"/>
    </row>
    <row r="5070" spans="73:73" x14ac:dyDescent="0.25">
      <c r="BU5070" s="140"/>
    </row>
    <row r="5071" spans="73:73" x14ac:dyDescent="0.25">
      <c r="BU5071" s="140"/>
    </row>
    <row r="5072" spans="73:73" x14ac:dyDescent="0.25">
      <c r="BU5072" s="140"/>
    </row>
    <row r="5073" spans="73:73" x14ac:dyDescent="0.25">
      <c r="BU5073" s="140"/>
    </row>
    <row r="5074" spans="73:73" x14ac:dyDescent="0.25">
      <c r="BU5074" s="140"/>
    </row>
    <row r="5075" spans="73:73" x14ac:dyDescent="0.25">
      <c r="BU5075" s="140"/>
    </row>
    <row r="5076" spans="73:73" x14ac:dyDescent="0.25">
      <c r="BU5076" s="140"/>
    </row>
    <row r="5077" spans="73:73" x14ac:dyDescent="0.25">
      <c r="BU5077" s="140"/>
    </row>
    <row r="5078" spans="73:73" x14ac:dyDescent="0.25">
      <c r="BU5078" s="140"/>
    </row>
    <row r="5079" spans="73:73" x14ac:dyDescent="0.25">
      <c r="BU5079" s="140"/>
    </row>
    <row r="5080" spans="73:73" x14ac:dyDescent="0.25">
      <c r="BU5080" s="140"/>
    </row>
    <row r="5081" spans="73:73" x14ac:dyDescent="0.25">
      <c r="BU5081" s="140"/>
    </row>
    <row r="5082" spans="73:73" x14ac:dyDescent="0.25">
      <c r="BU5082" s="140"/>
    </row>
    <row r="5083" spans="73:73" x14ac:dyDescent="0.25">
      <c r="BU5083" s="140"/>
    </row>
    <row r="5084" spans="73:73" x14ac:dyDescent="0.25">
      <c r="BU5084" s="140"/>
    </row>
    <row r="5085" spans="73:73" x14ac:dyDescent="0.25">
      <c r="BU5085" s="140"/>
    </row>
    <row r="5086" spans="73:73" x14ac:dyDescent="0.25">
      <c r="BU5086" s="140"/>
    </row>
    <row r="5087" spans="73:73" x14ac:dyDescent="0.25">
      <c r="BU5087" s="140"/>
    </row>
    <row r="5088" spans="73:73" x14ac:dyDescent="0.25">
      <c r="BU5088" s="140"/>
    </row>
    <row r="5089" spans="73:73" x14ac:dyDescent="0.25">
      <c r="BU5089" s="140"/>
    </row>
    <row r="5090" spans="73:73" x14ac:dyDescent="0.25">
      <c r="BU5090" s="140"/>
    </row>
    <row r="5091" spans="73:73" x14ac:dyDescent="0.25">
      <c r="BU5091" s="140"/>
    </row>
    <row r="5092" spans="73:73" x14ac:dyDescent="0.25">
      <c r="BU5092" s="140"/>
    </row>
    <row r="5093" spans="73:73" x14ac:dyDescent="0.25">
      <c r="BU5093" s="140"/>
    </row>
    <row r="5094" spans="73:73" x14ac:dyDescent="0.25">
      <c r="BU5094" s="140"/>
    </row>
    <row r="5095" spans="73:73" x14ac:dyDescent="0.25">
      <c r="BU5095" s="140"/>
    </row>
    <row r="5096" spans="73:73" x14ac:dyDescent="0.25">
      <c r="BU5096" s="140"/>
    </row>
    <row r="5097" spans="73:73" x14ac:dyDescent="0.25">
      <c r="BU5097" s="140"/>
    </row>
    <row r="5098" spans="73:73" x14ac:dyDescent="0.25">
      <c r="BU5098" s="140"/>
    </row>
    <row r="5099" spans="73:73" x14ac:dyDescent="0.25">
      <c r="BU5099" s="140"/>
    </row>
    <row r="5100" spans="73:73" x14ac:dyDescent="0.25">
      <c r="BU5100" s="140"/>
    </row>
    <row r="5101" spans="73:73" x14ac:dyDescent="0.25">
      <c r="BU5101" s="140"/>
    </row>
    <row r="5102" spans="73:73" x14ac:dyDescent="0.25">
      <c r="BU5102" s="140"/>
    </row>
    <row r="5103" spans="73:73" x14ac:dyDescent="0.25">
      <c r="BU5103" s="140"/>
    </row>
    <row r="5104" spans="73:73" x14ac:dyDescent="0.25">
      <c r="BU5104" s="140"/>
    </row>
    <row r="5105" spans="73:73" x14ac:dyDescent="0.25">
      <c r="BU5105" s="140"/>
    </row>
    <row r="5106" spans="73:73" x14ac:dyDescent="0.25">
      <c r="BU5106" s="140"/>
    </row>
    <row r="5107" spans="73:73" x14ac:dyDescent="0.25">
      <c r="BU5107" s="140"/>
    </row>
    <row r="5108" spans="73:73" x14ac:dyDescent="0.25">
      <c r="BU5108" s="140"/>
    </row>
    <row r="5109" spans="73:73" x14ac:dyDescent="0.25">
      <c r="BU5109" s="140"/>
    </row>
    <row r="5110" spans="73:73" x14ac:dyDescent="0.25">
      <c r="BU5110" s="140"/>
    </row>
    <row r="5111" spans="73:73" x14ac:dyDescent="0.25">
      <c r="BU5111" s="140"/>
    </row>
    <row r="5112" spans="73:73" x14ac:dyDescent="0.25">
      <c r="BU5112" s="140"/>
    </row>
    <row r="5113" spans="73:73" x14ac:dyDescent="0.25">
      <c r="BU5113" s="140"/>
    </row>
    <row r="5114" spans="73:73" x14ac:dyDescent="0.25">
      <c r="BU5114" s="140"/>
    </row>
    <row r="5115" spans="73:73" x14ac:dyDescent="0.25">
      <c r="BU5115" s="140"/>
    </row>
    <row r="5116" spans="73:73" x14ac:dyDescent="0.25">
      <c r="BU5116" s="140"/>
    </row>
    <row r="5117" spans="73:73" x14ac:dyDescent="0.25">
      <c r="BU5117" s="140"/>
    </row>
    <row r="5118" spans="73:73" x14ac:dyDescent="0.25">
      <c r="BU5118" s="140"/>
    </row>
    <row r="5119" spans="73:73" x14ac:dyDescent="0.25">
      <c r="BU5119" s="140"/>
    </row>
    <row r="5120" spans="73:73" x14ac:dyDescent="0.25">
      <c r="BU5120" s="140"/>
    </row>
    <row r="5121" spans="73:73" x14ac:dyDescent="0.25">
      <c r="BU5121" s="140"/>
    </row>
    <row r="5122" spans="73:73" x14ac:dyDescent="0.25">
      <c r="BU5122" s="140"/>
    </row>
    <row r="5123" spans="73:73" x14ac:dyDescent="0.25">
      <c r="BU5123" s="140"/>
    </row>
    <row r="5124" spans="73:73" x14ac:dyDescent="0.25">
      <c r="BU5124" s="140"/>
    </row>
    <row r="5125" spans="73:73" x14ac:dyDescent="0.25">
      <c r="BU5125" s="140"/>
    </row>
    <row r="5126" spans="73:73" x14ac:dyDescent="0.25">
      <c r="BU5126" s="140"/>
    </row>
    <row r="5127" spans="73:73" x14ac:dyDescent="0.25">
      <c r="BU5127" s="140"/>
    </row>
    <row r="5128" spans="73:73" x14ac:dyDescent="0.25">
      <c r="BU5128" s="140"/>
    </row>
    <row r="5129" spans="73:73" x14ac:dyDescent="0.25">
      <c r="BU5129" s="140"/>
    </row>
    <row r="5130" spans="73:73" x14ac:dyDescent="0.25">
      <c r="BU5130" s="140"/>
    </row>
    <row r="5131" spans="73:73" x14ac:dyDescent="0.25">
      <c r="BU5131" s="140"/>
    </row>
    <row r="5132" spans="73:73" x14ac:dyDescent="0.25">
      <c r="BU5132" s="140"/>
    </row>
    <row r="5133" spans="73:73" x14ac:dyDescent="0.25">
      <c r="BU5133" s="140"/>
    </row>
    <row r="5134" spans="73:73" x14ac:dyDescent="0.25">
      <c r="BU5134" s="140"/>
    </row>
    <row r="5135" spans="73:73" x14ac:dyDescent="0.25">
      <c r="BU5135" s="140"/>
    </row>
    <row r="5136" spans="73:73" x14ac:dyDescent="0.25">
      <c r="BU5136" s="140"/>
    </row>
    <row r="5137" spans="73:73" x14ac:dyDescent="0.25">
      <c r="BU5137" s="140"/>
    </row>
    <row r="5138" spans="73:73" x14ac:dyDescent="0.25">
      <c r="BU5138" s="140"/>
    </row>
    <row r="5139" spans="73:73" x14ac:dyDescent="0.25">
      <c r="BU5139" s="140"/>
    </row>
    <row r="5140" spans="73:73" x14ac:dyDescent="0.25">
      <c r="BU5140" s="140"/>
    </row>
    <row r="5141" spans="73:73" x14ac:dyDescent="0.25">
      <c r="BU5141" s="140"/>
    </row>
    <row r="5142" spans="73:73" x14ac:dyDescent="0.25">
      <c r="BU5142" s="140"/>
    </row>
    <row r="5143" spans="73:73" x14ac:dyDescent="0.25">
      <c r="BU5143" s="140"/>
    </row>
    <row r="5144" spans="73:73" x14ac:dyDescent="0.25">
      <c r="BU5144" s="140"/>
    </row>
    <row r="5145" spans="73:73" x14ac:dyDescent="0.25">
      <c r="BU5145" s="140"/>
    </row>
    <row r="5146" spans="73:73" x14ac:dyDescent="0.25">
      <c r="BU5146" s="140"/>
    </row>
    <row r="5147" spans="73:73" x14ac:dyDescent="0.25">
      <c r="BU5147" s="140"/>
    </row>
    <row r="5148" spans="73:73" x14ac:dyDescent="0.25">
      <c r="BU5148" s="140"/>
    </row>
    <row r="5149" spans="73:73" x14ac:dyDescent="0.25">
      <c r="BU5149" s="140"/>
    </row>
    <row r="5150" spans="73:73" x14ac:dyDescent="0.25">
      <c r="BU5150" s="140"/>
    </row>
    <row r="5151" spans="73:73" x14ac:dyDescent="0.25">
      <c r="BU5151" s="140"/>
    </row>
    <row r="5152" spans="73:73" x14ac:dyDescent="0.25">
      <c r="BU5152" s="140"/>
    </row>
    <row r="5153" spans="73:73" x14ac:dyDescent="0.25">
      <c r="BU5153" s="140"/>
    </row>
    <row r="5154" spans="73:73" x14ac:dyDescent="0.25">
      <c r="BU5154" s="140"/>
    </row>
    <row r="5155" spans="73:73" x14ac:dyDescent="0.25">
      <c r="BU5155" s="140"/>
    </row>
    <row r="5156" spans="73:73" x14ac:dyDescent="0.25">
      <c r="BU5156" s="140"/>
    </row>
    <row r="5157" spans="73:73" x14ac:dyDescent="0.25">
      <c r="BU5157" s="140"/>
    </row>
    <row r="5158" spans="73:73" x14ac:dyDescent="0.25">
      <c r="BU5158" s="140"/>
    </row>
    <row r="5159" spans="73:73" x14ac:dyDescent="0.25">
      <c r="BU5159" s="140"/>
    </row>
    <row r="5160" spans="73:73" x14ac:dyDescent="0.25">
      <c r="BU5160" s="140"/>
    </row>
    <row r="5161" spans="73:73" x14ac:dyDescent="0.25">
      <c r="BU5161" s="140"/>
    </row>
    <row r="5162" spans="73:73" x14ac:dyDescent="0.25">
      <c r="BU5162" s="140"/>
    </row>
    <row r="5163" spans="73:73" x14ac:dyDescent="0.25">
      <c r="BU5163" s="140"/>
    </row>
    <row r="5164" spans="73:73" x14ac:dyDescent="0.25">
      <c r="BU5164" s="140"/>
    </row>
    <row r="5165" spans="73:73" x14ac:dyDescent="0.25">
      <c r="BU5165" s="140"/>
    </row>
    <row r="5166" spans="73:73" x14ac:dyDescent="0.25">
      <c r="BU5166" s="140"/>
    </row>
    <row r="5167" spans="73:73" x14ac:dyDescent="0.25">
      <c r="BU5167" s="140"/>
    </row>
    <row r="5168" spans="73:73" x14ac:dyDescent="0.25">
      <c r="BU5168" s="140"/>
    </row>
    <row r="5169" spans="73:73" x14ac:dyDescent="0.25">
      <c r="BU5169" s="140"/>
    </row>
    <row r="5170" spans="73:73" x14ac:dyDescent="0.25">
      <c r="BU5170" s="140"/>
    </row>
    <row r="5171" spans="73:73" x14ac:dyDescent="0.25">
      <c r="BU5171" s="140"/>
    </row>
    <row r="5172" spans="73:73" x14ac:dyDescent="0.25">
      <c r="BU5172" s="140"/>
    </row>
    <row r="5173" spans="73:73" x14ac:dyDescent="0.25">
      <c r="BU5173" s="140"/>
    </row>
    <row r="5174" spans="73:73" x14ac:dyDescent="0.25">
      <c r="BU5174" s="140"/>
    </row>
    <row r="5175" spans="73:73" x14ac:dyDescent="0.25">
      <c r="BU5175" s="140"/>
    </row>
    <row r="5176" spans="73:73" x14ac:dyDescent="0.25">
      <c r="BU5176" s="140"/>
    </row>
    <row r="5177" spans="73:73" x14ac:dyDescent="0.25">
      <c r="BU5177" s="140"/>
    </row>
    <row r="5178" spans="73:73" x14ac:dyDescent="0.25">
      <c r="BU5178" s="140"/>
    </row>
    <row r="5179" spans="73:73" x14ac:dyDescent="0.25">
      <c r="BU5179" s="140"/>
    </row>
    <row r="5180" spans="73:73" x14ac:dyDescent="0.25">
      <c r="BU5180" s="140"/>
    </row>
    <row r="5181" spans="73:73" x14ac:dyDescent="0.25">
      <c r="BU5181" s="140"/>
    </row>
    <row r="5182" spans="73:73" x14ac:dyDescent="0.25">
      <c r="BU5182" s="140"/>
    </row>
    <row r="5183" spans="73:73" x14ac:dyDescent="0.25">
      <c r="BU5183" s="140"/>
    </row>
    <row r="5184" spans="73:73" x14ac:dyDescent="0.25">
      <c r="BU5184" s="140"/>
    </row>
    <row r="5185" spans="73:73" x14ac:dyDescent="0.25">
      <c r="BU5185" s="140"/>
    </row>
    <row r="5186" spans="73:73" x14ac:dyDescent="0.25">
      <c r="BU5186" s="140"/>
    </row>
    <row r="5187" spans="73:73" x14ac:dyDescent="0.25">
      <c r="BU5187" s="140"/>
    </row>
    <row r="5188" spans="73:73" x14ac:dyDescent="0.25">
      <c r="BU5188" s="140"/>
    </row>
    <row r="5189" spans="73:73" x14ac:dyDescent="0.25">
      <c r="BU5189" s="140"/>
    </row>
    <row r="5190" spans="73:73" x14ac:dyDescent="0.25">
      <c r="BU5190" s="140"/>
    </row>
    <row r="5191" spans="73:73" x14ac:dyDescent="0.25">
      <c r="BU5191" s="140"/>
    </row>
    <row r="5192" spans="73:73" x14ac:dyDescent="0.25">
      <c r="BU5192" s="140"/>
    </row>
    <row r="5193" spans="73:73" x14ac:dyDescent="0.25">
      <c r="BU5193" s="140"/>
    </row>
    <row r="5194" spans="73:73" x14ac:dyDescent="0.25">
      <c r="BU5194" s="140"/>
    </row>
    <row r="5195" spans="73:73" x14ac:dyDescent="0.25">
      <c r="BU5195" s="140"/>
    </row>
    <row r="5196" spans="73:73" x14ac:dyDescent="0.25">
      <c r="BU5196" s="140"/>
    </row>
    <row r="5197" spans="73:73" x14ac:dyDescent="0.25">
      <c r="BU5197" s="140"/>
    </row>
    <row r="5198" spans="73:73" x14ac:dyDescent="0.25">
      <c r="BU5198" s="140"/>
    </row>
    <row r="5199" spans="73:73" x14ac:dyDescent="0.25">
      <c r="BU5199" s="140"/>
    </row>
    <row r="5200" spans="73:73" x14ac:dyDescent="0.25">
      <c r="BU5200" s="140"/>
    </row>
    <row r="5201" spans="73:73" x14ac:dyDescent="0.25">
      <c r="BU5201" s="140"/>
    </row>
    <row r="5202" spans="73:73" x14ac:dyDescent="0.25">
      <c r="BU5202" s="140"/>
    </row>
    <row r="5203" spans="73:73" x14ac:dyDescent="0.25">
      <c r="BU5203" s="140"/>
    </row>
    <row r="5204" spans="73:73" x14ac:dyDescent="0.25">
      <c r="BU5204" s="140"/>
    </row>
    <row r="5205" spans="73:73" x14ac:dyDescent="0.25">
      <c r="BU5205" s="140"/>
    </row>
    <row r="5206" spans="73:73" x14ac:dyDescent="0.25">
      <c r="BU5206" s="140"/>
    </row>
    <row r="5207" spans="73:73" x14ac:dyDescent="0.25">
      <c r="BU5207" s="140"/>
    </row>
    <row r="5208" spans="73:73" x14ac:dyDescent="0.25">
      <c r="BU5208" s="140"/>
    </row>
    <row r="5209" spans="73:73" x14ac:dyDescent="0.25">
      <c r="BU5209" s="140"/>
    </row>
    <row r="5210" spans="73:73" x14ac:dyDescent="0.25">
      <c r="BU5210" s="140"/>
    </row>
    <row r="5211" spans="73:73" x14ac:dyDescent="0.25">
      <c r="BU5211" s="140"/>
    </row>
    <row r="5212" spans="73:73" x14ac:dyDescent="0.25">
      <c r="BU5212" s="140"/>
    </row>
    <row r="5213" spans="73:73" x14ac:dyDescent="0.25">
      <c r="BU5213" s="140"/>
    </row>
    <row r="5214" spans="73:73" x14ac:dyDescent="0.25">
      <c r="BU5214" s="140"/>
    </row>
    <row r="5215" spans="73:73" x14ac:dyDescent="0.25">
      <c r="BU5215" s="140"/>
    </row>
    <row r="5216" spans="73:73" x14ac:dyDescent="0.25">
      <c r="BU5216" s="140"/>
    </row>
    <row r="5217" spans="73:73" x14ac:dyDescent="0.25">
      <c r="BU5217" s="140"/>
    </row>
    <row r="5218" spans="73:73" x14ac:dyDescent="0.25">
      <c r="BU5218" s="140"/>
    </row>
    <row r="5219" spans="73:73" x14ac:dyDescent="0.25">
      <c r="BU5219" s="140"/>
    </row>
    <row r="5220" spans="73:73" x14ac:dyDescent="0.25">
      <c r="BU5220" s="140"/>
    </row>
    <row r="5221" spans="73:73" x14ac:dyDescent="0.25">
      <c r="BU5221" s="140"/>
    </row>
    <row r="5222" spans="73:73" x14ac:dyDescent="0.25">
      <c r="BU5222" s="140"/>
    </row>
    <row r="5223" spans="73:73" x14ac:dyDescent="0.25">
      <c r="BU5223" s="140"/>
    </row>
    <row r="5224" spans="73:73" x14ac:dyDescent="0.25">
      <c r="BU5224" s="140"/>
    </row>
    <row r="5225" spans="73:73" x14ac:dyDescent="0.25">
      <c r="BU5225" s="140"/>
    </row>
    <row r="5226" spans="73:73" x14ac:dyDescent="0.25">
      <c r="BU5226" s="140"/>
    </row>
    <row r="5227" spans="73:73" x14ac:dyDescent="0.25">
      <c r="BU5227" s="140"/>
    </row>
    <row r="5228" spans="73:73" x14ac:dyDescent="0.25">
      <c r="BU5228" s="140"/>
    </row>
    <row r="5229" spans="73:73" x14ac:dyDescent="0.25">
      <c r="BU5229" s="140"/>
    </row>
    <row r="5230" spans="73:73" x14ac:dyDescent="0.25">
      <c r="BU5230" s="140"/>
    </row>
    <row r="5231" spans="73:73" x14ac:dyDescent="0.25">
      <c r="BU5231" s="140"/>
    </row>
    <row r="5232" spans="73:73" x14ac:dyDescent="0.25">
      <c r="BU5232" s="140"/>
    </row>
    <row r="5233" spans="73:73" x14ac:dyDescent="0.25">
      <c r="BU5233" s="140"/>
    </row>
    <row r="5234" spans="73:73" x14ac:dyDescent="0.25">
      <c r="BU5234" s="140"/>
    </row>
    <row r="5235" spans="73:73" x14ac:dyDescent="0.25">
      <c r="BU5235" s="140"/>
    </row>
    <row r="5236" spans="73:73" x14ac:dyDescent="0.25">
      <c r="BU5236" s="140"/>
    </row>
    <row r="5237" spans="73:73" x14ac:dyDescent="0.25">
      <c r="BU5237" s="140"/>
    </row>
    <row r="5238" spans="73:73" x14ac:dyDescent="0.25">
      <c r="BU5238" s="140"/>
    </row>
    <row r="5239" spans="73:73" x14ac:dyDescent="0.25">
      <c r="BU5239" s="140"/>
    </row>
    <row r="5240" spans="73:73" x14ac:dyDescent="0.25">
      <c r="BU5240" s="140"/>
    </row>
    <row r="5241" spans="73:73" x14ac:dyDescent="0.25">
      <c r="BU5241" s="140"/>
    </row>
    <row r="5242" spans="73:73" x14ac:dyDescent="0.25">
      <c r="BU5242" s="140"/>
    </row>
    <row r="5243" spans="73:73" x14ac:dyDescent="0.25">
      <c r="BU5243" s="140"/>
    </row>
    <row r="5244" spans="73:73" x14ac:dyDescent="0.25">
      <c r="BU5244" s="140"/>
    </row>
    <row r="5245" spans="73:73" x14ac:dyDescent="0.25">
      <c r="BU5245" s="140"/>
    </row>
    <row r="5246" spans="73:73" x14ac:dyDescent="0.25">
      <c r="BU5246" s="140"/>
    </row>
    <row r="5247" spans="73:73" x14ac:dyDescent="0.25">
      <c r="BU5247" s="140"/>
    </row>
    <row r="5248" spans="73:73" x14ac:dyDescent="0.25">
      <c r="BU5248" s="140"/>
    </row>
    <row r="5249" spans="73:73" x14ac:dyDescent="0.25">
      <c r="BU5249" s="140"/>
    </row>
    <row r="5250" spans="73:73" x14ac:dyDescent="0.25">
      <c r="BU5250" s="140"/>
    </row>
    <row r="5251" spans="73:73" x14ac:dyDescent="0.25">
      <c r="BU5251" s="140"/>
    </row>
    <row r="5252" spans="73:73" x14ac:dyDescent="0.25">
      <c r="BU5252" s="140"/>
    </row>
    <row r="5253" spans="73:73" x14ac:dyDescent="0.25">
      <c r="BU5253" s="140"/>
    </row>
    <row r="5254" spans="73:73" x14ac:dyDescent="0.25">
      <c r="BU5254" s="140"/>
    </row>
    <row r="5255" spans="73:73" x14ac:dyDescent="0.25">
      <c r="BU5255" s="140"/>
    </row>
    <row r="5256" spans="73:73" x14ac:dyDescent="0.25">
      <c r="BU5256" s="140"/>
    </row>
    <row r="5257" spans="73:73" x14ac:dyDescent="0.25">
      <c r="BU5257" s="140"/>
    </row>
    <row r="5258" spans="73:73" x14ac:dyDescent="0.25">
      <c r="BU5258" s="140"/>
    </row>
    <row r="5259" spans="73:73" x14ac:dyDescent="0.25">
      <c r="BU5259" s="140"/>
    </row>
    <row r="5260" spans="73:73" x14ac:dyDescent="0.25">
      <c r="BU5260" s="140"/>
    </row>
    <row r="5261" spans="73:73" x14ac:dyDescent="0.25">
      <c r="BU5261" s="140"/>
    </row>
    <row r="5262" spans="73:73" x14ac:dyDescent="0.25">
      <c r="BU5262" s="140"/>
    </row>
    <row r="5263" spans="73:73" x14ac:dyDescent="0.25">
      <c r="BU5263" s="140"/>
    </row>
    <row r="5264" spans="73:73" x14ac:dyDescent="0.25">
      <c r="BU5264" s="140"/>
    </row>
    <row r="5265" spans="73:73" x14ac:dyDescent="0.25">
      <c r="BU5265" s="140"/>
    </row>
    <row r="5266" spans="73:73" x14ac:dyDescent="0.25">
      <c r="BU5266" s="140"/>
    </row>
    <row r="5267" spans="73:73" x14ac:dyDescent="0.25">
      <c r="BU5267" s="140"/>
    </row>
    <row r="5268" spans="73:73" x14ac:dyDescent="0.25">
      <c r="BU5268" s="140"/>
    </row>
    <row r="5269" spans="73:73" x14ac:dyDescent="0.25">
      <c r="BU5269" s="140"/>
    </row>
    <row r="5270" spans="73:73" x14ac:dyDescent="0.25">
      <c r="BU5270" s="140"/>
    </row>
    <row r="5271" spans="73:73" x14ac:dyDescent="0.25">
      <c r="BU5271" s="140"/>
    </row>
    <row r="5272" spans="73:73" x14ac:dyDescent="0.25">
      <c r="BU5272" s="140"/>
    </row>
    <row r="5273" spans="73:73" x14ac:dyDescent="0.25">
      <c r="BU5273" s="140"/>
    </row>
    <row r="5274" spans="73:73" x14ac:dyDescent="0.25">
      <c r="BU5274" s="140"/>
    </row>
    <row r="5275" spans="73:73" x14ac:dyDescent="0.25">
      <c r="BU5275" s="140"/>
    </row>
    <row r="5276" spans="73:73" x14ac:dyDescent="0.25">
      <c r="BU5276" s="140"/>
    </row>
    <row r="5277" spans="73:73" x14ac:dyDescent="0.25">
      <c r="BU5277" s="140"/>
    </row>
    <row r="5278" spans="73:73" x14ac:dyDescent="0.25">
      <c r="BU5278" s="140"/>
    </row>
    <row r="5279" spans="73:73" x14ac:dyDescent="0.25">
      <c r="BU5279" s="140"/>
    </row>
    <row r="5280" spans="73:73" x14ac:dyDescent="0.25">
      <c r="BU5280" s="140"/>
    </row>
    <row r="5281" spans="73:73" x14ac:dyDescent="0.25">
      <c r="BU5281" s="140"/>
    </row>
    <row r="5282" spans="73:73" x14ac:dyDescent="0.25">
      <c r="BU5282" s="140"/>
    </row>
    <row r="5283" spans="73:73" x14ac:dyDescent="0.25">
      <c r="BU5283" s="140"/>
    </row>
    <row r="5284" spans="73:73" x14ac:dyDescent="0.25">
      <c r="BU5284" s="140"/>
    </row>
    <row r="5285" spans="73:73" x14ac:dyDescent="0.25">
      <c r="BU5285" s="140"/>
    </row>
    <row r="5286" spans="73:73" x14ac:dyDescent="0.25">
      <c r="BU5286" s="140"/>
    </row>
    <row r="5287" spans="73:73" x14ac:dyDescent="0.25">
      <c r="BU5287" s="140"/>
    </row>
    <row r="5288" spans="73:73" x14ac:dyDescent="0.25">
      <c r="BU5288" s="140"/>
    </row>
    <row r="5289" spans="73:73" x14ac:dyDescent="0.25">
      <c r="BU5289" s="140"/>
    </row>
    <row r="5290" spans="73:73" x14ac:dyDescent="0.25">
      <c r="BU5290" s="140"/>
    </row>
    <row r="5291" spans="73:73" x14ac:dyDescent="0.25">
      <c r="BU5291" s="140"/>
    </row>
    <row r="5292" spans="73:73" x14ac:dyDescent="0.25">
      <c r="BU5292" s="140"/>
    </row>
    <row r="5293" spans="73:73" x14ac:dyDescent="0.25">
      <c r="BU5293" s="140"/>
    </row>
    <row r="5294" spans="73:73" x14ac:dyDescent="0.25">
      <c r="BU5294" s="140"/>
    </row>
    <row r="5295" spans="73:73" x14ac:dyDescent="0.25">
      <c r="BU5295" s="140"/>
    </row>
    <row r="5296" spans="73:73" x14ac:dyDescent="0.25">
      <c r="BU5296" s="140"/>
    </row>
    <row r="5297" spans="73:73" x14ac:dyDescent="0.25">
      <c r="BU5297" s="140"/>
    </row>
    <row r="5298" spans="73:73" x14ac:dyDescent="0.25">
      <c r="BU5298" s="140"/>
    </row>
    <row r="5299" spans="73:73" x14ac:dyDescent="0.25">
      <c r="BU5299" s="140"/>
    </row>
    <row r="5300" spans="73:73" x14ac:dyDescent="0.25">
      <c r="BU5300" s="140"/>
    </row>
    <row r="5301" spans="73:73" x14ac:dyDescent="0.25">
      <c r="BU5301" s="140"/>
    </row>
    <row r="5302" spans="73:73" x14ac:dyDescent="0.25">
      <c r="BU5302" s="140"/>
    </row>
    <row r="5303" spans="73:73" x14ac:dyDescent="0.25">
      <c r="BU5303" s="140"/>
    </row>
    <row r="5304" spans="73:73" x14ac:dyDescent="0.25">
      <c r="BU5304" s="140"/>
    </row>
    <row r="5305" spans="73:73" x14ac:dyDescent="0.25">
      <c r="BU5305" s="140"/>
    </row>
    <row r="5306" spans="73:73" x14ac:dyDescent="0.25">
      <c r="BU5306" s="140"/>
    </row>
    <row r="5307" spans="73:73" x14ac:dyDescent="0.25">
      <c r="BU5307" s="140"/>
    </row>
    <row r="5308" spans="73:73" x14ac:dyDescent="0.25">
      <c r="BU5308" s="140"/>
    </row>
    <row r="5309" spans="73:73" x14ac:dyDescent="0.25">
      <c r="BU5309" s="140"/>
    </row>
    <row r="5310" spans="73:73" x14ac:dyDescent="0.25">
      <c r="BU5310" s="140"/>
    </row>
    <row r="5311" spans="73:73" x14ac:dyDescent="0.25">
      <c r="BU5311" s="140"/>
    </row>
    <row r="5312" spans="73:73" x14ac:dyDescent="0.25">
      <c r="BU5312" s="140"/>
    </row>
    <row r="5313" spans="73:73" x14ac:dyDescent="0.25">
      <c r="BU5313" s="140"/>
    </row>
    <row r="5314" spans="73:73" x14ac:dyDescent="0.25">
      <c r="BU5314" s="140"/>
    </row>
    <row r="5315" spans="73:73" x14ac:dyDescent="0.25">
      <c r="BU5315" s="140"/>
    </row>
    <row r="5316" spans="73:73" x14ac:dyDescent="0.25">
      <c r="BU5316" s="140"/>
    </row>
    <row r="5317" spans="73:73" x14ac:dyDescent="0.25">
      <c r="BU5317" s="140"/>
    </row>
    <row r="5318" spans="73:73" x14ac:dyDescent="0.25">
      <c r="BU5318" s="140"/>
    </row>
    <row r="5319" spans="73:73" x14ac:dyDescent="0.25">
      <c r="BU5319" s="140"/>
    </row>
    <row r="5320" spans="73:73" x14ac:dyDescent="0.25">
      <c r="BU5320" s="140"/>
    </row>
    <row r="5321" spans="73:73" x14ac:dyDescent="0.25">
      <c r="BU5321" s="140"/>
    </row>
    <row r="5322" spans="73:73" x14ac:dyDescent="0.25">
      <c r="BU5322" s="140"/>
    </row>
    <row r="5323" spans="73:73" x14ac:dyDescent="0.25">
      <c r="BU5323" s="140"/>
    </row>
    <row r="5324" spans="73:73" x14ac:dyDescent="0.25">
      <c r="BU5324" s="140"/>
    </row>
    <row r="5325" spans="73:73" x14ac:dyDescent="0.25">
      <c r="BU5325" s="140"/>
    </row>
    <row r="5326" spans="73:73" x14ac:dyDescent="0.25">
      <c r="BU5326" s="140"/>
    </row>
    <row r="5327" spans="73:73" x14ac:dyDescent="0.25">
      <c r="BU5327" s="140"/>
    </row>
    <row r="5328" spans="73:73" x14ac:dyDescent="0.25">
      <c r="BU5328" s="140"/>
    </row>
    <row r="5329" spans="73:73" x14ac:dyDescent="0.25">
      <c r="BU5329" s="140"/>
    </row>
    <row r="5330" spans="73:73" x14ac:dyDescent="0.25">
      <c r="BU5330" s="140"/>
    </row>
    <row r="5331" spans="73:73" x14ac:dyDescent="0.25">
      <c r="BU5331" s="140"/>
    </row>
    <row r="5332" spans="73:73" x14ac:dyDescent="0.25">
      <c r="BU5332" s="140"/>
    </row>
    <row r="5333" spans="73:73" x14ac:dyDescent="0.25">
      <c r="BU5333" s="140"/>
    </row>
    <row r="5334" spans="73:73" x14ac:dyDescent="0.25">
      <c r="BU5334" s="140"/>
    </row>
    <row r="5335" spans="73:73" x14ac:dyDescent="0.25">
      <c r="BU5335" s="140"/>
    </row>
    <row r="5336" spans="73:73" x14ac:dyDescent="0.25">
      <c r="BU5336" s="140"/>
    </row>
    <row r="5337" spans="73:73" x14ac:dyDescent="0.25">
      <c r="BU5337" s="140"/>
    </row>
    <row r="5338" spans="73:73" x14ac:dyDescent="0.25">
      <c r="BU5338" s="140"/>
    </row>
    <row r="5339" spans="73:73" x14ac:dyDescent="0.25">
      <c r="BU5339" s="140"/>
    </row>
    <row r="5340" spans="73:73" x14ac:dyDescent="0.25">
      <c r="BU5340" s="140"/>
    </row>
    <row r="5341" spans="73:73" x14ac:dyDescent="0.25">
      <c r="BU5341" s="140"/>
    </row>
    <row r="5342" spans="73:73" x14ac:dyDescent="0.25">
      <c r="BU5342" s="140"/>
    </row>
    <row r="5343" spans="73:73" x14ac:dyDescent="0.25">
      <c r="BU5343" s="140"/>
    </row>
    <row r="5344" spans="73:73" x14ac:dyDescent="0.25">
      <c r="BU5344" s="140"/>
    </row>
    <row r="5345" spans="73:73" x14ac:dyDescent="0.25">
      <c r="BU5345" s="140"/>
    </row>
    <row r="5346" spans="73:73" x14ac:dyDescent="0.25">
      <c r="BU5346" s="140"/>
    </row>
    <row r="5347" spans="73:73" x14ac:dyDescent="0.25">
      <c r="BU5347" s="140"/>
    </row>
    <row r="5348" spans="73:73" x14ac:dyDescent="0.25">
      <c r="BU5348" s="140"/>
    </row>
    <row r="5349" spans="73:73" x14ac:dyDescent="0.25">
      <c r="BU5349" s="140"/>
    </row>
    <row r="5350" spans="73:73" x14ac:dyDescent="0.25">
      <c r="BU5350" s="140"/>
    </row>
    <row r="5351" spans="73:73" x14ac:dyDescent="0.25">
      <c r="BU5351" s="140"/>
    </row>
    <row r="5352" spans="73:73" x14ac:dyDescent="0.25">
      <c r="BU5352" s="140"/>
    </row>
    <row r="5353" spans="73:73" x14ac:dyDescent="0.25">
      <c r="BU5353" s="140"/>
    </row>
    <row r="5354" spans="73:73" x14ac:dyDescent="0.25">
      <c r="BU5354" s="140"/>
    </row>
    <row r="5355" spans="73:73" x14ac:dyDescent="0.25">
      <c r="BU5355" s="140"/>
    </row>
    <row r="5356" spans="73:73" x14ac:dyDescent="0.25">
      <c r="BU5356" s="140"/>
    </row>
    <row r="5357" spans="73:73" x14ac:dyDescent="0.25">
      <c r="BU5357" s="140"/>
    </row>
    <row r="5358" spans="73:73" x14ac:dyDescent="0.25">
      <c r="BU5358" s="140"/>
    </row>
    <row r="5359" spans="73:73" x14ac:dyDescent="0.25">
      <c r="BU5359" s="140"/>
    </row>
    <row r="5360" spans="73:73" x14ac:dyDescent="0.25">
      <c r="BU5360" s="140"/>
    </row>
    <row r="5361" spans="73:73" x14ac:dyDescent="0.25">
      <c r="BU5361" s="140"/>
    </row>
    <row r="5362" spans="73:73" x14ac:dyDescent="0.25">
      <c r="BU5362" s="140"/>
    </row>
    <row r="5363" spans="73:73" x14ac:dyDescent="0.25">
      <c r="BU5363" s="140"/>
    </row>
    <row r="5364" spans="73:73" x14ac:dyDescent="0.25">
      <c r="BU5364" s="140"/>
    </row>
    <row r="5365" spans="73:73" x14ac:dyDescent="0.25">
      <c r="BU5365" s="140"/>
    </row>
    <row r="5366" spans="73:73" x14ac:dyDescent="0.25">
      <c r="BU5366" s="140"/>
    </row>
    <row r="5367" spans="73:73" x14ac:dyDescent="0.25">
      <c r="BU5367" s="140"/>
    </row>
    <row r="5368" spans="73:73" x14ac:dyDescent="0.25">
      <c r="BU5368" s="140"/>
    </row>
    <row r="5369" spans="73:73" x14ac:dyDescent="0.25">
      <c r="BU5369" s="140"/>
    </row>
    <row r="5370" spans="73:73" x14ac:dyDescent="0.25">
      <c r="BU5370" s="140"/>
    </row>
    <row r="5371" spans="73:73" x14ac:dyDescent="0.25">
      <c r="BU5371" s="140"/>
    </row>
    <row r="5372" spans="73:73" x14ac:dyDescent="0.25">
      <c r="BU5372" s="140"/>
    </row>
    <row r="5373" spans="73:73" x14ac:dyDescent="0.25">
      <c r="BU5373" s="140"/>
    </row>
    <row r="5374" spans="73:73" x14ac:dyDescent="0.25">
      <c r="BU5374" s="140"/>
    </row>
    <row r="5375" spans="73:73" x14ac:dyDescent="0.25">
      <c r="BU5375" s="140"/>
    </row>
    <row r="5376" spans="73:73" x14ac:dyDescent="0.25">
      <c r="BU5376" s="140"/>
    </row>
    <row r="5377" spans="73:73" x14ac:dyDescent="0.25">
      <c r="BU5377" s="140"/>
    </row>
    <row r="5378" spans="73:73" x14ac:dyDescent="0.25">
      <c r="BU5378" s="140"/>
    </row>
    <row r="5379" spans="73:73" x14ac:dyDescent="0.25">
      <c r="BU5379" s="140"/>
    </row>
    <row r="5380" spans="73:73" x14ac:dyDescent="0.25">
      <c r="BU5380" s="140"/>
    </row>
    <row r="5381" spans="73:73" x14ac:dyDescent="0.25">
      <c r="BU5381" s="140"/>
    </row>
    <row r="5382" spans="73:73" x14ac:dyDescent="0.25">
      <c r="BU5382" s="140"/>
    </row>
    <row r="5383" spans="73:73" x14ac:dyDescent="0.25">
      <c r="BU5383" s="140"/>
    </row>
    <row r="5384" spans="73:73" x14ac:dyDescent="0.25">
      <c r="BU5384" s="140"/>
    </row>
    <row r="5385" spans="73:73" x14ac:dyDescent="0.25">
      <c r="BU5385" s="140"/>
    </row>
    <row r="5386" spans="73:73" x14ac:dyDescent="0.25">
      <c r="BU5386" s="140"/>
    </row>
    <row r="5387" spans="73:73" x14ac:dyDescent="0.25">
      <c r="BU5387" s="140"/>
    </row>
    <row r="5388" spans="73:73" x14ac:dyDescent="0.25">
      <c r="BU5388" s="140"/>
    </row>
    <row r="5389" spans="73:73" x14ac:dyDescent="0.25">
      <c r="BU5389" s="140"/>
    </row>
    <row r="5390" spans="73:73" x14ac:dyDescent="0.25">
      <c r="BU5390" s="140"/>
    </row>
    <row r="5391" spans="73:73" x14ac:dyDescent="0.25">
      <c r="BU5391" s="140"/>
    </row>
    <row r="5392" spans="73:73" x14ac:dyDescent="0.25">
      <c r="BU5392" s="140"/>
    </row>
    <row r="5393" spans="73:73" x14ac:dyDescent="0.25">
      <c r="BU5393" s="140"/>
    </row>
    <row r="5394" spans="73:73" x14ac:dyDescent="0.25">
      <c r="BU5394" s="140"/>
    </row>
    <row r="5395" spans="73:73" x14ac:dyDescent="0.25">
      <c r="BU5395" s="140"/>
    </row>
    <row r="5396" spans="73:73" x14ac:dyDescent="0.25">
      <c r="BU5396" s="140"/>
    </row>
    <row r="5397" spans="73:73" x14ac:dyDescent="0.25">
      <c r="BU5397" s="140"/>
    </row>
    <row r="5398" spans="73:73" x14ac:dyDescent="0.25">
      <c r="BU5398" s="140"/>
    </row>
    <row r="5399" spans="73:73" x14ac:dyDescent="0.25">
      <c r="BU5399" s="140"/>
    </row>
    <row r="5400" spans="73:73" x14ac:dyDescent="0.25">
      <c r="BU5400" s="140"/>
    </row>
    <row r="5401" spans="73:73" x14ac:dyDescent="0.25">
      <c r="BU5401" s="140"/>
    </row>
    <row r="5402" spans="73:73" x14ac:dyDescent="0.25">
      <c r="BU5402" s="140"/>
    </row>
    <row r="5403" spans="73:73" x14ac:dyDescent="0.25">
      <c r="BU5403" s="140"/>
    </row>
    <row r="5404" spans="73:73" x14ac:dyDescent="0.25">
      <c r="BU5404" s="140"/>
    </row>
    <row r="5405" spans="73:73" x14ac:dyDescent="0.25">
      <c r="BU5405" s="140"/>
    </row>
    <row r="5406" spans="73:73" x14ac:dyDescent="0.25">
      <c r="BU5406" s="140"/>
    </row>
    <row r="5407" spans="73:73" x14ac:dyDescent="0.25">
      <c r="BU5407" s="140"/>
    </row>
    <row r="5408" spans="73:73" x14ac:dyDescent="0.25">
      <c r="BU5408" s="140"/>
    </row>
    <row r="5409" spans="73:73" x14ac:dyDescent="0.25">
      <c r="BU5409" s="140"/>
    </row>
    <row r="5410" spans="73:73" x14ac:dyDescent="0.25">
      <c r="BU5410" s="140"/>
    </row>
    <row r="5411" spans="73:73" x14ac:dyDescent="0.25">
      <c r="BU5411" s="140"/>
    </row>
    <row r="5412" spans="73:73" x14ac:dyDescent="0.25">
      <c r="BU5412" s="140"/>
    </row>
    <row r="5413" spans="73:73" x14ac:dyDescent="0.25">
      <c r="BU5413" s="140"/>
    </row>
    <row r="5414" spans="73:73" x14ac:dyDescent="0.25">
      <c r="BU5414" s="140"/>
    </row>
    <row r="5415" spans="73:73" x14ac:dyDescent="0.25">
      <c r="BU5415" s="140"/>
    </row>
    <row r="5416" spans="73:73" x14ac:dyDescent="0.25">
      <c r="BU5416" s="140"/>
    </row>
    <row r="5417" spans="73:73" x14ac:dyDescent="0.25">
      <c r="BU5417" s="140"/>
    </row>
    <row r="5418" spans="73:73" x14ac:dyDescent="0.25">
      <c r="BU5418" s="140"/>
    </row>
    <row r="5419" spans="73:73" x14ac:dyDescent="0.25">
      <c r="BU5419" s="140"/>
    </row>
    <row r="5420" spans="73:73" x14ac:dyDescent="0.25">
      <c r="BU5420" s="140"/>
    </row>
    <row r="5421" spans="73:73" x14ac:dyDescent="0.25">
      <c r="BU5421" s="140"/>
    </row>
    <row r="5422" spans="73:73" x14ac:dyDescent="0.25">
      <c r="BU5422" s="140"/>
    </row>
    <row r="5423" spans="73:73" x14ac:dyDescent="0.25">
      <c r="BU5423" s="140"/>
    </row>
    <row r="5424" spans="73:73" x14ac:dyDescent="0.25">
      <c r="BU5424" s="140"/>
    </row>
    <row r="5425" spans="73:73" x14ac:dyDescent="0.25">
      <c r="BU5425" s="140"/>
    </row>
    <row r="5426" spans="73:73" x14ac:dyDescent="0.25">
      <c r="BU5426" s="140"/>
    </row>
    <row r="5427" spans="73:73" x14ac:dyDescent="0.25">
      <c r="BU5427" s="140"/>
    </row>
    <row r="5428" spans="73:73" x14ac:dyDescent="0.25">
      <c r="BU5428" s="140"/>
    </row>
    <row r="5429" spans="73:73" x14ac:dyDescent="0.25">
      <c r="BU5429" s="140"/>
    </row>
    <row r="5430" spans="73:73" x14ac:dyDescent="0.25">
      <c r="BU5430" s="140"/>
    </row>
    <row r="5431" spans="73:73" x14ac:dyDescent="0.25">
      <c r="BU5431" s="140"/>
    </row>
    <row r="5432" spans="73:73" x14ac:dyDescent="0.25">
      <c r="BU5432" s="140"/>
    </row>
    <row r="5433" spans="73:73" x14ac:dyDescent="0.25">
      <c r="BU5433" s="140"/>
    </row>
    <row r="5434" spans="73:73" x14ac:dyDescent="0.25">
      <c r="BU5434" s="140"/>
    </row>
    <row r="5435" spans="73:73" x14ac:dyDescent="0.25">
      <c r="BU5435" s="140"/>
    </row>
    <row r="5436" spans="73:73" x14ac:dyDescent="0.25">
      <c r="BU5436" s="140"/>
    </row>
    <row r="5437" spans="73:73" x14ac:dyDescent="0.25">
      <c r="BU5437" s="140"/>
    </row>
    <row r="5438" spans="73:73" x14ac:dyDescent="0.25">
      <c r="BU5438" s="140"/>
    </row>
    <row r="5439" spans="73:73" x14ac:dyDescent="0.25">
      <c r="BU5439" s="140"/>
    </row>
    <row r="5440" spans="73:73" x14ac:dyDescent="0.25">
      <c r="BU5440" s="140"/>
    </row>
    <row r="5441" spans="73:73" x14ac:dyDescent="0.25">
      <c r="BU5441" s="140"/>
    </row>
    <row r="5442" spans="73:73" x14ac:dyDescent="0.25">
      <c r="BU5442" s="140"/>
    </row>
    <row r="5443" spans="73:73" x14ac:dyDescent="0.25">
      <c r="BU5443" s="140"/>
    </row>
    <row r="5444" spans="73:73" x14ac:dyDescent="0.25">
      <c r="BU5444" s="140"/>
    </row>
    <row r="5445" spans="73:73" x14ac:dyDescent="0.25">
      <c r="BU5445" s="140"/>
    </row>
    <row r="5446" spans="73:73" x14ac:dyDescent="0.25">
      <c r="BU5446" s="140"/>
    </row>
    <row r="5447" spans="73:73" x14ac:dyDescent="0.25">
      <c r="BU5447" s="140"/>
    </row>
    <row r="5448" spans="73:73" x14ac:dyDescent="0.25">
      <c r="BU5448" s="140"/>
    </row>
    <row r="5449" spans="73:73" x14ac:dyDescent="0.25">
      <c r="BU5449" s="140"/>
    </row>
    <row r="5450" spans="73:73" x14ac:dyDescent="0.25">
      <c r="BU5450" s="140"/>
    </row>
    <row r="5451" spans="73:73" x14ac:dyDescent="0.25">
      <c r="BU5451" s="140"/>
    </row>
    <row r="5452" spans="73:73" x14ac:dyDescent="0.25">
      <c r="BU5452" s="140"/>
    </row>
    <row r="5453" spans="73:73" x14ac:dyDescent="0.25">
      <c r="BU5453" s="140"/>
    </row>
    <row r="5454" spans="73:73" x14ac:dyDescent="0.25">
      <c r="BU5454" s="140"/>
    </row>
    <row r="5455" spans="73:73" x14ac:dyDescent="0.25">
      <c r="BU5455" s="140"/>
    </row>
    <row r="5456" spans="73:73" x14ac:dyDescent="0.25">
      <c r="BU5456" s="140"/>
    </row>
    <row r="5457" spans="73:73" x14ac:dyDescent="0.25">
      <c r="BU5457" s="140"/>
    </row>
    <row r="5458" spans="73:73" x14ac:dyDescent="0.25">
      <c r="BU5458" s="140"/>
    </row>
    <row r="5459" spans="73:73" x14ac:dyDescent="0.25">
      <c r="BU5459" s="140"/>
    </row>
    <row r="5460" spans="73:73" x14ac:dyDescent="0.25">
      <c r="BU5460" s="140"/>
    </row>
    <row r="5461" spans="73:73" x14ac:dyDescent="0.25">
      <c r="BU5461" s="140"/>
    </row>
    <row r="5462" spans="73:73" x14ac:dyDescent="0.25">
      <c r="BU5462" s="140"/>
    </row>
    <row r="5463" spans="73:73" x14ac:dyDescent="0.25">
      <c r="BU5463" s="140"/>
    </row>
    <row r="5464" spans="73:73" x14ac:dyDescent="0.25">
      <c r="BU5464" s="140"/>
    </row>
    <row r="5465" spans="73:73" x14ac:dyDescent="0.25">
      <c r="BU5465" s="140"/>
    </row>
    <row r="5466" spans="73:73" x14ac:dyDescent="0.25">
      <c r="BU5466" s="140"/>
    </row>
    <row r="5467" spans="73:73" x14ac:dyDescent="0.25">
      <c r="BU5467" s="140"/>
    </row>
    <row r="5468" spans="73:73" x14ac:dyDescent="0.25">
      <c r="BU5468" s="140"/>
    </row>
    <row r="5469" spans="73:73" x14ac:dyDescent="0.25">
      <c r="BU5469" s="140"/>
    </row>
    <row r="5470" spans="73:73" x14ac:dyDescent="0.25">
      <c r="BU5470" s="140"/>
    </row>
    <row r="5471" spans="73:73" x14ac:dyDescent="0.25">
      <c r="BU5471" s="140"/>
    </row>
    <row r="5472" spans="73:73" x14ac:dyDescent="0.25">
      <c r="BU5472" s="140"/>
    </row>
    <row r="5473" spans="73:73" x14ac:dyDescent="0.25">
      <c r="BU5473" s="140"/>
    </row>
    <row r="5474" spans="73:73" x14ac:dyDescent="0.25">
      <c r="BU5474" s="140"/>
    </row>
    <row r="5475" spans="73:73" x14ac:dyDescent="0.25">
      <c r="BU5475" s="140"/>
    </row>
    <row r="5476" spans="73:73" x14ac:dyDescent="0.25">
      <c r="BU5476" s="140"/>
    </row>
    <row r="5477" spans="73:73" x14ac:dyDescent="0.25">
      <c r="BU5477" s="140"/>
    </row>
    <row r="5478" spans="73:73" x14ac:dyDescent="0.25">
      <c r="BU5478" s="140"/>
    </row>
    <row r="5479" spans="73:73" x14ac:dyDescent="0.25">
      <c r="BU5479" s="140"/>
    </row>
    <row r="5480" spans="73:73" x14ac:dyDescent="0.25">
      <c r="BU5480" s="140"/>
    </row>
    <row r="5481" spans="73:73" x14ac:dyDescent="0.25">
      <c r="BU5481" s="140"/>
    </row>
    <row r="5482" spans="73:73" x14ac:dyDescent="0.25">
      <c r="BU5482" s="140"/>
    </row>
    <row r="5483" spans="73:73" x14ac:dyDescent="0.25">
      <c r="BU5483" s="140"/>
    </row>
    <row r="5484" spans="73:73" x14ac:dyDescent="0.25">
      <c r="BU5484" s="140"/>
    </row>
    <row r="5485" spans="73:73" x14ac:dyDescent="0.25">
      <c r="BU5485" s="140"/>
    </row>
    <row r="5486" spans="73:73" x14ac:dyDescent="0.25">
      <c r="BU5486" s="140"/>
    </row>
    <row r="5487" spans="73:73" x14ac:dyDescent="0.25">
      <c r="BU5487" s="140"/>
    </row>
    <row r="5488" spans="73:73" x14ac:dyDescent="0.25">
      <c r="BU5488" s="140"/>
    </row>
    <row r="5489" spans="73:73" x14ac:dyDescent="0.25">
      <c r="BU5489" s="140"/>
    </row>
    <row r="5490" spans="73:73" x14ac:dyDescent="0.25">
      <c r="BU5490" s="140"/>
    </row>
    <row r="5491" spans="73:73" x14ac:dyDescent="0.25">
      <c r="BU5491" s="140"/>
    </row>
    <row r="5492" spans="73:73" x14ac:dyDescent="0.25">
      <c r="BU5492" s="140"/>
    </row>
    <row r="5493" spans="73:73" x14ac:dyDescent="0.25">
      <c r="BU5493" s="140"/>
    </row>
    <row r="5494" spans="73:73" x14ac:dyDescent="0.25">
      <c r="BU5494" s="140"/>
    </row>
    <row r="5495" spans="73:73" x14ac:dyDescent="0.25">
      <c r="BU5495" s="140"/>
    </row>
    <row r="5496" spans="73:73" x14ac:dyDescent="0.25">
      <c r="BU5496" s="140"/>
    </row>
    <row r="5497" spans="73:73" x14ac:dyDescent="0.25">
      <c r="BU5497" s="140"/>
    </row>
    <row r="5498" spans="73:73" x14ac:dyDescent="0.25">
      <c r="BU5498" s="140"/>
    </row>
    <row r="5499" spans="73:73" x14ac:dyDescent="0.25">
      <c r="BU5499" s="140"/>
    </row>
    <row r="5500" spans="73:73" x14ac:dyDescent="0.25">
      <c r="BU5500" s="140"/>
    </row>
    <row r="5501" spans="73:73" x14ac:dyDescent="0.25">
      <c r="BU5501" s="140"/>
    </row>
    <row r="5502" spans="73:73" x14ac:dyDescent="0.25">
      <c r="BU5502" s="140"/>
    </row>
    <row r="5503" spans="73:73" x14ac:dyDescent="0.25">
      <c r="BU5503" s="140"/>
    </row>
    <row r="5504" spans="73:73" x14ac:dyDescent="0.25">
      <c r="BU5504" s="140"/>
    </row>
    <row r="5505" spans="73:73" x14ac:dyDescent="0.25">
      <c r="BU5505" s="140"/>
    </row>
    <row r="5506" spans="73:73" x14ac:dyDescent="0.25">
      <c r="BU5506" s="140"/>
    </row>
    <row r="5507" spans="73:73" x14ac:dyDescent="0.25">
      <c r="BU5507" s="140"/>
    </row>
    <row r="5508" spans="73:73" x14ac:dyDescent="0.25">
      <c r="BU5508" s="140"/>
    </row>
    <row r="5509" spans="73:73" x14ac:dyDescent="0.25">
      <c r="BU5509" s="140"/>
    </row>
    <row r="5510" spans="73:73" x14ac:dyDescent="0.25">
      <c r="BU5510" s="140"/>
    </row>
    <row r="5511" spans="73:73" x14ac:dyDescent="0.25">
      <c r="BU5511" s="140"/>
    </row>
    <row r="5512" spans="73:73" x14ac:dyDescent="0.25">
      <c r="BU5512" s="140"/>
    </row>
    <row r="5513" spans="73:73" x14ac:dyDescent="0.25">
      <c r="BU5513" s="140"/>
    </row>
    <row r="5514" spans="73:73" x14ac:dyDescent="0.25">
      <c r="BU5514" s="140"/>
    </row>
    <row r="5515" spans="73:73" x14ac:dyDescent="0.25">
      <c r="BU5515" s="140"/>
    </row>
    <row r="5516" spans="73:73" x14ac:dyDescent="0.25">
      <c r="BU5516" s="140"/>
    </row>
    <row r="5517" spans="73:73" x14ac:dyDescent="0.25">
      <c r="BU5517" s="140"/>
    </row>
    <row r="5518" spans="73:73" x14ac:dyDescent="0.25">
      <c r="BU5518" s="140"/>
    </row>
    <row r="5519" spans="73:73" x14ac:dyDescent="0.25">
      <c r="BU5519" s="140"/>
    </row>
    <row r="5520" spans="73:73" x14ac:dyDescent="0.25">
      <c r="BU5520" s="140"/>
    </row>
    <row r="5521" spans="73:73" x14ac:dyDescent="0.25">
      <c r="BU5521" s="140"/>
    </row>
    <row r="5522" spans="73:73" x14ac:dyDescent="0.25">
      <c r="BU5522" s="140"/>
    </row>
    <row r="5523" spans="73:73" x14ac:dyDescent="0.25">
      <c r="BU5523" s="140"/>
    </row>
    <row r="5524" spans="73:73" x14ac:dyDescent="0.25">
      <c r="BU5524" s="140"/>
    </row>
    <row r="5525" spans="73:73" x14ac:dyDescent="0.25">
      <c r="BU5525" s="140"/>
    </row>
    <row r="5526" spans="73:73" x14ac:dyDescent="0.25">
      <c r="BU5526" s="140"/>
    </row>
    <row r="5527" spans="73:73" x14ac:dyDescent="0.25">
      <c r="BU5527" s="140"/>
    </row>
    <row r="5528" spans="73:73" x14ac:dyDescent="0.25">
      <c r="BU5528" s="140"/>
    </row>
    <row r="5529" spans="73:73" x14ac:dyDescent="0.25">
      <c r="BU5529" s="140"/>
    </row>
    <row r="5530" spans="73:73" x14ac:dyDescent="0.25">
      <c r="BU5530" s="140"/>
    </row>
    <row r="5531" spans="73:73" x14ac:dyDescent="0.25">
      <c r="BU5531" s="140"/>
    </row>
    <row r="5532" spans="73:73" x14ac:dyDescent="0.25">
      <c r="BU5532" s="140"/>
    </row>
    <row r="5533" spans="73:73" x14ac:dyDescent="0.25">
      <c r="BU5533" s="140"/>
    </row>
    <row r="5534" spans="73:73" x14ac:dyDescent="0.25">
      <c r="BU5534" s="140"/>
    </row>
    <row r="5535" spans="73:73" x14ac:dyDescent="0.25">
      <c r="BU5535" s="140"/>
    </row>
    <row r="5536" spans="73:73" x14ac:dyDescent="0.25">
      <c r="BU5536" s="140"/>
    </row>
    <row r="5537" spans="73:73" x14ac:dyDescent="0.25">
      <c r="BU5537" s="140"/>
    </row>
    <row r="5538" spans="73:73" x14ac:dyDescent="0.25">
      <c r="BU5538" s="140"/>
    </row>
    <row r="5539" spans="73:73" x14ac:dyDescent="0.25">
      <c r="BU5539" s="140"/>
    </row>
    <row r="5540" spans="73:73" x14ac:dyDescent="0.25">
      <c r="BU5540" s="140"/>
    </row>
    <row r="5541" spans="73:73" x14ac:dyDescent="0.25">
      <c r="BU5541" s="140"/>
    </row>
    <row r="5542" spans="73:73" x14ac:dyDescent="0.25">
      <c r="BU5542" s="140"/>
    </row>
    <row r="5543" spans="73:73" x14ac:dyDescent="0.25">
      <c r="BU5543" s="140"/>
    </row>
    <row r="5544" spans="73:73" x14ac:dyDescent="0.25">
      <c r="BU5544" s="140"/>
    </row>
    <row r="5545" spans="73:73" x14ac:dyDescent="0.25">
      <c r="BU5545" s="140"/>
    </row>
    <row r="5546" spans="73:73" x14ac:dyDescent="0.25">
      <c r="BU5546" s="140"/>
    </row>
    <row r="5547" spans="73:73" x14ac:dyDescent="0.25">
      <c r="BU5547" s="140"/>
    </row>
    <row r="5548" spans="73:73" x14ac:dyDescent="0.25">
      <c r="BU5548" s="140"/>
    </row>
    <row r="5549" spans="73:73" x14ac:dyDescent="0.25">
      <c r="BU5549" s="140"/>
    </row>
    <row r="5550" spans="73:73" x14ac:dyDescent="0.25">
      <c r="BU5550" s="140"/>
    </row>
    <row r="5551" spans="73:73" x14ac:dyDescent="0.25">
      <c r="BU5551" s="140"/>
    </row>
    <row r="5552" spans="73:73" x14ac:dyDescent="0.25">
      <c r="BU5552" s="140"/>
    </row>
    <row r="5553" spans="73:73" x14ac:dyDescent="0.25">
      <c r="BU5553" s="140"/>
    </row>
    <row r="5554" spans="73:73" x14ac:dyDescent="0.25">
      <c r="BU5554" s="140"/>
    </row>
    <row r="5555" spans="73:73" x14ac:dyDescent="0.25">
      <c r="BU5555" s="140"/>
    </row>
    <row r="5556" spans="73:73" x14ac:dyDescent="0.25">
      <c r="BU5556" s="140"/>
    </row>
    <row r="5557" spans="73:73" x14ac:dyDescent="0.25">
      <c r="BU5557" s="140"/>
    </row>
    <row r="5558" spans="73:73" x14ac:dyDescent="0.25">
      <c r="BU5558" s="140"/>
    </row>
    <row r="5559" spans="73:73" x14ac:dyDescent="0.25">
      <c r="BU5559" s="140"/>
    </row>
    <row r="5560" spans="73:73" x14ac:dyDescent="0.25">
      <c r="BU5560" s="140"/>
    </row>
    <row r="5561" spans="73:73" x14ac:dyDescent="0.25">
      <c r="BU5561" s="140"/>
    </row>
    <row r="5562" spans="73:73" x14ac:dyDescent="0.25">
      <c r="BU5562" s="140"/>
    </row>
    <row r="5563" spans="73:73" x14ac:dyDescent="0.25">
      <c r="BU5563" s="140"/>
    </row>
    <row r="5564" spans="73:73" x14ac:dyDescent="0.25">
      <c r="BU5564" s="140"/>
    </row>
    <row r="5565" spans="73:73" x14ac:dyDescent="0.25">
      <c r="BU5565" s="140"/>
    </row>
    <row r="5566" spans="73:73" x14ac:dyDescent="0.25">
      <c r="BU5566" s="140"/>
    </row>
    <row r="5567" spans="73:73" x14ac:dyDescent="0.25">
      <c r="BU5567" s="140"/>
    </row>
    <row r="5568" spans="73:73" x14ac:dyDescent="0.25">
      <c r="BU5568" s="140"/>
    </row>
    <row r="5569" spans="73:73" x14ac:dyDescent="0.25">
      <c r="BU5569" s="140"/>
    </row>
    <row r="5570" spans="73:73" x14ac:dyDescent="0.25">
      <c r="BU5570" s="140"/>
    </row>
    <row r="5571" spans="73:73" x14ac:dyDescent="0.25">
      <c r="BU5571" s="140"/>
    </row>
    <row r="5572" spans="73:73" x14ac:dyDescent="0.25">
      <c r="BU5572" s="140"/>
    </row>
    <row r="5573" spans="73:73" x14ac:dyDescent="0.25">
      <c r="BU5573" s="140"/>
    </row>
    <row r="5574" spans="73:73" x14ac:dyDescent="0.25">
      <c r="BU5574" s="140"/>
    </row>
    <row r="5575" spans="73:73" x14ac:dyDescent="0.25">
      <c r="BU5575" s="140"/>
    </row>
    <row r="5576" spans="73:73" x14ac:dyDescent="0.25">
      <c r="BU5576" s="140"/>
    </row>
    <row r="5577" spans="73:73" x14ac:dyDescent="0.25">
      <c r="BU5577" s="140"/>
    </row>
    <row r="5578" spans="73:73" x14ac:dyDescent="0.25">
      <c r="BU5578" s="140"/>
    </row>
    <row r="5579" spans="73:73" x14ac:dyDescent="0.25">
      <c r="BU5579" s="140"/>
    </row>
    <row r="5580" spans="73:73" x14ac:dyDescent="0.25">
      <c r="BU5580" s="140"/>
    </row>
    <row r="5581" spans="73:73" x14ac:dyDescent="0.25">
      <c r="BU5581" s="140"/>
    </row>
    <row r="5582" spans="73:73" x14ac:dyDescent="0.25">
      <c r="BU5582" s="140"/>
    </row>
    <row r="5583" spans="73:73" x14ac:dyDescent="0.25">
      <c r="BU5583" s="140"/>
    </row>
    <row r="5584" spans="73:73" x14ac:dyDescent="0.25">
      <c r="BU5584" s="140"/>
    </row>
    <row r="5585" spans="73:73" x14ac:dyDescent="0.25">
      <c r="BU5585" s="140"/>
    </row>
    <row r="5586" spans="73:73" x14ac:dyDescent="0.25">
      <c r="BU5586" s="140"/>
    </row>
    <row r="5587" spans="73:73" x14ac:dyDescent="0.25">
      <c r="BU5587" s="140"/>
    </row>
    <row r="5588" spans="73:73" x14ac:dyDescent="0.25">
      <c r="BU5588" s="140"/>
    </row>
    <row r="5589" spans="73:73" x14ac:dyDescent="0.25">
      <c r="BU5589" s="140"/>
    </row>
    <row r="5590" spans="73:73" x14ac:dyDescent="0.25">
      <c r="BU5590" s="140"/>
    </row>
    <row r="5591" spans="73:73" x14ac:dyDescent="0.25">
      <c r="BU5591" s="140"/>
    </row>
    <row r="5592" spans="73:73" x14ac:dyDescent="0.25">
      <c r="BU5592" s="140"/>
    </row>
    <row r="5593" spans="73:73" x14ac:dyDescent="0.25">
      <c r="BU5593" s="140"/>
    </row>
    <row r="5594" spans="73:73" x14ac:dyDescent="0.25">
      <c r="BU5594" s="140"/>
    </row>
    <row r="5595" spans="73:73" x14ac:dyDescent="0.25">
      <c r="BU5595" s="140"/>
    </row>
    <row r="5596" spans="73:73" x14ac:dyDescent="0.25">
      <c r="BU5596" s="140"/>
    </row>
    <row r="5597" spans="73:73" x14ac:dyDescent="0.25">
      <c r="BU5597" s="140"/>
    </row>
    <row r="5598" spans="73:73" x14ac:dyDescent="0.25">
      <c r="BU5598" s="140"/>
    </row>
    <row r="5599" spans="73:73" x14ac:dyDescent="0.25">
      <c r="BU5599" s="140"/>
    </row>
    <row r="5600" spans="73:73" x14ac:dyDescent="0.25">
      <c r="BU5600" s="140"/>
    </row>
    <row r="5601" spans="73:73" x14ac:dyDescent="0.25">
      <c r="BU5601" s="140"/>
    </row>
    <row r="5602" spans="73:73" x14ac:dyDescent="0.25">
      <c r="BU5602" s="140"/>
    </row>
    <row r="5603" spans="73:73" x14ac:dyDescent="0.25">
      <c r="BU5603" s="140"/>
    </row>
    <row r="5604" spans="73:73" x14ac:dyDescent="0.25">
      <c r="BU5604" s="140"/>
    </row>
    <row r="5605" spans="73:73" x14ac:dyDescent="0.25">
      <c r="BU5605" s="140"/>
    </row>
    <row r="5606" spans="73:73" x14ac:dyDescent="0.25">
      <c r="BU5606" s="140"/>
    </row>
    <row r="5607" spans="73:73" x14ac:dyDescent="0.25">
      <c r="BU5607" s="140"/>
    </row>
    <row r="5608" spans="73:73" x14ac:dyDescent="0.25">
      <c r="BU5608" s="140"/>
    </row>
    <row r="5609" spans="73:73" x14ac:dyDescent="0.25">
      <c r="BU5609" s="140"/>
    </row>
    <row r="5610" spans="73:73" x14ac:dyDescent="0.25">
      <c r="BU5610" s="140"/>
    </row>
    <row r="5611" spans="73:73" x14ac:dyDescent="0.25">
      <c r="BU5611" s="140"/>
    </row>
    <row r="5612" spans="73:73" x14ac:dyDescent="0.25">
      <c r="BU5612" s="140"/>
    </row>
    <row r="5613" spans="73:73" x14ac:dyDescent="0.25">
      <c r="BU5613" s="140"/>
    </row>
    <row r="5614" spans="73:73" x14ac:dyDescent="0.25">
      <c r="BU5614" s="140"/>
    </row>
    <row r="5615" spans="73:73" x14ac:dyDescent="0.25">
      <c r="BU5615" s="140"/>
    </row>
    <row r="5616" spans="73:73" x14ac:dyDescent="0.25">
      <c r="BU5616" s="140"/>
    </row>
    <row r="5617" spans="73:73" x14ac:dyDescent="0.25">
      <c r="BU5617" s="140"/>
    </row>
    <row r="5618" spans="73:73" x14ac:dyDescent="0.25">
      <c r="BU5618" s="140"/>
    </row>
    <row r="5619" spans="73:73" x14ac:dyDescent="0.25">
      <c r="BU5619" s="140"/>
    </row>
    <row r="5620" spans="73:73" x14ac:dyDescent="0.25">
      <c r="BU5620" s="140"/>
    </row>
    <row r="5621" spans="73:73" x14ac:dyDescent="0.25">
      <c r="BU5621" s="140"/>
    </row>
    <row r="5622" spans="73:73" x14ac:dyDescent="0.25">
      <c r="BU5622" s="140"/>
    </row>
    <row r="5623" spans="73:73" x14ac:dyDescent="0.25">
      <c r="BU5623" s="140"/>
    </row>
    <row r="5624" spans="73:73" x14ac:dyDescent="0.25">
      <c r="BU5624" s="140"/>
    </row>
    <row r="5625" spans="73:73" x14ac:dyDescent="0.25">
      <c r="BU5625" s="140"/>
    </row>
    <row r="5626" spans="73:73" x14ac:dyDescent="0.25">
      <c r="BU5626" s="140"/>
    </row>
    <row r="5627" spans="73:73" x14ac:dyDescent="0.25">
      <c r="BU5627" s="140"/>
    </row>
    <row r="5628" spans="73:73" x14ac:dyDescent="0.25">
      <c r="BU5628" s="140"/>
    </row>
    <row r="5629" spans="73:73" x14ac:dyDescent="0.25">
      <c r="BU5629" s="140"/>
    </row>
    <row r="5630" spans="73:73" x14ac:dyDescent="0.25">
      <c r="BU5630" s="140"/>
    </row>
    <row r="5631" spans="73:73" x14ac:dyDescent="0.25">
      <c r="BU5631" s="140"/>
    </row>
    <row r="5632" spans="73:73" x14ac:dyDescent="0.25">
      <c r="BU5632" s="140"/>
    </row>
    <row r="5633" spans="73:73" x14ac:dyDescent="0.25">
      <c r="BU5633" s="140"/>
    </row>
    <row r="5634" spans="73:73" x14ac:dyDescent="0.25">
      <c r="BU5634" s="140"/>
    </row>
    <row r="5635" spans="73:73" x14ac:dyDescent="0.25">
      <c r="BU5635" s="140"/>
    </row>
    <row r="5636" spans="73:73" x14ac:dyDescent="0.25">
      <c r="BU5636" s="140"/>
    </row>
    <row r="5637" spans="73:73" x14ac:dyDescent="0.25">
      <c r="BU5637" s="140"/>
    </row>
    <row r="5638" spans="73:73" x14ac:dyDescent="0.25">
      <c r="BU5638" s="140"/>
    </row>
    <row r="5639" spans="73:73" x14ac:dyDescent="0.25">
      <c r="BU5639" s="140"/>
    </row>
    <row r="5640" spans="73:73" x14ac:dyDescent="0.25">
      <c r="BU5640" s="140"/>
    </row>
    <row r="5641" spans="73:73" x14ac:dyDescent="0.25">
      <c r="BU5641" s="140"/>
    </row>
    <row r="5642" spans="73:73" x14ac:dyDescent="0.25">
      <c r="BU5642" s="140"/>
    </row>
    <row r="5643" spans="73:73" x14ac:dyDescent="0.25">
      <c r="BU5643" s="140"/>
    </row>
    <row r="5644" spans="73:73" x14ac:dyDescent="0.25">
      <c r="BU5644" s="140"/>
    </row>
    <row r="5645" spans="73:73" x14ac:dyDescent="0.25">
      <c r="BU5645" s="140"/>
    </row>
    <row r="5646" spans="73:73" x14ac:dyDescent="0.25">
      <c r="BU5646" s="140"/>
    </row>
    <row r="5647" spans="73:73" x14ac:dyDescent="0.25">
      <c r="BU5647" s="140"/>
    </row>
    <row r="5648" spans="73:73" x14ac:dyDescent="0.25">
      <c r="BU5648" s="140"/>
    </row>
    <row r="5649" spans="73:73" x14ac:dyDescent="0.25">
      <c r="BU5649" s="140"/>
    </row>
    <row r="5650" spans="73:73" x14ac:dyDescent="0.25">
      <c r="BU5650" s="140"/>
    </row>
    <row r="5651" spans="73:73" x14ac:dyDescent="0.25">
      <c r="BU5651" s="140"/>
    </row>
    <row r="5652" spans="73:73" x14ac:dyDescent="0.25">
      <c r="BU5652" s="140"/>
    </row>
    <row r="5653" spans="73:73" x14ac:dyDescent="0.25">
      <c r="BU5653" s="140"/>
    </row>
    <row r="5654" spans="73:73" x14ac:dyDescent="0.25">
      <c r="BU5654" s="140"/>
    </row>
    <row r="5655" spans="73:73" x14ac:dyDescent="0.25">
      <c r="BU5655" s="140"/>
    </row>
    <row r="5656" spans="73:73" x14ac:dyDescent="0.25">
      <c r="BU5656" s="140"/>
    </row>
    <row r="5657" spans="73:73" x14ac:dyDescent="0.25">
      <c r="BU5657" s="140"/>
    </row>
    <row r="5658" spans="73:73" x14ac:dyDescent="0.25">
      <c r="BU5658" s="140"/>
    </row>
    <row r="5659" spans="73:73" x14ac:dyDescent="0.25">
      <c r="BU5659" s="140"/>
    </row>
    <row r="5660" spans="73:73" x14ac:dyDescent="0.25">
      <c r="BU5660" s="140"/>
    </row>
    <row r="5661" spans="73:73" x14ac:dyDescent="0.25">
      <c r="BU5661" s="140"/>
    </row>
    <row r="5662" spans="73:73" x14ac:dyDescent="0.25">
      <c r="BU5662" s="140"/>
    </row>
    <row r="5663" spans="73:73" x14ac:dyDescent="0.25">
      <c r="BU5663" s="140"/>
    </row>
    <row r="5664" spans="73:73" x14ac:dyDescent="0.25">
      <c r="BU5664" s="140"/>
    </row>
    <row r="5665" spans="73:73" x14ac:dyDescent="0.25">
      <c r="BU5665" s="140"/>
    </row>
    <row r="5666" spans="73:73" x14ac:dyDescent="0.25">
      <c r="BU5666" s="140"/>
    </row>
    <row r="5667" spans="73:73" x14ac:dyDescent="0.25">
      <c r="BU5667" s="140"/>
    </row>
    <row r="5668" spans="73:73" x14ac:dyDescent="0.25">
      <c r="BU5668" s="140"/>
    </row>
    <row r="5669" spans="73:73" x14ac:dyDescent="0.25">
      <c r="BU5669" s="140"/>
    </row>
    <row r="5670" spans="73:73" x14ac:dyDescent="0.25">
      <c r="BU5670" s="140"/>
    </row>
    <row r="5671" spans="73:73" x14ac:dyDescent="0.25">
      <c r="BU5671" s="140"/>
    </row>
    <row r="5672" spans="73:73" x14ac:dyDescent="0.25">
      <c r="BU5672" s="140"/>
    </row>
    <row r="5673" spans="73:73" x14ac:dyDescent="0.25">
      <c r="BU5673" s="140"/>
    </row>
    <row r="5674" spans="73:73" x14ac:dyDescent="0.25">
      <c r="BU5674" s="140"/>
    </row>
    <row r="5675" spans="73:73" x14ac:dyDescent="0.25">
      <c r="BU5675" s="140"/>
    </row>
    <row r="5676" spans="73:73" x14ac:dyDescent="0.25">
      <c r="BU5676" s="140"/>
    </row>
    <row r="5677" spans="73:73" x14ac:dyDescent="0.25">
      <c r="BU5677" s="140"/>
    </row>
    <row r="5678" spans="73:73" x14ac:dyDescent="0.25">
      <c r="BU5678" s="140"/>
    </row>
    <row r="5679" spans="73:73" x14ac:dyDescent="0.25">
      <c r="BU5679" s="140"/>
    </row>
    <row r="5680" spans="73:73" x14ac:dyDescent="0.25">
      <c r="BU5680" s="140"/>
    </row>
    <row r="5681" spans="73:73" x14ac:dyDescent="0.25">
      <c r="BU5681" s="140"/>
    </row>
    <row r="5682" spans="73:73" x14ac:dyDescent="0.25">
      <c r="BU5682" s="140"/>
    </row>
    <row r="5683" spans="73:73" x14ac:dyDescent="0.25">
      <c r="BU5683" s="140"/>
    </row>
    <row r="5684" spans="73:73" x14ac:dyDescent="0.25">
      <c r="BU5684" s="140"/>
    </row>
    <row r="5685" spans="73:73" x14ac:dyDescent="0.25">
      <c r="BU5685" s="140"/>
    </row>
    <row r="5686" spans="73:73" x14ac:dyDescent="0.25">
      <c r="BU5686" s="140"/>
    </row>
    <row r="5687" spans="73:73" x14ac:dyDescent="0.25">
      <c r="BU5687" s="140"/>
    </row>
    <row r="5688" spans="73:73" x14ac:dyDescent="0.25">
      <c r="BU5688" s="140"/>
    </row>
    <row r="5689" spans="73:73" x14ac:dyDescent="0.25">
      <c r="BU5689" s="140"/>
    </row>
    <row r="5690" spans="73:73" x14ac:dyDescent="0.25">
      <c r="BU5690" s="140"/>
    </row>
    <row r="5691" spans="73:73" x14ac:dyDescent="0.25">
      <c r="BU5691" s="140"/>
    </row>
    <row r="5692" spans="73:73" x14ac:dyDescent="0.25">
      <c r="BU5692" s="140"/>
    </row>
    <row r="5693" spans="73:73" x14ac:dyDescent="0.25">
      <c r="BU5693" s="140"/>
    </row>
    <row r="5694" spans="73:73" x14ac:dyDescent="0.25">
      <c r="BU5694" s="140"/>
    </row>
    <row r="5695" spans="73:73" x14ac:dyDescent="0.25">
      <c r="BU5695" s="140"/>
    </row>
    <row r="5696" spans="73:73" x14ac:dyDescent="0.25">
      <c r="BU5696" s="140"/>
    </row>
    <row r="5697" spans="73:73" x14ac:dyDescent="0.25">
      <c r="BU5697" s="140"/>
    </row>
    <row r="5698" spans="73:73" x14ac:dyDescent="0.25">
      <c r="BU5698" s="140"/>
    </row>
    <row r="5699" spans="73:73" x14ac:dyDescent="0.25">
      <c r="BU5699" s="140"/>
    </row>
    <row r="5700" spans="73:73" x14ac:dyDescent="0.25">
      <c r="BU5700" s="140"/>
    </row>
    <row r="5701" spans="73:73" x14ac:dyDescent="0.25">
      <c r="BU5701" s="140"/>
    </row>
    <row r="5702" spans="73:73" x14ac:dyDescent="0.25">
      <c r="BU5702" s="140"/>
    </row>
    <row r="5703" spans="73:73" x14ac:dyDescent="0.25">
      <c r="BU5703" s="140"/>
    </row>
    <row r="5704" spans="73:73" x14ac:dyDescent="0.25">
      <c r="BU5704" s="140"/>
    </row>
    <row r="5705" spans="73:73" x14ac:dyDescent="0.25">
      <c r="BU5705" s="140"/>
    </row>
    <row r="5706" spans="73:73" x14ac:dyDescent="0.25">
      <c r="BU5706" s="140"/>
    </row>
    <row r="5707" spans="73:73" x14ac:dyDescent="0.25">
      <c r="BU5707" s="140"/>
    </row>
    <row r="5708" spans="73:73" x14ac:dyDescent="0.25">
      <c r="BU5708" s="140"/>
    </row>
    <row r="5709" spans="73:73" x14ac:dyDescent="0.25">
      <c r="BU5709" s="140"/>
    </row>
    <row r="5710" spans="73:73" x14ac:dyDescent="0.25">
      <c r="BU5710" s="140"/>
    </row>
    <row r="5711" spans="73:73" x14ac:dyDescent="0.25">
      <c r="BU5711" s="140"/>
    </row>
    <row r="5712" spans="73:73" x14ac:dyDescent="0.25">
      <c r="BU5712" s="140"/>
    </row>
    <row r="5713" spans="73:73" x14ac:dyDescent="0.25">
      <c r="BU5713" s="140"/>
    </row>
    <row r="5714" spans="73:73" x14ac:dyDescent="0.25">
      <c r="BU5714" s="140"/>
    </row>
    <row r="5715" spans="73:73" x14ac:dyDescent="0.25">
      <c r="BU5715" s="140"/>
    </row>
    <row r="5716" spans="73:73" x14ac:dyDescent="0.25">
      <c r="BU5716" s="140"/>
    </row>
    <row r="5717" spans="73:73" x14ac:dyDescent="0.25">
      <c r="BU5717" s="140"/>
    </row>
    <row r="5718" spans="73:73" x14ac:dyDescent="0.25">
      <c r="BU5718" s="140"/>
    </row>
    <row r="5719" spans="73:73" x14ac:dyDescent="0.25">
      <c r="BU5719" s="140"/>
    </row>
    <row r="5720" spans="73:73" x14ac:dyDescent="0.25">
      <c r="BU5720" s="140"/>
    </row>
    <row r="5721" spans="73:73" x14ac:dyDescent="0.25">
      <c r="BU5721" s="140"/>
    </row>
    <row r="5722" spans="73:73" x14ac:dyDescent="0.25">
      <c r="BU5722" s="140"/>
    </row>
    <row r="5723" spans="73:73" x14ac:dyDescent="0.25">
      <c r="BU5723" s="140"/>
    </row>
    <row r="5724" spans="73:73" x14ac:dyDescent="0.25">
      <c r="BU5724" s="140"/>
    </row>
    <row r="5725" spans="73:73" x14ac:dyDescent="0.25">
      <c r="BU5725" s="140"/>
    </row>
    <row r="5726" spans="73:73" x14ac:dyDescent="0.25">
      <c r="BU5726" s="140"/>
    </row>
    <row r="5727" spans="73:73" x14ac:dyDescent="0.25">
      <c r="BU5727" s="140"/>
    </row>
    <row r="5728" spans="73:73" x14ac:dyDescent="0.25">
      <c r="BU5728" s="140"/>
    </row>
    <row r="5729" spans="73:73" x14ac:dyDescent="0.25">
      <c r="BU5729" s="140"/>
    </row>
    <row r="5730" spans="73:73" x14ac:dyDescent="0.25">
      <c r="BU5730" s="140"/>
    </row>
    <row r="5731" spans="73:73" x14ac:dyDescent="0.25">
      <c r="BU5731" s="140"/>
    </row>
    <row r="5732" spans="73:73" x14ac:dyDescent="0.25">
      <c r="BU5732" s="140"/>
    </row>
    <row r="5733" spans="73:73" x14ac:dyDescent="0.25">
      <c r="BU5733" s="140"/>
    </row>
    <row r="5734" spans="73:73" x14ac:dyDescent="0.25">
      <c r="BU5734" s="140"/>
    </row>
    <row r="5735" spans="73:73" x14ac:dyDescent="0.25">
      <c r="BU5735" s="140"/>
    </row>
    <row r="5736" spans="73:73" x14ac:dyDescent="0.25">
      <c r="BU5736" s="140"/>
    </row>
    <row r="5737" spans="73:73" x14ac:dyDescent="0.25">
      <c r="BU5737" s="140"/>
    </row>
    <row r="5738" spans="73:73" x14ac:dyDescent="0.25">
      <c r="BU5738" s="140"/>
    </row>
    <row r="5739" spans="73:73" x14ac:dyDescent="0.25">
      <c r="BU5739" s="140"/>
    </row>
    <row r="5740" spans="73:73" x14ac:dyDescent="0.25">
      <c r="BU5740" s="140"/>
    </row>
    <row r="5741" spans="73:73" x14ac:dyDescent="0.25">
      <c r="BU5741" s="140"/>
    </row>
    <row r="5742" spans="73:73" x14ac:dyDescent="0.25">
      <c r="BU5742" s="140"/>
    </row>
    <row r="5743" spans="73:73" x14ac:dyDescent="0.25">
      <c r="BU5743" s="140"/>
    </row>
    <row r="5744" spans="73:73" x14ac:dyDescent="0.25">
      <c r="BU5744" s="140"/>
    </row>
    <row r="5745" spans="73:73" x14ac:dyDescent="0.25">
      <c r="BU5745" s="140"/>
    </row>
    <row r="5746" spans="73:73" x14ac:dyDescent="0.25">
      <c r="BU5746" s="140"/>
    </row>
    <row r="5747" spans="73:73" x14ac:dyDescent="0.25">
      <c r="BU5747" s="140"/>
    </row>
    <row r="5748" spans="73:73" x14ac:dyDescent="0.25">
      <c r="BU5748" s="140"/>
    </row>
    <row r="5749" spans="73:73" x14ac:dyDescent="0.25">
      <c r="BU5749" s="140"/>
    </row>
    <row r="5750" spans="73:73" x14ac:dyDescent="0.25">
      <c r="BU5750" s="140"/>
    </row>
    <row r="5751" spans="73:73" x14ac:dyDescent="0.25">
      <c r="BU5751" s="140"/>
    </row>
    <row r="5752" spans="73:73" x14ac:dyDescent="0.25">
      <c r="BU5752" s="140"/>
    </row>
    <row r="5753" spans="73:73" x14ac:dyDescent="0.25">
      <c r="BU5753" s="140"/>
    </row>
    <row r="5754" spans="73:73" x14ac:dyDescent="0.25">
      <c r="BU5754" s="140"/>
    </row>
    <row r="5755" spans="73:73" x14ac:dyDescent="0.25">
      <c r="BU5755" s="140"/>
    </row>
    <row r="5756" spans="73:73" x14ac:dyDescent="0.25">
      <c r="BU5756" s="140"/>
    </row>
    <row r="5757" spans="73:73" x14ac:dyDescent="0.25">
      <c r="BU5757" s="140"/>
    </row>
    <row r="5758" spans="73:73" x14ac:dyDescent="0.25">
      <c r="BU5758" s="140"/>
    </row>
    <row r="5759" spans="73:73" x14ac:dyDescent="0.25">
      <c r="BU5759" s="140"/>
    </row>
    <row r="5760" spans="73:73" x14ac:dyDescent="0.25">
      <c r="BU5760" s="140"/>
    </row>
    <row r="5761" spans="73:73" x14ac:dyDescent="0.25">
      <c r="BU5761" s="140"/>
    </row>
    <row r="5762" spans="73:73" x14ac:dyDescent="0.25">
      <c r="BU5762" s="140"/>
    </row>
    <row r="5763" spans="73:73" x14ac:dyDescent="0.25">
      <c r="BU5763" s="140"/>
    </row>
    <row r="5764" spans="73:73" x14ac:dyDescent="0.25">
      <c r="BU5764" s="140"/>
    </row>
    <row r="5765" spans="73:73" x14ac:dyDescent="0.25">
      <c r="BU5765" s="140"/>
    </row>
    <row r="5766" spans="73:73" x14ac:dyDescent="0.25">
      <c r="BU5766" s="140"/>
    </row>
    <row r="5767" spans="73:73" x14ac:dyDescent="0.25">
      <c r="BU5767" s="140"/>
    </row>
    <row r="5768" spans="73:73" x14ac:dyDescent="0.25">
      <c r="BU5768" s="140"/>
    </row>
    <row r="5769" spans="73:73" x14ac:dyDescent="0.25">
      <c r="BU5769" s="140"/>
    </row>
    <row r="5770" spans="73:73" x14ac:dyDescent="0.25">
      <c r="BU5770" s="140"/>
    </row>
    <row r="5771" spans="73:73" x14ac:dyDescent="0.25">
      <c r="BU5771" s="140"/>
    </row>
    <row r="5772" spans="73:73" x14ac:dyDescent="0.25">
      <c r="BU5772" s="140"/>
    </row>
    <row r="5773" spans="73:73" x14ac:dyDescent="0.25">
      <c r="BU5773" s="140"/>
    </row>
    <row r="5774" spans="73:73" x14ac:dyDescent="0.25">
      <c r="BU5774" s="140"/>
    </row>
    <row r="5775" spans="73:73" x14ac:dyDescent="0.25">
      <c r="BU5775" s="140"/>
    </row>
    <row r="5776" spans="73:73" x14ac:dyDescent="0.25">
      <c r="BU5776" s="140"/>
    </row>
    <row r="5777" spans="73:73" x14ac:dyDescent="0.25">
      <c r="BU5777" s="140"/>
    </row>
    <row r="5778" spans="73:73" x14ac:dyDescent="0.25">
      <c r="BU5778" s="140"/>
    </row>
    <row r="5779" spans="73:73" x14ac:dyDescent="0.25">
      <c r="BU5779" s="140"/>
    </row>
    <row r="5780" spans="73:73" x14ac:dyDescent="0.25">
      <c r="BU5780" s="140"/>
    </row>
    <row r="5781" spans="73:73" x14ac:dyDescent="0.25">
      <c r="BU5781" s="140"/>
    </row>
    <row r="5782" spans="73:73" x14ac:dyDescent="0.25">
      <c r="BU5782" s="140"/>
    </row>
    <row r="5783" spans="73:73" x14ac:dyDescent="0.25">
      <c r="BU5783" s="140"/>
    </row>
    <row r="5784" spans="73:73" x14ac:dyDescent="0.25">
      <c r="BU5784" s="140"/>
    </row>
    <row r="5785" spans="73:73" x14ac:dyDescent="0.25">
      <c r="BU5785" s="140"/>
    </row>
    <row r="5786" spans="73:73" x14ac:dyDescent="0.25">
      <c r="BU5786" s="140"/>
    </row>
    <row r="5787" spans="73:73" x14ac:dyDescent="0.25">
      <c r="BU5787" s="140"/>
    </row>
    <row r="5788" spans="73:73" x14ac:dyDescent="0.25">
      <c r="BU5788" s="140"/>
    </row>
    <row r="5789" spans="73:73" x14ac:dyDescent="0.25">
      <c r="BU5789" s="140"/>
    </row>
    <row r="5790" spans="73:73" x14ac:dyDescent="0.25">
      <c r="BU5790" s="140"/>
    </row>
    <row r="5791" spans="73:73" x14ac:dyDescent="0.25">
      <c r="BU5791" s="140"/>
    </row>
    <row r="5792" spans="73:73" x14ac:dyDescent="0.25">
      <c r="BU5792" s="140"/>
    </row>
    <row r="5793" spans="73:73" x14ac:dyDescent="0.25">
      <c r="BU5793" s="140"/>
    </row>
    <row r="5794" spans="73:73" x14ac:dyDescent="0.25">
      <c r="BU5794" s="140"/>
    </row>
    <row r="5795" spans="73:73" x14ac:dyDescent="0.25">
      <c r="BU5795" s="140"/>
    </row>
    <row r="5796" spans="73:73" x14ac:dyDescent="0.25">
      <c r="BU5796" s="140"/>
    </row>
    <row r="5797" spans="73:73" x14ac:dyDescent="0.25">
      <c r="BU5797" s="140"/>
    </row>
    <row r="5798" spans="73:73" x14ac:dyDescent="0.25">
      <c r="BU5798" s="140"/>
    </row>
    <row r="5799" spans="73:73" x14ac:dyDescent="0.25">
      <c r="BU5799" s="140"/>
    </row>
    <row r="5800" spans="73:73" x14ac:dyDescent="0.25">
      <c r="BU5800" s="140"/>
    </row>
    <row r="5801" spans="73:73" x14ac:dyDescent="0.25">
      <c r="BU5801" s="140"/>
    </row>
    <row r="5802" spans="73:73" x14ac:dyDescent="0.25">
      <c r="BU5802" s="140"/>
    </row>
    <row r="5803" spans="73:73" x14ac:dyDescent="0.25">
      <c r="BU5803" s="140"/>
    </row>
    <row r="5804" spans="73:73" x14ac:dyDescent="0.25">
      <c r="BU5804" s="140"/>
    </row>
    <row r="5805" spans="73:73" x14ac:dyDescent="0.25">
      <c r="BU5805" s="140"/>
    </row>
    <row r="5806" spans="73:73" x14ac:dyDescent="0.25">
      <c r="BU5806" s="140"/>
    </row>
    <row r="5807" spans="73:73" x14ac:dyDescent="0.25">
      <c r="BU5807" s="140"/>
    </row>
    <row r="5808" spans="73:73" x14ac:dyDescent="0.25">
      <c r="BU5808" s="140"/>
    </row>
    <row r="5809" spans="73:73" x14ac:dyDescent="0.25">
      <c r="BU5809" s="140"/>
    </row>
    <row r="5810" spans="73:73" x14ac:dyDescent="0.25">
      <c r="BU5810" s="140"/>
    </row>
    <row r="5811" spans="73:73" x14ac:dyDescent="0.25">
      <c r="BU5811" s="140"/>
    </row>
    <row r="5812" spans="73:73" x14ac:dyDescent="0.25">
      <c r="BU5812" s="140"/>
    </row>
    <row r="5813" spans="73:73" x14ac:dyDescent="0.25">
      <c r="BU5813" s="140"/>
    </row>
    <row r="5814" spans="73:73" x14ac:dyDescent="0.25">
      <c r="BU5814" s="140"/>
    </row>
    <row r="5815" spans="73:73" x14ac:dyDescent="0.25">
      <c r="BU5815" s="140"/>
    </row>
    <row r="5816" spans="73:73" x14ac:dyDescent="0.25">
      <c r="BU5816" s="140"/>
    </row>
    <row r="5817" spans="73:73" x14ac:dyDescent="0.25">
      <c r="BU5817" s="140"/>
    </row>
    <row r="5818" spans="73:73" x14ac:dyDescent="0.25">
      <c r="BU5818" s="140"/>
    </row>
    <row r="5819" spans="73:73" x14ac:dyDescent="0.25">
      <c r="BU5819" s="140"/>
    </row>
    <row r="5820" spans="73:73" x14ac:dyDescent="0.25">
      <c r="BU5820" s="140"/>
    </row>
    <row r="5821" spans="73:73" x14ac:dyDescent="0.25">
      <c r="BU5821" s="140"/>
    </row>
    <row r="5822" spans="73:73" x14ac:dyDescent="0.25">
      <c r="BU5822" s="140"/>
    </row>
    <row r="5823" spans="73:73" x14ac:dyDescent="0.25">
      <c r="BU5823" s="140"/>
    </row>
    <row r="5824" spans="73:73" x14ac:dyDescent="0.25">
      <c r="BU5824" s="140"/>
    </row>
    <row r="5825" spans="73:73" x14ac:dyDescent="0.25">
      <c r="BU5825" s="140"/>
    </row>
    <row r="5826" spans="73:73" x14ac:dyDescent="0.25">
      <c r="BU5826" s="140"/>
    </row>
    <row r="5827" spans="73:73" x14ac:dyDescent="0.25">
      <c r="BU5827" s="140"/>
    </row>
    <row r="5828" spans="73:73" x14ac:dyDescent="0.25">
      <c r="BU5828" s="140"/>
    </row>
    <row r="5829" spans="73:73" x14ac:dyDescent="0.25">
      <c r="BU5829" s="140"/>
    </row>
    <row r="5830" spans="73:73" x14ac:dyDescent="0.25">
      <c r="BU5830" s="140"/>
    </row>
    <row r="5831" spans="73:73" x14ac:dyDescent="0.25">
      <c r="BU5831" s="140"/>
    </row>
    <row r="5832" spans="73:73" x14ac:dyDescent="0.25">
      <c r="BU5832" s="140"/>
    </row>
    <row r="5833" spans="73:73" x14ac:dyDescent="0.25">
      <c r="BU5833" s="140"/>
    </row>
    <row r="5834" spans="73:73" x14ac:dyDescent="0.25">
      <c r="BU5834" s="140"/>
    </row>
    <row r="5835" spans="73:73" x14ac:dyDescent="0.25">
      <c r="BU5835" s="140"/>
    </row>
    <row r="5836" spans="73:73" x14ac:dyDescent="0.25">
      <c r="BU5836" s="140"/>
    </row>
    <row r="5837" spans="73:73" x14ac:dyDescent="0.25">
      <c r="BU5837" s="140"/>
    </row>
    <row r="5838" spans="73:73" x14ac:dyDescent="0.25">
      <c r="BU5838" s="140"/>
    </row>
    <row r="5839" spans="73:73" x14ac:dyDescent="0.25">
      <c r="BU5839" s="140"/>
    </row>
    <row r="5840" spans="73:73" x14ac:dyDescent="0.25">
      <c r="BU5840" s="140"/>
    </row>
    <row r="5841" spans="73:73" x14ac:dyDescent="0.25">
      <c r="BU5841" s="140"/>
    </row>
    <row r="5842" spans="73:73" x14ac:dyDescent="0.25">
      <c r="BU5842" s="140"/>
    </row>
    <row r="5843" spans="73:73" x14ac:dyDescent="0.25">
      <c r="BU5843" s="140"/>
    </row>
    <row r="5844" spans="73:73" x14ac:dyDescent="0.25">
      <c r="BU5844" s="140"/>
    </row>
    <row r="5845" spans="73:73" x14ac:dyDescent="0.25">
      <c r="BU5845" s="140"/>
    </row>
    <row r="5846" spans="73:73" x14ac:dyDescent="0.25">
      <c r="BU5846" s="140"/>
    </row>
    <row r="5847" spans="73:73" x14ac:dyDescent="0.25">
      <c r="BU5847" s="140"/>
    </row>
    <row r="5848" spans="73:73" x14ac:dyDescent="0.25">
      <c r="BU5848" s="140"/>
    </row>
    <row r="5849" spans="73:73" x14ac:dyDescent="0.25">
      <c r="BU5849" s="140"/>
    </row>
    <row r="5850" spans="73:73" x14ac:dyDescent="0.25">
      <c r="BU5850" s="140"/>
    </row>
    <row r="5851" spans="73:73" x14ac:dyDescent="0.25">
      <c r="BU5851" s="140"/>
    </row>
    <row r="5852" spans="73:73" x14ac:dyDescent="0.25">
      <c r="BU5852" s="140"/>
    </row>
    <row r="5853" spans="73:73" x14ac:dyDescent="0.25">
      <c r="BU5853" s="140"/>
    </row>
    <row r="5854" spans="73:73" x14ac:dyDescent="0.25">
      <c r="BU5854" s="140"/>
    </row>
    <row r="5855" spans="73:73" x14ac:dyDescent="0.25">
      <c r="BU5855" s="140"/>
    </row>
    <row r="5856" spans="73:73" x14ac:dyDescent="0.25">
      <c r="BU5856" s="140"/>
    </row>
    <row r="5857" spans="73:73" x14ac:dyDescent="0.25">
      <c r="BU5857" s="140"/>
    </row>
    <row r="5858" spans="73:73" x14ac:dyDescent="0.25">
      <c r="BU5858" s="140"/>
    </row>
    <row r="5859" spans="73:73" x14ac:dyDescent="0.25">
      <c r="BU5859" s="140"/>
    </row>
    <row r="5860" spans="73:73" x14ac:dyDescent="0.25">
      <c r="BU5860" s="140"/>
    </row>
    <row r="5861" spans="73:73" x14ac:dyDescent="0.25">
      <c r="BU5861" s="140"/>
    </row>
    <row r="5862" spans="73:73" x14ac:dyDescent="0.25">
      <c r="BU5862" s="140"/>
    </row>
    <row r="5863" spans="73:73" x14ac:dyDescent="0.25">
      <c r="BU5863" s="140"/>
    </row>
    <row r="5864" spans="73:73" x14ac:dyDescent="0.25">
      <c r="BU5864" s="140"/>
    </row>
    <row r="5865" spans="73:73" x14ac:dyDescent="0.25">
      <c r="BU5865" s="140"/>
    </row>
    <row r="5866" spans="73:73" x14ac:dyDescent="0.25">
      <c r="BU5866" s="140"/>
    </row>
    <row r="5867" spans="73:73" x14ac:dyDescent="0.25">
      <c r="BU5867" s="140"/>
    </row>
    <row r="5868" spans="73:73" x14ac:dyDescent="0.25">
      <c r="BU5868" s="140"/>
    </row>
    <row r="5869" spans="73:73" x14ac:dyDescent="0.25">
      <c r="BU5869" s="140"/>
    </row>
    <row r="5870" spans="73:73" x14ac:dyDescent="0.25">
      <c r="BU5870" s="140"/>
    </row>
    <row r="5871" spans="73:73" x14ac:dyDescent="0.25">
      <c r="BU5871" s="140"/>
    </row>
    <row r="5872" spans="73:73" x14ac:dyDescent="0.25">
      <c r="BU5872" s="140"/>
    </row>
    <row r="5873" spans="73:73" x14ac:dyDescent="0.25">
      <c r="BU5873" s="140"/>
    </row>
    <row r="5874" spans="73:73" x14ac:dyDescent="0.25">
      <c r="BU5874" s="140"/>
    </row>
    <row r="5875" spans="73:73" x14ac:dyDescent="0.25">
      <c r="BU5875" s="140"/>
    </row>
    <row r="5876" spans="73:73" x14ac:dyDescent="0.25">
      <c r="BU5876" s="140"/>
    </row>
    <row r="5877" spans="73:73" x14ac:dyDescent="0.25">
      <c r="BU5877" s="140"/>
    </row>
    <row r="5878" spans="73:73" x14ac:dyDescent="0.25">
      <c r="BU5878" s="140"/>
    </row>
    <row r="5879" spans="73:73" x14ac:dyDescent="0.25">
      <c r="BU5879" s="140"/>
    </row>
    <row r="5880" spans="73:73" x14ac:dyDescent="0.25">
      <c r="BU5880" s="140"/>
    </row>
    <row r="5881" spans="73:73" x14ac:dyDescent="0.25">
      <c r="BU5881" s="140"/>
    </row>
    <row r="5882" spans="73:73" x14ac:dyDescent="0.25">
      <c r="BU5882" s="140"/>
    </row>
    <row r="5883" spans="73:73" x14ac:dyDescent="0.25">
      <c r="BU5883" s="140"/>
    </row>
    <row r="5884" spans="73:73" x14ac:dyDescent="0.25">
      <c r="BU5884" s="140"/>
    </row>
    <row r="5885" spans="73:73" x14ac:dyDescent="0.25">
      <c r="BU5885" s="140"/>
    </row>
    <row r="5886" spans="73:73" x14ac:dyDescent="0.25">
      <c r="BU5886" s="140"/>
    </row>
    <row r="5887" spans="73:73" x14ac:dyDescent="0.25">
      <c r="BU5887" s="140"/>
    </row>
    <row r="5888" spans="73:73" x14ac:dyDescent="0.25">
      <c r="BU5888" s="140"/>
    </row>
    <row r="5889" spans="73:73" x14ac:dyDescent="0.25">
      <c r="BU5889" s="140"/>
    </row>
    <row r="5890" spans="73:73" x14ac:dyDescent="0.25">
      <c r="BU5890" s="140"/>
    </row>
    <row r="5891" spans="73:73" x14ac:dyDescent="0.25">
      <c r="BU5891" s="140"/>
    </row>
    <row r="5892" spans="73:73" x14ac:dyDescent="0.25">
      <c r="BU5892" s="140"/>
    </row>
    <row r="5893" spans="73:73" x14ac:dyDescent="0.25">
      <c r="BU5893" s="140"/>
    </row>
    <row r="5894" spans="73:73" x14ac:dyDescent="0.25">
      <c r="BU5894" s="140"/>
    </row>
    <row r="5895" spans="73:73" x14ac:dyDescent="0.25">
      <c r="BU5895" s="140"/>
    </row>
    <row r="5896" spans="73:73" x14ac:dyDescent="0.25">
      <c r="BU5896" s="140"/>
    </row>
    <row r="5897" spans="73:73" x14ac:dyDescent="0.25">
      <c r="BU5897" s="140"/>
    </row>
    <row r="5898" spans="73:73" x14ac:dyDescent="0.25">
      <c r="BU5898" s="140"/>
    </row>
    <row r="5899" spans="73:73" x14ac:dyDescent="0.25">
      <c r="BU5899" s="140"/>
    </row>
    <row r="5900" spans="73:73" x14ac:dyDescent="0.25">
      <c r="BU5900" s="140"/>
    </row>
    <row r="5901" spans="73:73" x14ac:dyDescent="0.25">
      <c r="BU5901" s="140"/>
    </row>
    <row r="5902" spans="73:73" x14ac:dyDescent="0.25">
      <c r="BU5902" s="140"/>
    </row>
    <row r="5903" spans="73:73" x14ac:dyDescent="0.25">
      <c r="BU5903" s="140"/>
    </row>
    <row r="5904" spans="73:73" x14ac:dyDescent="0.25">
      <c r="BU5904" s="140"/>
    </row>
    <row r="5905" spans="73:73" x14ac:dyDescent="0.25">
      <c r="BU5905" s="140"/>
    </row>
    <row r="5906" spans="73:73" x14ac:dyDescent="0.25">
      <c r="BU5906" s="140"/>
    </row>
    <row r="5907" spans="73:73" x14ac:dyDescent="0.25">
      <c r="BU5907" s="140"/>
    </row>
    <row r="5908" spans="73:73" x14ac:dyDescent="0.25">
      <c r="BU5908" s="140"/>
    </row>
    <row r="5909" spans="73:73" x14ac:dyDescent="0.25">
      <c r="BU5909" s="140"/>
    </row>
    <row r="5910" spans="73:73" x14ac:dyDescent="0.25">
      <c r="BU5910" s="140"/>
    </row>
    <row r="5911" spans="73:73" x14ac:dyDescent="0.25">
      <c r="BU5911" s="140"/>
    </row>
    <row r="5912" spans="73:73" x14ac:dyDescent="0.25">
      <c r="BU5912" s="140"/>
    </row>
    <row r="5913" spans="73:73" x14ac:dyDescent="0.25">
      <c r="BU5913" s="140"/>
    </row>
    <row r="5914" spans="73:73" x14ac:dyDescent="0.25">
      <c r="BU5914" s="140"/>
    </row>
    <row r="5915" spans="73:73" x14ac:dyDescent="0.25">
      <c r="BU5915" s="140"/>
    </row>
    <row r="5916" spans="73:73" x14ac:dyDescent="0.25">
      <c r="BU5916" s="140"/>
    </row>
    <row r="5917" spans="73:73" x14ac:dyDescent="0.25">
      <c r="BU5917" s="140"/>
    </row>
    <row r="5918" spans="73:73" x14ac:dyDescent="0.25">
      <c r="BU5918" s="140"/>
    </row>
    <row r="5919" spans="73:73" x14ac:dyDescent="0.25">
      <c r="BU5919" s="140"/>
    </row>
    <row r="5920" spans="73:73" x14ac:dyDescent="0.25">
      <c r="BU5920" s="140"/>
    </row>
    <row r="5921" spans="73:73" x14ac:dyDescent="0.25">
      <c r="BU5921" s="140"/>
    </row>
    <row r="5922" spans="73:73" x14ac:dyDescent="0.25">
      <c r="BU5922" s="140"/>
    </row>
    <row r="5923" spans="73:73" x14ac:dyDescent="0.25">
      <c r="BU5923" s="140"/>
    </row>
    <row r="5924" spans="73:73" x14ac:dyDescent="0.25">
      <c r="BU5924" s="140"/>
    </row>
    <row r="5925" spans="73:73" x14ac:dyDescent="0.25">
      <c r="BU5925" s="140"/>
    </row>
    <row r="5926" spans="73:73" x14ac:dyDescent="0.25">
      <c r="BU5926" s="140"/>
    </row>
    <row r="5927" spans="73:73" x14ac:dyDescent="0.25">
      <c r="BU5927" s="140"/>
    </row>
    <row r="5928" spans="73:73" x14ac:dyDescent="0.25">
      <c r="BU5928" s="140"/>
    </row>
    <row r="5929" spans="73:73" x14ac:dyDescent="0.25">
      <c r="BU5929" s="140"/>
    </row>
    <row r="5930" spans="73:73" x14ac:dyDescent="0.25">
      <c r="BU5930" s="140"/>
    </row>
    <row r="5931" spans="73:73" x14ac:dyDescent="0.25">
      <c r="BU5931" s="140"/>
    </row>
    <row r="5932" spans="73:73" x14ac:dyDescent="0.25">
      <c r="BU5932" s="140"/>
    </row>
    <row r="5933" spans="73:73" x14ac:dyDescent="0.25">
      <c r="BU5933" s="140"/>
    </row>
    <row r="5934" spans="73:73" x14ac:dyDescent="0.25">
      <c r="BU5934" s="140"/>
    </row>
    <row r="5935" spans="73:73" x14ac:dyDescent="0.25">
      <c r="BU5935" s="140"/>
    </row>
    <row r="5936" spans="73:73" x14ac:dyDescent="0.25">
      <c r="BU5936" s="140"/>
    </row>
    <row r="5937" spans="73:73" x14ac:dyDescent="0.25">
      <c r="BU5937" s="140"/>
    </row>
    <row r="5938" spans="73:73" x14ac:dyDescent="0.25">
      <c r="BU5938" s="140"/>
    </row>
    <row r="5939" spans="73:73" x14ac:dyDescent="0.25">
      <c r="BU5939" s="140"/>
    </row>
    <row r="5940" spans="73:73" x14ac:dyDescent="0.25">
      <c r="BU5940" s="140"/>
    </row>
    <row r="5941" spans="73:73" x14ac:dyDescent="0.25">
      <c r="BU5941" s="140"/>
    </row>
    <row r="5942" spans="73:73" x14ac:dyDescent="0.25">
      <c r="BU5942" s="140"/>
    </row>
    <row r="5943" spans="73:73" x14ac:dyDescent="0.25">
      <c r="BU5943" s="140"/>
    </row>
    <row r="5944" spans="73:73" x14ac:dyDescent="0.25">
      <c r="BU5944" s="140"/>
    </row>
    <row r="5945" spans="73:73" x14ac:dyDescent="0.25">
      <c r="BU5945" s="140"/>
    </row>
    <row r="5946" spans="73:73" x14ac:dyDescent="0.25">
      <c r="BU5946" s="140"/>
    </row>
    <row r="5947" spans="73:73" x14ac:dyDescent="0.25">
      <c r="BU5947" s="140"/>
    </row>
    <row r="5948" spans="73:73" x14ac:dyDescent="0.25">
      <c r="BU5948" s="140"/>
    </row>
    <row r="5949" spans="73:73" x14ac:dyDescent="0.25">
      <c r="BU5949" s="140"/>
    </row>
    <row r="5950" spans="73:73" x14ac:dyDescent="0.25">
      <c r="BU5950" s="140"/>
    </row>
    <row r="5951" spans="73:73" x14ac:dyDescent="0.25">
      <c r="BU5951" s="140"/>
    </row>
    <row r="5952" spans="73:73" x14ac:dyDescent="0.25">
      <c r="BU5952" s="140"/>
    </row>
    <row r="5953" spans="73:73" x14ac:dyDescent="0.25">
      <c r="BU5953" s="140"/>
    </row>
    <row r="5954" spans="73:73" x14ac:dyDescent="0.25">
      <c r="BU5954" s="140"/>
    </row>
    <row r="5955" spans="73:73" x14ac:dyDescent="0.25">
      <c r="BU5955" s="140"/>
    </row>
    <row r="5956" spans="73:73" x14ac:dyDescent="0.25">
      <c r="BU5956" s="140"/>
    </row>
    <row r="5957" spans="73:73" x14ac:dyDescent="0.25">
      <c r="BU5957" s="140"/>
    </row>
    <row r="5958" spans="73:73" x14ac:dyDescent="0.25">
      <c r="BU5958" s="140"/>
    </row>
    <row r="5959" spans="73:73" x14ac:dyDescent="0.25">
      <c r="BU5959" s="140"/>
    </row>
    <row r="5960" spans="73:73" x14ac:dyDescent="0.25">
      <c r="BU5960" s="140"/>
    </row>
    <row r="5961" spans="73:73" x14ac:dyDescent="0.25">
      <c r="BU5961" s="140"/>
    </row>
    <row r="5962" spans="73:73" x14ac:dyDescent="0.25">
      <c r="BU5962" s="140"/>
    </row>
    <row r="5963" spans="73:73" x14ac:dyDescent="0.25">
      <c r="BU5963" s="140"/>
    </row>
    <row r="5964" spans="73:73" x14ac:dyDescent="0.25">
      <c r="BU5964" s="140"/>
    </row>
    <row r="5965" spans="73:73" x14ac:dyDescent="0.25">
      <c r="BU5965" s="140"/>
    </row>
    <row r="5966" spans="73:73" x14ac:dyDescent="0.25">
      <c r="BU5966" s="140"/>
    </row>
    <row r="5967" spans="73:73" x14ac:dyDescent="0.25">
      <c r="BU5967" s="140"/>
    </row>
    <row r="5968" spans="73:73" x14ac:dyDescent="0.25">
      <c r="BU5968" s="140"/>
    </row>
    <row r="5969" spans="73:73" x14ac:dyDescent="0.25">
      <c r="BU5969" s="140"/>
    </row>
    <row r="5970" spans="73:73" x14ac:dyDescent="0.25">
      <c r="BU5970" s="140"/>
    </row>
    <row r="5971" spans="73:73" x14ac:dyDescent="0.25">
      <c r="BU5971" s="140"/>
    </row>
    <row r="5972" spans="73:73" x14ac:dyDescent="0.25">
      <c r="BU5972" s="140"/>
    </row>
    <row r="5973" spans="73:73" x14ac:dyDescent="0.25">
      <c r="BU5973" s="140"/>
    </row>
    <row r="5974" spans="73:73" x14ac:dyDescent="0.25">
      <c r="BU5974" s="140"/>
    </row>
    <row r="5975" spans="73:73" x14ac:dyDescent="0.25">
      <c r="BU5975" s="140"/>
    </row>
    <row r="5976" spans="73:73" x14ac:dyDescent="0.25">
      <c r="BU5976" s="140"/>
    </row>
    <row r="5977" spans="73:73" x14ac:dyDescent="0.25">
      <c r="BU5977" s="140"/>
    </row>
    <row r="5978" spans="73:73" x14ac:dyDescent="0.25">
      <c r="BU5978" s="140"/>
    </row>
    <row r="5979" spans="73:73" x14ac:dyDescent="0.25">
      <c r="BU5979" s="140"/>
    </row>
    <row r="5980" spans="73:73" x14ac:dyDescent="0.25">
      <c r="BU5980" s="140"/>
    </row>
    <row r="5981" spans="73:73" x14ac:dyDescent="0.25">
      <c r="BU5981" s="140"/>
    </row>
    <row r="5982" spans="73:73" x14ac:dyDescent="0.25">
      <c r="BU5982" s="140"/>
    </row>
    <row r="5983" spans="73:73" x14ac:dyDescent="0.25">
      <c r="BU5983" s="140"/>
    </row>
    <row r="5984" spans="73:73" x14ac:dyDescent="0.25">
      <c r="BU5984" s="140"/>
    </row>
    <row r="5985" spans="73:73" x14ac:dyDescent="0.25">
      <c r="BU5985" s="140"/>
    </row>
    <row r="5986" spans="73:73" x14ac:dyDescent="0.25">
      <c r="BU5986" s="140"/>
    </row>
    <row r="5987" spans="73:73" x14ac:dyDescent="0.25">
      <c r="BU5987" s="140"/>
    </row>
    <row r="5988" spans="73:73" x14ac:dyDescent="0.25">
      <c r="BU5988" s="140"/>
    </row>
    <row r="5989" spans="73:73" x14ac:dyDescent="0.25">
      <c r="BU5989" s="140"/>
    </row>
    <row r="5990" spans="73:73" x14ac:dyDescent="0.25">
      <c r="BU5990" s="140"/>
    </row>
    <row r="5991" spans="73:73" x14ac:dyDescent="0.25">
      <c r="BU5991" s="140"/>
    </row>
    <row r="5992" spans="73:73" x14ac:dyDescent="0.25">
      <c r="BU5992" s="140"/>
    </row>
    <row r="5993" spans="73:73" x14ac:dyDescent="0.25">
      <c r="BU5993" s="140"/>
    </row>
    <row r="5994" spans="73:73" x14ac:dyDescent="0.25">
      <c r="BU5994" s="140"/>
    </row>
    <row r="5995" spans="73:73" x14ac:dyDescent="0.25">
      <c r="BU5995" s="140"/>
    </row>
    <row r="5996" spans="73:73" x14ac:dyDescent="0.25">
      <c r="BU5996" s="140"/>
    </row>
    <row r="5997" spans="73:73" x14ac:dyDescent="0.25">
      <c r="BU5997" s="140"/>
    </row>
    <row r="5998" spans="73:73" x14ac:dyDescent="0.25">
      <c r="BU5998" s="140"/>
    </row>
    <row r="5999" spans="73:73" x14ac:dyDescent="0.25">
      <c r="BU5999" s="140"/>
    </row>
    <row r="6000" spans="73:73" x14ac:dyDescent="0.25">
      <c r="BU6000" s="140"/>
    </row>
    <row r="6001" spans="73:73" x14ac:dyDescent="0.25">
      <c r="BU6001" s="140"/>
    </row>
    <row r="6002" spans="73:73" x14ac:dyDescent="0.25">
      <c r="BU6002" s="140"/>
    </row>
    <row r="6003" spans="73:73" x14ac:dyDescent="0.25">
      <c r="BU6003" s="140"/>
    </row>
    <row r="6004" spans="73:73" x14ac:dyDescent="0.25">
      <c r="BU6004" s="140"/>
    </row>
    <row r="6005" spans="73:73" x14ac:dyDescent="0.25">
      <c r="BU6005" s="140"/>
    </row>
    <row r="6006" spans="73:73" x14ac:dyDescent="0.25">
      <c r="BU6006" s="140"/>
    </row>
    <row r="6007" spans="73:73" x14ac:dyDescent="0.25">
      <c r="BU6007" s="140"/>
    </row>
    <row r="6008" spans="73:73" x14ac:dyDescent="0.25">
      <c r="BU6008" s="140"/>
    </row>
    <row r="6009" spans="73:73" x14ac:dyDescent="0.25">
      <c r="BU6009" s="140"/>
    </row>
    <row r="6010" spans="73:73" x14ac:dyDescent="0.25">
      <c r="BU6010" s="140"/>
    </row>
    <row r="6011" spans="73:73" x14ac:dyDescent="0.25">
      <c r="BU6011" s="140"/>
    </row>
    <row r="6012" spans="73:73" x14ac:dyDescent="0.25">
      <c r="BU6012" s="140"/>
    </row>
    <row r="6013" spans="73:73" x14ac:dyDescent="0.25">
      <c r="BU6013" s="140"/>
    </row>
    <row r="6014" spans="73:73" x14ac:dyDescent="0.25">
      <c r="BU6014" s="140"/>
    </row>
    <row r="6015" spans="73:73" x14ac:dyDescent="0.25">
      <c r="BU6015" s="140"/>
    </row>
    <row r="6016" spans="73:73" x14ac:dyDescent="0.25">
      <c r="BU6016" s="140"/>
    </row>
    <row r="6017" spans="73:73" x14ac:dyDescent="0.25">
      <c r="BU6017" s="140"/>
    </row>
    <row r="6018" spans="73:73" x14ac:dyDescent="0.25">
      <c r="BU6018" s="140"/>
    </row>
    <row r="6019" spans="73:73" x14ac:dyDescent="0.25">
      <c r="BU6019" s="140"/>
    </row>
    <row r="6020" spans="73:73" x14ac:dyDescent="0.25">
      <c r="BU6020" s="140"/>
    </row>
    <row r="6021" spans="73:73" x14ac:dyDescent="0.25">
      <c r="BU6021" s="140"/>
    </row>
    <row r="6022" spans="73:73" x14ac:dyDescent="0.25">
      <c r="BU6022" s="140"/>
    </row>
    <row r="6023" spans="73:73" x14ac:dyDescent="0.25">
      <c r="BU6023" s="140"/>
    </row>
    <row r="6024" spans="73:73" x14ac:dyDescent="0.25">
      <c r="BU6024" s="140"/>
    </row>
    <row r="6025" spans="73:73" x14ac:dyDescent="0.25">
      <c r="BU6025" s="140"/>
    </row>
    <row r="6026" spans="73:73" x14ac:dyDescent="0.25">
      <c r="BU6026" s="140"/>
    </row>
    <row r="6027" spans="73:73" x14ac:dyDescent="0.25">
      <c r="BU6027" s="140"/>
    </row>
    <row r="6028" spans="73:73" x14ac:dyDescent="0.25">
      <c r="BU6028" s="140"/>
    </row>
    <row r="6029" spans="73:73" x14ac:dyDescent="0.25">
      <c r="BU6029" s="140"/>
    </row>
    <row r="6030" spans="73:73" x14ac:dyDescent="0.25">
      <c r="BU6030" s="140"/>
    </row>
    <row r="6031" spans="73:73" x14ac:dyDescent="0.25">
      <c r="BU6031" s="140"/>
    </row>
    <row r="6032" spans="73:73" x14ac:dyDescent="0.25">
      <c r="BU6032" s="140"/>
    </row>
    <row r="6033" spans="73:73" x14ac:dyDescent="0.25">
      <c r="BU6033" s="140"/>
    </row>
    <row r="6034" spans="73:73" x14ac:dyDescent="0.25">
      <c r="BU6034" s="140"/>
    </row>
    <row r="6035" spans="73:73" x14ac:dyDescent="0.25">
      <c r="BU6035" s="140"/>
    </row>
    <row r="6036" spans="73:73" x14ac:dyDescent="0.25">
      <c r="BU6036" s="140"/>
    </row>
    <row r="6037" spans="73:73" x14ac:dyDescent="0.25">
      <c r="BU6037" s="140"/>
    </row>
    <row r="6038" spans="73:73" x14ac:dyDescent="0.25">
      <c r="BU6038" s="140"/>
    </row>
    <row r="6039" spans="73:73" x14ac:dyDescent="0.25">
      <c r="BU6039" s="140"/>
    </row>
    <row r="6040" spans="73:73" x14ac:dyDescent="0.25">
      <c r="BU6040" s="140"/>
    </row>
    <row r="6041" spans="73:73" x14ac:dyDescent="0.25">
      <c r="BU6041" s="140"/>
    </row>
    <row r="6042" spans="73:73" x14ac:dyDescent="0.25">
      <c r="BU6042" s="140"/>
    </row>
    <row r="6043" spans="73:73" x14ac:dyDescent="0.25">
      <c r="BU6043" s="140"/>
    </row>
    <row r="6044" spans="73:73" x14ac:dyDescent="0.25">
      <c r="BU6044" s="140"/>
    </row>
    <row r="6045" spans="73:73" x14ac:dyDescent="0.25">
      <c r="BU6045" s="140"/>
    </row>
    <row r="6046" spans="73:73" x14ac:dyDescent="0.25">
      <c r="BU6046" s="140"/>
    </row>
    <row r="6047" spans="73:73" x14ac:dyDescent="0.25">
      <c r="BU6047" s="140"/>
    </row>
    <row r="6048" spans="73:73" x14ac:dyDescent="0.25">
      <c r="BU6048" s="140"/>
    </row>
    <row r="6049" spans="73:73" x14ac:dyDescent="0.25">
      <c r="BU6049" s="140"/>
    </row>
    <row r="6050" spans="73:73" x14ac:dyDescent="0.25">
      <c r="BU6050" s="140"/>
    </row>
    <row r="6051" spans="73:73" x14ac:dyDescent="0.25">
      <c r="BU6051" s="140"/>
    </row>
    <row r="6052" spans="73:73" x14ac:dyDescent="0.25">
      <c r="BU6052" s="140"/>
    </row>
    <row r="6053" spans="73:73" x14ac:dyDescent="0.25">
      <c r="BU6053" s="140"/>
    </row>
    <row r="6054" spans="73:73" x14ac:dyDescent="0.25">
      <c r="BU6054" s="140"/>
    </row>
    <row r="6055" spans="73:73" x14ac:dyDescent="0.25">
      <c r="BU6055" s="140"/>
    </row>
    <row r="6056" spans="73:73" x14ac:dyDescent="0.25">
      <c r="BU6056" s="140"/>
    </row>
    <row r="6057" spans="73:73" x14ac:dyDescent="0.25">
      <c r="BU6057" s="140"/>
    </row>
    <row r="6058" spans="73:73" x14ac:dyDescent="0.25">
      <c r="BU6058" s="140"/>
    </row>
    <row r="6059" spans="73:73" x14ac:dyDescent="0.25">
      <c r="BU6059" s="140"/>
    </row>
    <row r="6060" spans="73:73" x14ac:dyDescent="0.25">
      <c r="BU6060" s="140"/>
    </row>
    <row r="6061" spans="73:73" x14ac:dyDescent="0.25">
      <c r="BU6061" s="140"/>
    </row>
    <row r="6062" spans="73:73" x14ac:dyDescent="0.25">
      <c r="BU6062" s="140"/>
    </row>
    <row r="6063" spans="73:73" x14ac:dyDescent="0.25">
      <c r="BU6063" s="140"/>
    </row>
    <row r="6064" spans="73:73" x14ac:dyDescent="0.25">
      <c r="BU6064" s="140"/>
    </row>
    <row r="6065" spans="73:73" x14ac:dyDescent="0.25">
      <c r="BU6065" s="140"/>
    </row>
    <row r="6066" spans="73:73" x14ac:dyDescent="0.25">
      <c r="BU6066" s="140"/>
    </row>
    <row r="6067" spans="73:73" x14ac:dyDescent="0.25">
      <c r="BU6067" s="140"/>
    </row>
    <row r="6068" spans="73:73" x14ac:dyDescent="0.25">
      <c r="BU6068" s="140"/>
    </row>
    <row r="6069" spans="73:73" x14ac:dyDescent="0.25">
      <c r="BU6069" s="140"/>
    </row>
    <row r="6070" spans="73:73" x14ac:dyDescent="0.25">
      <c r="BU6070" s="140"/>
    </row>
    <row r="6071" spans="73:73" x14ac:dyDescent="0.25">
      <c r="BU6071" s="140"/>
    </row>
    <row r="6072" spans="73:73" x14ac:dyDescent="0.25">
      <c r="BU6072" s="140"/>
    </row>
    <row r="6073" spans="73:73" x14ac:dyDescent="0.25">
      <c r="BU6073" s="140"/>
    </row>
    <row r="6074" spans="73:73" x14ac:dyDescent="0.25">
      <c r="BU6074" s="140"/>
    </row>
    <row r="6075" spans="73:73" x14ac:dyDescent="0.25">
      <c r="BU6075" s="140"/>
    </row>
    <row r="6076" spans="73:73" x14ac:dyDescent="0.25">
      <c r="BU6076" s="140"/>
    </row>
    <row r="6077" spans="73:73" x14ac:dyDescent="0.25">
      <c r="BU6077" s="140"/>
    </row>
    <row r="6078" spans="73:73" x14ac:dyDescent="0.25">
      <c r="BU6078" s="140"/>
    </row>
    <row r="6079" spans="73:73" x14ac:dyDescent="0.25">
      <c r="BU6079" s="140"/>
    </row>
    <row r="6080" spans="73:73" x14ac:dyDescent="0.25">
      <c r="BU6080" s="140"/>
    </row>
    <row r="6081" spans="73:73" x14ac:dyDescent="0.25">
      <c r="BU6081" s="140"/>
    </row>
    <row r="6082" spans="73:73" x14ac:dyDescent="0.25">
      <c r="BU6082" s="140"/>
    </row>
    <row r="6083" spans="73:73" x14ac:dyDescent="0.25">
      <c r="BU6083" s="140"/>
    </row>
    <row r="6084" spans="73:73" x14ac:dyDescent="0.25">
      <c r="BU6084" s="140"/>
    </row>
    <row r="6085" spans="73:73" x14ac:dyDescent="0.25">
      <c r="BU6085" s="140"/>
    </row>
    <row r="6086" spans="73:73" x14ac:dyDescent="0.25">
      <c r="BU6086" s="140"/>
    </row>
    <row r="6087" spans="73:73" x14ac:dyDescent="0.25">
      <c r="BU6087" s="140"/>
    </row>
    <row r="6088" spans="73:73" x14ac:dyDescent="0.25">
      <c r="BU6088" s="140"/>
    </row>
    <row r="6089" spans="73:73" x14ac:dyDescent="0.25">
      <c r="BU6089" s="140"/>
    </row>
    <row r="6090" spans="73:73" x14ac:dyDescent="0.25">
      <c r="BU6090" s="140"/>
    </row>
    <row r="6091" spans="73:73" x14ac:dyDescent="0.25">
      <c r="BU6091" s="140"/>
    </row>
    <row r="6092" spans="73:73" x14ac:dyDescent="0.25">
      <c r="BU6092" s="140"/>
    </row>
    <row r="6093" spans="73:73" x14ac:dyDescent="0.25">
      <c r="BU6093" s="140"/>
    </row>
    <row r="6094" spans="73:73" x14ac:dyDescent="0.25">
      <c r="BU6094" s="140"/>
    </row>
    <row r="6095" spans="73:73" x14ac:dyDescent="0.25">
      <c r="BU6095" s="140"/>
    </row>
    <row r="6096" spans="73:73" x14ac:dyDescent="0.25">
      <c r="BU6096" s="140"/>
    </row>
    <row r="6097" spans="73:73" x14ac:dyDescent="0.25">
      <c r="BU6097" s="140"/>
    </row>
    <row r="6098" spans="73:73" x14ac:dyDescent="0.25">
      <c r="BU6098" s="140"/>
    </row>
    <row r="6099" spans="73:73" x14ac:dyDescent="0.25">
      <c r="BU6099" s="140"/>
    </row>
    <row r="6100" spans="73:73" x14ac:dyDescent="0.25">
      <c r="BU6100" s="140"/>
    </row>
    <row r="6101" spans="73:73" x14ac:dyDescent="0.25">
      <c r="BU6101" s="140"/>
    </row>
    <row r="6102" spans="73:73" x14ac:dyDescent="0.25">
      <c r="BU6102" s="140"/>
    </row>
    <row r="6103" spans="73:73" x14ac:dyDescent="0.25">
      <c r="BU6103" s="140"/>
    </row>
    <row r="6104" spans="73:73" x14ac:dyDescent="0.25">
      <c r="BU6104" s="140"/>
    </row>
    <row r="6105" spans="73:73" x14ac:dyDescent="0.25">
      <c r="BU6105" s="140"/>
    </row>
    <row r="6106" spans="73:73" x14ac:dyDescent="0.25">
      <c r="BU6106" s="140"/>
    </row>
    <row r="6107" spans="73:73" x14ac:dyDescent="0.25">
      <c r="BU6107" s="140"/>
    </row>
    <row r="6108" spans="73:73" x14ac:dyDescent="0.25">
      <c r="BU6108" s="140"/>
    </row>
    <row r="6109" spans="73:73" x14ac:dyDescent="0.25">
      <c r="BU6109" s="140"/>
    </row>
    <row r="6110" spans="73:73" x14ac:dyDescent="0.25">
      <c r="BU6110" s="140"/>
    </row>
    <row r="6111" spans="73:73" x14ac:dyDescent="0.25">
      <c r="BU6111" s="140"/>
    </row>
    <row r="6112" spans="73:73" x14ac:dyDescent="0.25">
      <c r="BU6112" s="140"/>
    </row>
    <row r="6113" spans="73:73" x14ac:dyDescent="0.25">
      <c r="BU6113" s="140"/>
    </row>
    <row r="6114" spans="73:73" x14ac:dyDescent="0.25">
      <c r="BU6114" s="140"/>
    </row>
    <row r="6115" spans="73:73" x14ac:dyDescent="0.25">
      <c r="BU6115" s="140"/>
    </row>
    <row r="6116" spans="73:73" x14ac:dyDescent="0.25">
      <c r="BU6116" s="140"/>
    </row>
    <row r="6117" spans="73:73" x14ac:dyDescent="0.25">
      <c r="BU6117" s="140"/>
    </row>
    <row r="6118" spans="73:73" x14ac:dyDescent="0.25">
      <c r="BU6118" s="140"/>
    </row>
    <row r="6119" spans="73:73" x14ac:dyDescent="0.25">
      <c r="BU6119" s="140"/>
    </row>
    <row r="6120" spans="73:73" x14ac:dyDescent="0.25">
      <c r="BU6120" s="140"/>
    </row>
    <row r="6121" spans="73:73" x14ac:dyDescent="0.25">
      <c r="BU6121" s="140"/>
    </row>
    <row r="6122" spans="73:73" x14ac:dyDescent="0.25">
      <c r="BU6122" s="140"/>
    </row>
    <row r="6123" spans="73:73" x14ac:dyDescent="0.25">
      <c r="BU6123" s="140"/>
    </row>
    <row r="6124" spans="73:73" x14ac:dyDescent="0.25">
      <c r="BU6124" s="140"/>
    </row>
    <row r="6125" spans="73:73" x14ac:dyDescent="0.25">
      <c r="BU6125" s="140"/>
    </row>
    <row r="6126" spans="73:73" x14ac:dyDescent="0.25">
      <c r="BU6126" s="140"/>
    </row>
    <row r="6127" spans="73:73" x14ac:dyDescent="0.25">
      <c r="BU6127" s="140"/>
    </row>
    <row r="6128" spans="73:73" x14ac:dyDescent="0.25">
      <c r="BU6128" s="140"/>
    </row>
    <row r="6129" spans="73:73" x14ac:dyDescent="0.25">
      <c r="BU6129" s="140"/>
    </row>
    <row r="6130" spans="73:73" x14ac:dyDescent="0.25">
      <c r="BU6130" s="140"/>
    </row>
    <row r="6131" spans="73:73" x14ac:dyDescent="0.25">
      <c r="BU6131" s="140"/>
    </row>
    <row r="6132" spans="73:73" x14ac:dyDescent="0.25">
      <c r="BU6132" s="140"/>
    </row>
    <row r="6133" spans="73:73" x14ac:dyDescent="0.25">
      <c r="BU6133" s="140"/>
    </row>
    <row r="6134" spans="73:73" x14ac:dyDescent="0.25">
      <c r="BU6134" s="140"/>
    </row>
    <row r="6135" spans="73:73" x14ac:dyDescent="0.25">
      <c r="BU6135" s="140"/>
    </row>
    <row r="6136" spans="73:73" x14ac:dyDescent="0.25">
      <c r="BU6136" s="140"/>
    </row>
    <row r="6137" spans="73:73" x14ac:dyDescent="0.25">
      <c r="BU6137" s="140"/>
    </row>
    <row r="6138" spans="73:73" x14ac:dyDescent="0.25">
      <c r="BU6138" s="140"/>
    </row>
    <row r="6139" spans="73:73" x14ac:dyDescent="0.25">
      <c r="BU6139" s="140"/>
    </row>
    <row r="6140" spans="73:73" x14ac:dyDescent="0.25">
      <c r="BU6140" s="140"/>
    </row>
    <row r="6141" spans="73:73" x14ac:dyDescent="0.25">
      <c r="BU6141" s="140"/>
    </row>
    <row r="6142" spans="73:73" x14ac:dyDescent="0.25">
      <c r="BU6142" s="140"/>
    </row>
    <row r="6143" spans="73:73" x14ac:dyDescent="0.25">
      <c r="BU6143" s="140"/>
    </row>
    <row r="6144" spans="73:73" x14ac:dyDescent="0.25">
      <c r="BU6144" s="140"/>
    </row>
    <row r="6145" spans="73:73" x14ac:dyDescent="0.25">
      <c r="BU6145" s="140"/>
    </row>
    <row r="6146" spans="73:73" x14ac:dyDescent="0.25">
      <c r="BU6146" s="140"/>
    </row>
    <row r="6147" spans="73:73" x14ac:dyDescent="0.25">
      <c r="BU6147" s="140"/>
    </row>
    <row r="6148" spans="73:73" x14ac:dyDescent="0.25">
      <c r="BU6148" s="140"/>
    </row>
    <row r="6149" spans="73:73" x14ac:dyDescent="0.25">
      <c r="BU6149" s="140"/>
    </row>
    <row r="6150" spans="73:73" x14ac:dyDescent="0.25">
      <c r="BU6150" s="140"/>
    </row>
    <row r="6151" spans="73:73" x14ac:dyDescent="0.25">
      <c r="BU6151" s="140"/>
    </row>
    <row r="6152" spans="73:73" x14ac:dyDescent="0.25">
      <c r="BU6152" s="140"/>
    </row>
    <row r="6153" spans="73:73" x14ac:dyDescent="0.25">
      <c r="BU6153" s="140"/>
    </row>
    <row r="6154" spans="73:73" x14ac:dyDescent="0.25">
      <c r="BU6154" s="140"/>
    </row>
    <row r="6155" spans="73:73" x14ac:dyDescent="0.25">
      <c r="BU6155" s="140"/>
    </row>
    <row r="6156" spans="73:73" x14ac:dyDescent="0.25">
      <c r="BU6156" s="140"/>
    </row>
    <row r="6157" spans="73:73" x14ac:dyDescent="0.25">
      <c r="BU6157" s="140"/>
    </row>
    <row r="6158" spans="73:73" x14ac:dyDescent="0.25">
      <c r="BU6158" s="140"/>
    </row>
    <row r="6159" spans="73:73" x14ac:dyDescent="0.25">
      <c r="BU6159" s="140"/>
    </row>
    <row r="6160" spans="73:73" x14ac:dyDescent="0.25">
      <c r="BU6160" s="140"/>
    </row>
    <row r="6161" spans="73:73" x14ac:dyDescent="0.25">
      <c r="BU6161" s="140"/>
    </row>
    <row r="6162" spans="73:73" x14ac:dyDescent="0.25">
      <c r="BU6162" s="140"/>
    </row>
    <row r="6163" spans="73:73" x14ac:dyDescent="0.25">
      <c r="BU6163" s="140"/>
    </row>
    <row r="6164" spans="73:73" x14ac:dyDescent="0.25">
      <c r="BU6164" s="140"/>
    </row>
    <row r="6165" spans="73:73" x14ac:dyDescent="0.25">
      <c r="BU6165" s="140"/>
    </row>
    <row r="6166" spans="73:73" x14ac:dyDescent="0.25">
      <c r="BU6166" s="140"/>
    </row>
    <row r="6167" spans="73:73" x14ac:dyDescent="0.25">
      <c r="BU6167" s="140"/>
    </row>
    <row r="6168" spans="73:73" x14ac:dyDescent="0.25">
      <c r="BU6168" s="140"/>
    </row>
    <row r="6169" spans="73:73" x14ac:dyDescent="0.25">
      <c r="BU6169" s="140"/>
    </row>
    <row r="6170" spans="73:73" x14ac:dyDescent="0.25">
      <c r="BU6170" s="140"/>
    </row>
    <row r="6171" spans="73:73" x14ac:dyDescent="0.25">
      <c r="BU6171" s="140"/>
    </row>
    <row r="6172" spans="73:73" x14ac:dyDescent="0.25">
      <c r="BU6172" s="140"/>
    </row>
    <row r="6173" spans="73:73" x14ac:dyDescent="0.25">
      <c r="BU6173" s="140"/>
    </row>
    <row r="6174" spans="73:73" x14ac:dyDescent="0.25">
      <c r="BU6174" s="140"/>
    </row>
    <row r="6175" spans="73:73" x14ac:dyDescent="0.25">
      <c r="BU6175" s="140"/>
    </row>
    <row r="6176" spans="73:73" x14ac:dyDescent="0.25">
      <c r="BU6176" s="140"/>
    </row>
    <row r="6177" spans="73:73" x14ac:dyDescent="0.25">
      <c r="BU6177" s="140"/>
    </row>
    <row r="6178" spans="73:73" x14ac:dyDescent="0.25">
      <c r="BU6178" s="140"/>
    </row>
    <row r="6179" spans="73:73" x14ac:dyDescent="0.25">
      <c r="BU6179" s="140"/>
    </row>
    <row r="6180" spans="73:73" x14ac:dyDescent="0.25">
      <c r="BU6180" s="140"/>
    </row>
    <row r="6181" spans="73:73" x14ac:dyDescent="0.25">
      <c r="BU6181" s="140"/>
    </row>
    <row r="6182" spans="73:73" x14ac:dyDescent="0.25">
      <c r="BU6182" s="140"/>
    </row>
    <row r="6183" spans="73:73" x14ac:dyDescent="0.25">
      <c r="BU6183" s="140"/>
    </row>
    <row r="6184" spans="73:73" x14ac:dyDescent="0.25">
      <c r="BU6184" s="140"/>
    </row>
    <row r="6185" spans="73:73" x14ac:dyDescent="0.25">
      <c r="BU6185" s="140"/>
    </row>
    <row r="6186" spans="73:73" x14ac:dyDescent="0.25">
      <c r="BU6186" s="140"/>
    </row>
    <row r="6187" spans="73:73" x14ac:dyDescent="0.25">
      <c r="BU6187" s="140"/>
    </row>
    <row r="6188" spans="73:73" x14ac:dyDescent="0.25">
      <c r="BU6188" s="140"/>
    </row>
    <row r="6189" spans="73:73" x14ac:dyDescent="0.25">
      <c r="BU6189" s="140"/>
    </row>
    <row r="6190" spans="73:73" x14ac:dyDescent="0.25">
      <c r="BU6190" s="140"/>
    </row>
    <row r="6191" spans="73:73" x14ac:dyDescent="0.25">
      <c r="BU6191" s="140"/>
    </row>
    <row r="6192" spans="73:73" x14ac:dyDescent="0.25">
      <c r="BU6192" s="140"/>
    </row>
    <row r="6193" spans="73:73" x14ac:dyDescent="0.25">
      <c r="BU6193" s="140"/>
    </row>
    <row r="6194" spans="73:73" x14ac:dyDescent="0.25">
      <c r="BU6194" s="140"/>
    </row>
    <row r="6195" spans="73:73" x14ac:dyDescent="0.25">
      <c r="BU6195" s="140"/>
    </row>
    <row r="6196" spans="73:73" x14ac:dyDescent="0.25">
      <c r="BU6196" s="140"/>
    </row>
    <row r="6197" spans="73:73" x14ac:dyDescent="0.25">
      <c r="BU6197" s="140"/>
    </row>
    <row r="6198" spans="73:73" x14ac:dyDescent="0.25">
      <c r="BU6198" s="140"/>
    </row>
    <row r="6199" spans="73:73" x14ac:dyDescent="0.25">
      <c r="BU6199" s="140"/>
    </row>
    <row r="6200" spans="73:73" x14ac:dyDescent="0.25">
      <c r="BU6200" s="140"/>
    </row>
    <row r="6201" spans="73:73" x14ac:dyDescent="0.25">
      <c r="BU6201" s="140"/>
    </row>
    <row r="6202" spans="73:73" x14ac:dyDescent="0.25">
      <c r="BU6202" s="140"/>
    </row>
    <row r="6203" spans="73:73" x14ac:dyDescent="0.25">
      <c r="BU6203" s="140"/>
    </row>
    <row r="6204" spans="73:73" x14ac:dyDescent="0.25">
      <c r="BU6204" s="140"/>
    </row>
    <row r="6205" spans="73:73" x14ac:dyDescent="0.25">
      <c r="BU6205" s="140"/>
    </row>
    <row r="6206" spans="73:73" x14ac:dyDescent="0.25">
      <c r="BU6206" s="140"/>
    </row>
    <row r="6207" spans="73:73" x14ac:dyDescent="0.25">
      <c r="BU6207" s="140"/>
    </row>
    <row r="6208" spans="73:73" x14ac:dyDescent="0.25">
      <c r="BU6208" s="140"/>
    </row>
    <row r="6209" spans="73:73" x14ac:dyDescent="0.25">
      <c r="BU6209" s="140"/>
    </row>
    <row r="6210" spans="73:73" x14ac:dyDescent="0.25">
      <c r="BU6210" s="140"/>
    </row>
    <row r="6211" spans="73:73" x14ac:dyDescent="0.25">
      <c r="BU6211" s="140"/>
    </row>
    <row r="6212" spans="73:73" x14ac:dyDescent="0.25">
      <c r="BU6212" s="140"/>
    </row>
    <row r="6213" spans="73:73" x14ac:dyDescent="0.25">
      <c r="BU6213" s="140"/>
    </row>
    <row r="6214" spans="73:73" x14ac:dyDescent="0.25">
      <c r="BU6214" s="140"/>
    </row>
    <row r="6215" spans="73:73" x14ac:dyDescent="0.25">
      <c r="BU6215" s="140"/>
    </row>
    <row r="6216" spans="73:73" x14ac:dyDescent="0.25">
      <c r="BU6216" s="140"/>
    </row>
    <row r="6217" spans="73:73" x14ac:dyDescent="0.25">
      <c r="BU6217" s="140"/>
    </row>
    <row r="6218" spans="73:73" x14ac:dyDescent="0.25">
      <c r="BU6218" s="140"/>
    </row>
    <row r="6219" spans="73:73" x14ac:dyDescent="0.25">
      <c r="BU6219" s="140"/>
    </row>
    <row r="6220" spans="73:73" x14ac:dyDescent="0.25">
      <c r="BU6220" s="140"/>
    </row>
    <row r="6221" spans="73:73" x14ac:dyDescent="0.25">
      <c r="BU6221" s="140"/>
    </row>
    <row r="6222" spans="73:73" x14ac:dyDescent="0.25">
      <c r="BU6222" s="140"/>
    </row>
    <row r="6223" spans="73:73" x14ac:dyDescent="0.25">
      <c r="BU6223" s="140"/>
    </row>
    <row r="6224" spans="73:73" x14ac:dyDescent="0.25">
      <c r="BU6224" s="140"/>
    </row>
    <row r="6225" spans="73:73" x14ac:dyDescent="0.25">
      <c r="BU6225" s="140"/>
    </row>
    <row r="6226" spans="73:73" x14ac:dyDescent="0.25">
      <c r="BU6226" s="140"/>
    </row>
    <row r="6227" spans="73:73" x14ac:dyDescent="0.25">
      <c r="BU6227" s="140"/>
    </row>
    <row r="6228" spans="73:73" x14ac:dyDescent="0.25">
      <c r="BU6228" s="140"/>
    </row>
    <row r="6229" spans="73:73" x14ac:dyDescent="0.25">
      <c r="BU6229" s="140"/>
    </row>
    <row r="6230" spans="73:73" x14ac:dyDescent="0.25">
      <c r="BU6230" s="140"/>
    </row>
    <row r="6231" spans="73:73" x14ac:dyDescent="0.25">
      <c r="BU6231" s="140"/>
    </row>
    <row r="6232" spans="73:73" x14ac:dyDescent="0.25">
      <c r="BU6232" s="140"/>
    </row>
    <row r="6233" spans="73:73" x14ac:dyDescent="0.25">
      <c r="BU6233" s="140"/>
    </row>
    <row r="6234" spans="73:73" x14ac:dyDescent="0.25">
      <c r="BU6234" s="140"/>
    </row>
    <row r="6235" spans="73:73" x14ac:dyDescent="0.25">
      <c r="BU6235" s="140"/>
    </row>
    <row r="6236" spans="73:73" x14ac:dyDescent="0.25">
      <c r="BU6236" s="140"/>
    </row>
    <row r="6237" spans="73:73" x14ac:dyDescent="0.25">
      <c r="BU6237" s="140"/>
    </row>
    <row r="6238" spans="73:73" x14ac:dyDescent="0.25">
      <c r="BU6238" s="140"/>
    </row>
    <row r="6239" spans="73:73" x14ac:dyDescent="0.25">
      <c r="BU6239" s="140"/>
    </row>
    <row r="6240" spans="73:73" x14ac:dyDescent="0.25">
      <c r="BU6240" s="140"/>
    </row>
    <row r="6241" spans="73:73" x14ac:dyDescent="0.25">
      <c r="BU6241" s="140"/>
    </row>
    <row r="6242" spans="73:73" x14ac:dyDescent="0.25">
      <c r="BU6242" s="140"/>
    </row>
    <row r="6243" spans="73:73" x14ac:dyDescent="0.25">
      <c r="BU6243" s="140"/>
    </row>
    <row r="6244" spans="73:73" x14ac:dyDescent="0.25">
      <c r="BU6244" s="140"/>
    </row>
    <row r="6245" spans="73:73" x14ac:dyDescent="0.25">
      <c r="BU6245" s="140"/>
    </row>
    <row r="6246" spans="73:73" x14ac:dyDescent="0.25">
      <c r="BU6246" s="140"/>
    </row>
    <row r="6247" spans="73:73" x14ac:dyDescent="0.25">
      <c r="BU6247" s="140"/>
    </row>
    <row r="6248" spans="73:73" x14ac:dyDescent="0.25">
      <c r="BU6248" s="140"/>
    </row>
    <row r="6249" spans="73:73" x14ac:dyDescent="0.25">
      <c r="BU6249" s="140"/>
    </row>
    <row r="6250" spans="73:73" x14ac:dyDescent="0.25">
      <c r="BU6250" s="140"/>
    </row>
    <row r="6251" spans="73:73" x14ac:dyDescent="0.25">
      <c r="BU6251" s="140"/>
    </row>
    <row r="6252" spans="73:73" x14ac:dyDescent="0.25">
      <c r="BU6252" s="140"/>
    </row>
    <row r="6253" spans="73:73" x14ac:dyDescent="0.25">
      <c r="BU6253" s="140"/>
    </row>
    <row r="6254" spans="73:73" x14ac:dyDescent="0.25">
      <c r="BU6254" s="140"/>
    </row>
    <row r="6255" spans="73:73" x14ac:dyDescent="0.25">
      <c r="BU6255" s="140"/>
    </row>
    <row r="6256" spans="73:73" x14ac:dyDescent="0.25">
      <c r="BU6256" s="140"/>
    </row>
    <row r="6257" spans="73:73" x14ac:dyDescent="0.25">
      <c r="BU6257" s="140"/>
    </row>
    <row r="6258" spans="73:73" x14ac:dyDescent="0.25">
      <c r="BU6258" s="140"/>
    </row>
    <row r="6259" spans="73:73" x14ac:dyDescent="0.25">
      <c r="BU6259" s="140"/>
    </row>
    <row r="6260" spans="73:73" x14ac:dyDescent="0.25">
      <c r="BU6260" s="140"/>
    </row>
    <row r="6261" spans="73:73" x14ac:dyDescent="0.25">
      <c r="BU6261" s="140"/>
    </row>
    <row r="6262" spans="73:73" x14ac:dyDescent="0.25">
      <c r="BU6262" s="140"/>
    </row>
    <row r="6263" spans="73:73" x14ac:dyDescent="0.25">
      <c r="BU6263" s="140"/>
    </row>
    <row r="6264" spans="73:73" x14ac:dyDescent="0.25">
      <c r="BU6264" s="140"/>
    </row>
    <row r="6265" spans="73:73" x14ac:dyDescent="0.25">
      <c r="BU6265" s="140"/>
    </row>
    <row r="6266" spans="73:73" x14ac:dyDescent="0.25">
      <c r="BU6266" s="140"/>
    </row>
    <row r="6267" spans="73:73" x14ac:dyDescent="0.25">
      <c r="BU6267" s="140"/>
    </row>
    <row r="6268" spans="73:73" x14ac:dyDescent="0.25">
      <c r="BU6268" s="140"/>
    </row>
    <row r="6269" spans="73:73" x14ac:dyDescent="0.25">
      <c r="BU6269" s="140"/>
    </row>
    <row r="6270" spans="73:73" x14ac:dyDescent="0.25">
      <c r="BU6270" s="140"/>
    </row>
    <row r="6271" spans="73:73" x14ac:dyDescent="0.25">
      <c r="BU6271" s="140"/>
    </row>
    <row r="6272" spans="73:73" x14ac:dyDescent="0.25">
      <c r="BU6272" s="140"/>
    </row>
    <row r="6273" spans="73:73" x14ac:dyDescent="0.25">
      <c r="BU6273" s="140"/>
    </row>
    <row r="6274" spans="73:73" x14ac:dyDescent="0.25">
      <c r="BU6274" s="140"/>
    </row>
    <row r="6275" spans="73:73" x14ac:dyDescent="0.25">
      <c r="BU6275" s="140"/>
    </row>
    <row r="6276" spans="73:73" x14ac:dyDescent="0.25">
      <c r="BU6276" s="140"/>
    </row>
    <row r="6277" spans="73:73" x14ac:dyDescent="0.25">
      <c r="BU6277" s="140"/>
    </row>
    <row r="6278" spans="73:73" x14ac:dyDescent="0.25">
      <c r="BU6278" s="140"/>
    </row>
    <row r="6279" spans="73:73" x14ac:dyDescent="0.25">
      <c r="BU6279" s="140"/>
    </row>
    <row r="6280" spans="73:73" x14ac:dyDescent="0.25">
      <c r="BU6280" s="140"/>
    </row>
    <row r="6281" spans="73:73" x14ac:dyDescent="0.25">
      <c r="BU6281" s="140"/>
    </row>
    <row r="6282" spans="73:73" x14ac:dyDescent="0.25">
      <c r="BU6282" s="140"/>
    </row>
    <row r="6283" spans="73:73" x14ac:dyDescent="0.25">
      <c r="BU6283" s="140"/>
    </row>
    <row r="6284" spans="73:73" x14ac:dyDescent="0.25">
      <c r="BU6284" s="140"/>
    </row>
    <row r="6285" spans="73:73" x14ac:dyDescent="0.25">
      <c r="BU6285" s="140"/>
    </row>
    <row r="6286" spans="73:73" x14ac:dyDescent="0.25">
      <c r="BU6286" s="140"/>
    </row>
    <row r="6287" spans="73:73" x14ac:dyDescent="0.25">
      <c r="BU6287" s="140"/>
    </row>
    <row r="6288" spans="73:73" x14ac:dyDescent="0.25">
      <c r="BU6288" s="140"/>
    </row>
    <row r="6289" spans="73:73" x14ac:dyDescent="0.25">
      <c r="BU6289" s="140"/>
    </row>
    <row r="6290" spans="73:73" x14ac:dyDescent="0.25">
      <c r="BU6290" s="140"/>
    </row>
    <row r="6291" spans="73:73" x14ac:dyDescent="0.25">
      <c r="BU6291" s="140"/>
    </row>
    <row r="6292" spans="73:73" x14ac:dyDescent="0.25">
      <c r="BU6292" s="140"/>
    </row>
    <row r="6293" spans="73:73" x14ac:dyDescent="0.25">
      <c r="BU6293" s="140"/>
    </row>
    <row r="6294" spans="73:73" x14ac:dyDescent="0.25">
      <c r="BU6294" s="140"/>
    </row>
    <row r="6295" spans="73:73" x14ac:dyDescent="0.25">
      <c r="BU6295" s="140"/>
    </row>
    <row r="6296" spans="73:73" x14ac:dyDescent="0.25">
      <c r="BU6296" s="140"/>
    </row>
    <row r="6297" spans="73:73" x14ac:dyDescent="0.25">
      <c r="BU6297" s="140"/>
    </row>
    <row r="6298" spans="73:73" x14ac:dyDescent="0.25">
      <c r="BU6298" s="140"/>
    </row>
    <row r="6299" spans="73:73" x14ac:dyDescent="0.25">
      <c r="BU6299" s="140"/>
    </row>
    <row r="6300" spans="73:73" x14ac:dyDescent="0.25">
      <c r="BU6300" s="140"/>
    </row>
    <row r="6301" spans="73:73" x14ac:dyDescent="0.25">
      <c r="BU6301" s="140"/>
    </row>
    <row r="6302" spans="73:73" x14ac:dyDescent="0.25">
      <c r="BU6302" s="140"/>
    </row>
    <row r="6303" spans="73:73" x14ac:dyDescent="0.25">
      <c r="BU6303" s="140"/>
    </row>
    <row r="6304" spans="73:73" x14ac:dyDescent="0.25">
      <c r="BU6304" s="140"/>
    </row>
    <row r="6305" spans="73:73" x14ac:dyDescent="0.25">
      <c r="BU6305" s="140"/>
    </row>
    <row r="6306" spans="73:73" x14ac:dyDescent="0.25">
      <c r="BU6306" s="140"/>
    </row>
    <row r="6307" spans="73:73" x14ac:dyDescent="0.25">
      <c r="BU6307" s="140"/>
    </row>
    <row r="6308" spans="73:73" x14ac:dyDescent="0.25">
      <c r="BU6308" s="140"/>
    </row>
    <row r="6309" spans="73:73" x14ac:dyDescent="0.25">
      <c r="BU6309" s="140"/>
    </row>
    <row r="6310" spans="73:73" x14ac:dyDescent="0.25">
      <c r="BU6310" s="140"/>
    </row>
    <row r="6311" spans="73:73" x14ac:dyDescent="0.25">
      <c r="BU6311" s="140"/>
    </row>
    <row r="6312" spans="73:73" x14ac:dyDescent="0.25">
      <c r="BU6312" s="140"/>
    </row>
    <row r="6313" spans="73:73" x14ac:dyDescent="0.25">
      <c r="BU6313" s="140"/>
    </row>
    <row r="6314" spans="73:73" x14ac:dyDescent="0.25">
      <c r="BU6314" s="140"/>
    </row>
    <row r="6315" spans="73:73" x14ac:dyDescent="0.25">
      <c r="BU6315" s="140"/>
    </row>
    <row r="6316" spans="73:73" x14ac:dyDescent="0.25">
      <c r="BU6316" s="140"/>
    </row>
    <row r="6317" spans="73:73" x14ac:dyDescent="0.25">
      <c r="BU6317" s="140"/>
    </row>
    <row r="6318" spans="73:73" x14ac:dyDescent="0.25">
      <c r="BU6318" s="140"/>
    </row>
    <row r="6319" spans="73:73" x14ac:dyDescent="0.25">
      <c r="BU6319" s="140"/>
    </row>
    <row r="6320" spans="73:73" x14ac:dyDescent="0.25">
      <c r="BU6320" s="140"/>
    </row>
    <row r="6321" spans="73:73" x14ac:dyDescent="0.25">
      <c r="BU6321" s="140"/>
    </row>
    <row r="6322" spans="73:73" x14ac:dyDescent="0.25">
      <c r="BU6322" s="140"/>
    </row>
    <row r="6323" spans="73:73" x14ac:dyDescent="0.25">
      <c r="BU6323" s="140"/>
    </row>
    <row r="6324" spans="73:73" x14ac:dyDescent="0.25">
      <c r="BU6324" s="140"/>
    </row>
    <row r="6325" spans="73:73" x14ac:dyDescent="0.25">
      <c r="BU6325" s="140"/>
    </row>
    <row r="6326" spans="73:73" x14ac:dyDescent="0.25">
      <c r="BU6326" s="140"/>
    </row>
    <row r="6327" spans="73:73" x14ac:dyDescent="0.25">
      <c r="BU6327" s="140"/>
    </row>
    <row r="6328" spans="73:73" x14ac:dyDescent="0.25">
      <c r="BU6328" s="140"/>
    </row>
    <row r="6329" spans="73:73" x14ac:dyDescent="0.25">
      <c r="BU6329" s="140"/>
    </row>
    <row r="6330" spans="73:73" x14ac:dyDescent="0.25">
      <c r="BU6330" s="140"/>
    </row>
    <row r="6331" spans="73:73" x14ac:dyDescent="0.25">
      <c r="BU6331" s="140"/>
    </row>
    <row r="6332" spans="73:73" x14ac:dyDescent="0.25">
      <c r="BU6332" s="140"/>
    </row>
    <row r="6333" spans="73:73" x14ac:dyDescent="0.25">
      <c r="BU6333" s="140"/>
    </row>
    <row r="6334" spans="73:73" x14ac:dyDescent="0.25">
      <c r="BU6334" s="140"/>
    </row>
    <row r="6335" spans="73:73" x14ac:dyDescent="0.25">
      <c r="BU6335" s="140"/>
    </row>
    <row r="6336" spans="73:73" x14ac:dyDescent="0.25">
      <c r="BU6336" s="140"/>
    </row>
    <row r="6337" spans="73:73" x14ac:dyDescent="0.25">
      <c r="BU6337" s="140"/>
    </row>
    <row r="6338" spans="73:73" x14ac:dyDescent="0.25">
      <c r="BU6338" s="140"/>
    </row>
    <row r="6339" spans="73:73" x14ac:dyDescent="0.25">
      <c r="BU6339" s="140"/>
    </row>
    <row r="6340" spans="73:73" x14ac:dyDescent="0.25">
      <c r="BU6340" s="140"/>
    </row>
    <row r="6341" spans="73:73" x14ac:dyDescent="0.25">
      <c r="BU6341" s="140"/>
    </row>
    <row r="6342" spans="73:73" x14ac:dyDescent="0.25">
      <c r="BU6342" s="140"/>
    </row>
    <row r="6343" spans="73:73" x14ac:dyDescent="0.25">
      <c r="BU6343" s="140"/>
    </row>
    <row r="6344" spans="73:73" x14ac:dyDescent="0.25">
      <c r="BU6344" s="140"/>
    </row>
    <row r="6345" spans="73:73" x14ac:dyDescent="0.25">
      <c r="BU6345" s="140"/>
    </row>
    <row r="6346" spans="73:73" x14ac:dyDescent="0.25">
      <c r="BU6346" s="140"/>
    </row>
    <row r="6347" spans="73:73" x14ac:dyDescent="0.25">
      <c r="BU6347" s="140"/>
    </row>
    <row r="6348" spans="73:73" x14ac:dyDescent="0.25">
      <c r="BU6348" s="140"/>
    </row>
    <row r="6349" spans="73:73" x14ac:dyDescent="0.25">
      <c r="BU6349" s="140"/>
    </row>
    <row r="6350" spans="73:73" x14ac:dyDescent="0.25">
      <c r="BU6350" s="140"/>
    </row>
    <row r="6351" spans="73:73" x14ac:dyDescent="0.25">
      <c r="BU6351" s="140"/>
    </row>
    <row r="6352" spans="73:73" x14ac:dyDescent="0.25">
      <c r="BU6352" s="140"/>
    </row>
    <row r="6353" spans="73:73" x14ac:dyDescent="0.25">
      <c r="BU6353" s="140"/>
    </row>
    <row r="6354" spans="73:73" x14ac:dyDescent="0.25">
      <c r="BU6354" s="140"/>
    </row>
    <row r="6355" spans="73:73" x14ac:dyDescent="0.25">
      <c r="BU6355" s="140"/>
    </row>
    <row r="6356" spans="73:73" x14ac:dyDescent="0.25">
      <c r="BU6356" s="140"/>
    </row>
    <row r="6357" spans="73:73" x14ac:dyDescent="0.25">
      <c r="BU6357" s="140"/>
    </row>
    <row r="6358" spans="73:73" x14ac:dyDescent="0.25">
      <c r="BU6358" s="140"/>
    </row>
    <row r="6359" spans="73:73" x14ac:dyDescent="0.25">
      <c r="BU6359" s="140"/>
    </row>
    <row r="6360" spans="73:73" x14ac:dyDescent="0.25">
      <c r="BU6360" s="140"/>
    </row>
    <row r="6361" spans="73:73" x14ac:dyDescent="0.25">
      <c r="BU6361" s="140"/>
    </row>
    <row r="6362" spans="73:73" x14ac:dyDescent="0.25">
      <c r="BU6362" s="140"/>
    </row>
    <row r="6363" spans="73:73" x14ac:dyDescent="0.25">
      <c r="BU6363" s="140"/>
    </row>
    <row r="6364" spans="73:73" x14ac:dyDescent="0.25">
      <c r="BU6364" s="140"/>
    </row>
    <row r="6365" spans="73:73" x14ac:dyDescent="0.25">
      <c r="BU6365" s="140"/>
    </row>
    <row r="6366" spans="73:73" x14ac:dyDescent="0.25">
      <c r="BU6366" s="140"/>
    </row>
    <row r="6367" spans="73:73" x14ac:dyDescent="0.25">
      <c r="BU6367" s="140"/>
    </row>
    <row r="6368" spans="73:73" x14ac:dyDescent="0.25">
      <c r="BU6368" s="140"/>
    </row>
    <row r="6369" spans="73:73" x14ac:dyDescent="0.25">
      <c r="BU6369" s="140"/>
    </row>
    <row r="6370" spans="73:73" x14ac:dyDescent="0.25">
      <c r="BU6370" s="140"/>
    </row>
    <row r="6371" spans="73:73" x14ac:dyDescent="0.25">
      <c r="BU6371" s="140"/>
    </row>
    <row r="6372" spans="73:73" x14ac:dyDescent="0.25">
      <c r="BU6372" s="140"/>
    </row>
    <row r="6373" spans="73:73" x14ac:dyDescent="0.25">
      <c r="BU6373" s="140"/>
    </row>
    <row r="6374" spans="73:73" x14ac:dyDescent="0.25">
      <c r="BU6374" s="140"/>
    </row>
    <row r="6375" spans="73:73" x14ac:dyDescent="0.25">
      <c r="BU6375" s="140"/>
    </row>
    <row r="6376" spans="73:73" x14ac:dyDescent="0.25">
      <c r="BU6376" s="140"/>
    </row>
    <row r="6377" spans="73:73" x14ac:dyDescent="0.25">
      <c r="BU6377" s="140"/>
    </row>
    <row r="6378" spans="73:73" x14ac:dyDescent="0.25">
      <c r="BU6378" s="140"/>
    </row>
    <row r="6379" spans="73:73" x14ac:dyDescent="0.25">
      <c r="BU6379" s="140"/>
    </row>
    <row r="6380" spans="73:73" x14ac:dyDescent="0.25">
      <c r="BU6380" s="140"/>
    </row>
    <row r="6381" spans="73:73" x14ac:dyDescent="0.25">
      <c r="BU6381" s="140"/>
    </row>
    <row r="6382" spans="73:73" x14ac:dyDescent="0.25">
      <c r="BU6382" s="140"/>
    </row>
    <row r="6383" spans="73:73" x14ac:dyDescent="0.25">
      <c r="BU6383" s="140"/>
    </row>
    <row r="6384" spans="73:73" x14ac:dyDescent="0.25">
      <c r="BU6384" s="140"/>
    </row>
    <row r="6385" spans="73:73" x14ac:dyDescent="0.25">
      <c r="BU6385" s="140"/>
    </row>
    <row r="6386" spans="73:73" x14ac:dyDescent="0.25">
      <c r="BU6386" s="140"/>
    </row>
    <row r="6387" spans="73:73" x14ac:dyDescent="0.25">
      <c r="BU6387" s="140"/>
    </row>
    <row r="6388" spans="73:73" x14ac:dyDescent="0.25">
      <c r="BU6388" s="140"/>
    </row>
    <row r="6389" spans="73:73" x14ac:dyDescent="0.25">
      <c r="BU6389" s="140"/>
    </row>
    <row r="6390" spans="73:73" x14ac:dyDescent="0.25">
      <c r="BU6390" s="140"/>
    </row>
    <row r="6391" spans="73:73" x14ac:dyDescent="0.25">
      <c r="BU6391" s="140"/>
    </row>
    <row r="6392" spans="73:73" x14ac:dyDescent="0.25">
      <c r="BU6392" s="140"/>
    </row>
    <row r="6393" spans="73:73" x14ac:dyDescent="0.25">
      <c r="BU6393" s="140"/>
    </row>
    <row r="6394" spans="73:73" x14ac:dyDescent="0.25">
      <c r="BU6394" s="140"/>
    </row>
    <row r="6395" spans="73:73" x14ac:dyDescent="0.25">
      <c r="BU6395" s="140"/>
    </row>
    <row r="6396" spans="73:73" x14ac:dyDescent="0.25">
      <c r="BU6396" s="140"/>
    </row>
    <row r="6397" spans="73:73" x14ac:dyDescent="0.25">
      <c r="BU6397" s="140"/>
    </row>
    <row r="6398" spans="73:73" x14ac:dyDescent="0.25">
      <c r="BU6398" s="140"/>
    </row>
    <row r="6399" spans="73:73" x14ac:dyDescent="0.25">
      <c r="BU6399" s="140"/>
    </row>
    <row r="6400" spans="73:73" x14ac:dyDescent="0.25">
      <c r="BU6400" s="140"/>
    </row>
    <row r="6401" spans="73:73" x14ac:dyDescent="0.25">
      <c r="BU6401" s="140"/>
    </row>
    <row r="6402" spans="73:73" x14ac:dyDescent="0.25">
      <c r="BU6402" s="140"/>
    </row>
    <row r="6403" spans="73:73" x14ac:dyDescent="0.25">
      <c r="BU6403" s="140"/>
    </row>
    <row r="6404" spans="73:73" x14ac:dyDescent="0.25">
      <c r="BU6404" s="140"/>
    </row>
    <row r="6405" spans="73:73" x14ac:dyDescent="0.25">
      <c r="BU6405" s="140"/>
    </row>
    <row r="6406" spans="73:73" x14ac:dyDescent="0.25">
      <c r="BU6406" s="140"/>
    </row>
    <row r="6407" spans="73:73" x14ac:dyDescent="0.25">
      <c r="BU6407" s="140"/>
    </row>
    <row r="6408" spans="73:73" x14ac:dyDescent="0.25">
      <c r="BU6408" s="140"/>
    </row>
    <row r="6409" spans="73:73" x14ac:dyDescent="0.25">
      <c r="BU6409" s="140"/>
    </row>
    <row r="6410" spans="73:73" x14ac:dyDescent="0.25">
      <c r="BU6410" s="140"/>
    </row>
    <row r="6411" spans="73:73" x14ac:dyDescent="0.25">
      <c r="BU6411" s="140"/>
    </row>
    <row r="6412" spans="73:73" x14ac:dyDescent="0.25">
      <c r="BU6412" s="140"/>
    </row>
    <row r="6413" spans="73:73" x14ac:dyDescent="0.25">
      <c r="BU6413" s="140"/>
    </row>
    <row r="6414" spans="73:73" x14ac:dyDescent="0.25">
      <c r="BU6414" s="140"/>
    </row>
    <row r="6415" spans="73:73" x14ac:dyDescent="0.25">
      <c r="BU6415" s="140"/>
    </row>
    <row r="6416" spans="73:73" x14ac:dyDescent="0.25">
      <c r="BU6416" s="140"/>
    </row>
    <row r="6417" spans="73:73" x14ac:dyDescent="0.25">
      <c r="BU6417" s="140"/>
    </row>
    <row r="6418" spans="73:73" x14ac:dyDescent="0.25">
      <c r="BU6418" s="140"/>
    </row>
    <row r="6419" spans="73:73" x14ac:dyDescent="0.25">
      <c r="BU6419" s="140"/>
    </row>
    <row r="6420" spans="73:73" x14ac:dyDescent="0.25">
      <c r="BU6420" s="140"/>
    </row>
    <row r="6421" spans="73:73" x14ac:dyDescent="0.25">
      <c r="BU6421" s="140"/>
    </row>
    <row r="6422" spans="73:73" x14ac:dyDescent="0.25">
      <c r="BU6422" s="140"/>
    </row>
    <row r="6423" spans="73:73" x14ac:dyDescent="0.25">
      <c r="BU6423" s="140"/>
    </row>
    <row r="6424" spans="73:73" x14ac:dyDescent="0.25">
      <c r="BU6424" s="140"/>
    </row>
    <row r="6425" spans="73:73" x14ac:dyDescent="0.25">
      <c r="BU6425" s="140"/>
    </row>
    <row r="6426" spans="73:73" x14ac:dyDescent="0.25">
      <c r="BU6426" s="140"/>
    </row>
    <row r="6427" spans="73:73" x14ac:dyDescent="0.25">
      <c r="BU6427" s="140"/>
    </row>
    <row r="6428" spans="73:73" x14ac:dyDescent="0.25">
      <c r="BU6428" s="140"/>
    </row>
    <row r="6429" spans="73:73" x14ac:dyDescent="0.25">
      <c r="BU6429" s="140"/>
    </row>
    <row r="6430" spans="73:73" x14ac:dyDescent="0.25">
      <c r="BU6430" s="140"/>
    </row>
    <row r="6431" spans="73:73" x14ac:dyDescent="0.25">
      <c r="BU6431" s="140"/>
    </row>
    <row r="6432" spans="73:73" x14ac:dyDescent="0.25">
      <c r="BU6432" s="140"/>
    </row>
    <row r="6433" spans="73:73" x14ac:dyDescent="0.25">
      <c r="BU6433" s="140"/>
    </row>
    <row r="6434" spans="73:73" x14ac:dyDescent="0.25">
      <c r="BU6434" s="140"/>
    </row>
    <row r="6435" spans="73:73" x14ac:dyDescent="0.25">
      <c r="BU6435" s="140"/>
    </row>
    <row r="6436" spans="73:73" x14ac:dyDescent="0.25">
      <c r="BU6436" s="140"/>
    </row>
    <row r="6437" spans="73:73" x14ac:dyDescent="0.25">
      <c r="BU6437" s="140"/>
    </row>
    <row r="6438" spans="73:73" x14ac:dyDescent="0.25">
      <c r="BU6438" s="140"/>
    </row>
    <row r="6439" spans="73:73" x14ac:dyDescent="0.25">
      <c r="BU6439" s="140"/>
    </row>
    <row r="6440" spans="73:73" x14ac:dyDescent="0.25">
      <c r="BU6440" s="140"/>
    </row>
    <row r="6441" spans="73:73" x14ac:dyDescent="0.25">
      <c r="BU6441" s="140"/>
    </row>
    <row r="6442" spans="73:73" x14ac:dyDescent="0.25">
      <c r="BU6442" s="140"/>
    </row>
    <row r="6443" spans="73:73" x14ac:dyDescent="0.25">
      <c r="BU6443" s="140"/>
    </row>
    <row r="6444" spans="73:73" x14ac:dyDescent="0.25">
      <c r="BU6444" s="140"/>
    </row>
    <row r="6445" spans="73:73" x14ac:dyDescent="0.25">
      <c r="BU6445" s="140"/>
    </row>
    <row r="6446" spans="73:73" x14ac:dyDescent="0.25">
      <c r="BU6446" s="140"/>
    </row>
    <row r="6447" spans="73:73" x14ac:dyDescent="0.25">
      <c r="BU6447" s="140"/>
    </row>
    <row r="6448" spans="73:73" x14ac:dyDescent="0.25">
      <c r="BU6448" s="140"/>
    </row>
    <row r="6449" spans="73:73" x14ac:dyDescent="0.25">
      <c r="BU6449" s="140"/>
    </row>
    <row r="6450" spans="73:73" x14ac:dyDescent="0.25">
      <c r="BU6450" s="140"/>
    </row>
    <row r="6451" spans="73:73" x14ac:dyDescent="0.25">
      <c r="BU6451" s="140"/>
    </row>
    <row r="6452" spans="73:73" x14ac:dyDescent="0.25">
      <c r="BU6452" s="140"/>
    </row>
    <row r="6453" spans="73:73" x14ac:dyDescent="0.25">
      <c r="BU6453" s="140"/>
    </row>
    <row r="6454" spans="73:73" x14ac:dyDescent="0.25">
      <c r="BU6454" s="140"/>
    </row>
    <row r="6455" spans="73:73" x14ac:dyDescent="0.25">
      <c r="BU6455" s="140"/>
    </row>
    <row r="6456" spans="73:73" x14ac:dyDescent="0.25">
      <c r="BU6456" s="140"/>
    </row>
    <row r="6457" spans="73:73" x14ac:dyDescent="0.25">
      <c r="BU6457" s="140"/>
    </row>
    <row r="6458" spans="73:73" x14ac:dyDescent="0.25">
      <c r="BU6458" s="140"/>
    </row>
    <row r="6459" spans="73:73" x14ac:dyDescent="0.25">
      <c r="BU6459" s="140"/>
    </row>
    <row r="6460" spans="73:73" x14ac:dyDescent="0.25">
      <c r="BU6460" s="140"/>
    </row>
    <row r="6461" spans="73:73" x14ac:dyDescent="0.25">
      <c r="BU6461" s="140"/>
    </row>
    <row r="6462" spans="73:73" x14ac:dyDescent="0.25">
      <c r="BU6462" s="140"/>
    </row>
    <row r="6463" spans="73:73" x14ac:dyDescent="0.25">
      <c r="BU6463" s="140"/>
    </row>
    <row r="6464" spans="73:73" x14ac:dyDescent="0.25">
      <c r="BU6464" s="140"/>
    </row>
    <row r="6465" spans="73:73" x14ac:dyDescent="0.25">
      <c r="BU6465" s="140"/>
    </row>
    <row r="6466" spans="73:73" x14ac:dyDescent="0.25">
      <c r="BU6466" s="140"/>
    </row>
    <row r="6467" spans="73:73" x14ac:dyDescent="0.25">
      <c r="BU6467" s="140"/>
    </row>
    <row r="6468" spans="73:73" x14ac:dyDescent="0.25">
      <c r="BU6468" s="140"/>
    </row>
    <row r="6469" spans="73:73" x14ac:dyDescent="0.25">
      <c r="BU6469" s="140"/>
    </row>
    <row r="6470" spans="73:73" x14ac:dyDescent="0.25">
      <c r="BU6470" s="140"/>
    </row>
    <row r="6471" spans="73:73" x14ac:dyDescent="0.25">
      <c r="BU6471" s="140"/>
    </row>
    <row r="6472" spans="73:73" x14ac:dyDescent="0.25">
      <c r="BU6472" s="140"/>
    </row>
    <row r="6473" spans="73:73" x14ac:dyDescent="0.25">
      <c r="BU6473" s="140"/>
    </row>
    <row r="6474" spans="73:73" x14ac:dyDescent="0.25">
      <c r="BU6474" s="140"/>
    </row>
    <row r="6475" spans="73:73" x14ac:dyDescent="0.25">
      <c r="BU6475" s="140"/>
    </row>
    <row r="6476" spans="73:73" x14ac:dyDescent="0.25">
      <c r="BU6476" s="140"/>
    </row>
    <row r="6477" spans="73:73" x14ac:dyDescent="0.25">
      <c r="BU6477" s="140"/>
    </row>
    <row r="6478" spans="73:73" x14ac:dyDescent="0.25">
      <c r="BU6478" s="140"/>
    </row>
    <row r="6479" spans="73:73" x14ac:dyDescent="0.25">
      <c r="BU6479" s="140"/>
    </row>
    <row r="6480" spans="73:73" x14ac:dyDescent="0.25">
      <c r="BU6480" s="140"/>
    </row>
    <row r="6481" spans="73:73" x14ac:dyDescent="0.25">
      <c r="BU6481" s="140"/>
    </row>
    <row r="6482" spans="73:73" x14ac:dyDescent="0.25">
      <c r="BU6482" s="140"/>
    </row>
    <row r="6483" spans="73:73" x14ac:dyDescent="0.25">
      <c r="BU6483" s="140"/>
    </row>
    <row r="6484" spans="73:73" x14ac:dyDescent="0.25">
      <c r="BU6484" s="140"/>
    </row>
    <row r="6485" spans="73:73" x14ac:dyDescent="0.25">
      <c r="BU6485" s="140"/>
    </row>
    <row r="6486" spans="73:73" x14ac:dyDescent="0.25">
      <c r="BU6486" s="140"/>
    </row>
    <row r="6487" spans="73:73" x14ac:dyDescent="0.25">
      <c r="BU6487" s="140"/>
    </row>
    <row r="6488" spans="73:73" x14ac:dyDescent="0.25">
      <c r="BU6488" s="140"/>
    </row>
    <row r="6489" spans="73:73" x14ac:dyDescent="0.25">
      <c r="BU6489" s="140"/>
    </row>
    <row r="6490" spans="73:73" x14ac:dyDescent="0.25">
      <c r="BU6490" s="140"/>
    </row>
    <row r="6491" spans="73:73" x14ac:dyDescent="0.25">
      <c r="BU6491" s="140"/>
    </row>
    <row r="6492" spans="73:73" x14ac:dyDescent="0.25">
      <c r="BU6492" s="140"/>
    </row>
    <row r="6493" spans="73:73" x14ac:dyDescent="0.25">
      <c r="BU6493" s="140"/>
    </row>
    <row r="6494" spans="73:73" x14ac:dyDescent="0.25">
      <c r="BU6494" s="140"/>
    </row>
    <row r="6495" spans="73:73" x14ac:dyDescent="0.25">
      <c r="BU6495" s="140"/>
    </row>
    <row r="6496" spans="73:73" x14ac:dyDescent="0.25">
      <c r="BU6496" s="140"/>
    </row>
    <row r="6497" spans="73:73" x14ac:dyDescent="0.25">
      <c r="BU6497" s="140"/>
    </row>
    <row r="6498" spans="73:73" x14ac:dyDescent="0.25">
      <c r="BU6498" s="140"/>
    </row>
    <row r="6499" spans="73:73" x14ac:dyDescent="0.25">
      <c r="BU6499" s="140"/>
    </row>
    <row r="6500" spans="73:73" x14ac:dyDescent="0.25">
      <c r="BU6500" s="140"/>
    </row>
    <row r="6501" spans="73:73" x14ac:dyDescent="0.25">
      <c r="BU6501" s="140"/>
    </row>
    <row r="6502" spans="73:73" x14ac:dyDescent="0.25">
      <c r="BU6502" s="140"/>
    </row>
    <row r="6503" spans="73:73" x14ac:dyDescent="0.25">
      <c r="BU6503" s="140"/>
    </row>
    <row r="6504" spans="73:73" x14ac:dyDescent="0.25">
      <c r="BU6504" s="140"/>
    </row>
    <row r="6505" spans="73:73" x14ac:dyDescent="0.25">
      <c r="BU6505" s="140"/>
    </row>
    <row r="6506" spans="73:73" x14ac:dyDescent="0.25">
      <c r="BU6506" s="140"/>
    </row>
    <row r="6507" spans="73:73" x14ac:dyDescent="0.25">
      <c r="BU6507" s="140"/>
    </row>
    <row r="6508" spans="73:73" x14ac:dyDescent="0.25">
      <c r="BU6508" s="140"/>
    </row>
    <row r="6509" spans="73:73" x14ac:dyDescent="0.25">
      <c r="BU6509" s="140"/>
    </row>
    <row r="6510" spans="73:73" x14ac:dyDescent="0.25">
      <c r="BU6510" s="140"/>
    </row>
    <row r="6511" spans="73:73" x14ac:dyDescent="0.25">
      <c r="BU6511" s="140"/>
    </row>
    <row r="6512" spans="73:73" x14ac:dyDescent="0.25">
      <c r="BU6512" s="140"/>
    </row>
    <row r="6513" spans="73:73" x14ac:dyDescent="0.25">
      <c r="BU6513" s="140"/>
    </row>
    <row r="6514" spans="73:73" x14ac:dyDescent="0.25">
      <c r="BU6514" s="140"/>
    </row>
    <row r="6515" spans="73:73" x14ac:dyDescent="0.25">
      <c r="BU6515" s="140"/>
    </row>
    <row r="6516" spans="73:73" x14ac:dyDescent="0.25">
      <c r="BU6516" s="140"/>
    </row>
    <row r="6517" spans="73:73" x14ac:dyDescent="0.25">
      <c r="BU6517" s="140"/>
    </row>
    <row r="6518" spans="73:73" x14ac:dyDescent="0.25">
      <c r="BU6518" s="140"/>
    </row>
    <row r="6519" spans="73:73" x14ac:dyDescent="0.25">
      <c r="BU6519" s="140"/>
    </row>
    <row r="6520" spans="73:73" x14ac:dyDescent="0.25">
      <c r="BU6520" s="140"/>
    </row>
    <row r="6521" spans="73:73" x14ac:dyDescent="0.25">
      <c r="BU6521" s="140"/>
    </row>
    <row r="6522" spans="73:73" x14ac:dyDescent="0.25">
      <c r="BU6522" s="140"/>
    </row>
    <row r="6523" spans="73:73" x14ac:dyDescent="0.25">
      <c r="BU6523" s="140"/>
    </row>
    <row r="6524" spans="73:73" x14ac:dyDescent="0.25">
      <c r="BU6524" s="140"/>
    </row>
    <row r="6525" spans="73:73" x14ac:dyDescent="0.25">
      <c r="BU6525" s="140"/>
    </row>
    <row r="6526" spans="73:73" x14ac:dyDescent="0.25">
      <c r="BU6526" s="140"/>
    </row>
    <row r="6527" spans="73:73" x14ac:dyDescent="0.25">
      <c r="BU6527" s="140"/>
    </row>
    <row r="6528" spans="73:73" x14ac:dyDescent="0.25">
      <c r="BU6528" s="140"/>
    </row>
    <row r="6529" spans="73:73" x14ac:dyDescent="0.25">
      <c r="BU6529" s="140"/>
    </row>
    <row r="6530" spans="73:73" x14ac:dyDescent="0.25">
      <c r="BU6530" s="140"/>
    </row>
    <row r="6531" spans="73:73" x14ac:dyDescent="0.25">
      <c r="BU6531" s="140"/>
    </row>
    <row r="6532" spans="73:73" x14ac:dyDescent="0.25">
      <c r="BU6532" s="140"/>
    </row>
    <row r="6533" spans="73:73" x14ac:dyDescent="0.25">
      <c r="BU6533" s="140"/>
    </row>
    <row r="6534" spans="73:73" x14ac:dyDescent="0.25">
      <c r="BU6534" s="140"/>
    </row>
    <row r="6535" spans="73:73" x14ac:dyDescent="0.25">
      <c r="BU6535" s="140"/>
    </row>
    <row r="6536" spans="73:73" x14ac:dyDescent="0.25">
      <c r="BU6536" s="140"/>
    </row>
    <row r="6537" spans="73:73" x14ac:dyDescent="0.25">
      <c r="BU6537" s="140"/>
    </row>
    <row r="6538" spans="73:73" x14ac:dyDescent="0.25">
      <c r="BU6538" s="140"/>
    </row>
    <row r="6539" spans="73:73" x14ac:dyDescent="0.25">
      <c r="BU6539" s="140"/>
    </row>
    <row r="6540" spans="73:73" x14ac:dyDescent="0.25">
      <c r="BU6540" s="140"/>
    </row>
    <row r="6541" spans="73:73" x14ac:dyDescent="0.25">
      <c r="BU6541" s="140"/>
    </row>
    <row r="6542" spans="73:73" x14ac:dyDescent="0.25">
      <c r="BU6542" s="140"/>
    </row>
    <row r="6543" spans="73:73" x14ac:dyDescent="0.25">
      <c r="BU6543" s="140"/>
    </row>
    <row r="6544" spans="73:73" x14ac:dyDescent="0.25">
      <c r="BU6544" s="140"/>
    </row>
    <row r="6545" spans="73:73" x14ac:dyDescent="0.25">
      <c r="BU6545" s="140"/>
    </row>
    <row r="6546" spans="73:73" x14ac:dyDescent="0.25">
      <c r="BU6546" s="140"/>
    </row>
    <row r="6547" spans="73:73" x14ac:dyDescent="0.25">
      <c r="BU6547" s="140"/>
    </row>
    <row r="6548" spans="73:73" x14ac:dyDescent="0.25">
      <c r="BU6548" s="140"/>
    </row>
    <row r="6549" spans="73:73" x14ac:dyDescent="0.25">
      <c r="BU6549" s="140"/>
    </row>
    <row r="6550" spans="73:73" x14ac:dyDescent="0.25">
      <c r="BU6550" s="140"/>
    </row>
    <row r="6551" spans="73:73" x14ac:dyDescent="0.25">
      <c r="BU6551" s="140"/>
    </row>
    <row r="6552" spans="73:73" x14ac:dyDescent="0.25">
      <c r="BU6552" s="140"/>
    </row>
    <row r="6553" spans="73:73" x14ac:dyDescent="0.25">
      <c r="BU6553" s="140"/>
    </row>
    <row r="6554" spans="73:73" x14ac:dyDescent="0.25">
      <c r="BU6554" s="140"/>
    </row>
    <row r="6555" spans="73:73" x14ac:dyDescent="0.25">
      <c r="BU6555" s="140"/>
    </row>
    <row r="6556" spans="73:73" x14ac:dyDescent="0.25">
      <c r="BU6556" s="140"/>
    </row>
    <row r="6557" spans="73:73" x14ac:dyDescent="0.25">
      <c r="BU6557" s="140"/>
    </row>
    <row r="6558" spans="73:73" x14ac:dyDescent="0.25">
      <c r="BU6558" s="140"/>
    </row>
    <row r="6559" spans="73:73" x14ac:dyDescent="0.25">
      <c r="BU6559" s="140"/>
    </row>
    <row r="6560" spans="73:73" x14ac:dyDescent="0.25">
      <c r="BU6560" s="140"/>
    </row>
    <row r="6561" spans="73:73" x14ac:dyDescent="0.25">
      <c r="BU6561" s="140"/>
    </row>
    <row r="6562" spans="73:73" x14ac:dyDescent="0.25">
      <c r="BU6562" s="140"/>
    </row>
    <row r="6563" spans="73:73" x14ac:dyDescent="0.25">
      <c r="BU6563" s="140"/>
    </row>
    <row r="6564" spans="73:73" x14ac:dyDescent="0.25">
      <c r="BU6564" s="140"/>
    </row>
    <row r="6565" spans="73:73" x14ac:dyDescent="0.25">
      <c r="BU6565" s="140"/>
    </row>
    <row r="6566" spans="73:73" x14ac:dyDescent="0.25">
      <c r="BU6566" s="140"/>
    </row>
    <row r="6567" spans="73:73" x14ac:dyDescent="0.25">
      <c r="BU6567" s="140"/>
    </row>
    <row r="6568" spans="73:73" x14ac:dyDescent="0.25">
      <c r="BU6568" s="140"/>
    </row>
    <row r="6569" spans="73:73" x14ac:dyDescent="0.25">
      <c r="BU6569" s="140"/>
    </row>
    <row r="6570" spans="73:73" x14ac:dyDescent="0.25">
      <c r="BU6570" s="140"/>
    </row>
    <row r="6571" spans="73:73" x14ac:dyDescent="0.25">
      <c r="BU6571" s="140"/>
    </row>
    <row r="6572" spans="73:73" x14ac:dyDescent="0.25">
      <c r="BU6572" s="140"/>
    </row>
    <row r="6573" spans="73:73" x14ac:dyDescent="0.25">
      <c r="BU6573" s="140"/>
    </row>
    <row r="6574" spans="73:73" x14ac:dyDescent="0.25">
      <c r="BU6574" s="140"/>
    </row>
    <row r="6575" spans="73:73" x14ac:dyDescent="0.25">
      <c r="BU6575" s="140"/>
    </row>
    <row r="6576" spans="73:73" x14ac:dyDescent="0.25">
      <c r="BU6576" s="140"/>
    </row>
    <row r="6577" spans="73:73" x14ac:dyDescent="0.25">
      <c r="BU6577" s="140"/>
    </row>
    <row r="6578" spans="73:73" x14ac:dyDescent="0.25">
      <c r="BU6578" s="140"/>
    </row>
    <row r="6579" spans="73:73" x14ac:dyDescent="0.25">
      <c r="BU6579" s="140"/>
    </row>
    <row r="6580" spans="73:73" x14ac:dyDescent="0.25">
      <c r="BU6580" s="140"/>
    </row>
    <row r="6581" spans="73:73" x14ac:dyDescent="0.25">
      <c r="BU6581" s="140"/>
    </row>
    <row r="6582" spans="73:73" x14ac:dyDescent="0.25">
      <c r="BU6582" s="140"/>
    </row>
    <row r="6583" spans="73:73" x14ac:dyDescent="0.25">
      <c r="BU6583" s="140"/>
    </row>
    <row r="6584" spans="73:73" x14ac:dyDescent="0.25">
      <c r="BU6584" s="140"/>
    </row>
    <row r="6585" spans="73:73" x14ac:dyDescent="0.25">
      <c r="BU6585" s="140"/>
    </row>
    <row r="6586" spans="73:73" x14ac:dyDescent="0.25">
      <c r="BU6586" s="140"/>
    </row>
    <row r="6587" spans="73:73" x14ac:dyDescent="0.25">
      <c r="BU6587" s="140"/>
    </row>
    <row r="6588" spans="73:73" x14ac:dyDescent="0.25">
      <c r="BU6588" s="140"/>
    </row>
    <row r="6589" spans="73:73" x14ac:dyDescent="0.25">
      <c r="BU6589" s="140"/>
    </row>
    <row r="6590" spans="73:73" x14ac:dyDescent="0.25">
      <c r="BU6590" s="140"/>
    </row>
    <row r="6591" spans="73:73" x14ac:dyDescent="0.25">
      <c r="BU6591" s="140"/>
    </row>
    <row r="6592" spans="73:73" x14ac:dyDescent="0.25">
      <c r="BU6592" s="140"/>
    </row>
    <row r="6593" spans="73:73" x14ac:dyDescent="0.25">
      <c r="BU6593" s="140"/>
    </row>
    <row r="6594" spans="73:73" x14ac:dyDescent="0.25">
      <c r="BU6594" s="140"/>
    </row>
    <row r="6595" spans="73:73" x14ac:dyDescent="0.25">
      <c r="BU6595" s="140"/>
    </row>
    <row r="6596" spans="73:73" x14ac:dyDescent="0.25">
      <c r="BU6596" s="140"/>
    </row>
    <row r="6597" spans="73:73" x14ac:dyDescent="0.25">
      <c r="BU6597" s="140"/>
    </row>
    <row r="6598" spans="73:73" x14ac:dyDescent="0.25">
      <c r="BU6598" s="140"/>
    </row>
    <row r="6599" spans="73:73" x14ac:dyDescent="0.25">
      <c r="BU6599" s="140"/>
    </row>
    <row r="6600" spans="73:73" x14ac:dyDescent="0.25">
      <c r="BU6600" s="140"/>
    </row>
    <row r="6601" spans="73:73" x14ac:dyDescent="0.25">
      <c r="BU6601" s="140"/>
    </row>
    <row r="6602" spans="73:73" x14ac:dyDescent="0.25">
      <c r="BU6602" s="140"/>
    </row>
    <row r="6603" spans="73:73" x14ac:dyDescent="0.25">
      <c r="BU6603" s="140"/>
    </row>
    <row r="6604" spans="73:73" x14ac:dyDescent="0.25">
      <c r="BU6604" s="140"/>
    </row>
    <row r="6605" spans="73:73" x14ac:dyDescent="0.25">
      <c r="BU6605" s="140"/>
    </row>
    <row r="6606" spans="73:73" x14ac:dyDescent="0.25">
      <c r="BU6606" s="140"/>
    </row>
    <row r="6607" spans="73:73" x14ac:dyDescent="0.25">
      <c r="BU6607" s="140"/>
    </row>
    <row r="6608" spans="73:73" x14ac:dyDescent="0.25">
      <c r="BU6608" s="140"/>
    </row>
    <row r="6609" spans="73:73" x14ac:dyDescent="0.25">
      <c r="BU6609" s="140"/>
    </row>
    <row r="6610" spans="73:73" x14ac:dyDescent="0.25">
      <c r="BU6610" s="140"/>
    </row>
    <row r="6611" spans="73:73" x14ac:dyDescent="0.25">
      <c r="BU6611" s="140"/>
    </row>
    <row r="6612" spans="73:73" x14ac:dyDescent="0.25">
      <c r="BU6612" s="140"/>
    </row>
    <row r="6613" spans="73:73" x14ac:dyDescent="0.25">
      <c r="BU6613" s="140"/>
    </row>
    <row r="6614" spans="73:73" x14ac:dyDescent="0.25">
      <c r="BU6614" s="140"/>
    </row>
    <row r="6615" spans="73:73" x14ac:dyDescent="0.25">
      <c r="BU6615" s="140"/>
    </row>
    <row r="6616" spans="73:73" x14ac:dyDescent="0.25">
      <c r="BU6616" s="140"/>
    </row>
    <row r="6617" spans="73:73" x14ac:dyDescent="0.25">
      <c r="BU6617" s="140"/>
    </row>
    <row r="6618" spans="73:73" x14ac:dyDescent="0.25">
      <c r="BU6618" s="140"/>
    </row>
    <row r="6619" spans="73:73" x14ac:dyDescent="0.25">
      <c r="BU6619" s="140"/>
    </row>
    <row r="6620" spans="73:73" x14ac:dyDescent="0.25">
      <c r="BU6620" s="140"/>
    </row>
    <row r="6621" spans="73:73" x14ac:dyDescent="0.25">
      <c r="BU6621" s="140"/>
    </row>
    <row r="6622" spans="73:73" x14ac:dyDescent="0.25">
      <c r="BU6622" s="140"/>
    </row>
    <row r="6623" spans="73:73" x14ac:dyDescent="0.25">
      <c r="BU6623" s="140"/>
    </row>
    <row r="6624" spans="73:73" x14ac:dyDescent="0.25">
      <c r="BU6624" s="140"/>
    </row>
    <row r="6625" spans="73:73" x14ac:dyDescent="0.25">
      <c r="BU6625" s="140"/>
    </row>
    <row r="6626" spans="73:73" x14ac:dyDescent="0.25">
      <c r="BU6626" s="140"/>
    </row>
    <row r="6627" spans="73:73" x14ac:dyDescent="0.25">
      <c r="BU6627" s="140"/>
    </row>
    <row r="6628" spans="73:73" x14ac:dyDescent="0.25">
      <c r="BU6628" s="140"/>
    </row>
    <row r="6629" spans="73:73" x14ac:dyDescent="0.25">
      <c r="BU6629" s="140"/>
    </row>
    <row r="6630" spans="73:73" x14ac:dyDescent="0.25">
      <c r="BU6630" s="140"/>
    </row>
    <row r="6631" spans="73:73" x14ac:dyDescent="0.25">
      <c r="BU6631" s="140"/>
    </row>
    <row r="6632" spans="73:73" x14ac:dyDescent="0.25">
      <c r="BU6632" s="140"/>
    </row>
    <row r="6633" spans="73:73" x14ac:dyDescent="0.25">
      <c r="BU6633" s="140"/>
    </row>
    <row r="6634" spans="73:73" x14ac:dyDescent="0.25">
      <c r="BU6634" s="140"/>
    </row>
    <row r="6635" spans="73:73" x14ac:dyDescent="0.25">
      <c r="BU6635" s="140"/>
    </row>
    <row r="6636" spans="73:73" x14ac:dyDescent="0.25">
      <c r="BU6636" s="140"/>
    </row>
    <row r="6637" spans="73:73" x14ac:dyDescent="0.25">
      <c r="BU6637" s="140"/>
    </row>
    <row r="6638" spans="73:73" x14ac:dyDescent="0.25">
      <c r="BU6638" s="140"/>
    </row>
    <row r="6639" spans="73:73" x14ac:dyDescent="0.25">
      <c r="BU6639" s="140"/>
    </row>
    <row r="6640" spans="73:73" x14ac:dyDescent="0.25">
      <c r="BU6640" s="140"/>
    </row>
    <row r="6641" spans="73:73" x14ac:dyDescent="0.25">
      <c r="BU6641" s="140"/>
    </row>
    <row r="6642" spans="73:73" x14ac:dyDescent="0.25">
      <c r="BU6642" s="140"/>
    </row>
    <row r="6643" spans="73:73" x14ac:dyDescent="0.25">
      <c r="BU6643" s="140"/>
    </row>
    <row r="6644" spans="73:73" x14ac:dyDescent="0.25">
      <c r="BU6644" s="140"/>
    </row>
    <row r="6645" spans="73:73" x14ac:dyDescent="0.25">
      <c r="BU6645" s="140"/>
    </row>
    <row r="6646" spans="73:73" x14ac:dyDescent="0.25">
      <c r="BU6646" s="140"/>
    </row>
    <row r="6647" spans="73:73" x14ac:dyDescent="0.25">
      <c r="BU6647" s="140"/>
    </row>
    <row r="6648" spans="73:73" x14ac:dyDescent="0.25">
      <c r="BU6648" s="140"/>
    </row>
    <row r="6649" spans="73:73" x14ac:dyDescent="0.25">
      <c r="BU6649" s="140"/>
    </row>
    <row r="6650" spans="73:73" x14ac:dyDescent="0.25">
      <c r="BU6650" s="140"/>
    </row>
    <row r="6651" spans="73:73" x14ac:dyDescent="0.25">
      <c r="BU6651" s="140"/>
    </row>
    <row r="6652" spans="73:73" x14ac:dyDescent="0.25">
      <c r="BU6652" s="140"/>
    </row>
    <row r="6653" spans="73:73" x14ac:dyDescent="0.25">
      <c r="BU6653" s="140"/>
    </row>
    <row r="6654" spans="73:73" x14ac:dyDescent="0.25">
      <c r="BU6654" s="140"/>
    </row>
    <row r="6655" spans="73:73" x14ac:dyDescent="0.25">
      <c r="BU6655" s="140"/>
    </row>
    <row r="6656" spans="73:73" x14ac:dyDescent="0.25">
      <c r="BU6656" s="140"/>
    </row>
    <row r="6657" spans="73:73" x14ac:dyDescent="0.25">
      <c r="BU6657" s="140"/>
    </row>
    <row r="6658" spans="73:73" x14ac:dyDescent="0.25">
      <c r="BU6658" s="140"/>
    </row>
    <row r="6659" spans="73:73" x14ac:dyDescent="0.25">
      <c r="BU6659" s="140"/>
    </row>
    <row r="6660" spans="73:73" x14ac:dyDescent="0.25">
      <c r="BU6660" s="140"/>
    </row>
    <row r="6661" spans="73:73" x14ac:dyDescent="0.25">
      <c r="BU6661" s="140"/>
    </row>
    <row r="6662" spans="73:73" x14ac:dyDescent="0.25">
      <c r="BU6662" s="140"/>
    </row>
    <row r="6663" spans="73:73" x14ac:dyDescent="0.25">
      <c r="BU6663" s="140"/>
    </row>
    <row r="6664" spans="73:73" x14ac:dyDescent="0.25">
      <c r="BU6664" s="140"/>
    </row>
    <row r="6665" spans="73:73" x14ac:dyDescent="0.25">
      <c r="BU6665" s="140"/>
    </row>
    <row r="6666" spans="73:73" x14ac:dyDescent="0.25">
      <c r="BU6666" s="140"/>
    </row>
    <row r="6667" spans="73:73" x14ac:dyDescent="0.25">
      <c r="BU6667" s="140"/>
    </row>
    <row r="6668" spans="73:73" x14ac:dyDescent="0.25">
      <c r="BU6668" s="140"/>
    </row>
    <row r="6669" spans="73:73" x14ac:dyDescent="0.25">
      <c r="BU6669" s="140"/>
    </row>
    <row r="6670" spans="73:73" x14ac:dyDescent="0.25">
      <c r="BU6670" s="140"/>
    </row>
    <row r="6671" spans="73:73" x14ac:dyDescent="0.25">
      <c r="BU6671" s="140"/>
    </row>
    <row r="6672" spans="73:73" x14ac:dyDescent="0.25">
      <c r="BU6672" s="140"/>
    </row>
    <row r="6673" spans="73:73" x14ac:dyDescent="0.25">
      <c r="BU6673" s="140"/>
    </row>
    <row r="6674" spans="73:73" x14ac:dyDescent="0.25">
      <c r="BU6674" s="140"/>
    </row>
    <row r="6675" spans="73:73" x14ac:dyDescent="0.25">
      <c r="BU6675" s="140"/>
    </row>
    <row r="6676" spans="73:73" x14ac:dyDescent="0.25">
      <c r="BU6676" s="140"/>
    </row>
    <row r="6677" spans="73:73" x14ac:dyDescent="0.25">
      <c r="BU6677" s="140"/>
    </row>
    <row r="6678" spans="73:73" x14ac:dyDescent="0.25">
      <c r="BU6678" s="140"/>
    </row>
    <row r="6679" spans="73:73" x14ac:dyDescent="0.25">
      <c r="BU6679" s="140"/>
    </row>
    <row r="6680" spans="73:73" x14ac:dyDescent="0.25">
      <c r="BU6680" s="140"/>
    </row>
    <row r="6681" spans="73:73" x14ac:dyDescent="0.25">
      <c r="BU6681" s="140"/>
    </row>
    <row r="6682" spans="73:73" x14ac:dyDescent="0.25">
      <c r="BU6682" s="140"/>
    </row>
    <row r="6683" spans="73:73" x14ac:dyDescent="0.25">
      <c r="BU6683" s="140"/>
    </row>
    <row r="6684" spans="73:73" x14ac:dyDescent="0.25">
      <c r="BU6684" s="140"/>
    </row>
    <row r="6685" spans="73:73" x14ac:dyDescent="0.25">
      <c r="BU6685" s="140"/>
    </row>
    <row r="6686" spans="73:73" x14ac:dyDescent="0.25">
      <c r="BU6686" s="140"/>
    </row>
    <row r="6687" spans="73:73" x14ac:dyDescent="0.25">
      <c r="BU6687" s="140"/>
    </row>
    <row r="6688" spans="73:73" x14ac:dyDescent="0.25">
      <c r="BU6688" s="140"/>
    </row>
    <row r="6689" spans="73:73" x14ac:dyDescent="0.25">
      <c r="BU6689" s="140"/>
    </row>
    <row r="6690" spans="73:73" x14ac:dyDescent="0.25">
      <c r="BU6690" s="140"/>
    </row>
    <row r="6691" spans="73:73" x14ac:dyDescent="0.25">
      <c r="BU6691" s="140"/>
    </row>
    <row r="6692" spans="73:73" x14ac:dyDescent="0.25">
      <c r="BU6692" s="140"/>
    </row>
    <row r="6693" spans="73:73" x14ac:dyDescent="0.25">
      <c r="BU6693" s="140"/>
    </row>
    <row r="6694" spans="73:73" x14ac:dyDescent="0.25">
      <c r="BU6694" s="140"/>
    </row>
    <row r="6695" spans="73:73" x14ac:dyDescent="0.25">
      <c r="BU6695" s="140"/>
    </row>
    <row r="6696" spans="73:73" x14ac:dyDescent="0.25">
      <c r="BU6696" s="140"/>
    </row>
    <row r="6697" spans="73:73" x14ac:dyDescent="0.25">
      <c r="BU6697" s="140"/>
    </row>
    <row r="6698" spans="73:73" x14ac:dyDescent="0.25">
      <c r="BU6698" s="140"/>
    </row>
    <row r="6699" spans="73:73" x14ac:dyDescent="0.25">
      <c r="BU6699" s="140"/>
    </row>
    <row r="6700" spans="73:73" x14ac:dyDescent="0.25">
      <c r="BU6700" s="140"/>
    </row>
    <row r="6701" spans="73:73" x14ac:dyDescent="0.25">
      <c r="BU6701" s="140"/>
    </row>
    <row r="6702" spans="73:73" x14ac:dyDescent="0.25">
      <c r="BU6702" s="140"/>
    </row>
    <row r="6703" spans="73:73" x14ac:dyDescent="0.25">
      <c r="BU6703" s="140"/>
    </row>
    <row r="6704" spans="73:73" x14ac:dyDescent="0.25">
      <c r="BU6704" s="140"/>
    </row>
    <row r="6705" spans="73:73" x14ac:dyDescent="0.25">
      <c r="BU6705" s="140"/>
    </row>
    <row r="6706" spans="73:73" x14ac:dyDescent="0.25">
      <c r="BU6706" s="140"/>
    </row>
    <row r="6707" spans="73:73" x14ac:dyDescent="0.25">
      <c r="BU6707" s="140"/>
    </row>
    <row r="6708" spans="73:73" x14ac:dyDescent="0.25">
      <c r="BU6708" s="140"/>
    </row>
    <row r="6709" spans="73:73" x14ac:dyDescent="0.25">
      <c r="BU6709" s="140"/>
    </row>
    <row r="6710" spans="73:73" x14ac:dyDescent="0.25">
      <c r="BU6710" s="140"/>
    </row>
    <row r="6711" spans="73:73" x14ac:dyDescent="0.25">
      <c r="BU6711" s="140"/>
    </row>
    <row r="6712" spans="73:73" x14ac:dyDescent="0.25">
      <c r="BU6712" s="140"/>
    </row>
    <row r="6713" spans="73:73" x14ac:dyDescent="0.25">
      <c r="BU6713" s="140"/>
    </row>
    <row r="6714" spans="73:73" x14ac:dyDescent="0.25">
      <c r="BU6714" s="140"/>
    </row>
    <row r="6715" spans="73:73" x14ac:dyDescent="0.25">
      <c r="BU6715" s="140"/>
    </row>
    <row r="6716" spans="73:73" x14ac:dyDescent="0.25">
      <c r="BU6716" s="140"/>
    </row>
    <row r="6717" spans="73:73" x14ac:dyDescent="0.25">
      <c r="BU6717" s="140"/>
    </row>
    <row r="6718" spans="73:73" x14ac:dyDescent="0.25">
      <c r="BU6718" s="140"/>
    </row>
    <row r="6719" spans="73:73" x14ac:dyDescent="0.25">
      <c r="BU6719" s="140"/>
    </row>
    <row r="6720" spans="73:73" x14ac:dyDescent="0.25">
      <c r="BU6720" s="140"/>
    </row>
    <row r="6721" spans="73:73" x14ac:dyDescent="0.25">
      <c r="BU6721" s="140"/>
    </row>
    <row r="6722" spans="73:73" x14ac:dyDescent="0.25">
      <c r="BU6722" s="140"/>
    </row>
    <row r="6723" spans="73:73" x14ac:dyDescent="0.25">
      <c r="BU6723" s="140"/>
    </row>
    <row r="6724" spans="73:73" x14ac:dyDescent="0.25">
      <c r="BU6724" s="140"/>
    </row>
    <row r="6725" spans="73:73" x14ac:dyDescent="0.25">
      <c r="BU6725" s="140"/>
    </row>
    <row r="6726" spans="73:73" x14ac:dyDescent="0.25">
      <c r="BU6726" s="140"/>
    </row>
    <row r="6727" spans="73:73" x14ac:dyDescent="0.25">
      <c r="BU6727" s="140"/>
    </row>
    <row r="6728" spans="73:73" x14ac:dyDescent="0.25">
      <c r="BU6728" s="140"/>
    </row>
    <row r="6729" spans="73:73" x14ac:dyDescent="0.25">
      <c r="BU6729" s="140"/>
    </row>
    <row r="6730" spans="73:73" x14ac:dyDescent="0.25">
      <c r="BU6730" s="140"/>
    </row>
    <row r="6731" spans="73:73" x14ac:dyDescent="0.25">
      <c r="BU6731" s="140"/>
    </row>
    <row r="6732" spans="73:73" x14ac:dyDescent="0.25">
      <c r="BU6732" s="140"/>
    </row>
    <row r="6733" spans="73:73" x14ac:dyDescent="0.25">
      <c r="BU6733" s="140"/>
    </row>
    <row r="6734" spans="73:73" x14ac:dyDescent="0.25">
      <c r="BU6734" s="140"/>
    </row>
    <row r="6735" spans="73:73" x14ac:dyDescent="0.25">
      <c r="BU6735" s="140"/>
    </row>
    <row r="6736" spans="73:73" x14ac:dyDescent="0.25">
      <c r="BU6736" s="140"/>
    </row>
    <row r="6737" spans="73:73" x14ac:dyDescent="0.25">
      <c r="BU6737" s="140"/>
    </row>
    <row r="6738" spans="73:73" x14ac:dyDescent="0.25">
      <c r="BU6738" s="140"/>
    </row>
    <row r="6739" spans="73:73" x14ac:dyDescent="0.25">
      <c r="BU6739" s="140"/>
    </row>
    <row r="6740" spans="73:73" x14ac:dyDescent="0.25">
      <c r="BU6740" s="140"/>
    </row>
    <row r="6741" spans="73:73" x14ac:dyDescent="0.25">
      <c r="BU6741" s="140"/>
    </row>
    <row r="6742" spans="73:73" x14ac:dyDescent="0.25">
      <c r="BU6742" s="140"/>
    </row>
    <row r="6743" spans="73:73" x14ac:dyDescent="0.25">
      <c r="BU6743" s="140"/>
    </row>
    <row r="6744" spans="73:73" x14ac:dyDescent="0.25">
      <c r="BU6744" s="140"/>
    </row>
    <row r="6745" spans="73:73" x14ac:dyDescent="0.25">
      <c r="BU6745" s="140"/>
    </row>
    <row r="6746" spans="73:73" x14ac:dyDescent="0.25">
      <c r="BU6746" s="140"/>
    </row>
    <row r="6747" spans="73:73" x14ac:dyDescent="0.25">
      <c r="BU6747" s="140"/>
    </row>
    <row r="6748" spans="73:73" x14ac:dyDescent="0.25">
      <c r="BU6748" s="140"/>
    </row>
    <row r="6749" spans="73:73" x14ac:dyDescent="0.25">
      <c r="BU6749" s="140"/>
    </row>
    <row r="6750" spans="73:73" x14ac:dyDescent="0.25">
      <c r="BU6750" s="140"/>
    </row>
    <row r="6751" spans="73:73" x14ac:dyDescent="0.25">
      <c r="BU6751" s="140"/>
    </row>
    <row r="6752" spans="73:73" x14ac:dyDescent="0.25">
      <c r="BU6752" s="140"/>
    </row>
    <row r="6753" spans="73:73" x14ac:dyDescent="0.25">
      <c r="BU6753" s="140"/>
    </row>
    <row r="6754" spans="73:73" x14ac:dyDescent="0.25">
      <c r="BU6754" s="140"/>
    </row>
    <row r="6755" spans="73:73" x14ac:dyDescent="0.25">
      <c r="BU6755" s="140"/>
    </row>
    <row r="6756" spans="73:73" x14ac:dyDescent="0.25">
      <c r="BU6756" s="140"/>
    </row>
    <row r="6757" spans="73:73" x14ac:dyDescent="0.25">
      <c r="BU6757" s="140"/>
    </row>
    <row r="6758" spans="73:73" x14ac:dyDescent="0.25">
      <c r="BU6758" s="140"/>
    </row>
    <row r="6759" spans="73:73" x14ac:dyDescent="0.25">
      <c r="BU6759" s="140"/>
    </row>
    <row r="6760" spans="73:73" x14ac:dyDescent="0.25">
      <c r="BU6760" s="140"/>
    </row>
    <row r="6761" spans="73:73" x14ac:dyDescent="0.25">
      <c r="BU6761" s="140"/>
    </row>
    <row r="6762" spans="73:73" x14ac:dyDescent="0.25">
      <c r="BU6762" s="140"/>
    </row>
    <row r="6763" spans="73:73" x14ac:dyDescent="0.25">
      <c r="BU6763" s="140"/>
    </row>
    <row r="6764" spans="73:73" x14ac:dyDescent="0.25">
      <c r="BU6764" s="140"/>
    </row>
    <row r="6765" spans="73:73" x14ac:dyDescent="0.25">
      <c r="BU6765" s="140"/>
    </row>
    <row r="6766" spans="73:73" x14ac:dyDescent="0.25">
      <c r="BU6766" s="140"/>
    </row>
    <row r="6767" spans="73:73" x14ac:dyDescent="0.25">
      <c r="BU6767" s="140"/>
    </row>
    <row r="6768" spans="73:73" x14ac:dyDescent="0.25">
      <c r="BU6768" s="140"/>
    </row>
    <row r="6769" spans="73:73" x14ac:dyDescent="0.25">
      <c r="BU6769" s="140"/>
    </row>
    <row r="6770" spans="73:73" x14ac:dyDescent="0.25">
      <c r="BU6770" s="140"/>
    </row>
    <row r="6771" spans="73:73" x14ac:dyDescent="0.25">
      <c r="BU6771" s="140"/>
    </row>
    <row r="6772" spans="73:73" x14ac:dyDescent="0.25">
      <c r="BU6772" s="140"/>
    </row>
    <row r="6773" spans="73:73" x14ac:dyDescent="0.25">
      <c r="BU6773" s="140"/>
    </row>
    <row r="6774" spans="73:73" x14ac:dyDescent="0.25">
      <c r="BU6774" s="140"/>
    </row>
    <row r="6775" spans="73:73" x14ac:dyDescent="0.25">
      <c r="BU6775" s="140"/>
    </row>
    <row r="6776" spans="73:73" x14ac:dyDescent="0.25">
      <c r="BU6776" s="140"/>
    </row>
    <row r="6777" spans="73:73" x14ac:dyDescent="0.25">
      <c r="BU6777" s="140"/>
    </row>
    <row r="6778" spans="73:73" x14ac:dyDescent="0.25">
      <c r="BU6778" s="140"/>
    </row>
    <row r="6779" spans="73:73" x14ac:dyDescent="0.25">
      <c r="BU6779" s="140"/>
    </row>
    <row r="6780" spans="73:73" x14ac:dyDescent="0.25">
      <c r="BU6780" s="140"/>
    </row>
    <row r="6781" spans="73:73" x14ac:dyDescent="0.25">
      <c r="BU6781" s="140"/>
    </row>
    <row r="6782" spans="73:73" x14ac:dyDescent="0.25">
      <c r="BU6782" s="140"/>
    </row>
    <row r="6783" spans="73:73" x14ac:dyDescent="0.25">
      <c r="BU6783" s="140"/>
    </row>
    <row r="6784" spans="73:73" x14ac:dyDescent="0.25">
      <c r="BU6784" s="140"/>
    </row>
    <row r="6785" spans="73:73" x14ac:dyDescent="0.25">
      <c r="BU6785" s="140"/>
    </row>
    <row r="6786" spans="73:73" x14ac:dyDescent="0.25">
      <c r="BU6786" s="140"/>
    </row>
    <row r="6787" spans="73:73" x14ac:dyDescent="0.25">
      <c r="BU6787" s="140"/>
    </row>
    <row r="6788" spans="73:73" x14ac:dyDescent="0.25">
      <c r="BU6788" s="140"/>
    </row>
    <row r="6789" spans="73:73" x14ac:dyDescent="0.25">
      <c r="BU6789" s="140"/>
    </row>
    <row r="6790" spans="73:73" x14ac:dyDescent="0.25">
      <c r="BU6790" s="140"/>
    </row>
    <row r="6791" spans="73:73" x14ac:dyDescent="0.25">
      <c r="BU6791" s="140"/>
    </row>
    <row r="6792" spans="73:73" x14ac:dyDescent="0.25">
      <c r="BU6792" s="140"/>
    </row>
    <row r="6793" spans="73:73" x14ac:dyDescent="0.25">
      <c r="BU6793" s="140"/>
    </row>
    <row r="6794" spans="73:73" x14ac:dyDescent="0.25">
      <c r="BU6794" s="140"/>
    </row>
    <row r="6795" spans="73:73" x14ac:dyDescent="0.25">
      <c r="BU6795" s="140"/>
    </row>
    <row r="6796" spans="73:73" x14ac:dyDescent="0.25">
      <c r="BU6796" s="140"/>
    </row>
    <row r="6797" spans="73:73" x14ac:dyDescent="0.25">
      <c r="BU6797" s="140"/>
    </row>
    <row r="6798" spans="73:73" x14ac:dyDescent="0.25">
      <c r="BU6798" s="140"/>
    </row>
    <row r="6799" spans="73:73" x14ac:dyDescent="0.25">
      <c r="BU6799" s="140"/>
    </row>
    <row r="6800" spans="73:73" x14ac:dyDescent="0.25">
      <c r="BU6800" s="140"/>
    </row>
    <row r="6801" spans="73:73" x14ac:dyDescent="0.25">
      <c r="BU6801" s="140"/>
    </row>
    <row r="6802" spans="73:73" x14ac:dyDescent="0.25">
      <c r="BU6802" s="140"/>
    </row>
    <row r="6803" spans="73:73" x14ac:dyDescent="0.25">
      <c r="BU6803" s="140"/>
    </row>
    <row r="6804" spans="73:73" x14ac:dyDescent="0.25">
      <c r="BU6804" s="140"/>
    </row>
    <row r="6805" spans="73:73" x14ac:dyDescent="0.25">
      <c r="BU6805" s="140"/>
    </row>
    <row r="6806" spans="73:73" x14ac:dyDescent="0.25">
      <c r="BU6806" s="140"/>
    </row>
    <row r="6807" spans="73:73" x14ac:dyDescent="0.25">
      <c r="BU6807" s="140"/>
    </row>
    <row r="6808" spans="73:73" x14ac:dyDescent="0.25">
      <c r="BU6808" s="140"/>
    </row>
    <row r="6809" spans="73:73" x14ac:dyDescent="0.25">
      <c r="BU6809" s="140"/>
    </row>
    <row r="6810" spans="73:73" x14ac:dyDescent="0.25">
      <c r="BU6810" s="140"/>
    </row>
    <row r="6811" spans="73:73" x14ac:dyDescent="0.25">
      <c r="BU6811" s="140"/>
    </row>
    <row r="6812" spans="73:73" x14ac:dyDescent="0.25">
      <c r="BU6812" s="140"/>
    </row>
    <row r="6813" spans="73:73" x14ac:dyDescent="0.25">
      <c r="BU6813" s="140"/>
    </row>
    <row r="6814" spans="73:73" x14ac:dyDescent="0.25">
      <c r="BU6814" s="140"/>
    </row>
    <row r="6815" spans="73:73" x14ac:dyDescent="0.25">
      <c r="BU6815" s="140"/>
    </row>
    <row r="6816" spans="73:73" x14ac:dyDescent="0.25">
      <c r="BU6816" s="140"/>
    </row>
    <row r="6817" spans="73:73" x14ac:dyDescent="0.25">
      <c r="BU6817" s="140"/>
    </row>
    <row r="6818" spans="73:73" x14ac:dyDescent="0.25">
      <c r="BU6818" s="140"/>
    </row>
    <row r="6819" spans="73:73" x14ac:dyDescent="0.25">
      <c r="BU6819" s="140"/>
    </row>
    <row r="6820" spans="73:73" x14ac:dyDescent="0.25">
      <c r="BU6820" s="140"/>
    </row>
    <row r="6821" spans="73:73" x14ac:dyDescent="0.25">
      <c r="BU6821" s="140"/>
    </row>
    <row r="6822" spans="73:73" x14ac:dyDescent="0.25">
      <c r="BU6822" s="140"/>
    </row>
    <row r="6823" spans="73:73" x14ac:dyDescent="0.25">
      <c r="BU6823" s="140"/>
    </row>
    <row r="6824" spans="73:73" x14ac:dyDescent="0.25">
      <c r="BU6824" s="140"/>
    </row>
    <row r="6825" spans="73:73" x14ac:dyDescent="0.25">
      <c r="BU6825" s="140"/>
    </row>
    <row r="6826" spans="73:73" x14ac:dyDescent="0.25">
      <c r="BU6826" s="140"/>
    </row>
    <row r="6827" spans="73:73" x14ac:dyDescent="0.25">
      <c r="BU6827" s="140"/>
    </row>
    <row r="6828" spans="73:73" x14ac:dyDescent="0.25">
      <c r="BU6828" s="140"/>
    </row>
    <row r="6829" spans="73:73" x14ac:dyDescent="0.25">
      <c r="BU6829" s="140"/>
    </row>
    <row r="6830" spans="73:73" x14ac:dyDescent="0.25">
      <c r="BU6830" s="140"/>
    </row>
    <row r="6831" spans="73:73" x14ac:dyDescent="0.25">
      <c r="BU6831" s="140"/>
    </row>
    <row r="6832" spans="73:73" x14ac:dyDescent="0.25">
      <c r="BU6832" s="140"/>
    </row>
    <row r="6833" spans="73:73" x14ac:dyDescent="0.25">
      <c r="BU6833" s="140"/>
    </row>
    <row r="6834" spans="73:73" x14ac:dyDescent="0.25">
      <c r="BU6834" s="140"/>
    </row>
    <row r="6835" spans="73:73" x14ac:dyDescent="0.25">
      <c r="BU6835" s="140"/>
    </row>
    <row r="6836" spans="73:73" x14ac:dyDescent="0.25">
      <c r="BU6836" s="140"/>
    </row>
    <row r="6837" spans="73:73" x14ac:dyDescent="0.25">
      <c r="BU6837" s="140"/>
    </row>
    <row r="6838" spans="73:73" x14ac:dyDescent="0.25">
      <c r="BU6838" s="140"/>
    </row>
    <row r="6839" spans="73:73" x14ac:dyDescent="0.25">
      <c r="BU6839" s="140"/>
    </row>
    <row r="6840" spans="73:73" x14ac:dyDescent="0.25">
      <c r="BU6840" s="140"/>
    </row>
    <row r="6841" spans="73:73" x14ac:dyDescent="0.25">
      <c r="BU6841" s="140"/>
    </row>
    <row r="6842" spans="73:73" x14ac:dyDescent="0.25">
      <c r="BU6842" s="140"/>
    </row>
    <row r="6843" spans="73:73" x14ac:dyDescent="0.25">
      <c r="BU6843" s="140"/>
    </row>
    <row r="6844" spans="73:73" x14ac:dyDescent="0.25">
      <c r="BU6844" s="140"/>
    </row>
    <row r="6845" spans="73:73" x14ac:dyDescent="0.25">
      <c r="BU6845" s="140"/>
    </row>
    <row r="6846" spans="73:73" x14ac:dyDescent="0.25">
      <c r="BU6846" s="140"/>
    </row>
    <row r="6847" spans="73:73" x14ac:dyDescent="0.25">
      <c r="BU6847" s="140"/>
    </row>
    <row r="6848" spans="73:73" x14ac:dyDescent="0.25">
      <c r="BU6848" s="140"/>
    </row>
    <row r="6849" spans="73:73" x14ac:dyDescent="0.25">
      <c r="BU6849" s="140"/>
    </row>
    <row r="6850" spans="73:73" x14ac:dyDescent="0.25">
      <c r="BU6850" s="140"/>
    </row>
    <row r="6851" spans="73:73" x14ac:dyDescent="0.25">
      <c r="BU6851" s="140"/>
    </row>
    <row r="6852" spans="73:73" x14ac:dyDescent="0.25">
      <c r="BU6852" s="140"/>
    </row>
    <row r="6853" spans="73:73" x14ac:dyDescent="0.25">
      <c r="BU6853" s="140"/>
    </row>
    <row r="6854" spans="73:73" x14ac:dyDescent="0.25">
      <c r="BU6854" s="140"/>
    </row>
    <row r="6855" spans="73:73" x14ac:dyDescent="0.25">
      <c r="BU6855" s="140"/>
    </row>
    <row r="6856" spans="73:73" x14ac:dyDescent="0.25">
      <c r="BU6856" s="140"/>
    </row>
    <row r="6857" spans="73:73" x14ac:dyDescent="0.25">
      <c r="BU6857" s="140"/>
    </row>
    <row r="6858" spans="73:73" x14ac:dyDescent="0.25">
      <c r="BU6858" s="140"/>
    </row>
    <row r="6859" spans="73:73" x14ac:dyDescent="0.25">
      <c r="BU6859" s="140"/>
    </row>
    <row r="6860" spans="73:73" x14ac:dyDescent="0.25">
      <c r="BU6860" s="140"/>
    </row>
    <row r="6861" spans="73:73" x14ac:dyDescent="0.25">
      <c r="BU6861" s="140"/>
    </row>
    <row r="6862" spans="73:73" x14ac:dyDescent="0.25">
      <c r="BU6862" s="140"/>
    </row>
    <row r="6863" spans="73:73" x14ac:dyDescent="0.25">
      <c r="BU6863" s="140"/>
    </row>
    <row r="6864" spans="73:73" x14ac:dyDescent="0.25">
      <c r="BU6864" s="140"/>
    </row>
    <row r="6865" spans="73:73" x14ac:dyDescent="0.25">
      <c r="BU6865" s="140"/>
    </row>
    <row r="6866" spans="73:73" x14ac:dyDescent="0.25">
      <c r="BU6866" s="140"/>
    </row>
    <row r="6867" spans="73:73" x14ac:dyDescent="0.25">
      <c r="BU6867" s="140"/>
    </row>
    <row r="6868" spans="73:73" x14ac:dyDescent="0.25">
      <c r="BU6868" s="140"/>
    </row>
    <row r="6869" spans="73:73" x14ac:dyDescent="0.25">
      <c r="BU6869" s="140"/>
    </row>
    <row r="6870" spans="73:73" x14ac:dyDescent="0.25">
      <c r="BU6870" s="140"/>
    </row>
    <row r="6871" spans="73:73" x14ac:dyDescent="0.25">
      <c r="BU6871" s="140"/>
    </row>
    <row r="6872" spans="73:73" x14ac:dyDescent="0.25">
      <c r="BU6872" s="140"/>
    </row>
    <row r="6873" spans="73:73" x14ac:dyDescent="0.25">
      <c r="BU6873" s="140"/>
    </row>
    <row r="6874" spans="73:73" x14ac:dyDescent="0.25">
      <c r="BU6874" s="140"/>
    </row>
    <row r="6875" spans="73:73" x14ac:dyDescent="0.25">
      <c r="BU6875" s="140"/>
    </row>
    <row r="6876" spans="73:73" x14ac:dyDescent="0.25">
      <c r="BU6876" s="140"/>
    </row>
    <row r="6877" spans="73:73" x14ac:dyDescent="0.25">
      <c r="BU6877" s="140"/>
    </row>
    <row r="6878" spans="73:73" x14ac:dyDescent="0.25">
      <c r="BU6878" s="140"/>
    </row>
    <row r="6879" spans="73:73" x14ac:dyDescent="0.25">
      <c r="BU6879" s="140"/>
    </row>
    <row r="6880" spans="73:73" x14ac:dyDescent="0.25">
      <c r="BU6880" s="140"/>
    </row>
    <row r="6881" spans="73:73" x14ac:dyDescent="0.25">
      <c r="BU6881" s="140"/>
    </row>
    <row r="6882" spans="73:73" x14ac:dyDescent="0.25">
      <c r="BU6882" s="140"/>
    </row>
    <row r="6883" spans="73:73" x14ac:dyDescent="0.25">
      <c r="BU6883" s="140"/>
    </row>
    <row r="6884" spans="73:73" x14ac:dyDescent="0.25">
      <c r="BU6884" s="140"/>
    </row>
    <row r="6885" spans="73:73" x14ac:dyDescent="0.25">
      <c r="BU6885" s="140"/>
    </row>
    <row r="6886" spans="73:73" x14ac:dyDescent="0.25">
      <c r="BU6886" s="140"/>
    </row>
    <row r="6887" spans="73:73" x14ac:dyDescent="0.25">
      <c r="BU6887" s="140"/>
    </row>
    <row r="6888" spans="73:73" x14ac:dyDescent="0.25">
      <c r="BU6888" s="140"/>
    </row>
    <row r="6889" spans="73:73" x14ac:dyDescent="0.25">
      <c r="BU6889" s="140"/>
    </row>
    <row r="6890" spans="73:73" x14ac:dyDescent="0.25">
      <c r="BU6890" s="140"/>
    </row>
    <row r="6891" spans="73:73" x14ac:dyDescent="0.25">
      <c r="BU6891" s="140"/>
    </row>
    <row r="6892" spans="73:73" x14ac:dyDescent="0.25">
      <c r="BU6892" s="140"/>
    </row>
    <row r="6893" spans="73:73" x14ac:dyDescent="0.25">
      <c r="BU6893" s="140"/>
    </row>
    <row r="6894" spans="73:73" x14ac:dyDescent="0.25">
      <c r="BU6894" s="140"/>
    </row>
    <row r="6895" spans="73:73" x14ac:dyDescent="0.25">
      <c r="BU6895" s="140"/>
    </row>
    <row r="6896" spans="73:73" x14ac:dyDescent="0.25">
      <c r="BU6896" s="140"/>
    </row>
    <row r="6897" spans="73:73" x14ac:dyDescent="0.25">
      <c r="BU6897" s="140"/>
    </row>
    <row r="6898" spans="73:73" x14ac:dyDescent="0.25">
      <c r="BU6898" s="140"/>
    </row>
    <row r="6899" spans="73:73" x14ac:dyDescent="0.25">
      <c r="BU6899" s="140"/>
    </row>
    <row r="6900" spans="73:73" x14ac:dyDescent="0.25">
      <c r="BU6900" s="140"/>
    </row>
    <row r="6901" spans="73:73" x14ac:dyDescent="0.25">
      <c r="BU6901" s="140"/>
    </row>
    <row r="6902" spans="73:73" x14ac:dyDescent="0.25">
      <c r="BU6902" s="140"/>
    </row>
    <row r="6903" spans="73:73" x14ac:dyDescent="0.25">
      <c r="BU6903" s="140"/>
    </row>
    <row r="6904" spans="73:73" x14ac:dyDescent="0.25">
      <c r="BU6904" s="140"/>
    </row>
    <row r="6905" spans="73:73" x14ac:dyDescent="0.25">
      <c r="BU6905" s="140"/>
    </row>
    <row r="6906" spans="73:73" x14ac:dyDescent="0.25">
      <c r="BU6906" s="140"/>
    </row>
    <row r="6907" spans="73:73" x14ac:dyDescent="0.25">
      <c r="BU6907" s="140"/>
    </row>
    <row r="6908" spans="73:73" x14ac:dyDescent="0.25">
      <c r="BU6908" s="140"/>
    </row>
    <row r="6909" spans="73:73" x14ac:dyDescent="0.25">
      <c r="BU6909" s="140"/>
    </row>
    <row r="6910" spans="73:73" x14ac:dyDescent="0.25">
      <c r="BU6910" s="140"/>
    </row>
    <row r="6911" spans="73:73" x14ac:dyDescent="0.25">
      <c r="BU6911" s="140"/>
    </row>
    <row r="6912" spans="73:73" x14ac:dyDescent="0.25">
      <c r="BU6912" s="140"/>
    </row>
    <row r="6913" spans="73:73" x14ac:dyDescent="0.25">
      <c r="BU6913" s="140"/>
    </row>
    <row r="6914" spans="73:73" x14ac:dyDescent="0.25">
      <c r="BU6914" s="140"/>
    </row>
    <row r="6915" spans="73:73" x14ac:dyDescent="0.25">
      <c r="BU6915" s="140"/>
    </row>
    <row r="6916" spans="73:73" x14ac:dyDescent="0.25">
      <c r="BU6916" s="140"/>
    </row>
    <row r="6917" spans="73:73" x14ac:dyDescent="0.25">
      <c r="BU6917" s="140"/>
    </row>
    <row r="6918" spans="73:73" x14ac:dyDescent="0.25">
      <c r="BU6918" s="140"/>
    </row>
    <row r="6919" spans="73:73" x14ac:dyDescent="0.25">
      <c r="BU6919" s="140"/>
    </row>
    <row r="6920" spans="73:73" x14ac:dyDescent="0.25">
      <c r="BU6920" s="140"/>
    </row>
    <row r="6921" spans="73:73" x14ac:dyDescent="0.25">
      <c r="BU6921" s="140"/>
    </row>
    <row r="6922" spans="73:73" x14ac:dyDescent="0.25">
      <c r="BU6922" s="140"/>
    </row>
    <row r="6923" spans="73:73" x14ac:dyDescent="0.25">
      <c r="BU6923" s="140"/>
    </row>
    <row r="6924" spans="73:73" x14ac:dyDescent="0.25">
      <c r="BU6924" s="140"/>
    </row>
    <row r="6925" spans="73:73" x14ac:dyDescent="0.25">
      <c r="BU6925" s="140"/>
    </row>
    <row r="6926" spans="73:73" x14ac:dyDescent="0.25">
      <c r="BU6926" s="140"/>
    </row>
    <row r="6927" spans="73:73" x14ac:dyDescent="0.25">
      <c r="BU6927" s="140"/>
    </row>
    <row r="6928" spans="73:73" x14ac:dyDescent="0.25">
      <c r="BU6928" s="140"/>
    </row>
    <row r="6929" spans="73:73" x14ac:dyDescent="0.25">
      <c r="BU6929" s="140"/>
    </row>
    <row r="6930" spans="73:73" x14ac:dyDescent="0.25">
      <c r="BU6930" s="140"/>
    </row>
    <row r="6931" spans="73:73" x14ac:dyDescent="0.25">
      <c r="BU6931" s="140"/>
    </row>
    <row r="6932" spans="73:73" x14ac:dyDescent="0.25">
      <c r="BU6932" s="140"/>
    </row>
    <row r="6933" spans="73:73" x14ac:dyDescent="0.25">
      <c r="BU6933" s="140"/>
    </row>
    <row r="6934" spans="73:73" x14ac:dyDescent="0.25">
      <c r="BU6934" s="140"/>
    </row>
    <row r="6935" spans="73:73" x14ac:dyDescent="0.25">
      <c r="BU6935" s="140"/>
    </row>
    <row r="6936" spans="73:73" x14ac:dyDescent="0.25">
      <c r="BU6936" s="140"/>
    </row>
    <row r="6937" spans="73:73" x14ac:dyDescent="0.25">
      <c r="BU6937" s="140"/>
    </row>
    <row r="6938" spans="73:73" x14ac:dyDescent="0.25">
      <c r="BU6938" s="140"/>
    </row>
    <row r="6939" spans="73:73" x14ac:dyDescent="0.25">
      <c r="BU6939" s="140"/>
    </row>
    <row r="6940" spans="73:73" x14ac:dyDescent="0.25">
      <c r="BU6940" s="140"/>
    </row>
    <row r="6941" spans="73:73" x14ac:dyDescent="0.25">
      <c r="BU6941" s="140"/>
    </row>
    <row r="6942" spans="73:73" x14ac:dyDescent="0.25">
      <c r="BU6942" s="140"/>
    </row>
    <row r="6943" spans="73:73" x14ac:dyDescent="0.25">
      <c r="BU6943" s="140"/>
    </row>
    <row r="6944" spans="73:73" x14ac:dyDescent="0.25">
      <c r="BU6944" s="140"/>
    </row>
    <row r="6945" spans="73:73" x14ac:dyDescent="0.25">
      <c r="BU6945" s="140"/>
    </row>
    <row r="6946" spans="73:73" x14ac:dyDescent="0.25">
      <c r="BU6946" s="140"/>
    </row>
    <row r="6947" spans="73:73" x14ac:dyDescent="0.25">
      <c r="BU6947" s="140"/>
    </row>
    <row r="6948" spans="73:73" x14ac:dyDescent="0.25">
      <c r="BU6948" s="140"/>
    </row>
    <row r="6949" spans="73:73" x14ac:dyDescent="0.25">
      <c r="BU6949" s="140"/>
    </row>
    <row r="6950" spans="73:73" x14ac:dyDescent="0.25">
      <c r="BU6950" s="140"/>
    </row>
    <row r="6951" spans="73:73" x14ac:dyDescent="0.25">
      <c r="BU6951" s="140"/>
    </row>
    <row r="6952" spans="73:73" x14ac:dyDescent="0.25">
      <c r="BU6952" s="140"/>
    </row>
    <row r="6953" spans="73:73" x14ac:dyDescent="0.25">
      <c r="BU6953" s="140"/>
    </row>
    <row r="6954" spans="73:73" x14ac:dyDescent="0.25">
      <c r="BU6954" s="140"/>
    </row>
    <row r="6955" spans="73:73" x14ac:dyDescent="0.25">
      <c r="BU6955" s="140"/>
    </row>
    <row r="6956" spans="73:73" x14ac:dyDescent="0.25">
      <c r="BU6956" s="140"/>
    </row>
    <row r="6957" spans="73:73" x14ac:dyDescent="0.25">
      <c r="BU6957" s="140"/>
    </row>
    <row r="6958" spans="73:73" x14ac:dyDescent="0.25">
      <c r="BU6958" s="140"/>
    </row>
    <row r="6959" spans="73:73" x14ac:dyDescent="0.25">
      <c r="BU6959" s="140"/>
    </row>
    <row r="6960" spans="73:73" x14ac:dyDescent="0.25">
      <c r="BU6960" s="140"/>
    </row>
    <row r="6961" spans="73:73" x14ac:dyDescent="0.25">
      <c r="BU6961" s="140"/>
    </row>
    <row r="6962" spans="73:73" x14ac:dyDescent="0.25">
      <c r="BU6962" s="140"/>
    </row>
    <row r="6963" spans="73:73" x14ac:dyDescent="0.25">
      <c r="BU6963" s="140"/>
    </row>
    <row r="6964" spans="73:73" x14ac:dyDescent="0.25">
      <c r="BU6964" s="140"/>
    </row>
    <row r="6965" spans="73:73" x14ac:dyDescent="0.25">
      <c r="BU6965" s="140"/>
    </row>
    <row r="6966" spans="73:73" x14ac:dyDescent="0.25">
      <c r="BU6966" s="140"/>
    </row>
    <row r="6967" spans="73:73" x14ac:dyDescent="0.25">
      <c r="BU6967" s="140"/>
    </row>
    <row r="6968" spans="73:73" x14ac:dyDescent="0.25">
      <c r="BU6968" s="140"/>
    </row>
    <row r="6969" spans="73:73" x14ac:dyDescent="0.25">
      <c r="BU6969" s="140"/>
    </row>
    <row r="6970" spans="73:73" x14ac:dyDescent="0.25">
      <c r="BU6970" s="140"/>
    </row>
    <row r="6971" spans="73:73" x14ac:dyDescent="0.25">
      <c r="BU6971" s="140"/>
    </row>
    <row r="6972" spans="73:73" x14ac:dyDescent="0.25">
      <c r="BU6972" s="140"/>
    </row>
    <row r="6973" spans="73:73" x14ac:dyDescent="0.25">
      <c r="BU6973" s="140"/>
    </row>
    <row r="6974" spans="73:73" x14ac:dyDescent="0.25">
      <c r="BU6974" s="140"/>
    </row>
    <row r="6975" spans="73:73" x14ac:dyDescent="0.25">
      <c r="BU6975" s="140"/>
    </row>
    <row r="6976" spans="73:73" x14ac:dyDescent="0.25">
      <c r="BU6976" s="140"/>
    </row>
    <row r="6977" spans="73:73" x14ac:dyDescent="0.25">
      <c r="BU6977" s="140"/>
    </row>
    <row r="6978" spans="73:73" x14ac:dyDescent="0.25">
      <c r="BU6978" s="140"/>
    </row>
    <row r="6979" spans="73:73" x14ac:dyDescent="0.25">
      <c r="BU6979" s="140"/>
    </row>
    <row r="6980" spans="73:73" x14ac:dyDescent="0.25">
      <c r="BU6980" s="140"/>
    </row>
    <row r="6981" spans="73:73" x14ac:dyDescent="0.25">
      <c r="BU6981" s="140"/>
    </row>
    <row r="6982" spans="73:73" x14ac:dyDescent="0.25">
      <c r="BU6982" s="140"/>
    </row>
    <row r="6983" spans="73:73" x14ac:dyDescent="0.25">
      <c r="BU6983" s="140"/>
    </row>
    <row r="6984" spans="73:73" x14ac:dyDescent="0.25">
      <c r="BU6984" s="140"/>
    </row>
    <row r="6985" spans="73:73" x14ac:dyDescent="0.25">
      <c r="BU6985" s="140"/>
    </row>
    <row r="6986" spans="73:73" x14ac:dyDescent="0.25">
      <c r="BU6986" s="140"/>
    </row>
    <row r="6987" spans="73:73" x14ac:dyDescent="0.25">
      <c r="BU6987" s="140"/>
    </row>
    <row r="6988" spans="73:73" x14ac:dyDescent="0.25">
      <c r="BU6988" s="140"/>
    </row>
    <row r="6989" spans="73:73" x14ac:dyDescent="0.25">
      <c r="BU6989" s="140"/>
    </row>
    <row r="6990" spans="73:73" x14ac:dyDescent="0.25">
      <c r="BU6990" s="140"/>
    </row>
    <row r="6991" spans="73:73" x14ac:dyDescent="0.25">
      <c r="BU6991" s="140"/>
    </row>
    <row r="6992" spans="73:73" x14ac:dyDescent="0.25">
      <c r="BU6992" s="140"/>
    </row>
    <row r="6993" spans="73:73" x14ac:dyDescent="0.25">
      <c r="BU6993" s="140"/>
    </row>
    <row r="6994" spans="73:73" x14ac:dyDescent="0.25">
      <c r="BU6994" s="140"/>
    </row>
    <row r="6995" spans="73:73" x14ac:dyDescent="0.25">
      <c r="BU6995" s="140"/>
    </row>
    <row r="6996" spans="73:73" x14ac:dyDescent="0.25">
      <c r="BU6996" s="140"/>
    </row>
    <row r="6997" spans="73:73" x14ac:dyDescent="0.25">
      <c r="BU6997" s="140"/>
    </row>
    <row r="6998" spans="73:73" x14ac:dyDescent="0.25">
      <c r="BU6998" s="140"/>
    </row>
    <row r="6999" spans="73:73" x14ac:dyDescent="0.25">
      <c r="BU6999" s="140"/>
    </row>
    <row r="7000" spans="73:73" x14ac:dyDescent="0.25">
      <c r="BU7000" s="140"/>
    </row>
    <row r="7001" spans="73:73" x14ac:dyDescent="0.25">
      <c r="BU7001" s="140"/>
    </row>
    <row r="7002" spans="73:73" x14ac:dyDescent="0.25">
      <c r="BU7002" s="140"/>
    </row>
    <row r="7003" spans="73:73" x14ac:dyDescent="0.25">
      <c r="BU7003" s="140"/>
    </row>
    <row r="7004" spans="73:73" x14ac:dyDescent="0.25">
      <c r="BU7004" s="140"/>
    </row>
    <row r="7005" spans="73:73" x14ac:dyDescent="0.25">
      <c r="BU7005" s="140"/>
    </row>
    <row r="7006" spans="73:73" x14ac:dyDescent="0.25">
      <c r="BU7006" s="140"/>
    </row>
    <row r="7007" spans="73:73" x14ac:dyDescent="0.25">
      <c r="BU7007" s="140"/>
    </row>
    <row r="7008" spans="73:73" x14ac:dyDescent="0.25">
      <c r="BU7008" s="140"/>
    </row>
    <row r="7009" spans="73:73" x14ac:dyDescent="0.25">
      <c r="BU7009" s="140"/>
    </row>
    <row r="7010" spans="73:73" x14ac:dyDescent="0.25">
      <c r="BU7010" s="140"/>
    </row>
    <row r="7011" spans="73:73" x14ac:dyDescent="0.25">
      <c r="BU7011" s="140"/>
    </row>
    <row r="7012" spans="73:73" x14ac:dyDescent="0.25">
      <c r="BU7012" s="140"/>
    </row>
    <row r="7013" spans="73:73" x14ac:dyDescent="0.25">
      <c r="BU7013" s="140"/>
    </row>
    <row r="7014" spans="73:73" x14ac:dyDescent="0.25">
      <c r="BU7014" s="140"/>
    </row>
    <row r="7015" spans="73:73" x14ac:dyDescent="0.25">
      <c r="BU7015" s="140"/>
    </row>
    <row r="7016" spans="73:73" x14ac:dyDescent="0.25">
      <c r="BU7016" s="140"/>
    </row>
    <row r="7017" spans="73:73" x14ac:dyDescent="0.25">
      <c r="BU7017" s="140"/>
    </row>
    <row r="7018" spans="73:73" x14ac:dyDescent="0.25">
      <c r="BU7018" s="140"/>
    </row>
    <row r="7019" spans="73:73" x14ac:dyDescent="0.25">
      <c r="BU7019" s="140"/>
    </row>
    <row r="7020" spans="73:73" x14ac:dyDescent="0.25">
      <c r="BU7020" s="140"/>
    </row>
    <row r="7021" spans="73:73" x14ac:dyDescent="0.25">
      <c r="BU7021" s="140"/>
    </row>
    <row r="7022" spans="73:73" x14ac:dyDescent="0.25">
      <c r="BU7022" s="140"/>
    </row>
    <row r="7023" spans="73:73" x14ac:dyDescent="0.25">
      <c r="BU7023" s="140"/>
    </row>
    <row r="7024" spans="73:73" x14ac:dyDescent="0.25">
      <c r="BU7024" s="140"/>
    </row>
    <row r="7025" spans="73:73" x14ac:dyDescent="0.25">
      <c r="BU7025" s="140"/>
    </row>
    <row r="7026" spans="73:73" x14ac:dyDescent="0.25">
      <c r="BU7026" s="140"/>
    </row>
    <row r="7027" spans="73:73" x14ac:dyDescent="0.25">
      <c r="BU7027" s="140"/>
    </row>
    <row r="7028" spans="73:73" x14ac:dyDescent="0.25">
      <c r="BU7028" s="140"/>
    </row>
    <row r="7029" spans="73:73" x14ac:dyDescent="0.25">
      <c r="BU7029" s="140"/>
    </row>
    <row r="7030" spans="73:73" x14ac:dyDescent="0.25">
      <c r="BU7030" s="140"/>
    </row>
    <row r="7031" spans="73:73" x14ac:dyDescent="0.25">
      <c r="BU7031" s="140"/>
    </row>
    <row r="7032" spans="73:73" x14ac:dyDescent="0.25">
      <c r="BU7032" s="140"/>
    </row>
    <row r="7033" spans="73:73" x14ac:dyDescent="0.25">
      <c r="BU7033" s="140"/>
    </row>
    <row r="7034" spans="73:73" x14ac:dyDescent="0.25">
      <c r="BU7034" s="140"/>
    </row>
    <row r="7035" spans="73:73" x14ac:dyDescent="0.25">
      <c r="BU7035" s="140"/>
    </row>
    <row r="7036" spans="73:73" x14ac:dyDescent="0.25">
      <c r="BU7036" s="140"/>
    </row>
    <row r="7037" spans="73:73" x14ac:dyDescent="0.25">
      <c r="BU7037" s="140"/>
    </row>
    <row r="7038" spans="73:73" x14ac:dyDescent="0.25">
      <c r="BU7038" s="140"/>
    </row>
    <row r="7039" spans="73:73" x14ac:dyDescent="0.25">
      <c r="BU7039" s="140"/>
    </row>
    <row r="7040" spans="73:73" x14ac:dyDescent="0.25">
      <c r="BU7040" s="140"/>
    </row>
    <row r="7041" spans="73:73" x14ac:dyDescent="0.25">
      <c r="BU7041" s="140"/>
    </row>
    <row r="7042" spans="73:73" x14ac:dyDescent="0.25">
      <c r="BU7042" s="140"/>
    </row>
    <row r="7043" spans="73:73" x14ac:dyDescent="0.25">
      <c r="BU7043" s="140"/>
    </row>
    <row r="7044" spans="73:73" x14ac:dyDescent="0.25">
      <c r="BU7044" s="140"/>
    </row>
    <row r="7045" spans="73:73" x14ac:dyDescent="0.25">
      <c r="BU7045" s="140"/>
    </row>
    <row r="7046" spans="73:73" x14ac:dyDescent="0.25">
      <c r="BU7046" s="140"/>
    </row>
    <row r="7047" spans="73:73" x14ac:dyDescent="0.25">
      <c r="BU7047" s="140"/>
    </row>
    <row r="7048" spans="73:73" x14ac:dyDescent="0.25">
      <c r="BU7048" s="140"/>
    </row>
    <row r="7049" spans="73:73" x14ac:dyDescent="0.25">
      <c r="BU7049" s="140"/>
    </row>
    <row r="7050" spans="73:73" x14ac:dyDescent="0.25">
      <c r="BU7050" s="140"/>
    </row>
    <row r="7051" spans="73:73" x14ac:dyDescent="0.25">
      <c r="BU7051" s="140"/>
    </row>
    <row r="7052" spans="73:73" x14ac:dyDescent="0.25">
      <c r="BU7052" s="140"/>
    </row>
    <row r="7053" spans="73:73" x14ac:dyDescent="0.25">
      <c r="BU7053" s="140"/>
    </row>
    <row r="7054" spans="73:73" x14ac:dyDescent="0.25">
      <c r="BU7054" s="140"/>
    </row>
    <row r="7055" spans="73:73" x14ac:dyDescent="0.25">
      <c r="BU7055" s="140"/>
    </row>
    <row r="7056" spans="73:73" x14ac:dyDescent="0.25">
      <c r="BU7056" s="140"/>
    </row>
    <row r="7057" spans="73:73" x14ac:dyDescent="0.25">
      <c r="BU7057" s="140"/>
    </row>
    <row r="7058" spans="73:73" x14ac:dyDescent="0.25">
      <c r="BU7058" s="140"/>
    </row>
    <row r="7059" spans="73:73" x14ac:dyDescent="0.25">
      <c r="BU7059" s="140"/>
    </row>
    <row r="7060" spans="73:73" x14ac:dyDescent="0.25">
      <c r="BU7060" s="140"/>
    </row>
    <row r="7061" spans="73:73" x14ac:dyDescent="0.25">
      <c r="BU7061" s="140"/>
    </row>
    <row r="7062" spans="73:73" x14ac:dyDescent="0.25">
      <c r="BU7062" s="140"/>
    </row>
    <row r="7063" spans="73:73" x14ac:dyDescent="0.25">
      <c r="BU7063" s="140"/>
    </row>
    <row r="7064" spans="73:73" x14ac:dyDescent="0.25">
      <c r="BU7064" s="140"/>
    </row>
    <row r="7065" spans="73:73" x14ac:dyDescent="0.25">
      <c r="BU7065" s="140"/>
    </row>
    <row r="7066" spans="73:73" x14ac:dyDescent="0.25">
      <c r="BU7066" s="140"/>
    </row>
    <row r="7067" spans="73:73" x14ac:dyDescent="0.25">
      <c r="BU7067" s="140"/>
    </row>
    <row r="7068" spans="73:73" x14ac:dyDescent="0.25">
      <c r="BU7068" s="140"/>
    </row>
    <row r="7069" spans="73:73" x14ac:dyDescent="0.25">
      <c r="BU7069" s="140"/>
    </row>
    <row r="7070" spans="73:73" x14ac:dyDescent="0.25">
      <c r="BU7070" s="140"/>
    </row>
    <row r="7071" spans="73:73" x14ac:dyDescent="0.25">
      <c r="BU7071" s="140"/>
    </row>
    <row r="7072" spans="73:73" x14ac:dyDescent="0.25">
      <c r="BU7072" s="140"/>
    </row>
    <row r="7073" spans="73:73" x14ac:dyDescent="0.25">
      <c r="BU7073" s="140"/>
    </row>
    <row r="7074" spans="73:73" x14ac:dyDescent="0.25">
      <c r="BU7074" s="140"/>
    </row>
    <row r="7075" spans="73:73" x14ac:dyDescent="0.25">
      <c r="BU7075" s="140"/>
    </row>
    <row r="7076" spans="73:73" x14ac:dyDescent="0.25">
      <c r="BU7076" s="140"/>
    </row>
    <row r="7077" spans="73:73" x14ac:dyDescent="0.25">
      <c r="BU7077" s="140"/>
    </row>
    <row r="7078" spans="73:73" x14ac:dyDescent="0.25">
      <c r="BU7078" s="140"/>
    </row>
    <row r="7079" spans="73:73" x14ac:dyDescent="0.25">
      <c r="BU7079" s="140"/>
    </row>
    <row r="7080" spans="73:73" x14ac:dyDescent="0.25">
      <c r="BU7080" s="140"/>
    </row>
    <row r="7081" spans="73:73" x14ac:dyDescent="0.25">
      <c r="BU7081" s="140"/>
    </row>
    <row r="7082" spans="73:73" x14ac:dyDescent="0.25">
      <c r="BU7082" s="140"/>
    </row>
    <row r="7083" spans="73:73" x14ac:dyDescent="0.25">
      <c r="BU7083" s="140"/>
    </row>
    <row r="7084" spans="73:73" x14ac:dyDescent="0.25">
      <c r="BU7084" s="140"/>
    </row>
    <row r="7085" spans="73:73" x14ac:dyDescent="0.25">
      <c r="BU7085" s="140"/>
    </row>
    <row r="7086" spans="73:73" x14ac:dyDescent="0.25">
      <c r="BU7086" s="140"/>
    </row>
    <row r="7087" spans="73:73" x14ac:dyDescent="0.25">
      <c r="BU7087" s="140"/>
    </row>
    <row r="7088" spans="73:73" x14ac:dyDescent="0.25">
      <c r="BU7088" s="140"/>
    </row>
    <row r="7089" spans="73:73" x14ac:dyDescent="0.25">
      <c r="BU7089" s="140"/>
    </row>
    <row r="7090" spans="73:73" x14ac:dyDescent="0.25">
      <c r="BU7090" s="140"/>
    </row>
    <row r="7091" spans="73:73" x14ac:dyDescent="0.25">
      <c r="BU7091" s="140"/>
    </row>
    <row r="7092" spans="73:73" x14ac:dyDescent="0.25">
      <c r="BU7092" s="140"/>
    </row>
    <row r="7093" spans="73:73" x14ac:dyDescent="0.25">
      <c r="BU7093" s="140"/>
    </row>
    <row r="7094" spans="73:73" x14ac:dyDescent="0.25">
      <c r="BU7094" s="140"/>
    </row>
    <row r="7095" spans="73:73" x14ac:dyDescent="0.25">
      <c r="BU7095" s="140"/>
    </row>
    <row r="7096" spans="73:73" x14ac:dyDescent="0.25">
      <c r="BU7096" s="140"/>
    </row>
    <row r="7097" spans="73:73" x14ac:dyDescent="0.25">
      <c r="BU7097" s="140"/>
    </row>
    <row r="7098" spans="73:73" x14ac:dyDescent="0.25">
      <c r="BU7098" s="140"/>
    </row>
    <row r="7099" spans="73:73" x14ac:dyDescent="0.25">
      <c r="BU7099" s="140"/>
    </row>
    <row r="7100" spans="73:73" x14ac:dyDescent="0.25">
      <c r="BU7100" s="140"/>
    </row>
    <row r="7101" spans="73:73" x14ac:dyDescent="0.25">
      <c r="BU7101" s="140"/>
    </row>
    <row r="7102" spans="73:73" x14ac:dyDescent="0.25">
      <c r="BU7102" s="140"/>
    </row>
    <row r="7103" spans="73:73" x14ac:dyDescent="0.25">
      <c r="BU7103" s="140"/>
    </row>
    <row r="7104" spans="73:73" x14ac:dyDescent="0.25">
      <c r="BU7104" s="140"/>
    </row>
    <row r="7105" spans="73:73" x14ac:dyDescent="0.25">
      <c r="BU7105" s="140"/>
    </row>
    <row r="7106" spans="73:73" x14ac:dyDescent="0.25">
      <c r="BU7106" s="140"/>
    </row>
    <row r="7107" spans="73:73" x14ac:dyDescent="0.25">
      <c r="BU7107" s="140"/>
    </row>
    <row r="7108" spans="73:73" x14ac:dyDescent="0.25">
      <c r="BU7108" s="140"/>
    </row>
    <row r="7109" spans="73:73" x14ac:dyDescent="0.25">
      <c r="BU7109" s="140"/>
    </row>
    <row r="7110" spans="73:73" x14ac:dyDescent="0.25">
      <c r="BU7110" s="140"/>
    </row>
    <row r="7111" spans="73:73" x14ac:dyDescent="0.25">
      <c r="BU7111" s="140"/>
    </row>
    <row r="7112" spans="73:73" x14ac:dyDescent="0.25">
      <c r="BU7112" s="140"/>
    </row>
    <row r="7113" spans="73:73" x14ac:dyDescent="0.25">
      <c r="BU7113" s="140"/>
    </row>
    <row r="7114" spans="73:73" x14ac:dyDescent="0.25">
      <c r="BU7114" s="140"/>
    </row>
    <row r="7115" spans="73:73" x14ac:dyDescent="0.25">
      <c r="BU7115" s="140"/>
    </row>
    <row r="7116" spans="73:73" x14ac:dyDescent="0.25">
      <c r="BU7116" s="140"/>
    </row>
    <row r="7117" spans="73:73" x14ac:dyDescent="0.25">
      <c r="BU7117" s="140"/>
    </row>
    <row r="7118" spans="73:73" x14ac:dyDescent="0.25">
      <c r="BU7118" s="140"/>
    </row>
    <row r="7119" spans="73:73" x14ac:dyDescent="0.25">
      <c r="BU7119" s="140"/>
    </row>
    <row r="7120" spans="73:73" x14ac:dyDescent="0.25">
      <c r="BU7120" s="140"/>
    </row>
    <row r="7121" spans="73:73" x14ac:dyDescent="0.25">
      <c r="BU7121" s="140"/>
    </row>
    <row r="7122" spans="73:73" x14ac:dyDescent="0.25">
      <c r="BU7122" s="140"/>
    </row>
    <row r="7123" spans="73:73" x14ac:dyDescent="0.25">
      <c r="BU7123" s="140"/>
    </row>
    <row r="7124" spans="73:73" x14ac:dyDescent="0.25">
      <c r="BU7124" s="140"/>
    </row>
    <row r="7125" spans="73:73" x14ac:dyDescent="0.25">
      <c r="BU7125" s="140"/>
    </row>
    <row r="7126" spans="73:73" x14ac:dyDescent="0.25">
      <c r="BU7126" s="140"/>
    </row>
    <row r="7127" spans="73:73" x14ac:dyDescent="0.25">
      <c r="BU7127" s="140"/>
    </row>
    <row r="7128" spans="73:73" x14ac:dyDescent="0.25">
      <c r="BU7128" s="140"/>
    </row>
    <row r="7129" spans="73:73" x14ac:dyDescent="0.25">
      <c r="BU7129" s="140"/>
    </row>
    <row r="7130" spans="73:73" x14ac:dyDescent="0.25">
      <c r="BU7130" s="140"/>
    </row>
    <row r="7131" spans="73:73" x14ac:dyDescent="0.25">
      <c r="BU7131" s="140"/>
    </row>
    <row r="7132" spans="73:73" x14ac:dyDescent="0.25">
      <c r="BU7132" s="140"/>
    </row>
    <row r="7133" spans="73:73" x14ac:dyDescent="0.25">
      <c r="BU7133" s="140"/>
    </row>
    <row r="7134" spans="73:73" x14ac:dyDescent="0.25">
      <c r="BU7134" s="140"/>
    </row>
    <row r="7135" spans="73:73" x14ac:dyDescent="0.25">
      <c r="BU7135" s="140"/>
    </row>
    <row r="7136" spans="73:73" x14ac:dyDescent="0.25">
      <c r="BU7136" s="140"/>
    </row>
    <row r="7137" spans="73:73" x14ac:dyDescent="0.25">
      <c r="BU7137" s="140"/>
    </row>
    <row r="7138" spans="73:73" x14ac:dyDescent="0.25">
      <c r="BU7138" s="140"/>
    </row>
    <row r="7139" spans="73:73" x14ac:dyDescent="0.25">
      <c r="BU7139" s="140"/>
    </row>
    <row r="7140" spans="73:73" x14ac:dyDescent="0.25">
      <c r="BU7140" s="140"/>
    </row>
    <row r="7141" spans="73:73" x14ac:dyDescent="0.25">
      <c r="BU7141" s="140"/>
    </row>
    <row r="7142" spans="73:73" x14ac:dyDescent="0.25">
      <c r="BU7142" s="140"/>
    </row>
    <row r="7143" spans="73:73" x14ac:dyDescent="0.25">
      <c r="BU7143" s="140"/>
    </row>
    <row r="7144" spans="73:73" x14ac:dyDescent="0.25">
      <c r="BU7144" s="140"/>
    </row>
    <row r="7145" spans="73:73" x14ac:dyDescent="0.25">
      <c r="BU7145" s="140"/>
    </row>
    <row r="7146" spans="73:73" x14ac:dyDescent="0.25">
      <c r="BU7146" s="140"/>
    </row>
    <row r="7147" spans="73:73" x14ac:dyDescent="0.25">
      <c r="BU7147" s="140"/>
    </row>
    <row r="7148" spans="73:73" x14ac:dyDescent="0.25">
      <c r="BU7148" s="140"/>
    </row>
    <row r="7149" spans="73:73" x14ac:dyDescent="0.25">
      <c r="BU7149" s="140"/>
    </row>
    <row r="7150" spans="73:73" x14ac:dyDescent="0.25">
      <c r="BU7150" s="140"/>
    </row>
    <row r="7151" spans="73:73" x14ac:dyDescent="0.25">
      <c r="BU7151" s="140"/>
    </row>
    <row r="7152" spans="73:73" x14ac:dyDescent="0.25">
      <c r="BU7152" s="140"/>
    </row>
    <row r="7153" spans="73:73" x14ac:dyDescent="0.25">
      <c r="BU7153" s="140"/>
    </row>
    <row r="7154" spans="73:73" x14ac:dyDescent="0.25">
      <c r="BU7154" s="140"/>
    </row>
    <row r="7155" spans="73:73" x14ac:dyDescent="0.25">
      <c r="BU7155" s="140"/>
    </row>
    <row r="7156" spans="73:73" x14ac:dyDescent="0.25">
      <c r="BU7156" s="140"/>
    </row>
    <row r="7157" spans="73:73" x14ac:dyDescent="0.25">
      <c r="BU7157" s="140"/>
    </row>
    <row r="7158" spans="73:73" x14ac:dyDescent="0.25">
      <c r="BU7158" s="140"/>
    </row>
    <row r="7159" spans="73:73" x14ac:dyDescent="0.25">
      <c r="BU7159" s="140"/>
    </row>
    <row r="7160" spans="73:73" x14ac:dyDescent="0.25">
      <c r="BU7160" s="140"/>
    </row>
    <row r="7161" spans="73:73" x14ac:dyDescent="0.25">
      <c r="BU7161" s="140"/>
    </row>
    <row r="7162" spans="73:73" x14ac:dyDescent="0.25">
      <c r="BU7162" s="140"/>
    </row>
    <row r="7163" spans="73:73" x14ac:dyDescent="0.25">
      <c r="BU7163" s="140"/>
    </row>
    <row r="7164" spans="73:73" x14ac:dyDescent="0.25">
      <c r="BU7164" s="140"/>
    </row>
    <row r="7165" spans="73:73" x14ac:dyDescent="0.25">
      <c r="BU7165" s="140"/>
    </row>
    <row r="7166" spans="73:73" x14ac:dyDescent="0.25">
      <c r="BU7166" s="140"/>
    </row>
    <row r="7167" spans="73:73" x14ac:dyDescent="0.25">
      <c r="BU7167" s="140"/>
    </row>
    <row r="7168" spans="73:73" x14ac:dyDescent="0.25">
      <c r="BU7168" s="140"/>
    </row>
    <row r="7169" spans="73:73" x14ac:dyDescent="0.25">
      <c r="BU7169" s="140"/>
    </row>
    <row r="7170" spans="73:73" x14ac:dyDescent="0.25">
      <c r="BU7170" s="140"/>
    </row>
    <row r="7171" spans="73:73" x14ac:dyDescent="0.25">
      <c r="BU7171" s="140"/>
    </row>
    <row r="7172" spans="73:73" x14ac:dyDescent="0.25">
      <c r="BU7172" s="140"/>
    </row>
    <row r="7173" spans="73:73" x14ac:dyDescent="0.25">
      <c r="BU7173" s="140"/>
    </row>
    <row r="7174" spans="73:73" x14ac:dyDescent="0.25">
      <c r="BU7174" s="140"/>
    </row>
    <row r="7175" spans="73:73" x14ac:dyDescent="0.25">
      <c r="BU7175" s="140"/>
    </row>
    <row r="7176" spans="73:73" x14ac:dyDescent="0.25">
      <c r="BU7176" s="140"/>
    </row>
    <row r="7177" spans="73:73" x14ac:dyDescent="0.25">
      <c r="BU7177" s="140"/>
    </row>
    <row r="7178" spans="73:73" x14ac:dyDescent="0.25">
      <c r="BU7178" s="140"/>
    </row>
    <row r="7179" spans="73:73" x14ac:dyDescent="0.25">
      <c r="BU7179" s="140"/>
    </row>
    <row r="7180" spans="73:73" x14ac:dyDescent="0.25">
      <c r="BU7180" s="140"/>
    </row>
    <row r="7181" spans="73:73" x14ac:dyDescent="0.25">
      <c r="BU7181" s="140"/>
    </row>
    <row r="7182" spans="73:73" x14ac:dyDescent="0.25">
      <c r="BU7182" s="140"/>
    </row>
    <row r="7183" spans="73:73" x14ac:dyDescent="0.25">
      <c r="BU7183" s="140"/>
    </row>
    <row r="7184" spans="73:73" x14ac:dyDescent="0.25">
      <c r="BU7184" s="140"/>
    </row>
    <row r="7185" spans="73:73" x14ac:dyDescent="0.25">
      <c r="BU7185" s="140"/>
    </row>
    <row r="7186" spans="73:73" x14ac:dyDescent="0.25">
      <c r="BU7186" s="140"/>
    </row>
    <row r="7187" spans="73:73" x14ac:dyDescent="0.25">
      <c r="BU7187" s="140"/>
    </row>
    <row r="7188" spans="73:73" x14ac:dyDescent="0.25">
      <c r="BU7188" s="140"/>
    </row>
    <row r="7189" spans="73:73" x14ac:dyDescent="0.25">
      <c r="BU7189" s="140"/>
    </row>
    <row r="7190" spans="73:73" x14ac:dyDescent="0.25">
      <c r="BU7190" s="140"/>
    </row>
    <row r="7191" spans="73:73" x14ac:dyDescent="0.25">
      <c r="BU7191" s="140"/>
    </row>
    <row r="7192" spans="73:73" x14ac:dyDescent="0.25">
      <c r="BU7192" s="140"/>
    </row>
    <row r="7193" spans="73:73" x14ac:dyDescent="0.25">
      <c r="BU7193" s="140"/>
    </row>
    <row r="7194" spans="73:73" x14ac:dyDescent="0.25">
      <c r="BU7194" s="140"/>
    </row>
    <row r="7195" spans="73:73" x14ac:dyDescent="0.25">
      <c r="BU7195" s="140"/>
    </row>
    <row r="7196" spans="73:73" x14ac:dyDescent="0.25">
      <c r="BU7196" s="140"/>
    </row>
    <row r="7197" spans="73:73" x14ac:dyDescent="0.25">
      <c r="BU7197" s="140"/>
    </row>
    <row r="7198" spans="73:73" x14ac:dyDescent="0.25">
      <c r="BU7198" s="140"/>
    </row>
    <row r="7199" spans="73:73" x14ac:dyDescent="0.25">
      <c r="BU7199" s="140"/>
    </row>
    <row r="7200" spans="73:73" x14ac:dyDescent="0.25">
      <c r="BU7200" s="140"/>
    </row>
    <row r="7201" spans="73:73" x14ac:dyDescent="0.25">
      <c r="BU7201" s="140"/>
    </row>
    <row r="7202" spans="73:73" x14ac:dyDescent="0.25">
      <c r="BU7202" s="140"/>
    </row>
    <row r="7203" spans="73:73" x14ac:dyDescent="0.25">
      <c r="BU7203" s="140"/>
    </row>
    <row r="7204" spans="73:73" x14ac:dyDescent="0.25">
      <c r="BU7204" s="140"/>
    </row>
    <row r="7205" spans="73:73" x14ac:dyDescent="0.25">
      <c r="BU7205" s="140"/>
    </row>
    <row r="7206" spans="73:73" x14ac:dyDescent="0.25">
      <c r="BU7206" s="140"/>
    </row>
    <row r="7207" spans="73:73" x14ac:dyDescent="0.25">
      <c r="BU7207" s="140"/>
    </row>
    <row r="7208" spans="73:73" x14ac:dyDescent="0.25">
      <c r="BU7208" s="140"/>
    </row>
    <row r="7209" spans="73:73" x14ac:dyDescent="0.25">
      <c r="BU7209" s="140"/>
    </row>
    <row r="7210" spans="73:73" x14ac:dyDescent="0.25">
      <c r="BU7210" s="140"/>
    </row>
    <row r="7211" spans="73:73" x14ac:dyDescent="0.25">
      <c r="BU7211" s="140"/>
    </row>
    <row r="7212" spans="73:73" x14ac:dyDescent="0.25">
      <c r="BU7212" s="140"/>
    </row>
    <row r="7213" spans="73:73" x14ac:dyDescent="0.25">
      <c r="BU7213" s="140"/>
    </row>
    <row r="7214" spans="73:73" x14ac:dyDescent="0.25">
      <c r="BU7214" s="140"/>
    </row>
    <row r="7215" spans="73:73" x14ac:dyDescent="0.25">
      <c r="BU7215" s="140"/>
    </row>
    <row r="7216" spans="73:73" x14ac:dyDescent="0.25">
      <c r="BU7216" s="140"/>
    </row>
    <row r="7217" spans="73:73" x14ac:dyDescent="0.25">
      <c r="BU7217" s="140"/>
    </row>
    <row r="7218" spans="73:73" x14ac:dyDescent="0.25">
      <c r="BU7218" s="140"/>
    </row>
    <row r="7219" spans="73:73" x14ac:dyDescent="0.25">
      <c r="BU7219" s="140"/>
    </row>
    <row r="7220" spans="73:73" x14ac:dyDescent="0.25">
      <c r="BU7220" s="140"/>
    </row>
    <row r="7221" spans="73:73" x14ac:dyDescent="0.25">
      <c r="BU7221" s="140"/>
    </row>
    <row r="7222" spans="73:73" x14ac:dyDescent="0.25">
      <c r="BU7222" s="140"/>
    </row>
    <row r="7223" spans="73:73" x14ac:dyDescent="0.25">
      <c r="BU7223" s="140"/>
    </row>
    <row r="7224" spans="73:73" x14ac:dyDescent="0.25">
      <c r="BU7224" s="140"/>
    </row>
    <row r="7225" spans="73:73" x14ac:dyDescent="0.25">
      <c r="BU7225" s="140"/>
    </row>
    <row r="7226" spans="73:73" x14ac:dyDescent="0.25">
      <c r="BU7226" s="140"/>
    </row>
    <row r="7227" spans="73:73" x14ac:dyDescent="0.25">
      <c r="BU7227" s="140"/>
    </row>
    <row r="7228" spans="73:73" x14ac:dyDescent="0.25">
      <c r="BU7228" s="140"/>
    </row>
    <row r="7229" spans="73:73" x14ac:dyDescent="0.25">
      <c r="BU7229" s="140"/>
    </row>
    <row r="7230" spans="73:73" x14ac:dyDescent="0.25">
      <c r="BU7230" s="140"/>
    </row>
    <row r="7231" spans="73:73" x14ac:dyDescent="0.25">
      <c r="BU7231" s="140"/>
    </row>
    <row r="7232" spans="73:73" x14ac:dyDescent="0.25">
      <c r="BU7232" s="140"/>
    </row>
    <row r="7233" spans="73:73" x14ac:dyDescent="0.25">
      <c r="BU7233" s="140"/>
    </row>
    <row r="7234" spans="73:73" x14ac:dyDescent="0.25">
      <c r="BU7234" s="140"/>
    </row>
    <row r="7235" spans="73:73" x14ac:dyDescent="0.25">
      <c r="BU7235" s="140"/>
    </row>
    <row r="7236" spans="73:73" x14ac:dyDescent="0.25">
      <c r="BU7236" s="140"/>
    </row>
    <row r="7237" spans="73:73" x14ac:dyDescent="0.25">
      <c r="BU7237" s="140"/>
    </row>
    <row r="7238" spans="73:73" x14ac:dyDescent="0.25">
      <c r="BU7238" s="140"/>
    </row>
    <row r="7239" spans="73:73" x14ac:dyDescent="0.25">
      <c r="BU7239" s="140"/>
    </row>
    <row r="7240" spans="73:73" x14ac:dyDescent="0.25">
      <c r="BU7240" s="140"/>
    </row>
    <row r="7241" spans="73:73" x14ac:dyDescent="0.25">
      <c r="BU7241" s="140"/>
    </row>
    <row r="7242" spans="73:73" x14ac:dyDescent="0.25">
      <c r="BU7242" s="140"/>
    </row>
    <row r="7243" spans="73:73" x14ac:dyDescent="0.25">
      <c r="BU7243" s="140"/>
    </row>
    <row r="7244" spans="73:73" x14ac:dyDescent="0.25">
      <c r="BU7244" s="140"/>
    </row>
    <row r="7245" spans="73:73" x14ac:dyDescent="0.25">
      <c r="BU7245" s="140"/>
    </row>
    <row r="7246" spans="73:73" x14ac:dyDescent="0.25">
      <c r="BU7246" s="140"/>
    </row>
    <row r="7247" spans="73:73" x14ac:dyDescent="0.25">
      <c r="BU7247" s="140"/>
    </row>
    <row r="7248" spans="73:73" x14ac:dyDescent="0.25">
      <c r="BU7248" s="140"/>
    </row>
    <row r="7249" spans="73:73" x14ac:dyDescent="0.25">
      <c r="BU7249" s="140"/>
    </row>
    <row r="7250" spans="73:73" x14ac:dyDescent="0.25">
      <c r="BU7250" s="140"/>
    </row>
    <row r="7251" spans="73:73" x14ac:dyDescent="0.25">
      <c r="BU7251" s="140"/>
    </row>
    <row r="7252" spans="73:73" x14ac:dyDescent="0.25">
      <c r="BU7252" s="140"/>
    </row>
    <row r="7253" spans="73:73" x14ac:dyDescent="0.25">
      <c r="BU7253" s="140"/>
    </row>
    <row r="7254" spans="73:73" x14ac:dyDescent="0.25">
      <c r="BU7254" s="140"/>
    </row>
    <row r="7255" spans="73:73" x14ac:dyDescent="0.25">
      <c r="BU7255" s="140"/>
    </row>
    <row r="7256" spans="73:73" x14ac:dyDescent="0.25">
      <c r="BU7256" s="140"/>
    </row>
    <row r="7257" spans="73:73" x14ac:dyDescent="0.25">
      <c r="BU7257" s="140"/>
    </row>
    <row r="7258" spans="73:73" x14ac:dyDescent="0.25">
      <c r="BU7258" s="140"/>
    </row>
    <row r="7259" spans="73:73" x14ac:dyDescent="0.25">
      <c r="BU7259" s="140"/>
    </row>
    <row r="7260" spans="73:73" x14ac:dyDescent="0.25">
      <c r="BU7260" s="140"/>
    </row>
    <row r="7261" spans="73:73" x14ac:dyDescent="0.25">
      <c r="BU7261" s="140"/>
    </row>
    <row r="7262" spans="73:73" x14ac:dyDescent="0.25">
      <c r="BU7262" s="140"/>
    </row>
    <row r="7263" spans="73:73" x14ac:dyDescent="0.25">
      <c r="BU7263" s="140"/>
    </row>
    <row r="7264" spans="73:73" x14ac:dyDescent="0.25">
      <c r="BU7264" s="140"/>
    </row>
    <row r="7265" spans="73:73" x14ac:dyDescent="0.25">
      <c r="BU7265" s="140"/>
    </row>
    <row r="7266" spans="73:73" x14ac:dyDescent="0.25">
      <c r="BU7266" s="140"/>
    </row>
    <row r="7267" spans="73:73" x14ac:dyDescent="0.25">
      <c r="BU7267" s="140"/>
    </row>
    <row r="7268" spans="73:73" x14ac:dyDescent="0.25">
      <c r="BU7268" s="140"/>
    </row>
    <row r="7269" spans="73:73" x14ac:dyDescent="0.25">
      <c r="BU7269" s="140"/>
    </row>
    <row r="7270" spans="73:73" x14ac:dyDescent="0.25">
      <c r="BU7270" s="140"/>
    </row>
    <row r="7271" spans="73:73" x14ac:dyDescent="0.25">
      <c r="BU7271" s="140"/>
    </row>
    <row r="7272" spans="73:73" x14ac:dyDescent="0.25">
      <c r="BU7272" s="140"/>
    </row>
    <row r="7273" spans="73:73" x14ac:dyDescent="0.25">
      <c r="BU7273" s="140"/>
    </row>
    <row r="7274" spans="73:73" x14ac:dyDescent="0.25">
      <c r="BU7274" s="140"/>
    </row>
    <row r="7275" spans="73:73" x14ac:dyDescent="0.25">
      <c r="BU7275" s="140"/>
    </row>
    <row r="7276" spans="73:73" x14ac:dyDescent="0.25">
      <c r="BU7276" s="140"/>
    </row>
    <row r="7277" spans="73:73" x14ac:dyDescent="0.25">
      <c r="BU7277" s="140"/>
    </row>
    <row r="7278" spans="73:73" x14ac:dyDescent="0.25">
      <c r="BU7278" s="140"/>
    </row>
    <row r="7279" spans="73:73" x14ac:dyDescent="0.25">
      <c r="BU7279" s="140"/>
    </row>
    <row r="7280" spans="73:73" x14ac:dyDescent="0.25">
      <c r="BU7280" s="140"/>
    </row>
    <row r="7281" spans="73:73" x14ac:dyDescent="0.25">
      <c r="BU7281" s="140"/>
    </row>
    <row r="7282" spans="73:73" x14ac:dyDescent="0.25">
      <c r="BU7282" s="140"/>
    </row>
    <row r="7283" spans="73:73" x14ac:dyDescent="0.25">
      <c r="BU7283" s="140"/>
    </row>
    <row r="7284" spans="73:73" x14ac:dyDescent="0.25">
      <c r="BU7284" s="140"/>
    </row>
    <row r="7285" spans="73:73" x14ac:dyDescent="0.25">
      <c r="BU7285" s="140"/>
    </row>
    <row r="7286" spans="73:73" x14ac:dyDescent="0.25">
      <c r="BU7286" s="140"/>
    </row>
    <row r="7287" spans="73:73" x14ac:dyDescent="0.25">
      <c r="BU7287" s="140"/>
    </row>
    <row r="7288" spans="73:73" x14ac:dyDescent="0.25">
      <c r="BU7288" s="140"/>
    </row>
    <row r="7289" spans="73:73" x14ac:dyDescent="0.25">
      <c r="BU7289" s="140"/>
    </row>
    <row r="7290" spans="73:73" x14ac:dyDescent="0.25">
      <c r="BU7290" s="140"/>
    </row>
    <row r="7291" spans="73:73" x14ac:dyDescent="0.25">
      <c r="BU7291" s="140"/>
    </row>
    <row r="7292" spans="73:73" x14ac:dyDescent="0.25">
      <c r="BU7292" s="140"/>
    </row>
    <row r="7293" spans="73:73" x14ac:dyDescent="0.25">
      <c r="BU7293" s="140"/>
    </row>
    <row r="7294" spans="73:73" x14ac:dyDescent="0.25">
      <c r="BU7294" s="140"/>
    </row>
    <row r="7295" spans="73:73" x14ac:dyDescent="0.25">
      <c r="BU7295" s="140"/>
    </row>
    <row r="7296" spans="73:73" x14ac:dyDescent="0.25">
      <c r="BU7296" s="140"/>
    </row>
    <row r="7297" spans="73:73" x14ac:dyDescent="0.25">
      <c r="BU7297" s="140"/>
    </row>
    <row r="7298" spans="73:73" x14ac:dyDescent="0.25">
      <c r="BU7298" s="140"/>
    </row>
    <row r="7299" spans="73:73" x14ac:dyDescent="0.25">
      <c r="BU7299" s="140"/>
    </row>
    <row r="7300" spans="73:73" x14ac:dyDescent="0.25">
      <c r="BU7300" s="140"/>
    </row>
    <row r="7301" spans="73:73" x14ac:dyDescent="0.25">
      <c r="BU7301" s="140"/>
    </row>
    <row r="7302" spans="73:73" x14ac:dyDescent="0.25">
      <c r="BU7302" s="140"/>
    </row>
    <row r="7303" spans="73:73" x14ac:dyDescent="0.25">
      <c r="BU7303" s="140"/>
    </row>
    <row r="7304" spans="73:73" x14ac:dyDescent="0.25">
      <c r="BU7304" s="140"/>
    </row>
    <row r="7305" spans="73:73" x14ac:dyDescent="0.25">
      <c r="BU7305" s="140"/>
    </row>
    <row r="7306" spans="73:73" x14ac:dyDescent="0.25">
      <c r="BU7306" s="140"/>
    </row>
    <row r="7307" spans="73:73" x14ac:dyDescent="0.25">
      <c r="BU7307" s="140"/>
    </row>
    <row r="7308" spans="73:73" x14ac:dyDescent="0.25">
      <c r="BU7308" s="140"/>
    </row>
    <row r="7309" spans="73:73" x14ac:dyDescent="0.25">
      <c r="BU7309" s="140"/>
    </row>
    <row r="7310" spans="73:73" x14ac:dyDescent="0.25">
      <c r="BU7310" s="140"/>
    </row>
    <row r="7311" spans="73:73" x14ac:dyDescent="0.25">
      <c r="BU7311" s="140"/>
    </row>
    <row r="7312" spans="73:73" x14ac:dyDescent="0.25">
      <c r="BU7312" s="140"/>
    </row>
    <row r="7313" spans="73:73" x14ac:dyDescent="0.25">
      <c r="BU7313" s="140"/>
    </row>
    <row r="7314" spans="73:73" x14ac:dyDescent="0.25">
      <c r="BU7314" s="140"/>
    </row>
    <row r="7315" spans="73:73" x14ac:dyDescent="0.25">
      <c r="BU7315" s="140"/>
    </row>
    <row r="7316" spans="73:73" x14ac:dyDescent="0.25">
      <c r="BU7316" s="140"/>
    </row>
    <row r="7317" spans="73:73" x14ac:dyDescent="0.25">
      <c r="BU7317" s="140"/>
    </row>
    <row r="7318" spans="73:73" x14ac:dyDescent="0.25">
      <c r="BU7318" s="140"/>
    </row>
    <row r="7319" spans="73:73" x14ac:dyDescent="0.25">
      <c r="BU7319" s="140"/>
    </row>
    <row r="7320" spans="73:73" x14ac:dyDescent="0.25">
      <c r="BU7320" s="140"/>
    </row>
    <row r="7321" spans="73:73" x14ac:dyDescent="0.25">
      <c r="BU7321" s="140"/>
    </row>
    <row r="7322" spans="73:73" x14ac:dyDescent="0.25">
      <c r="BU7322" s="140"/>
    </row>
    <row r="7323" spans="73:73" x14ac:dyDescent="0.25">
      <c r="BU7323" s="140"/>
    </row>
    <row r="7324" spans="73:73" x14ac:dyDescent="0.25">
      <c r="BU7324" s="140"/>
    </row>
    <row r="7325" spans="73:73" x14ac:dyDescent="0.25">
      <c r="BU7325" s="140"/>
    </row>
    <row r="7326" spans="73:73" x14ac:dyDescent="0.25">
      <c r="BU7326" s="140"/>
    </row>
    <row r="7327" spans="73:73" x14ac:dyDescent="0.25">
      <c r="BU7327" s="140"/>
    </row>
    <row r="7328" spans="73:73" x14ac:dyDescent="0.25">
      <c r="BU7328" s="140"/>
    </row>
    <row r="7329" spans="73:73" x14ac:dyDescent="0.25">
      <c r="BU7329" s="140"/>
    </row>
    <row r="7330" spans="73:73" x14ac:dyDescent="0.25">
      <c r="BU7330" s="140"/>
    </row>
    <row r="7331" spans="73:73" x14ac:dyDescent="0.25">
      <c r="BU7331" s="140"/>
    </row>
    <row r="7332" spans="73:73" x14ac:dyDescent="0.25">
      <c r="BU7332" s="140"/>
    </row>
    <row r="7333" spans="73:73" x14ac:dyDescent="0.25">
      <c r="BU7333" s="140"/>
    </row>
    <row r="7334" spans="73:73" x14ac:dyDescent="0.25">
      <c r="BU7334" s="140"/>
    </row>
    <row r="7335" spans="73:73" x14ac:dyDescent="0.25">
      <c r="BU7335" s="140"/>
    </row>
    <row r="7336" spans="73:73" x14ac:dyDescent="0.25">
      <c r="BU7336" s="140"/>
    </row>
    <row r="7337" spans="73:73" x14ac:dyDescent="0.25">
      <c r="BU7337" s="140"/>
    </row>
    <row r="7338" spans="73:73" x14ac:dyDescent="0.25">
      <c r="BU7338" s="140"/>
    </row>
    <row r="7339" spans="73:73" x14ac:dyDescent="0.25">
      <c r="BU7339" s="140"/>
    </row>
    <row r="7340" spans="73:73" x14ac:dyDescent="0.25">
      <c r="BU7340" s="140"/>
    </row>
    <row r="7341" spans="73:73" x14ac:dyDescent="0.25">
      <c r="BU7341" s="140"/>
    </row>
    <row r="7342" spans="73:73" x14ac:dyDescent="0.25">
      <c r="BU7342" s="140"/>
    </row>
    <row r="7343" spans="73:73" x14ac:dyDescent="0.25">
      <c r="BU7343" s="140"/>
    </row>
    <row r="7344" spans="73:73" x14ac:dyDescent="0.25">
      <c r="BU7344" s="140"/>
    </row>
    <row r="7345" spans="73:73" x14ac:dyDescent="0.25">
      <c r="BU7345" s="140"/>
    </row>
    <row r="7346" spans="73:73" x14ac:dyDescent="0.25">
      <c r="BU7346" s="140"/>
    </row>
    <row r="7347" spans="73:73" x14ac:dyDescent="0.25">
      <c r="BU7347" s="140"/>
    </row>
    <row r="7348" spans="73:73" x14ac:dyDescent="0.25">
      <c r="BU7348" s="140"/>
    </row>
    <row r="7349" spans="73:73" x14ac:dyDescent="0.25">
      <c r="BU7349" s="140"/>
    </row>
    <row r="7350" spans="73:73" x14ac:dyDescent="0.25">
      <c r="BU7350" s="140"/>
    </row>
    <row r="7351" spans="73:73" x14ac:dyDescent="0.25">
      <c r="BU7351" s="140"/>
    </row>
    <row r="7352" spans="73:73" x14ac:dyDescent="0.25">
      <c r="BU7352" s="140"/>
    </row>
    <row r="7353" spans="73:73" x14ac:dyDescent="0.25">
      <c r="BU7353" s="140"/>
    </row>
    <row r="7354" spans="73:73" x14ac:dyDescent="0.25">
      <c r="BU7354" s="140"/>
    </row>
    <row r="7355" spans="73:73" x14ac:dyDescent="0.25">
      <c r="BU7355" s="140"/>
    </row>
    <row r="7356" spans="73:73" x14ac:dyDescent="0.25">
      <c r="BU7356" s="140"/>
    </row>
    <row r="7357" spans="73:73" x14ac:dyDescent="0.25">
      <c r="BU7357" s="140"/>
    </row>
    <row r="7358" spans="73:73" x14ac:dyDescent="0.25">
      <c r="BU7358" s="140"/>
    </row>
    <row r="7359" spans="73:73" x14ac:dyDescent="0.25">
      <c r="BU7359" s="140"/>
    </row>
    <row r="7360" spans="73:73" x14ac:dyDescent="0.25">
      <c r="BU7360" s="140"/>
    </row>
    <row r="7361" spans="73:73" x14ac:dyDescent="0.25">
      <c r="BU7361" s="140"/>
    </row>
    <row r="7362" spans="73:73" x14ac:dyDescent="0.25">
      <c r="BU7362" s="140"/>
    </row>
    <row r="7363" spans="73:73" x14ac:dyDescent="0.25">
      <c r="BU7363" s="140"/>
    </row>
    <row r="7364" spans="73:73" x14ac:dyDescent="0.25">
      <c r="BU7364" s="140"/>
    </row>
    <row r="7365" spans="73:73" x14ac:dyDescent="0.25">
      <c r="BU7365" s="140"/>
    </row>
    <row r="7366" spans="73:73" x14ac:dyDescent="0.25">
      <c r="BU7366" s="140"/>
    </row>
    <row r="7367" spans="73:73" x14ac:dyDescent="0.25">
      <c r="BU7367" s="140"/>
    </row>
    <row r="7368" spans="73:73" x14ac:dyDescent="0.25">
      <c r="BU7368" s="140"/>
    </row>
    <row r="7369" spans="73:73" x14ac:dyDescent="0.25">
      <c r="BU7369" s="140"/>
    </row>
    <row r="7370" spans="73:73" x14ac:dyDescent="0.25">
      <c r="BU7370" s="140"/>
    </row>
    <row r="7371" spans="73:73" x14ac:dyDescent="0.25">
      <c r="BU7371" s="140"/>
    </row>
    <row r="7372" spans="73:73" x14ac:dyDescent="0.25">
      <c r="BU7372" s="140"/>
    </row>
    <row r="7373" spans="73:73" x14ac:dyDescent="0.25">
      <c r="BU7373" s="140"/>
    </row>
    <row r="7374" spans="73:73" x14ac:dyDescent="0.25">
      <c r="BU7374" s="140"/>
    </row>
    <row r="7375" spans="73:73" x14ac:dyDescent="0.25">
      <c r="BU7375" s="140"/>
    </row>
    <row r="7376" spans="73:73" x14ac:dyDescent="0.25">
      <c r="BU7376" s="140"/>
    </row>
    <row r="7377" spans="73:73" x14ac:dyDescent="0.25">
      <c r="BU7377" s="140"/>
    </row>
    <row r="7378" spans="73:73" x14ac:dyDescent="0.25">
      <c r="BU7378" s="140"/>
    </row>
    <row r="7379" spans="73:73" x14ac:dyDescent="0.25">
      <c r="BU7379" s="140"/>
    </row>
    <row r="7380" spans="73:73" x14ac:dyDescent="0.25">
      <c r="BU7380" s="140"/>
    </row>
    <row r="7381" spans="73:73" x14ac:dyDescent="0.25">
      <c r="BU7381" s="140"/>
    </row>
    <row r="7382" spans="73:73" x14ac:dyDescent="0.25">
      <c r="BU7382" s="140"/>
    </row>
    <row r="7383" spans="73:73" x14ac:dyDescent="0.25">
      <c r="BU7383" s="140"/>
    </row>
    <row r="7384" spans="73:73" x14ac:dyDescent="0.25">
      <c r="BU7384" s="140"/>
    </row>
    <row r="7385" spans="73:73" x14ac:dyDescent="0.25">
      <c r="BU7385" s="140"/>
    </row>
    <row r="7386" spans="73:73" x14ac:dyDescent="0.25">
      <c r="BU7386" s="140"/>
    </row>
    <row r="7387" spans="73:73" x14ac:dyDescent="0.25">
      <c r="BU7387" s="140"/>
    </row>
    <row r="7388" spans="73:73" x14ac:dyDescent="0.25">
      <c r="BU7388" s="140"/>
    </row>
    <row r="7389" spans="73:73" x14ac:dyDescent="0.25">
      <c r="BU7389" s="140"/>
    </row>
    <row r="7390" spans="73:73" x14ac:dyDescent="0.25">
      <c r="BU7390" s="140"/>
    </row>
    <row r="7391" spans="73:73" x14ac:dyDescent="0.25">
      <c r="BU7391" s="140"/>
    </row>
    <row r="7392" spans="73:73" x14ac:dyDescent="0.25">
      <c r="BU7392" s="140"/>
    </row>
    <row r="7393" spans="73:73" x14ac:dyDescent="0.25">
      <c r="BU7393" s="140"/>
    </row>
    <row r="7394" spans="73:73" x14ac:dyDescent="0.25">
      <c r="BU7394" s="140"/>
    </row>
    <row r="7395" spans="73:73" x14ac:dyDescent="0.25">
      <c r="BU7395" s="140"/>
    </row>
    <row r="7396" spans="73:73" x14ac:dyDescent="0.25">
      <c r="BU7396" s="140"/>
    </row>
    <row r="7397" spans="73:73" x14ac:dyDescent="0.25">
      <c r="BU7397" s="140"/>
    </row>
    <row r="7398" spans="73:73" x14ac:dyDescent="0.25">
      <c r="BU7398" s="140"/>
    </row>
    <row r="7399" spans="73:73" x14ac:dyDescent="0.25">
      <c r="BU7399" s="140"/>
    </row>
    <row r="7400" spans="73:73" x14ac:dyDescent="0.25">
      <c r="BU7400" s="140"/>
    </row>
    <row r="7401" spans="73:73" x14ac:dyDescent="0.25">
      <c r="BU7401" s="140"/>
    </row>
    <row r="7402" spans="73:73" x14ac:dyDescent="0.25">
      <c r="BU7402" s="140"/>
    </row>
    <row r="7403" spans="73:73" x14ac:dyDescent="0.25">
      <c r="BU7403" s="140"/>
    </row>
    <row r="7404" spans="73:73" x14ac:dyDescent="0.25">
      <c r="BU7404" s="140"/>
    </row>
    <row r="7405" spans="73:73" x14ac:dyDescent="0.25">
      <c r="BU7405" s="140"/>
    </row>
    <row r="7406" spans="73:73" x14ac:dyDescent="0.25">
      <c r="BU7406" s="140"/>
    </row>
    <row r="7407" spans="73:73" x14ac:dyDescent="0.25">
      <c r="BU7407" s="140"/>
    </row>
    <row r="7408" spans="73:73" x14ac:dyDescent="0.25">
      <c r="BU7408" s="140"/>
    </row>
    <row r="7409" spans="73:73" x14ac:dyDescent="0.25">
      <c r="BU7409" s="140"/>
    </row>
    <row r="7410" spans="73:73" x14ac:dyDescent="0.25">
      <c r="BU7410" s="140"/>
    </row>
    <row r="7411" spans="73:73" x14ac:dyDescent="0.25">
      <c r="BU7411" s="140"/>
    </row>
    <row r="7412" spans="73:73" x14ac:dyDescent="0.25">
      <c r="BU7412" s="140"/>
    </row>
    <row r="7413" spans="73:73" x14ac:dyDescent="0.25">
      <c r="BU7413" s="140"/>
    </row>
    <row r="7414" spans="73:73" x14ac:dyDescent="0.25">
      <c r="BU7414" s="140"/>
    </row>
    <row r="7415" spans="73:73" x14ac:dyDescent="0.25">
      <c r="BU7415" s="140"/>
    </row>
    <row r="7416" spans="73:73" x14ac:dyDescent="0.25">
      <c r="BU7416" s="140"/>
    </row>
    <row r="7417" spans="73:73" x14ac:dyDescent="0.25">
      <c r="BU7417" s="140"/>
    </row>
    <row r="7418" spans="73:73" x14ac:dyDescent="0.25">
      <c r="BU7418" s="140"/>
    </row>
    <row r="7419" spans="73:73" x14ac:dyDescent="0.25">
      <c r="BU7419" s="140"/>
    </row>
    <row r="7420" spans="73:73" x14ac:dyDescent="0.25">
      <c r="BU7420" s="140"/>
    </row>
    <row r="7421" spans="73:73" x14ac:dyDescent="0.25">
      <c r="BU7421" s="140"/>
    </row>
    <row r="7422" spans="73:73" x14ac:dyDescent="0.25">
      <c r="BU7422" s="140"/>
    </row>
    <row r="7423" spans="73:73" x14ac:dyDescent="0.25">
      <c r="BU7423" s="140"/>
    </row>
    <row r="7424" spans="73:73" x14ac:dyDescent="0.25">
      <c r="BU7424" s="140"/>
    </row>
    <row r="7425" spans="73:73" x14ac:dyDescent="0.25">
      <c r="BU7425" s="140"/>
    </row>
    <row r="7426" spans="73:73" x14ac:dyDescent="0.25">
      <c r="BU7426" s="140"/>
    </row>
    <row r="7427" spans="73:73" x14ac:dyDescent="0.25">
      <c r="BU7427" s="140"/>
    </row>
    <row r="7428" spans="73:73" x14ac:dyDescent="0.25">
      <c r="BU7428" s="140"/>
    </row>
    <row r="7429" spans="73:73" x14ac:dyDescent="0.25">
      <c r="BU7429" s="140"/>
    </row>
    <row r="7430" spans="73:73" x14ac:dyDescent="0.25">
      <c r="BU7430" s="140"/>
    </row>
    <row r="7431" spans="73:73" x14ac:dyDescent="0.25">
      <c r="BU7431" s="140"/>
    </row>
    <row r="7432" spans="73:73" x14ac:dyDescent="0.25">
      <c r="BU7432" s="140"/>
    </row>
    <row r="7433" spans="73:73" x14ac:dyDescent="0.25">
      <c r="BU7433" s="140"/>
    </row>
    <row r="7434" spans="73:73" x14ac:dyDescent="0.25">
      <c r="BU7434" s="140"/>
    </row>
    <row r="7435" spans="73:73" x14ac:dyDescent="0.25">
      <c r="BU7435" s="140"/>
    </row>
    <row r="7436" spans="73:73" x14ac:dyDescent="0.25">
      <c r="BU7436" s="140"/>
    </row>
    <row r="7437" spans="73:73" x14ac:dyDescent="0.25">
      <c r="BU7437" s="140"/>
    </row>
    <row r="7438" spans="73:73" x14ac:dyDescent="0.25">
      <c r="BU7438" s="140"/>
    </row>
    <row r="7439" spans="73:73" x14ac:dyDescent="0.25">
      <c r="BU7439" s="140"/>
    </row>
    <row r="7440" spans="73:73" x14ac:dyDescent="0.25">
      <c r="BU7440" s="140"/>
    </row>
    <row r="7441" spans="73:73" x14ac:dyDescent="0.25">
      <c r="BU7441" s="140"/>
    </row>
    <row r="7442" spans="73:73" x14ac:dyDescent="0.25">
      <c r="BU7442" s="140"/>
    </row>
    <row r="7443" spans="73:73" x14ac:dyDescent="0.25">
      <c r="BU7443" s="140"/>
    </row>
    <row r="7444" spans="73:73" x14ac:dyDescent="0.25">
      <c r="BU7444" s="140"/>
    </row>
    <row r="7445" spans="73:73" x14ac:dyDescent="0.25">
      <c r="BU7445" s="140"/>
    </row>
    <row r="7446" spans="73:73" x14ac:dyDescent="0.25">
      <c r="BU7446" s="140"/>
    </row>
    <row r="7447" spans="73:73" x14ac:dyDescent="0.25">
      <c r="BU7447" s="140"/>
    </row>
    <row r="7448" spans="73:73" x14ac:dyDescent="0.25">
      <c r="BU7448" s="140"/>
    </row>
    <row r="7449" spans="73:73" x14ac:dyDescent="0.25">
      <c r="BU7449" s="140"/>
    </row>
    <row r="7450" spans="73:73" x14ac:dyDescent="0.25">
      <c r="BU7450" s="140"/>
    </row>
    <row r="7451" spans="73:73" x14ac:dyDescent="0.25">
      <c r="BU7451" s="140"/>
    </row>
    <row r="7452" spans="73:73" x14ac:dyDescent="0.25">
      <c r="BU7452" s="140"/>
    </row>
    <row r="7453" spans="73:73" x14ac:dyDescent="0.25">
      <c r="BU7453" s="140"/>
    </row>
    <row r="7454" spans="73:73" x14ac:dyDescent="0.25">
      <c r="BU7454" s="140"/>
    </row>
    <row r="7455" spans="73:73" x14ac:dyDescent="0.25">
      <c r="BU7455" s="140"/>
    </row>
    <row r="7456" spans="73:73" x14ac:dyDescent="0.25">
      <c r="BU7456" s="140"/>
    </row>
    <row r="7457" spans="73:73" x14ac:dyDescent="0.25">
      <c r="BU7457" s="140"/>
    </row>
    <row r="7458" spans="73:73" x14ac:dyDescent="0.25">
      <c r="BU7458" s="140"/>
    </row>
    <row r="7459" spans="73:73" x14ac:dyDescent="0.25">
      <c r="BU7459" s="140"/>
    </row>
    <row r="7460" spans="73:73" x14ac:dyDescent="0.25">
      <c r="BU7460" s="140"/>
    </row>
    <row r="7461" spans="73:73" x14ac:dyDescent="0.25">
      <c r="BU7461" s="140"/>
    </row>
    <row r="7462" spans="73:73" x14ac:dyDescent="0.25">
      <c r="BU7462" s="140"/>
    </row>
    <row r="7463" spans="73:73" x14ac:dyDescent="0.25">
      <c r="BU7463" s="140"/>
    </row>
    <row r="7464" spans="73:73" x14ac:dyDescent="0.25">
      <c r="BU7464" s="140"/>
    </row>
    <row r="7465" spans="73:73" x14ac:dyDescent="0.25">
      <c r="BU7465" s="140"/>
    </row>
    <row r="7466" spans="73:73" x14ac:dyDescent="0.25">
      <c r="BU7466" s="140"/>
    </row>
    <row r="7467" spans="73:73" x14ac:dyDescent="0.25">
      <c r="BU7467" s="140"/>
    </row>
    <row r="7468" spans="73:73" x14ac:dyDescent="0.25">
      <c r="BU7468" s="140"/>
    </row>
    <row r="7469" spans="73:73" x14ac:dyDescent="0.25">
      <c r="BU7469" s="140"/>
    </row>
    <row r="7470" spans="73:73" x14ac:dyDescent="0.25">
      <c r="BU7470" s="140"/>
    </row>
    <row r="7471" spans="73:73" x14ac:dyDescent="0.25">
      <c r="BU7471" s="140"/>
    </row>
    <row r="7472" spans="73:73" x14ac:dyDescent="0.25">
      <c r="BU7472" s="140"/>
    </row>
    <row r="7473" spans="73:73" x14ac:dyDescent="0.25">
      <c r="BU7473" s="140"/>
    </row>
    <row r="7474" spans="73:73" x14ac:dyDescent="0.25">
      <c r="BU7474" s="140"/>
    </row>
    <row r="7475" spans="73:73" x14ac:dyDescent="0.25">
      <c r="BU7475" s="140"/>
    </row>
    <row r="7476" spans="73:73" x14ac:dyDescent="0.25">
      <c r="BU7476" s="140"/>
    </row>
    <row r="7477" spans="73:73" x14ac:dyDescent="0.25">
      <c r="BU7477" s="140"/>
    </row>
    <row r="7478" spans="73:73" x14ac:dyDescent="0.25">
      <c r="BU7478" s="140"/>
    </row>
    <row r="7479" spans="73:73" x14ac:dyDescent="0.25">
      <c r="BU7479" s="140"/>
    </row>
    <row r="7480" spans="73:73" x14ac:dyDescent="0.25">
      <c r="BU7480" s="140"/>
    </row>
    <row r="7481" spans="73:73" x14ac:dyDescent="0.25">
      <c r="BU7481" s="140"/>
    </row>
    <row r="7482" spans="73:73" x14ac:dyDescent="0.25">
      <c r="BU7482" s="140"/>
    </row>
    <row r="7483" spans="73:73" x14ac:dyDescent="0.25">
      <c r="BU7483" s="140"/>
    </row>
    <row r="7484" spans="73:73" x14ac:dyDescent="0.25">
      <c r="BU7484" s="140"/>
    </row>
    <row r="7485" spans="73:73" x14ac:dyDescent="0.25">
      <c r="BU7485" s="140"/>
    </row>
    <row r="7486" spans="73:73" x14ac:dyDescent="0.25">
      <c r="BU7486" s="140"/>
    </row>
    <row r="7487" spans="73:73" x14ac:dyDescent="0.25">
      <c r="BU7487" s="140"/>
    </row>
    <row r="7488" spans="73:73" x14ac:dyDescent="0.25">
      <c r="BU7488" s="140"/>
    </row>
    <row r="7489" spans="73:73" x14ac:dyDescent="0.25">
      <c r="BU7489" s="140"/>
    </row>
    <row r="7490" spans="73:73" x14ac:dyDescent="0.25">
      <c r="BU7490" s="140"/>
    </row>
    <row r="7491" spans="73:73" x14ac:dyDescent="0.25">
      <c r="BU7491" s="140"/>
    </row>
    <row r="7492" spans="73:73" x14ac:dyDescent="0.25">
      <c r="BU7492" s="140"/>
    </row>
    <row r="7493" spans="73:73" x14ac:dyDescent="0.25">
      <c r="BU7493" s="140"/>
    </row>
    <row r="7494" spans="73:73" x14ac:dyDescent="0.25">
      <c r="BU7494" s="140"/>
    </row>
    <row r="7495" spans="73:73" x14ac:dyDescent="0.25">
      <c r="BU7495" s="140"/>
    </row>
    <row r="7496" spans="73:73" x14ac:dyDescent="0.25">
      <c r="BU7496" s="140"/>
    </row>
    <row r="7497" spans="73:73" x14ac:dyDescent="0.25">
      <c r="BU7497" s="140"/>
    </row>
    <row r="7498" spans="73:73" x14ac:dyDescent="0.25">
      <c r="BU7498" s="140"/>
    </row>
    <row r="7499" spans="73:73" x14ac:dyDescent="0.25">
      <c r="BU7499" s="140"/>
    </row>
    <row r="7500" spans="73:73" x14ac:dyDescent="0.25">
      <c r="BU7500" s="140"/>
    </row>
    <row r="7501" spans="73:73" x14ac:dyDescent="0.25">
      <c r="BU7501" s="140"/>
    </row>
    <row r="7502" spans="73:73" x14ac:dyDescent="0.25">
      <c r="BU7502" s="140"/>
    </row>
    <row r="7503" spans="73:73" x14ac:dyDescent="0.25">
      <c r="BU7503" s="140"/>
    </row>
    <row r="7504" spans="73:73" x14ac:dyDescent="0.25">
      <c r="BU7504" s="140"/>
    </row>
    <row r="7505" spans="73:73" x14ac:dyDescent="0.25">
      <c r="BU7505" s="140"/>
    </row>
    <row r="7506" spans="73:73" x14ac:dyDescent="0.25">
      <c r="BU7506" s="140"/>
    </row>
    <row r="7507" spans="73:73" x14ac:dyDescent="0.25">
      <c r="BU7507" s="140"/>
    </row>
    <row r="7508" spans="73:73" x14ac:dyDescent="0.25">
      <c r="BU7508" s="140"/>
    </row>
    <row r="7509" spans="73:73" x14ac:dyDescent="0.25">
      <c r="BU7509" s="140"/>
    </row>
    <row r="7510" spans="73:73" x14ac:dyDescent="0.25">
      <c r="BU7510" s="140"/>
    </row>
    <row r="7511" spans="73:73" x14ac:dyDescent="0.25">
      <c r="BU7511" s="140"/>
    </row>
    <row r="7512" spans="73:73" x14ac:dyDescent="0.25">
      <c r="BU7512" s="140"/>
    </row>
    <row r="7513" spans="73:73" x14ac:dyDescent="0.25">
      <c r="BU7513" s="140"/>
    </row>
    <row r="7514" spans="73:73" x14ac:dyDescent="0.25">
      <c r="BU7514" s="140"/>
    </row>
    <row r="7515" spans="73:73" x14ac:dyDescent="0.25">
      <c r="BU7515" s="140"/>
    </row>
    <row r="7516" spans="73:73" x14ac:dyDescent="0.25">
      <c r="BU7516" s="140"/>
    </row>
    <row r="7517" spans="73:73" x14ac:dyDescent="0.25">
      <c r="BU7517" s="140"/>
    </row>
    <row r="7518" spans="73:73" x14ac:dyDescent="0.25">
      <c r="BU7518" s="140"/>
    </row>
    <row r="7519" spans="73:73" x14ac:dyDescent="0.25">
      <c r="BU7519" s="140"/>
    </row>
    <row r="7520" spans="73:73" x14ac:dyDescent="0.25">
      <c r="BU7520" s="140"/>
    </row>
    <row r="7521" spans="73:73" x14ac:dyDescent="0.25">
      <c r="BU7521" s="140"/>
    </row>
    <row r="7522" spans="73:73" x14ac:dyDescent="0.25">
      <c r="BU7522" s="140"/>
    </row>
    <row r="7523" spans="73:73" x14ac:dyDescent="0.25">
      <c r="BU7523" s="140"/>
    </row>
    <row r="7524" spans="73:73" x14ac:dyDescent="0.25">
      <c r="BU7524" s="140"/>
    </row>
    <row r="7525" spans="73:73" x14ac:dyDescent="0.25">
      <c r="BU7525" s="140"/>
    </row>
    <row r="7526" spans="73:73" x14ac:dyDescent="0.25">
      <c r="BU7526" s="140"/>
    </row>
    <row r="7527" spans="73:73" x14ac:dyDescent="0.25">
      <c r="BU7527" s="140"/>
    </row>
    <row r="7528" spans="73:73" x14ac:dyDescent="0.25">
      <c r="BU7528" s="140"/>
    </row>
    <row r="7529" spans="73:73" x14ac:dyDescent="0.25">
      <c r="BU7529" s="140"/>
    </row>
    <row r="7530" spans="73:73" x14ac:dyDescent="0.25">
      <c r="BU7530" s="140"/>
    </row>
    <row r="7531" spans="73:73" x14ac:dyDescent="0.25">
      <c r="BU7531" s="140"/>
    </row>
    <row r="7532" spans="73:73" x14ac:dyDescent="0.25">
      <c r="BU7532" s="140"/>
    </row>
    <row r="7533" spans="73:73" x14ac:dyDescent="0.25">
      <c r="BU7533" s="140"/>
    </row>
    <row r="7534" spans="73:73" x14ac:dyDescent="0.25">
      <c r="BU7534" s="140"/>
    </row>
    <row r="7535" spans="73:73" x14ac:dyDescent="0.25">
      <c r="BU7535" s="140"/>
    </row>
    <row r="7536" spans="73:73" x14ac:dyDescent="0.25">
      <c r="BU7536" s="140"/>
    </row>
    <row r="7537" spans="73:73" x14ac:dyDescent="0.25">
      <c r="BU7537" s="140"/>
    </row>
    <row r="7538" spans="73:73" x14ac:dyDescent="0.25">
      <c r="BU7538" s="140"/>
    </row>
    <row r="7539" spans="73:73" x14ac:dyDescent="0.25">
      <c r="BU7539" s="140"/>
    </row>
    <row r="7540" spans="73:73" x14ac:dyDescent="0.25">
      <c r="BU7540" s="140"/>
    </row>
    <row r="7541" spans="73:73" x14ac:dyDescent="0.25">
      <c r="BU7541" s="140"/>
    </row>
    <row r="7542" spans="73:73" x14ac:dyDescent="0.25">
      <c r="BU7542" s="140"/>
    </row>
    <row r="7543" spans="73:73" x14ac:dyDescent="0.25">
      <c r="BU7543" s="140"/>
    </row>
    <row r="7544" spans="73:73" x14ac:dyDescent="0.25">
      <c r="BU7544" s="140"/>
    </row>
    <row r="7545" spans="73:73" x14ac:dyDescent="0.25">
      <c r="BU7545" s="140"/>
    </row>
    <row r="7546" spans="73:73" x14ac:dyDescent="0.25">
      <c r="BU7546" s="140"/>
    </row>
    <row r="7547" spans="73:73" x14ac:dyDescent="0.25">
      <c r="BU7547" s="140"/>
    </row>
    <row r="7548" spans="73:73" x14ac:dyDescent="0.25">
      <c r="BU7548" s="140"/>
    </row>
    <row r="7549" spans="73:73" x14ac:dyDescent="0.25">
      <c r="BU7549" s="140"/>
    </row>
    <row r="7550" spans="73:73" x14ac:dyDescent="0.25">
      <c r="BU7550" s="140"/>
    </row>
    <row r="7551" spans="73:73" x14ac:dyDescent="0.25">
      <c r="BU7551" s="140"/>
    </row>
    <row r="7552" spans="73:73" x14ac:dyDescent="0.25">
      <c r="BU7552" s="140"/>
    </row>
    <row r="7553" spans="73:73" x14ac:dyDescent="0.25">
      <c r="BU7553" s="140"/>
    </row>
    <row r="7554" spans="73:73" x14ac:dyDescent="0.25">
      <c r="BU7554" s="140"/>
    </row>
    <row r="7555" spans="73:73" x14ac:dyDescent="0.25">
      <c r="BU7555" s="140"/>
    </row>
    <row r="7556" spans="73:73" x14ac:dyDescent="0.25">
      <c r="BU7556" s="140"/>
    </row>
    <row r="7557" spans="73:73" x14ac:dyDescent="0.25">
      <c r="BU7557" s="140"/>
    </row>
    <row r="7558" spans="73:73" x14ac:dyDescent="0.25">
      <c r="BU7558" s="140"/>
    </row>
    <row r="7559" spans="73:73" x14ac:dyDescent="0.25">
      <c r="BU7559" s="140"/>
    </row>
    <row r="7560" spans="73:73" x14ac:dyDescent="0.25">
      <c r="BU7560" s="140"/>
    </row>
    <row r="7561" spans="73:73" x14ac:dyDescent="0.25">
      <c r="BU7561" s="140"/>
    </row>
    <row r="7562" spans="73:73" x14ac:dyDescent="0.25">
      <c r="BU7562" s="140"/>
    </row>
    <row r="7563" spans="73:73" x14ac:dyDescent="0.25">
      <c r="BU7563" s="140"/>
    </row>
    <row r="7564" spans="73:73" x14ac:dyDescent="0.25">
      <c r="BU7564" s="140"/>
    </row>
    <row r="7565" spans="73:73" x14ac:dyDescent="0.25">
      <c r="BU7565" s="140"/>
    </row>
    <row r="7566" spans="73:73" x14ac:dyDescent="0.25">
      <c r="BU7566" s="140"/>
    </row>
    <row r="7567" spans="73:73" x14ac:dyDescent="0.25">
      <c r="BU7567" s="140"/>
    </row>
    <row r="7568" spans="73:73" x14ac:dyDescent="0.25">
      <c r="BU7568" s="140"/>
    </row>
    <row r="7569" spans="73:73" x14ac:dyDescent="0.25">
      <c r="BU7569" s="140"/>
    </row>
    <row r="7570" spans="73:73" x14ac:dyDescent="0.25">
      <c r="BU7570" s="140"/>
    </row>
    <row r="7571" spans="73:73" x14ac:dyDescent="0.25">
      <c r="BU7571" s="140"/>
    </row>
    <row r="7572" spans="73:73" x14ac:dyDescent="0.25">
      <c r="BU7572" s="140"/>
    </row>
    <row r="7573" spans="73:73" x14ac:dyDescent="0.25">
      <c r="BU7573" s="140"/>
    </row>
    <row r="7574" spans="73:73" x14ac:dyDescent="0.25">
      <c r="BU7574" s="140"/>
    </row>
    <row r="7575" spans="73:73" x14ac:dyDescent="0.25">
      <c r="BU7575" s="140"/>
    </row>
    <row r="7576" spans="73:73" x14ac:dyDescent="0.25">
      <c r="BU7576" s="140"/>
    </row>
    <row r="7577" spans="73:73" x14ac:dyDescent="0.25">
      <c r="BU7577" s="140"/>
    </row>
    <row r="7578" spans="73:73" x14ac:dyDescent="0.25">
      <c r="BU7578" s="140"/>
    </row>
    <row r="7579" spans="73:73" x14ac:dyDescent="0.25">
      <c r="BU7579" s="140"/>
    </row>
    <row r="7580" spans="73:73" x14ac:dyDescent="0.25">
      <c r="BU7580" s="140"/>
    </row>
    <row r="7581" spans="73:73" x14ac:dyDescent="0.25">
      <c r="BU7581" s="140"/>
    </row>
    <row r="7582" spans="73:73" x14ac:dyDescent="0.25">
      <c r="BU7582" s="140"/>
    </row>
    <row r="7583" spans="73:73" x14ac:dyDescent="0.25">
      <c r="BU7583" s="140"/>
    </row>
    <row r="7584" spans="73:73" x14ac:dyDescent="0.25">
      <c r="BU7584" s="140"/>
    </row>
    <row r="7585" spans="73:73" x14ac:dyDescent="0.25">
      <c r="BU7585" s="140"/>
    </row>
    <row r="7586" spans="73:73" x14ac:dyDescent="0.25">
      <c r="BU7586" s="140"/>
    </row>
    <row r="7587" spans="73:73" x14ac:dyDescent="0.25">
      <c r="BU7587" s="140"/>
    </row>
    <row r="7588" spans="73:73" x14ac:dyDescent="0.25">
      <c r="BU7588" s="140"/>
    </row>
    <row r="7589" spans="73:73" x14ac:dyDescent="0.25">
      <c r="BU7589" s="140"/>
    </row>
    <row r="7590" spans="73:73" x14ac:dyDescent="0.25">
      <c r="BU7590" s="140"/>
    </row>
    <row r="7591" spans="73:73" x14ac:dyDescent="0.25">
      <c r="BU7591" s="140"/>
    </row>
    <row r="7592" spans="73:73" x14ac:dyDescent="0.25">
      <c r="BU7592" s="140"/>
    </row>
    <row r="7593" spans="73:73" x14ac:dyDescent="0.25">
      <c r="BU7593" s="140"/>
    </row>
    <row r="7594" spans="73:73" x14ac:dyDescent="0.25">
      <c r="BU7594" s="140"/>
    </row>
    <row r="7595" spans="73:73" x14ac:dyDescent="0.25">
      <c r="BU7595" s="140"/>
    </row>
    <row r="7596" spans="73:73" x14ac:dyDescent="0.25">
      <c r="BU7596" s="140"/>
    </row>
    <row r="7597" spans="73:73" x14ac:dyDescent="0.25">
      <c r="BU7597" s="140"/>
    </row>
    <row r="7598" spans="73:73" x14ac:dyDescent="0.25">
      <c r="BU7598" s="140"/>
    </row>
    <row r="7599" spans="73:73" x14ac:dyDescent="0.25">
      <c r="BU7599" s="140"/>
    </row>
    <row r="7600" spans="73:73" x14ac:dyDescent="0.25">
      <c r="BU7600" s="140"/>
    </row>
    <row r="7601" spans="73:73" x14ac:dyDescent="0.25">
      <c r="BU7601" s="140"/>
    </row>
    <row r="7602" spans="73:73" x14ac:dyDescent="0.25">
      <c r="BU7602" s="140"/>
    </row>
    <row r="7603" spans="73:73" x14ac:dyDescent="0.25">
      <c r="BU7603" s="140"/>
    </row>
    <row r="7604" spans="73:73" x14ac:dyDescent="0.25">
      <c r="BU7604" s="140"/>
    </row>
    <row r="7605" spans="73:73" x14ac:dyDescent="0.25">
      <c r="BU7605" s="140"/>
    </row>
    <row r="7606" spans="73:73" x14ac:dyDescent="0.25">
      <c r="BU7606" s="140"/>
    </row>
    <row r="7607" spans="73:73" x14ac:dyDescent="0.25">
      <c r="BU7607" s="140"/>
    </row>
    <row r="7608" spans="73:73" x14ac:dyDescent="0.25">
      <c r="BU7608" s="140"/>
    </row>
    <row r="7609" spans="73:73" x14ac:dyDescent="0.25">
      <c r="BU7609" s="140"/>
    </row>
    <row r="7610" spans="73:73" x14ac:dyDescent="0.25">
      <c r="BU7610" s="140"/>
    </row>
    <row r="7611" spans="73:73" x14ac:dyDescent="0.25">
      <c r="BU7611" s="140"/>
    </row>
    <row r="7612" spans="73:73" x14ac:dyDescent="0.25">
      <c r="BU7612" s="140"/>
    </row>
    <row r="7613" spans="73:73" x14ac:dyDescent="0.25">
      <c r="BU7613" s="140"/>
    </row>
    <row r="7614" spans="73:73" x14ac:dyDescent="0.25">
      <c r="BU7614" s="140"/>
    </row>
    <row r="7615" spans="73:73" x14ac:dyDescent="0.25">
      <c r="BU7615" s="140"/>
    </row>
    <row r="7616" spans="73:73" x14ac:dyDescent="0.25">
      <c r="BU7616" s="140"/>
    </row>
    <row r="7617" spans="73:73" x14ac:dyDescent="0.25">
      <c r="BU7617" s="140"/>
    </row>
    <row r="7618" spans="73:73" x14ac:dyDescent="0.25">
      <c r="BU7618" s="140"/>
    </row>
    <row r="7619" spans="73:73" x14ac:dyDescent="0.25">
      <c r="BU7619" s="140"/>
    </row>
    <row r="7620" spans="73:73" x14ac:dyDescent="0.25">
      <c r="BU7620" s="140"/>
    </row>
    <row r="7621" spans="73:73" x14ac:dyDescent="0.25">
      <c r="BU7621" s="140"/>
    </row>
    <row r="7622" spans="73:73" x14ac:dyDescent="0.25">
      <c r="BU7622" s="140"/>
    </row>
    <row r="7623" spans="73:73" x14ac:dyDescent="0.25">
      <c r="BU7623" s="140"/>
    </row>
    <row r="7624" spans="73:73" x14ac:dyDescent="0.25">
      <c r="BU7624" s="140"/>
    </row>
    <row r="7625" spans="73:73" x14ac:dyDescent="0.25">
      <c r="BU7625" s="140"/>
    </row>
    <row r="7626" spans="73:73" x14ac:dyDescent="0.25">
      <c r="BU7626" s="140"/>
    </row>
    <row r="7627" spans="73:73" x14ac:dyDescent="0.25">
      <c r="BU7627" s="140"/>
    </row>
    <row r="7628" spans="73:73" x14ac:dyDescent="0.25">
      <c r="BU7628" s="140"/>
    </row>
    <row r="7629" spans="73:73" x14ac:dyDescent="0.25">
      <c r="BU7629" s="140"/>
    </row>
    <row r="7630" spans="73:73" x14ac:dyDescent="0.25">
      <c r="BU7630" s="140"/>
    </row>
    <row r="7631" spans="73:73" x14ac:dyDescent="0.25">
      <c r="BU7631" s="140"/>
    </row>
    <row r="7632" spans="73:73" x14ac:dyDescent="0.25">
      <c r="BU7632" s="140"/>
    </row>
    <row r="7633" spans="73:73" x14ac:dyDescent="0.25">
      <c r="BU7633" s="140"/>
    </row>
    <row r="7634" spans="73:73" x14ac:dyDescent="0.25">
      <c r="BU7634" s="140"/>
    </row>
    <row r="7635" spans="73:73" x14ac:dyDescent="0.25">
      <c r="BU7635" s="140"/>
    </row>
    <row r="7636" spans="73:73" x14ac:dyDescent="0.25">
      <c r="BU7636" s="140"/>
    </row>
    <row r="7637" spans="73:73" x14ac:dyDescent="0.25">
      <c r="BU7637" s="140"/>
    </row>
    <row r="7638" spans="73:73" x14ac:dyDescent="0.25">
      <c r="BU7638" s="140"/>
    </row>
    <row r="7639" spans="73:73" x14ac:dyDescent="0.25">
      <c r="BU7639" s="140"/>
    </row>
    <row r="7640" spans="73:73" x14ac:dyDescent="0.25">
      <c r="BU7640" s="140"/>
    </row>
    <row r="7641" spans="73:73" x14ac:dyDescent="0.25">
      <c r="BU7641" s="140"/>
    </row>
    <row r="7642" spans="73:73" x14ac:dyDescent="0.25">
      <c r="BU7642" s="140"/>
    </row>
    <row r="7643" spans="73:73" x14ac:dyDescent="0.25">
      <c r="BU7643" s="140"/>
    </row>
    <row r="7644" spans="73:73" x14ac:dyDescent="0.25">
      <c r="BU7644" s="140"/>
    </row>
    <row r="7645" spans="73:73" x14ac:dyDescent="0.25">
      <c r="BU7645" s="140"/>
    </row>
    <row r="7646" spans="73:73" x14ac:dyDescent="0.25">
      <c r="BU7646" s="140"/>
    </row>
    <row r="7647" spans="73:73" x14ac:dyDescent="0.25">
      <c r="BU7647" s="140"/>
    </row>
    <row r="7648" spans="73:73" x14ac:dyDescent="0.25">
      <c r="BU7648" s="140"/>
    </row>
    <row r="7649" spans="73:73" x14ac:dyDescent="0.25">
      <c r="BU7649" s="140"/>
    </row>
    <row r="7650" spans="73:73" x14ac:dyDescent="0.25">
      <c r="BU7650" s="140"/>
    </row>
    <row r="7651" spans="73:73" x14ac:dyDescent="0.25">
      <c r="BU7651" s="140"/>
    </row>
    <row r="7652" spans="73:73" x14ac:dyDescent="0.25">
      <c r="BU7652" s="140"/>
    </row>
    <row r="7653" spans="73:73" x14ac:dyDescent="0.25">
      <c r="BU7653" s="140"/>
    </row>
    <row r="7654" spans="73:73" x14ac:dyDescent="0.25">
      <c r="BU7654" s="140"/>
    </row>
    <row r="7655" spans="73:73" x14ac:dyDescent="0.25">
      <c r="BU7655" s="140"/>
    </row>
    <row r="7656" spans="73:73" x14ac:dyDescent="0.25">
      <c r="BU7656" s="140"/>
    </row>
    <row r="7657" spans="73:73" x14ac:dyDescent="0.25">
      <c r="BU7657" s="140"/>
    </row>
    <row r="7658" spans="73:73" x14ac:dyDescent="0.25">
      <c r="BU7658" s="140"/>
    </row>
    <row r="7659" spans="73:73" x14ac:dyDescent="0.25">
      <c r="BU7659" s="140"/>
    </row>
    <row r="7660" spans="73:73" x14ac:dyDescent="0.25">
      <c r="BU7660" s="140"/>
    </row>
    <row r="7661" spans="73:73" x14ac:dyDescent="0.25">
      <c r="BU7661" s="140"/>
    </row>
    <row r="7662" spans="73:73" x14ac:dyDescent="0.25">
      <c r="BU7662" s="140"/>
    </row>
    <row r="7663" spans="73:73" x14ac:dyDescent="0.25">
      <c r="BU7663" s="140"/>
    </row>
    <row r="7664" spans="73:73" x14ac:dyDescent="0.25">
      <c r="BU7664" s="140"/>
    </row>
    <row r="7665" spans="73:73" x14ac:dyDescent="0.25">
      <c r="BU7665" s="140"/>
    </row>
    <row r="7666" spans="73:73" x14ac:dyDescent="0.25">
      <c r="BU7666" s="140"/>
    </row>
    <row r="7667" spans="73:73" x14ac:dyDescent="0.25">
      <c r="BU7667" s="140"/>
    </row>
    <row r="7668" spans="73:73" x14ac:dyDescent="0.25">
      <c r="BU7668" s="140"/>
    </row>
    <row r="7669" spans="73:73" x14ac:dyDescent="0.25">
      <c r="BU7669" s="140"/>
    </row>
    <row r="7670" spans="73:73" x14ac:dyDescent="0.25">
      <c r="BU7670" s="140"/>
    </row>
    <row r="7671" spans="73:73" x14ac:dyDescent="0.25">
      <c r="BU7671" s="140"/>
    </row>
    <row r="7672" spans="73:73" x14ac:dyDescent="0.25">
      <c r="BU7672" s="140"/>
    </row>
    <row r="7673" spans="73:73" x14ac:dyDescent="0.25">
      <c r="BU7673" s="140"/>
    </row>
    <row r="7674" spans="73:73" x14ac:dyDescent="0.25">
      <c r="BU7674" s="140"/>
    </row>
    <row r="7675" spans="73:73" x14ac:dyDescent="0.25">
      <c r="BU7675" s="140"/>
    </row>
    <row r="7676" spans="73:73" x14ac:dyDescent="0.25">
      <c r="BU7676" s="140"/>
    </row>
    <row r="7677" spans="73:73" x14ac:dyDescent="0.25">
      <c r="BU7677" s="140"/>
    </row>
    <row r="7678" spans="73:73" x14ac:dyDescent="0.25">
      <c r="BU7678" s="140"/>
    </row>
    <row r="7679" spans="73:73" x14ac:dyDescent="0.25">
      <c r="BU7679" s="140"/>
    </row>
    <row r="7680" spans="73:73" x14ac:dyDescent="0.25">
      <c r="BU7680" s="140"/>
    </row>
    <row r="7681" spans="73:73" x14ac:dyDescent="0.25">
      <c r="BU7681" s="140"/>
    </row>
    <row r="7682" spans="73:73" x14ac:dyDescent="0.25">
      <c r="BU7682" s="140"/>
    </row>
    <row r="7683" spans="73:73" x14ac:dyDescent="0.25">
      <c r="BU7683" s="140"/>
    </row>
    <row r="7684" spans="73:73" x14ac:dyDescent="0.25">
      <c r="BU7684" s="140"/>
    </row>
    <row r="7685" spans="73:73" x14ac:dyDescent="0.25">
      <c r="BU7685" s="140"/>
    </row>
    <row r="7686" spans="73:73" x14ac:dyDescent="0.25">
      <c r="BU7686" s="140"/>
    </row>
    <row r="7687" spans="73:73" x14ac:dyDescent="0.25">
      <c r="BU7687" s="140"/>
    </row>
    <row r="7688" spans="73:73" x14ac:dyDescent="0.25">
      <c r="BU7688" s="140"/>
    </row>
    <row r="7689" spans="73:73" x14ac:dyDescent="0.25">
      <c r="BU7689" s="140"/>
    </row>
    <row r="7690" spans="73:73" x14ac:dyDescent="0.25">
      <c r="BU7690" s="140"/>
    </row>
    <row r="7691" spans="73:73" x14ac:dyDescent="0.25">
      <c r="BU7691" s="140"/>
    </row>
    <row r="7692" spans="73:73" x14ac:dyDescent="0.25">
      <c r="BU7692" s="140"/>
    </row>
    <row r="7693" spans="73:73" x14ac:dyDescent="0.25">
      <c r="BU7693" s="140"/>
    </row>
    <row r="7694" spans="73:73" x14ac:dyDescent="0.25">
      <c r="BU7694" s="140"/>
    </row>
    <row r="7695" spans="73:73" x14ac:dyDescent="0.25">
      <c r="BU7695" s="140"/>
    </row>
    <row r="7696" spans="73:73" x14ac:dyDescent="0.25">
      <c r="BU7696" s="140"/>
    </row>
    <row r="7697" spans="73:73" x14ac:dyDescent="0.25">
      <c r="BU7697" s="140"/>
    </row>
    <row r="7698" spans="73:73" x14ac:dyDescent="0.25">
      <c r="BU7698" s="140"/>
    </row>
    <row r="7699" spans="73:73" x14ac:dyDescent="0.25">
      <c r="BU7699" s="140"/>
    </row>
    <row r="7700" spans="73:73" x14ac:dyDescent="0.25">
      <c r="BU7700" s="140"/>
    </row>
    <row r="7701" spans="73:73" x14ac:dyDescent="0.25">
      <c r="BU7701" s="140"/>
    </row>
    <row r="7702" spans="73:73" x14ac:dyDescent="0.25">
      <c r="BU7702" s="140"/>
    </row>
    <row r="7703" spans="73:73" x14ac:dyDescent="0.25">
      <c r="BU7703" s="140"/>
    </row>
    <row r="7704" spans="73:73" x14ac:dyDescent="0.25">
      <c r="BU7704" s="140"/>
    </row>
    <row r="7705" spans="73:73" x14ac:dyDescent="0.25">
      <c r="BU7705" s="140"/>
    </row>
    <row r="7706" spans="73:73" x14ac:dyDescent="0.25">
      <c r="BU7706" s="140"/>
    </row>
    <row r="7707" spans="73:73" x14ac:dyDescent="0.25">
      <c r="BU7707" s="140"/>
    </row>
    <row r="7708" spans="73:73" x14ac:dyDescent="0.25">
      <c r="BU7708" s="140"/>
    </row>
    <row r="7709" spans="73:73" x14ac:dyDescent="0.25">
      <c r="BU7709" s="140"/>
    </row>
    <row r="7710" spans="73:73" x14ac:dyDescent="0.25">
      <c r="BU7710" s="140"/>
    </row>
    <row r="7711" spans="73:73" x14ac:dyDescent="0.25">
      <c r="BU7711" s="140"/>
    </row>
    <row r="7712" spans="73:73" x14ac:dyDescent="0.25">
      <c r="BU7712" s="140"/>
    </row>
    <row r="7713" spans="73:73" x14ac:dyDescent="0.25">
      <c r="BU7713" s="140"/>
    </row>
    <row r="7714" spans="73:73" x14ac:dyDescent="0.25">
      <c r="BU7714" s="140"/>
    </row>
    <row r="7715" spans="73:73" x14ac:dyDescent="0.25">
      <c r="BU7715" s="140"/>
    </row>
    <row r="7716" spans="73:73" x14ac:dyDescent="0.25">
      <c r="BU7716" s="140"/>
    </row>
    <row r="7717" spans="73:73" x14ac:dyDescent="0.25">
      <c r="BU7717" s="140"/>
    </row>
    <row r="7718" spans="73:73" x14ac:dyDescent="0.25">
      <c r="BU7718" s="140"/>
    </row>
    <row r="7719" spans="73:73" x14ac:dyDescent="0.25">
      <c r="BU7719" s="140"/>
    </row>
    <row r="7720" spans="73:73" x14ac:dyDescent="0.25">
      <c r="BU7720" s="140"/>
    </row>
    <row r="7721" spans="73:73" x14ac:dyDescent="0.25">
      <c r="BU7721" s="140"/>
    </row>
    <row r="7722" spans="73:73" x14ac:dyDescent="0.25">
      <c r="BU7722" s="140"/>
    </row>
    <row r="7723" spans="73:73" x14ac:dyDescent="0.25">
      <c r="BU7723" s="140"/>
    </row>
    <row r="7724" spans="73:73" x14ac:dyDescent="0.25">
      <c r="BU7724" s="140"/>
    </row>
    <row r="7725" spans="73:73" x14ac:dyDescent="0.25">
      <c r="BU7725" s="140"/>
    </row>
    <row r="7726" spans="73:73" x14ac:dyDescent="0.25">
      <c r="BU7726" s="140"/>
    </row>
    <row r="7727" spans="73:73" x14ac:dyDescent="0.25">
      <c r="BU7727" s="140"/>
    </row>
    <row r="7728" spans="73:73" x14ac:dyDescent="0.25">
      <c r="BU7728" s="140"/>
    </row>
    <row r="7729" spans="73:73" x14ac:dyDescent="0.25">
      <c r="BU7729" s="140"/>
    </row>
    <row r="7730" spans="73:73" x14ac:dyDescent="0.25">
      <c r="BU7730" s="140"/>
    </row>
    <row r="7731" spans="73:73" x14ac:dyDescent="0.25">
      <c r="BU7731" s="140"/>
    </row>
    <row r="7732" spans="73:73" x14ac:dyDescent="0.25">
      <c r="BU7732" s="140"/>
    </row>
    <row r="7733" spans="73:73" x14ac:dyDescent="0.25">
      <c r="BU7733" s="140"/>
    </row>
    <row r="7734" spans="73:73" x14ac:dyDescent="0.25">
      <c r="BU7734" s="140"/>
    </row>
    <row r="7735" spans="73:73" x14ac:dyDescent="0.25">
      <c r="BU7735" s="140"/>
    </row>
    <row r="7736" spans="73:73" x14ac:dyDescent="0.25">
      <c r="BU7736" s="140"/>
    </row>
    <row r="7737" spans="73:73" x14ac:dyDescent="0.25">
      <c r="BU7737" s="140"/>
    </row>
    <row r="7738" spans="73:73" x14ac:dyDescent="0.25">
      <c r="BU7738" s="140"/>
    </row>
    <row r="7739" spans="73:73" x14ac:dyDescent="0.25">
      <c r="BU7739" s="140"/>
    </row>
    <row r="7740" spans="73:73" x14ac:dyDescent="0.25">
      <c r="BU7740" s="140"/>
    </row>
    <row r="7741" spans="73:73" x14ac:dyDescent="0.25">
      <c r="BU7741" s="140"/>
    </row>
    <row r="7742" spans="73:73" x14ac:dyDescent="0.25">
      <c r="BU7742" s="140"/>
    </row>
    <row r="7743" spans="73:73" x14ac:dyDescent="0.25">
      <c r="BU7743" s="140"/>
    </row>
    <row r="7744" spans="73:73" x14ac:dyDescent="0.25">
      <c r="BU7744" s="140"/>
    </row>
    <row r="7745" spans="73:73" x14ac:dyDescent="0.25">
      <c r="BU7745" s="140"/>
    </row>
    <row r="7746" spans="73:73" x14ac:dyDescent="0.25">
      <c r="BU7746" s="140"/>
    </row>
    <row r="7747" spans="73:73" x14ac:dyDescent="0.25">
      <c r="BU7747" s="140"/>
    </row>
    <row r="7748" spans="73:73" x14ac:dyDescent="0.25">
      <c r="BU7748" s="140"/>
    </row>
    <row r="7749" spans="73:73" x14ac:dyDescent="0.25">
      <c r="BU7749" s="140"/>
    </row>
    <row r="7750" spans="73:73" x14ac:dyDescent="0.25">
      <c r="BU7750" s="140"/>
    </row>
    <row r="7751" spans="73:73" x14ac:dyDescent="0.25">
      <c r="BU7751" s="140"/>
    </row>
    <row r="7752" spans="73:73" x14ac:dyDescent="0.25">
      <c r="BU7752" s="140"/>
    </row>
    <row r="7753" spans="73:73" x14ac:dyDescent="0.25">
      <c r="BU7753" s="140"/>
    </row>
    <row r="7754" spans="73:73" x14ac:dyDescent="0.25">
      <c r="BU7754" s="140"/>
    </row>
    <row r="7755" spans="73:73" x14ac:dyDescent="0.25">
      <c r="BU7755" s="140"/>
    </row>
    <row r="7756" spans="73:73" x14ac:dyDescent="0.25">
      <c r="BU7756" s="140"/>
    </row>
    <row r="7757" spans="73:73" x14ac:dyDescent="0.25">
      <c r="BU7757" s="140"/>
    </row>
    <row r="7758" spans="73:73" x14ac:dyDescent="0.25">
      <c r="BU7758" s="140"/>
    </row>
    <row r="7759" spans="73:73" x14ac:dyDescent="0.25">
      <c r="BU7759" s="140"/>
    </row>
    <row r="7760" spans="73:73" x14ac:dyDescent="0.25">
      <c r="BU7760" s="140"/>
    </row>
    <row r="7761" spans="73:73" x14ac:dyDescent="0.25">
      <c r="BU7761" s="140"/>
    </row>
    <row r="7762" spans="73:73" x14ac:dyDescent="0.25">
      <c r="BU7762" s="140"/>
    </row>
    <row r="7763" spans="73:73" x14ac:dyDescent="0.25">
      <c r="BU7763" s="140"/>
    </row>
    <row r="7764" spans="73:73" x14ac:dyDescent="0.25">
      <c r="BU7764" s="140"/>
    </row>
    <row r="7765" spans="73:73" x14ac:dyDescent="0.25">
      <c r="BU7765" s="140"/>
    </row>
    <row r="7766" spans="73:73" x14ac:dyDescent="0.25">
      <c r="BU7766" s="140"/>
    </row>
    <row r="7767" spans="73:73" x14ac:dyDescent="0.25">
      <c r="BU7767" s="140"/>
    </row>
    <row r="7768" spans="73:73" x14ac:dyDescent="0.25">
      <c r="BU7768" s="140"/>
    </row>
    <row r="7769" spans="73:73" x14ac:dyDescent="0.25">
      <c r="BU7769" s="140"/>
    </row>
    <row r="7770" spans="73:73" x14ac:dyDescent="0.25">
      <c r="BU7770" s="140"/>
    </row>
    <row r="7771" spans="73:73" x14ac:dyDescent="0.25">
      <c r="BU7771" s="140"/>
    </row>
    <row r="7772" spans="73:73" x14ac:dyDescent="0.25">
      <c r="BU7772" s="140"/>
    </row>
    <row r="7773" spans="73:73" x14ac:dyDescent="0.25">
      <c r="BU7773" s="140"/>
    </row>
    <row r="7774" spans="73:73" x14ac:dyDescent="0.25">
      <c r="BU7774" s="140"/>
    </row>
    <row r="7775" spans="73:73" x14ac:dyDescent="0.25">
      <c r="BU7775" s="140"/>
    </row>
    <row r="7776" spans="73:73" x14ac:dyDescent="0.25">
      <c r="BU7776" s="140"/>
    </row>
    <row r="7777" spans="73:73" x14ac:dyDescent="0.25">
      <c r="BU7777" s="140"/>
    </row>
    <row r="7778" spans="73:73" x14ac:dyDescent="0.25">
      <c r="BU7778" s="140"/>
    </row>
    <row r="7779" spans="73:73" x14ac:dyDescent="0.25">
      <c r="BU7779" s="140"/>
    </row>
    <row r="7780" spans="73:73" x14ac:dyDescent="0.25">
      <c r="BU7780" s="140"/>
    </row>
    <row r="7781" spans="73:73" x14ac:dyDescent="0.25">
      <c r="BU7781" s="140"/>
    </row>
    <row r="7782" spans="73:73" x14ac:dyDescent="0.25">
      <c r="BU7782" s="140"/>
    </row>
    <row r="7783" spans="73:73" x14ac:dyDescent="0.25">
      <c r="BU7783" s="140"/>
    </row>
    <row r="7784" spans="73:73" x14ac:dyDescent="0.25">
      <c r="BU7784" s="140"/>
    </row>
    <row r="7785" spans="73:73" x14ac:dyDescent="0.25">
      <c r="BU7785" s="140"/>
    </row>
    <row r="7786" spans="73:73" x14ac:dyDescent="0.25">
      <c r="BU7786" s="140"/>
    </row>
    <row r="7787" spans="73:73" x14ac:dyDescent="0.25">
      <c r="BU7787" s="140"/>
    </row>
    <row r="7788" spans="73:73" x14ac:dyDescent="0.25">
      <c r="BU7788" s="140"/>
    </row>
    <row r="7789" spans="73:73" x14ac:dyDescent="0.25">
      <c r="BU7789" s="140"/>
    </row>
    <row r="7790" spans="73:73" x14ac:dyDescent="0.25">
      <c r="BU7790" s="140"/>
    </row>
    <row r="7791" spans="73:73" x14ac:dyDescent="0.25">
      <c r="BU7791" s="140"/>
    </row>
    <row r="7792" spans="73:73" x14ac:dyDescent="0.25">
      <c r="BU7792" s="140"/>
    </row>
    <row r="7793" spans="73:73" x14ac:dyDescent="0.25">
      <c r="BU7793" s="140"/>
    </row>
    <row r="7794" spans="73:73" x14ac:dyDescent="0.25">
      <c r="BU7794" s="140"/>
    </row>
    <row r="7795" spans="73:73" x14ac:dyDescent="0.25">
      <c r="BU7795" s="140"/>
    </row>
    <row r="7796" spans="73:73" x14ac:dyDescent="0.25">
      <c r="BU7796" s="140"/>
    </row>
    <row r="7797" spans="73:73" x14ac:dyDescent="0.25">
      <c r="BU7797" s="140"/>
    </row>
    <row r="7798" spans="73:73" x14ac:dyDescent="0.25">
      <c r="BU7798" s="140"/>
    </row>
    <row r="7799" spans="73:73" x14ac:dyDescent="0.25">
      <c r="BU7799" s="140"/>
    </row>
    <row r="7800" spans="73:73" x14ac:dyDescent="0.25">
      <c r="BU7800" s="140"/>
    </row>
    <row r="7801" spans="73:73" x14ac:dyDescent="0.25">
      <c r="BU7801" s="140"/>
    </row>
    <row r="7802" spans="73:73" x14ac:dyDescent="0.25">
      <c r="BU7802" s="140"/>
    </row>
    <row r="7803" spans="73:73" x14ac:dyDescent="0.25">
      <c r="BU7803" s="140"/>
    </row>
    <row r="7804" spans="73:73" x14ac:dyDescent="0.25">
      <c r="BU7804" s="140"/>
    </row>
    <row r="7805" spans="73:73" x14ac:dyDescent="0.25">
      <c r="BU7805" s="140"/>
    </row>
    <row r="7806" spans="73:73" x14ac:dyDescent="0.25">
      <c r="BU7806" s="140"/>
    </row>
    <row r="7807" spans="73:73" x14ac:dyDescent="0.25">
      <c r="BU7807" s="140"/>
    </row>
    <row r="7808" spans="73:73" x14ac:dyDescent="0.25">
      <c r="BU7808" s="140"/>
    </row>
    <row r="7809" spans="73:73" x14ac:dyDescent="0.25">
      <c r="BU7809" s="140"/>
    </row>
    <row r="7810" spans="73:73" x14ac:dyDescent="0.25">
      <c r="BU7810" s="140"/>
    </row>
    <row r="7811" spans="73:73" x14ac:dyDescent="0.25">
      <c r="BU7811" s="140"/>
    </row>
    <row r="7812" spans="73:73" x14ac:dyDescent="0.25">
      <c r="BU7812" s="140"/>
    </row>
    <row r="7813" spans="73:73" x14ac:dyDescent="0.25">
      <c r="BU7813" s="140"/>
    </row>
    <row r="7814" spans="73:73" x14ac:dyDescent="0.25">
      <c r="BU7814" s="140"/>
    </row>
    <row r="7815" spans="73:73" x14ac:dyDescent="0.25">
      <c r="BU7815" s="140"/>
    </row>
    <row r="7816" spans="73:73" x14ac:dyDescent="0.25">
      <c r="BU7816" s="140"/>
    </row>
    <row r="7817" spans="73:73" x14ac:dyDescent="0.25">
      <c r="BU7817" s="140"/>
    </row>
    <row r="7818" spans="73:73" x14ac:dyDescent="0.25">
      <c r="BU7818" s="140"/>
    </row>
    <row r="7819" spans="73:73" x14ac:dyDescent="0.25">
      <c r="BU7819" s="140"/>
    </row>
    <row r="7820" spans="73:73" x14ac:dyDescent="0.25">
      <c r="BU7820" s="140"/>
    </row>
    <row r="7821" spans="73:73" x14ac:dyDescent="0.25">
      <c r="BU7821" s="140"/>
    </row>
    <row r="7822" spans="73:73" x14ac:dyDescent="0.25">
      <c r="BU7822" s="140"/>
    </row>
    <row r="7823" spans="73:73" x14ac:dyDescent="0.25">
      <c r="BU7823" s="140"/>
    </row>
    <row r="7824" spans="73:73" x14ac:dyDescent="0.25">
      <c r="BU7824" s="140"/>
    </row>
    <row r="7825" spans="73:73" x14ac:dyDescent="0.25">
      <c r="BU7825" s="140"/>
    </row>
    <row r="7826" spans="73:73" x14ac:dyDescent="0.25">
      <c r="BU7826" s="140"/>
    </row>
    <row r="7827" spans="73:73" x14ac:dyDescent="0.25">
      <c r="BU7827" s="140"/>
    </row>
    <row r="7828" spans="73:73" x14ac:dyDescent="0.25">
      <c r="BU7828" s="140"/>
    </row>
    <row r="7829" spans="73:73" x14ac:dyDescent="0.25">
      <c r="BU7829" s="140"/>
    </row>
    <row r="7830" spans="73:73" x14ac:dyDescent="0.25">
      <c r="BU7830" s="140"/>
    </row>
    <row r="7831" spans="73:73" x14ac:dyDescent="0.25">
      <c r="BU7831" s="140"/>
    </row>
    <row r="7832" spans="73:73" x14ac:dyDescent="0.25">
      <c r="BU7832" s="140"/>
    </row>
    <row r="7833" spans="73:73" x14ac:dyDescent="0.25">
      <c r="BU7833" s="140"/>
    </row>
    <row r="7834" spans="73:73" x14ac:dyDescent="0.25">
      <c r="BU7834" s="140"/>
    </row>
    <row r="7835" spans="73:73" x14ac:dyDescent="0.25">
      <c r="BU7835" s="140"/>
    </row>
    <row r="7836" spans="73:73" x14ac:dyDescent="0.25">
      <c r="BU7836" s="140"/>
    </row>
    <row r="7837" spans="73:73" x14ac:dyDescent="0.25">
      <c r="BU7837" s="140"/>
    </row>
    <row r="7838" spans="73:73" x14ac:dyDescent="0.25">
      <c r="BU7838" s="140"/>
    </row>
    <row r="7839" spans="73:73" x14ac:dyDescent="0.25">
      <c r="BU7839" s="140"/>
    </row>
    <row r="7840" spans="73:73" x14ac:dyDescent="0.25">
      <c r="BU7840" s="140"/>
    </row>
    <row r="7841" spans="73:73" x14ac:dyDescent="0.25">
      <c r="BU7841" s="140"/>
    </row>
    <row r="7842" spans="73:73" x14ac:dyDescent="0.25">
      <c r="BU7842" s="140"/>
    </row>
    <row r="7843" spans="73:73" x14ac:dyDescent="0.25">
      <c r="BU7843" s="140"/>
    </row>
    <row r="7844" spans="73:73" x14ac:dyDescent="0.25">
      <c r="BU7844" s="140"/>
    </row>
    <row r="7845" spans="73:73" x14ac:dyDescent="0.25">
      <c r="BU7845" s="140"/>
    </row>
    <row r="7846" spans="73:73" x14ac:dyDescent="0.25">
      <c r="BU7846" s="140"/>
    </row>
    <row r="7847" spans="73:73" x14ac:dyDescent="0.25">
      <c r="BU7847" s="140"/>
    </row>
    <row r="7848" spans="73:73" x14ac:dyDescent="0.25">
      <c r="BU7848" s="140"/>
    </row>
    <row r="7849" spans="73:73" x14ac:dyDescent="0.25">
      <c r="BU7849" s="140"/>
    </row>
    <row r="7850" spans="73:73" x14ac:dyDescent="0.25">
      <c r="BU7850" s="140"/>
    </row>
    <row r="7851" spans="73:73" x14ac:dyDescent="0.25">
      <c r="BU7851" s="140"/>
    </row>
    <row r="7852" spans="73:73" x14ac:dyDescent="0.25">
      <c r="BU7852" s="140"/>
    </row>
    <row r="7853" spans="73:73" x14ac:dyDescent="0.25">
      <c r="BU7853" s="140"/>
    </row>
    <row r="7854" spans="73:73" x14ac:dyDescent="0.25">
      <c r="BU7854" s="140"/>
    </row>
    <row r="7855" spans="73:73" x14ac:dyDescent="0.25">
      <c r="BU7855" s="140"/>
    </row>
    <row r="7856" spans="73:73" x14ac:dyDescent="0.25">
      <c r="BU7856" s="140"/>
    </row>
    <row r="7857" spans="73:73" x14ac:dyDescent="0.25">
      <c r="BU7857" s="140"/>
    </row>
    <row r="7858" spans="73:73" x14ac:dyDescent="0.25">
      <c r="BU7858" s="140"/>
    </row>
    <row r="7859" spans="73:73" x14ac:dyDescent="0.25">
      <c r="BU7859" s="140"/>
    </row>
    <row r="7860" spans="73:73" x14ac:dyDescent="0.25">
      <c r="BU7860" s="140"/>
    </row>
    <row r="7861" spans="73:73" x14ac:dyDescent="0.25">
      <c r="BU7861" s="140"/>
    </row>
    <row r="7862" spans="73:73" x14ac:dyDescent="0.25">
      <c r="BU7862" s="140"/>
    </row>
    <row r="7863" spans="73:73" x14ac:dyDescent="0.25">
      <c r="BU7863" s="140"/>
    </row>
    <row r="7864" spans="73:73" x14ac:dyDescent="0.25">
      <c r="BU7864" s="140"/>
    </row>
    <row r="7865" spans="73:73" x14ac:dyDescent="0.25">
      <c r="BU7865" s="140"/>
    </row>
    <row r="7866" spans="73:73" x14ac:dyDescent="0.25">
      <c r="BU7866" s="140"/>
    </row>
    <row r="7867" spans="73:73" x14ac:dyDescent="0.25">
      <c r="BU7867" s="140"/>
    </row>
    <row r="7868" spans="73:73" x14ac:dyDescent="0.25">
      <c r="BU7868" s="140"/>
    </row>
    <row r="7869" spans="73:73" x14ac:dyDescent="0.25">
      <c r="BU7869" s="140"/>
    </row>
    <row r="7870" spans="73:73" x14ac:dyDescent="0.25">
      <c r="BU7870" s="140"/>
    </row>
    <row r="7871" spans="73:73" x14ac:dyDescent="0.25">
      <c r="BU7871" s="140"/>
    </row>
    <row r="7872" spans="73:73" x14ac:dyDescent="0.25">
      <c r="BU7872" s="140"/>
    </row>
    <row r="7873" spans="73:73" x14ac:dyDescent="0.25">
      <c r="BU7873" s="140"/>
    </row>
    <row r="7874" spans="73:73" x14ac:dyDescent="0.25">
      <c r="BU7874" s="140"/>
    </row>
    <row r="7875" spans="73:73" x14ac:dyDescent="0.25">
      <c r="BU7875" s="140"/>
    </row>
    <row r="7876" spans="73:73" x14ac:dyDescent="0.25">
      <c r="BU7876" s="140"/>
    </row>
    <row r="7877" spans="73:73" x14ac:dyDescent="0.25">
      <c r="BU7877" s="140"/>
    </row>
    <row r="7878" spans="73:73" x14ac:dyDescent="0.25">
      <c r="BU7878" s="140"/>
    </row>
    <row r="7879" spans="73:73" x14ac:dyDescent="0.25">
      <c r="BU7879" s="140"/>
    </row>
    <row r="7880" spans="73:73" x14ac:dyDescent="0.25">
      <c r="BU7880" s="140"/>
    </row>
    <row r="7881" spans="73:73" x14ac:dyDescent="0.25">
      <c r="BU7881" s="140"/>
    </row>
    <row r="7882" spans="73:73" x14ac:dyDescent="0.25">
      <c r="BU7882" s="140"/>
    </row>
    <row r="7883" spans="73:73" x14ac:dyDescent="0.25">
      <c r="BU7883" s="140"/>
    </row>
    <row r="7884" spans="73:73" x14ac:dyDescent="0.25">
      <c r="BU7884" s="140"/>
    </row>
    <row r="7885" spans="73:73" x14ac:dyDescent="0.25">
      <c r="BU7885" s="140"/>
    </row>
    <row r="7886" spans="73:73" x14ac:dyDescent="0.25">
      <c r="BU7886" s="140"/>
    </row>
    <row r="7887" spans="73:73" x14ac:dyDescent="0.25">
      <c r="BU7887" s="140"/>
    </row>
    <row r="7888" spans="73:73" x14ac:dyDescent="0.25">
      <c r="BU7888" s="140"/>
    </row>
    <row r="7889" spans="73:73" x14ac:dyDescent="0.25">
      <c r="BU7889" s="140"/>
    </row>
    <row r="7890" spans="73:73" x14ac:dyDescent="0.25">
      <c r="BU7890" s="140"/>
    </row>
    <row r="7891" spans="73:73" x14ac:dyDescent="0.25">
      <c r="BU7891" s="140"/>
    </row>
    <row r="7892" spans="73:73" x14ac:dyDescent="0.25">
      <c r="BU7892" s="140"/>
    </row>
    <row r="7893" spans="73:73" x14ac:dyDescent="0.25">
      <c r="BU7893" s="140"/>
    </row>
    <row r="7894" spans="73:73" x14ac:dyDescent="0.25">
      <c r="BU7894" s="140"/>
    </row>
    <row r="7895" spans="73:73" x14ac:dyDescent="0.25">
      <c r="BU7895" s="140"/>
    </row>
    <row r="7896" spans="73:73" x14ac:dyDescent="0.25">
      <c r="BU7896" s="140"/>
    </row>
    <row r="7897" spans="73:73" x14ac:dyDescent="0.25">
      <c r="BU7897" s="140"/>
    </row>
    <row r="7898" spans="73:73" x14ac:dyDescent="0.25">
      <c r="BU7898" s="140"/>
    </row>
    <row r="7899" spans="73:73" x14ac:dyDescent="0.25">
      <c r="BU7899" s="140"/>
    </row>
    <row r="7900" spans="73:73" x14ac:dyDescent="0.25">
      <c r="BU7900" s="140"/>
    </row>
    <row r="7901" spans="73:73" x14ac:dyDescent="0.25">
      <c r="BU7901" s="140"/>
    </row>
    <row r="7902" spans="73:73" x14ac:dyDescent="0.25">
      <c r="BU7902" s="140"/>
    </row>
    <row r="7903" spans="73:73" x14ac:dyDescent="0.25">
      <c r="BU7903" s="140"/>
    </row>
    <row r="7904" spans="73:73" x14ac:dyDescent="0.25">
      <c r="BU7904" s="140"/>
    </row>
    <row r="7905" spans="73:73" x14ac:dyDescent="0.25">
      <c r="BU7905" s="140"/>
    </row>
    <row r="7906" spans="73:73" x14ac:dyDescent="0.25">
      <c r="BU7906" s="140"/>
    </row>
    <row r="7907" spans="73:73" x14ac:dyDescent="0.25">
      <c r="BU7907" s="140"/>
    </row>
    <row r="7908" spans="73:73" x14ac:dyDescent="0.25">
      <c r="BU7908" s="140"/>
    </row>
    <row r="7909" spans="73:73" x14ac:dyDescent="0.25">
      <c r="BU7909" s="140"/>
    </row>
    <row r="7910" spans="73:73" x14ac:dyDescent="0.25">
      <c r="BU7910" s="140"/>
    </row>
    <row r="7911" spans="73:73" x14ac:dyDescent="0.25">
      <c r="BU7911" s="140"/>
    </row>
    <row r="7912" spans="73:73" x14ac:dyDescent="0.25">
      <c r="BU7912" s="140"/>
    </row>
    <row r="7913" spans="73:73" x14ac:dyDescent="0.25">
      <c r="BU7913" s="140"/>
    </row>
    <row r="7914" spans="73:73" x14ac:dyDescent="0.25">
      <c r="BU7914" s="140"/>
    </row>
    <row r="7915" spans="73:73" x14ac:dyDescent="0.25">
      <c r="BU7915" s="140"/>
    </row>
    <row r="7916" spans="73:73" x14ac:dyDescent="0.25">
      <c r="BU7916" s="140"/>
    </row>
    <row r="7917" spans="73:73" x14ac:dyDescent="0.25">
      <c r="BU7917" s="140"/>
    </row>
    <row r="7918" spans="73:73" x14ac:dyDescent="0.25">
      <c r="BU7918" s="140"/>
    </row>
    <row r="7919" spans="73:73" x14ac:dyDescent="0.25">
      <c r="BU7919" s="140"/>
    </row>
    <row r="7920" spans="73:73" x14ac:dyDescent="0.25">
      <c r="BU7920" s="140"/>
    </row>
    <row r="7921" spans="73:73" x14ac:dyDescent="0.25">
      <c r="BU7921" s="140"/>
    </row>
    <row r="7922" spans="73:73" x14ac:dyDescent="0.25">
      <c r="BU7922" s="140"/>
    </row>
    <row r="7923" spans="73:73" x14ac:dyDescent="0.25">
      <c r="BU7923" s="140"/>
    </row>
    <row r="7924" spans="73:73" x14ac:dyDescent="0.25">
      <c r="BU7924" s="140"/>
    </row>
    <row r="7925" spans="73:73" x14ac:dyDescent="0.25">
      <c r="BU7925" s="140"/>
    </row>
    <row r="7926" spans="73:73" x14ac:dyDescent="0.25">
      <c r="BU7926" s="140"/>
    </row>
    <row r="7927" spans="73:73" x14ac:dyDescent="0.25">
      <c r="BU7927" s="140"/>
    </row>
    <row r="7928" spans="73:73" x14ac:dyDescent="0.25">
      <c r="BU7928" s="140"/>
    </row>
    <row r="7929" spans="73:73" x14ac:dyDescent="0.25">
      <c r="BU7929" s="140"/>
    </row>
    <row r="7930" spans="73:73" x14ac:dyDescent="0.25">
      <c r="BU7930" s="140"/>
    </row>
    <row r="7931" spans="73:73" x14ac:dyDescent="0.25">
      <c r="BU7931" s="140"/>
    </row>
    <row r="7932" spans="73:73" x14ac:dyDescent="0.25">
      <c r="BU7932" s="140"/>
    </row>
    <row r="7933" spans="73:73" x14ac:dyDescent="0.25">
      <c r="BU7933" s="140"/>
    </row>
    <row r="7934" spans="73:73" x14ac:dyDescent="0.25">
      <c r="BU7934" s="140"/>
    </row>
    <row r="7935" spans="73:73" x14ac:dyDescent="0.25">
      <c r="BU7935" s="140"/>
    </row>
    <row r="7936" spans="73:73" x14ac:dyDescent="0.25">
      <c r="BU7936" s="140"/>
    </row>
    <row r="7937" spans="73:73" x14ac:dyDescent="0.25">
      <c r="BU7937" s="140"/>
    </row>
    <row r="7938" spans="73:73" x14ac:dyDescent="0.25">
      <c r="BU7938" s="140"/>
    </row>
    <row r="7939" spans="73:73" x14ac:dyDescent="0.25">
      <c r="BU7939" s="140"/>
    </row>
    <row r="7940" spans="73:73" x14ac:dyDescent="0.25">
      <c r="BU7940" s="140"/>
    </row>
    <row r="7941" spans="73:73" x14ac:dyDescent="0.25">
      <c r="BU7941" s="140"/>
    </row>
    <row r="7942" spans="73:73" x14ac:dyDescent="0.25">
      <c r="BU7942" s="140"/>
    </row>
    <row r="7943" spans="73:73" x14ac:dyDescent="0.25">
      <c r="BU7943" s="140"/>
    </row>
    <row r="7944" spans="73:73" x14ac:dyDescent="0.25">
      <c r="BU7944" s="140"/>
    </row>
    <row r="7945" spans="73:73" x14ac:dyDescent="0.25">
      <c r="BU7945" s="140"/>
    </row>
    <row r="7946" spans="73:73" x14ac:dyDescent="0.25">
      <c r="BU7946" s="140"/>
    </row>
    <row r="7947" spans="73:73" x14ac:dyDescent="0.25">
      <c r="BU7947" s="140"/>
    </row>
    <row r="7948" spans="73:73" x14ac:dyDescent="0.25">
      <c r="BU7948" s="140"/>
    </row>
    <row r="7949" spans="73:73" x14ac:dyDescent="0.25">
      <c r="BU7949" s="140"/>
    </row>
    <row r="7950" spans="73:73" x14ac:dyDescent="0.25">
      <c r="BU7950" s="140"/>
    </row>
    <row r="7951" spans="73:73" x14ac:dyDescent="0.25">
      <c r="BU7951" s="140"/>
    </row>
    <row r="7952" spans="73:73" x14ac:dyDescent="0.25">
      <c r="BU7952" s="140"/>
    </row>
    <row r="7953" spans="73:73" x14ac:dyDescent="0.25">
      <c r="BU7953" s="140"/>
    </row>
    <row r="7954" spans="73:73" x14ac:dyDescent="0.25">
      <c r="BU7954" s="140"/>
    </row>
    <row r="7955" spans="73:73" x14ac:dyDescent="0.25">
      <c r="BU7955" s="140"/>
    </row>
    <row r="7956" spans="73:73" x14ac:dyDescent="0.25">
      <c r="BU7956" s="140"/>
    </row>
    <row r="7957" spans="73:73" x14ac:dyDescent="0.25">
      <c r="BU7957" s="140"/>
    </row>
    <row r="7958" spans="73:73" x14ac:dyDescent="0.25">
      <c r="BU7958" s="140"/>
    </row>
    <row r="7959" spans="73:73" x14ac:dyDescent="0.25">
      <c r="BU7959" s="140"/>
    </row>
    <row r="7960" spans="73:73" x14ac:dyDescent="0.25">
      <c r="BU7960" s="140"/>
    </row>
    <row r="7961" spans="73:73" x14ac:dyDescent="0.25">
      <c r="BU7961" s="140"/>
    </row>
    <row r="7962" spans="73:73" x14ac:dyDescent="0.25">
      <c r="BU7962" s="140"/>
    </row>
    <row r="7963" spans="73:73" x14ac:dyDescent="0.25">
      <c r="BU7963" s="140"/>
    </row>
    <row r="7964" spans="73:73" x14ac:dyDescent="0.25">
      <c r="BU7964" s="140"/>
    </row>
    <row r="7965" spans="73:73" x14ac:dyDescent="0.25">
      <c r="BU7965" s="140"/>
    </row>
    <row r="7966" spans="73:73" x14ac:dyDescent="0.25">
      <c r="BU7966" s="140"/>
    </row>
    <row r="7967" spans="73:73" x14ac:dyDescent="0.25">
      <c r="BU7967" s="140"/>
    </row>
    <row r="7968" spans="73:73" x14ac:dyDescent="0.25">
      <c r="BU7968" s="140"/>
    </row>
    <row r="7969" spans="73:73" x14ac:dyDescent="0.25">
      <c r="BU7969" s="140"/>
    </row>
    <row r="7970" spans="73:73" x14ac:dyDescent="0.25">
      <c r="BU7970" s="140"/>
    </row>
    <row r="7971" spans="73:73" x14ac:dyDescent="0.25">
      <c r="BU7971" s="140"/>
    </row>
    <row r="7972" spans="73:73" x14ac:dyDescent="0.25">
      <c r="BU7972" s="140"/>
    </row>
    <row r="7973" spans="73:73" x14ac:dyDescent="0.25">
      <c r="BU7973" s="140"/>
    </row>
    <row r="7974" spans="73:73" x14ac:dyDescent="0.25">
      <c r="BU7974" s="140"/>
    </row>
    <row r="7975" spans="73:73" x14ac:dyDescent="0.25">
      <c r="BU7975" s="140"/>
    </row>
    <row r="7976" spans="73:73" x14ac:dyDescent="0.25">
      <c r="BU7976" s="140"/>
    </row>
    <row r="7977" spans="73:73" x14ac:dyDescent="0.25">
      <c r="BU7977" s="140"/>
    </row>
    <row r="7978" spans="73:73" x14ac:dyDescent="0.25">
      <c r="BU7978" s="140"/>
    </row>
    <row r="7979" spans="73:73" x14ac:dyDescent="0.25">
      <c r="BU7979" s="140"/>
    </row>
    <row r="7980" spans="73:73" x14ac:dyDescent="0.25">
      <c r="BU7980" s="140"/>
    </row>
    <row r="7981" spans="73:73" x14ac:dyDescent="0.25">
      <c r="BU7981" s="140"/>
    </row>
    <row r="7982" spans="73:73" x14ac:dyDescent="0.25">
      <c r="BU7982" s="140"/>
    </row>
    <row r="7983" spans="73:73" x14ac:dyDescent="0.25">
      <c r="BU7983" s="140"/>
    </row>
    <row r="7984" spans="73:73" x14ac:dyDescent="0.25">
      <c r="BU7984" s="140"/>
    </row>
    <row r="7985" spans="73:73" x14ac:dyDescent="0.25">
      <c r="BU7985" s="140"/>
    </row>
    <row r="7986" spans="73:73" x14ac:dyDescent="0.25">
      <c r="BU7986" s="140"/>
    </row>
    <row r="7987" spans="73:73" x14ac:dyDescent="0.25">
      <c r="BU7987" s="140"/>
    </row>
    <row r="7988" spans="73:73" x14ac:dyDescent="0.25">
      <c r="BU7988" s="140"/>
    </row>
    <row r="7989" spans="73:73" x14ac:dyDescent="0.25">
      <c r="BU7989" s="140"/>
    </row>
    <row r="7990" spans="73:73" x14ac:dyDescent="0.25">
      <c r="BU7990" s="140"/>
    </row>
    <row r="7991" spans="73:73" x14ac:dyDescent="0.25">
      <c r="BU7991" s="140"/>
    </row>
    <row r="7992" spans="73:73" x14ac:dyDescent="0.25">
      <c r="BU7992" s="140"/>
    </row>
    <row r="7993" spans="73:73" x14ac:dyDescent="0.25">
      <c r="BU7993" s="140"/>
    </row>
    <row r="7994" spans="73:73" x14ac:dyDescent="0.25">
      <c r="BU7994" s="140"/>
    </row>
    <row r="7995" spans="73:73" x14ac:dyDescent="0.25">
      <c r="BU7995" s="140"/>
    </row>
    <row r="7996" spans="73:73" x14ac:dyDescent="0.25">
      <c r="BU7996" s="140"/>
    </row>
    <row r="7997" spans="73:73" x14ac:dyDescent="0.25">
      <c r="BU7997" s="140"/>
    </row>
    <row r="7998" spans="73:73" x14ac:dyDescent="0.25">
      <c r="BU7998" s="140"/>
    </row>
    <row r="7999" spans="73:73" x14ac:dyDescent="0.25">
      <c r="BU7999" s="140"/>
    </row>
    <row r="8000" spans="73:73" x14ac:dyDescent="0.25">
      <c r="BU8000" s="140"/>
    </row>
    <row r="8001" spans="73:73" x14ac:dyDescent="0.25">
      <c r="BU8001" s="140"/>
    </row>
    <row r="8002" spans="73:73" x14ac:dyDescent="0.25">
      <c r="BU8002" s="140"/>
    </row>
    <row r="8003" spans="73:73" x14ac:dyDescent="0.25">
      <c r="BU8003" s="140"/>
    </row>
    <row r="8004" spans="73:73" x14ac:dyDescent="0.25">
      <c r="BU8004" s="140"/>
    </row>
    <row r="8005" spans="73:73" x14ac:dyDescent="0.25">
      <c r="BU8005" s="140"/>
    </row>
    <row r="8006" spans="73:73" x14ac:dyDescent="0.25">
      <c r="BU8006" s="140"/>
    </row>
    <row r="8007" spans="73:73" x14ac:dyDescent="0.25">
      <c r="BU8007" s="140"/>
    </row>
    <row r="8008" spans="73:73" x14ac:dyDescent="0.25">
      <c r="BU8008" s="140"/>
    </row>
    <row r="8009" spans="73:73" x14ac:dyDescent="0.25">
      <c r="BU8009" s="140"/>
    </row>
    <row r="8010" spans="73:73" x14ac:dyDescent="0.25">
      <c r="BU8010" s="140"/>
    </row>
    <row r="8011" spans="73:73" x14ac:dyDescent="0.25">
      <c r="BU8011" s="140"/>
    </row>
    <row r="8012" spans="73:73" x14ac:dyDescent="0.25">
      <c r="BU8012" s="140"/>
    </row>
    <row r="8013" spans="73:73" x14ac:dyDescent="0.25">
      <c r="BU8013" s="140"/>
    </row>
    <row r="8014" spans="73:73" x14ac:dyDescent="0.25">
      <c r="BU8014" s="140"/>
    </row>
    <row r="8015" spans="73:73" x14ac:dyDescent="0.25">
      <c r="BU8015" s="140"/>
    </row>
    <row r="8016" spans="73:73" x14ac:dyDescent="0.25">
      <c r="BU8016" s="140"/>
    </row>
    <row r="8017" spans="73:73" x14ac:dyDescent="0.25">
      <c r="BU8017" s="140"/>
    </row>
    <row r="8018" spans="73:73" x14ac:dyDescent="0.25">
      <c r="BU8018" s="140"/>
    </row>
    <row r="8019" spans="73:73" x14ac:dyDescent="0.25">
      <c r="BU8019" s="140"/>
    </row>
    <row r="8020" spans="73:73" x14ac:dyDescent="0.25">
      <c r="BU8020" s="140"/>
    </row>
    <row r="8021" spans="73:73" x14ac:dyDescent="0.25">
      <c r="BU8021" s="140"/>
    </row>
    <row r="8022" spans="73:73" x14ac:dyDescent="0.25">
      <c r="BU8022" s="140"/>
    </row>
    <row r="8023" spans="73:73" x14ac:dyDescent="0.25">
      <c r="BU8023" s="140"/>
    </row>
    <row r="8024" spans="73:73" x14ac:dyDescent="0.25">
      <c r="BU8024" s="140"/>
    </row>
    <row r="8025" spans="73:73" x14ac:dyDescent="0.25">
      <c r="BU8025" s="140"/>
    </row>
    <row r="8026" spans="73:73" x14ac:dyDescent="0.25">
      <c r="BU8026" s="140"/>
    </row>
    <row r="8027" spans="73:73" x14ac:dyDescent="0.25">
      <c r="BU8027" s="140"/>
    </row>
    <row r="8028" spans="73:73" x14ac:dyDescent="0.25">
      <c r="BU8028" s="140"/>
    </row>
    <row r="8029" spans="73:73" x14ac:dyDescent="0.25">
      <c r="BU8029" s="140"/>
    </row>
    <row r="8030" spans="73:73" x14ac:dyDescent="0.25">
      <c r="BU8030" s="140"/>
    </row>
    <row r="8031" spans="73:73" x14ac:dyDescent="0.25">
      <c r="BU8031" s="140"/>
    </row>
    <row r="8032" spans="73:73" x14ac:dyDescent="0.25">
      <c r="BU8032" s="140"/>
    </row>
    <row r="8033" spans="73:73" x14ac:dyDescent="0.25">
      <c r="BU8033" s="140"/>
    </row>
    <row r="8034" spans="73:73" x14ac:dyDescent="0.25">
      <c r="BU8034" s="140"/>
    </row>
    <row r="8035" spans="73:73" x14ac:dyDescent="0.25">
      <c r="BU8035" s="140"/>
    </row>
    <row r="8036" spans="73:73" x14ac:dyDescent="0.25">
      <c r="BU8036" s="140"/>
    </row>
    <row r="8037" spans="73:73" x14ac:dyDescent="0.25">
      <c r="BU8037" s="140"/>
    </row>
    <row r="8038" spans="73:73" x14ac:dyDescent="0.25">
      <c r="BU8038" s="140"/>
    </row>
    <row r="8039" spans="73:73" x14ac:dyDescent="0.25">
      <c r="BU8039" s="140"/>
    </row>
    <row r="8040" spans="73:73" x14ac:dyDescent="0.25">
      <c r="BU8040" s="140"/>
    </row>
    <row r="8041" spans="73:73" x14ac:dyDescent="0.25">
      <c r="BU8041" s="140"/>
    </row>
    <row r="8042" spans="73:73" x14ac:dyDescent="0.25">
      <c r="BU8042" s="140"/>
    </row>
    <row r="8043" spans="73:73" x14ac:dyDescent="0.25">
      <c r="BU8043" s="140"/>
    </row>
    <row r="8044" spans="73:73" x14ac:dyDescent="0.25">
      <c r="BU8044" s="140"/>
    </row>
    <row r="8045" spans="73:73" x14ac:dyDescent="0.25">
      <c r="BU8045" s="140"/>
    </row>
    <row r="8046" spans="73:73" x14ac:dyDescent="0.25">
      <c r="BU8046" s="140"/>
    </row>
    <row r="8047" spans="73:73" x14ac:dyDescent="0.25">
      <c r="BU8047" s="140"/>
    </row>
    <row r="8048" spans="73:73" x14ac:dyDescent="0.25">
      <c r="BU8048" s="140"/>
    </row>
    <row r="8049" spans="73:73" x14ac:dyDescent="0.25">
      <c r="BU8049" s="140"/>
    </row>
    <row r="8050" spans="73:73" x14ac:dyDescent="0.25">
      <c r="BU8050" s="140"/>
    </row>
    <row r="8051" spans="73:73" x14ac:dyDescent="0.25">
      <c r="BU8051" s="140"/>
    </row>
    <row r="8052" spans="73:73" x14ac:dyDescent="0.25">
      <c r="BU8052" s="140"/>
    </row>
    <row r="8053" spans="73:73" x14ac:dyDescent="0.25">
      <c r="BU8053" s="140"/>
    </row>
    <row r="8054" spans="73:73" x14ac:dyDescent="0.25">
      <c r="BU8054" s="140"/>
    </row>
    <row r="8055" spans="73:73" x14ac:dyDescent="0.25">
      <c r="BU8055" s="140"/>
    </row>
    <row r="8056" spans="73:73" x14ac:dyDescent="0.25">
      <c r="BU8056" s="140"/>
    </row>
    <row r="8057" spans="73:73" x14ac:dyDescent="0.25">
      <c r="BU8057" s="140"/>
    </row>
    <row r="8058" spans="73:73" x14ac:dyDescent="0.25">
      <c r="BU8058" s="140"/>
    </row>
    <row r="8059" spans="73:73" x14ac:dyDescent="0.25">
      <c r="BU8059" s="140"/>
    </row>
    <row r="8060" spans="73:73" x14ac:dyDescent="0.25">
      <c r="BU8060" s="140"/>
    </row>
    <row r="8061" spans="73:73" x14ac:dyDescent="0.25">
      <c r="BU8061" s="140"/>
    </row>
    <row r="8062" spans="73:73" x14ac:dyDescent="0.25">
      <c r="BU8062" s="140"/>
    </row>
    <row r="8063" spans="73:73" x14ac:dyDescent="0.25">
      <c r="BU8063" s="140"/>
    </row>
    <row r="8064" spans="73:73" x14ac:dyDescent="0.25">
      <c r="BU8064" s="140"/>
    </row>
    <row r="8065" spans="73:73" x14ac:dyDescent="0.25">
      <c r="BU8065" s="140"/>
    </row>
    <row r="8066" spans="73:73" x14ac:dyDescent="0.25">
      <c r="BU8066" s="140"/>
    </row>
    <row r="8067" spans="73:73" x14ac:dyDescent="0.25">
      <c r="BU8067" s="140"/>
    </row>
    <row r="8068" spans="73:73" x14ac:dyDescent="0.25">
      <c r="BU8068" s="140"/>
    </row>
    <row r="8069" spans="73:73" x14ac:dyDescent="0.25">
      <c r="BU8069" s="140"/>
    </row>
    <row r="8070" spans="73:73" x14ac:dyDescent="0.25">
      <c r="BU8070" s="140"/>
    </row>
    <row r="8071" spans="73:73" x14ac:dyDescent="0.25">
      <c r="BU8071" s="140"/>
    </row>
    <row r="8072" spans="73:73" x14ac:dyDescent="0.25">
      <c r="BU8072" s="140"/>
    </row>
    <row r="8073" spans="73:73" x14ac:dyDescent="0.25">
      <c r="BU8073" s="140"/>
    </row>
    <row r="8074" spans="73:73" x14ac:dyDescent="0.25">
      <c r="BU8074" s="140"/>
    </row>
    <row r="8075" spans="73:73" x14ac:dyDescent="0.25">
      <c r="BU8075" s="140"/>
    </row>
    <row r="8076" spans="73:73" x14ac:dyDescent="0.25">
      <c r="BU8076" s="140"/>
    </row>
    <row r="8077" spans="73:73" x14ac:dyDescent="0.25">
      <c r="BU8077" s="140"/>
    </row>
    <row r="8078" spans="73:73" x14ac:dyDescent="0.25">
      <c r="BU8078" s="140"/>
    </row>
    <row r="8079" spans="73:73" x14ac:dyDescent="0.25">
      <c r="BU8079" s="140"/>
    </row>
    <row r="8080" spans="73:73" x14ac:dyDescent="0.25">
      <c r="BU8080" s="140"/>
    </row>
    <row r="8081" spans="73:73" x14ac:dyDescent="0.25">
      <c r="BU8081" s="140"/>
    </row>
    <row r="8082" spans="73:73" x14ac:dyDescent="0.25">
      <c r="BU8082" s="140"/>
    </row>
    <row r="8083" spans="73:73" x14ac:dyDescent="0.25">
      <c r="BU8083" s="140"/>
    </row>
    <row r="8084" spans="73:73" x14ac:dyDescent="0.25">
      <c r="BU8084" s="140"/>
    </row>
    <row r="8085" spans="73:73" x14ac:dyDescent="0.25">
      <c r="BU8085" s="140"/>
    </row>
    <row r="8086" spans="73:73" x14ac:dyDescent="0.25">
      <c r="BU8086" s="140"/>
    </row>
    <row r="8087" spans="73:73" x14ac:dyDescent="0.25">
      <c r="BU8087" s="140"/>
    </row>
    <row r="8088" spans="73:73" x14ac:dyDescent="0.25">
      <c r="BU8088" s="140"/>
    </row>
    <row r="8089" spans="73:73" x14ac:dyDescent="0.25">
      <c r="BU8089" s="140"/>
    </row>
    <row r="8090" spans="73:73" x14ac:dyDescent="0.25">
      <c r="BU8090" s="140"/>
    </row>
    <row r="8091" spans="73:73" x14ac:dyDescent="0.25">
      <c r="BU8091" s="140"/>
    </row>
    <row r="8092" spans="73:73" x14ac:dyDescent="0.25">
      <c r="BU8092" s="140"/>
    </row>
    <row r="8093" spans="73:73" x14ac:dyDescent="0.25">
      <c r="BU8093" s="140"/>
    </row>
    <row r="8094" spans="73:73" x14ac:dyDescent="0.25">
      <c r="BU8094" s="140"/>
    </row>
    <row r="8095" spans="73:73" x14ac:dyDescent="0.25">
      <c r="BU8095" s="140"/>
    </row>
    <row r="8096" spans="73:73" x14ac:dyDescent="0.25">
      <c r="BU8096" s="140"/>
    </row>
    <row r="8097" spans="73:73" x14ac:dyDescent="0.25">
      <c r="BU8097" s="140"/>
    </row>
    <row r="8098" spans="73:73" x14ac:dyDescent="0.25">
      <c r="BU8098" s="140"/>
    </row>
    <row r="8099" spans="73:73" x14ac:dyDescent="0.25">
      <c r="BU8099" s="140"/>
    </row>
    <row r="8100" spans="73:73" x14ac:dyDescent="0.25">
      <c r="BU8100" s="140"/>
    </row>
    <row r="8101" spans="73:73" x14ac:dyDescent="0.25">
      <c r="BU8101" s="140"/>
    </row>
    <row r="8102" spans="73:73" x14ac:dyDescent="0.25">
      <c r="BU8102" s="140"/>
    </row>
    <row r="8103" spans="73:73" x14ac:dyDescent="0.25">
      <c r="BU8103" s="140"/>
    </row>
    <row r="8104" spans="73:73" x14ac:dyDescent="0.25">
      <c r="BU8104" s="140"/>
    </row>
    <row r="8105" spans="73:73" x14ac:dyDescent="0.25">
      <c r="BU8105" s="140"/>
    </row>
    <row r="8106" spans="73:73" x14ac:dyDescent="0.25">
      <c r="BU8106" s="140"/>
    </row>
    <row r="8107" spans="73:73" x14ac:dyDescent="0.25">
      <c r="BU8107" s="140"/>
    </row>
    <row r="8108" spans="73:73" x14ac:dyDescent="0.25">
      <c r="BU8108" s="140"/>
    </row>
    <row r="8109" spans="73:73" x14ac:dyDescent="0.25">
      <c r="BU8109" s="140"/>
    </row>
    <row r="8110" spans="73:73" x14ac:dyDescent="0.25">
      <c r="BU8110" s="140"/>
    </row>
    <row r="8111" spans="73:73" x14ac:dyDescent="0.25">
      <c r="BU8111" s="140"/>
    </row>
    <row r="8112" spans="73:73" x14ac:dyDescent="0.25">
      <c r="BU8112" s="140"/>
    </row>
    <row r="8113" spans="73:73" x14ac:dyDescent="0.25">
      <c r="BU8113" s="140"/>
    </row>
    <row r="8114" spans="73:73" x14ac:dyDescent="0.25">
      <c r="BU8114" s="140"/>
    </row>
    <row r="8115" spans="73:73" x14ac:dyDescent="0.25">
      <c r="BU8115" s="140"/>
    </row>
    <row r="8116" spans="73:73" x14ac:dyDescent="0.25">
      <c r="BU8116" s="140"/>
    </row>
    <row r="8117" spans="73:73" x14ac:dyDescent="0.25">
      <c r="BU8117" s="140"/>
    </row>
    <row r="8118" spans="73:73" x14ac:dyDescent="0.25">
      <c r="BU8118" s="140"/>
    </row>
    <row r="8119" spans="73:73" x14ac:dyDescent="0.25">
      <c r="BU8119" s="140"/>
    </row>
    <row r="8120" spans="73:73" x14ac:dyDescent="0.25">
      <c r="BU8120" s="140"/>
    </row>
    <row r="8121" spans="73:73" x14ac:dyDescent="0.25">
      <c r="BU8121" s="140"/>
    </row>
    <row r="8122" spans="73:73" x14ac:dyDescent="0.25">
      <c r="BU8122" s="140"/>
    </row>
    <row r="8123" spans="73:73" x14ac:dyDescent="0.25">
      <c r="BU8123" s="140"/>
    </row>
    <row r="8124" spans="73:73" x14ac:dyDescent="0.25">
      <c r="BU8124" s="140"/>
    </row>
    <row r="8125" spans="73:73" x14ac:dyDescent="0.25">
      <c r="BU8125" s="140"/>
    </row>
    <row r="8126" spans="73:73" x14ac:dyDescent="0.25">
      <c r="BU8126" s="140"/>
    </row>
    <row r="8127" spans="73:73" x14ac:dyDescent="0.25">
      <c r="BU8127" s="140"/>
    </row>
    <row r="8128" spans="73:73" x14ac:dyDescent="0.25">
      <c r="BU8128" s="140"/>
    </row>
    <row r="8129" spans="73:73" x14ac:dyDescent="0.25">
      <c r="BU8129" s="140"/>
    </row>
    <row r="8130" spans="73:73" x14ac:dyDescent="0.25">
      <c r="BU8130" s="140"/>
    </row>
    <row r="8131" spans="73:73" x14ac:dyDescent="0.25">
      <c r="BU8131" s="140"/>
    </row>
    <row r="8132" spans="73:73" x14ac:dyDescent="0.25">
      <c r="BU8132" s="140"/>
    </row>
    <row r="8133" spans="73:73" x14ac:dyDescent="0.25">
      <c r="BU8133" s="140"/>
    </row>
    <row r="8134" spans="73:73" x14ac:dyDescent="0.25">
      <c r="BU8134" s="140"/>
    </row>
    <row r="8135" spans="73:73" x14ac:dyDescent="0.25">
      <c r="BU8135" s="140"/>
    </row>
    <row r="8136" spans="73:73" x14ac:dyDescent="0.25">
      <c r="BU8136" s="140"/>
    </row>
    <row r="8137" spans="73:73" x14ac:dyDescent="0.25">
      <c r="BU8137" s="140"/>
    </row>
    <row r="8138" spans="73:73" x14ac:dyDescent="0.25">
      <c r="BU8138" s="140"/>
    </row>
    <row r="8139" spans="73:73" x14ac:dyDescent="0.25">
      <c r="BU8139" s="140"/>
    </row>
    <row r="8140" spans="73:73" x14ac:dyDescent="0.25">
      <c r="BU8140" s="140"/>
    </row>
    <row r="8141" spans="73:73" x14ac:dyDescent="0.25">
      <c r="BU8141" s="140"/>
    </row>
    <row r="8142" spans="73:73" x14ac:dyDescent="0.25">
      <c r="BU8142" s="140"/>
    </row>
    <row r="8143" spans="73:73" x14ac:dyDescent="0.25">
      <c r="BU8143" s="140"/>
    </row>
    <row r="8144" spans="73:73" x14ac:dyDescent="0.25">
      <c r="BU8144" s="140"/>
    </row>
    <row r="8145" spans="73:73" x14ac:dyDescent="0.25">
      <c r="BU8145" s="140"/>
    </row>
    <row r="8146" spans="73:73" x14ac:dyDescent="0.25">
      <c r="BU8146" s="140"/>
    </row>
    <row r="8147" spans="73:73" x14ac:dyDescent="0.25">
      <c r="BU8147" s="140"/>
    </row>
    <row r="8148" spans="73:73" x14ac:dyDescent="0.25">
      <c r="BU8148" s="140"/>
    </row>
    <row r="8149" spans="73:73" x14ac:dyDescent="0.25">
      <c r="BU8149" s="140"/>
    </row>
    <row r="8150" spans="73:73" x14ac:dyDescent="0.25">
      <c r="BU8150" s="140"/>
    </row>
    <row r="8151" spans="73:73" x14ac:dyDescent="0.25">
      <c r="BU8151" s="140"/>
    </row>
    <row r="8152" spans="73:73" x14ac:dyDescent="0.25">
      <c r="BU8152" s="140"/>
    </row>
    <row r="8153" spans="73:73" x14ac:dyDescent="0.25">
      <c r="BU8153" s="140"/>
    </row>
    <row r="8154" spans="73:73" x14ac:dyDescent="0.25">
      <c r="BU8154" s="140"/>
    </row>
    <row r="8155" spans="73:73" x14ac:dyDescent="0.25">
      <c r="BU8155" s="140"/>
    </row>
    <row r="8156" spans="73:73" x14ac:dyDescent="0.25">
      <c r="BU8156" s="140"/>
    </row>
    <row r="8157" spans="73:73" x14ac:dyDescent="0.25">
      <c r="BU8157" s="140"/>
    </row>
    <row r="8158" spans="73:73" x14ac:dyDescent="0.25">
      <c r="BU8158" s="140"/>
    </row>
    <row r="8159" spans="73:73" x14ac:dyDescent="0.25">
      <c r="BU8159" s="140"/>
    </row>
    <row r="8160" spans="73:73" x14ac:dyDescent="0.25">
      <c r="BU8160" s="140"/>
    </row>
    <row r="8161" spans="73:73" x14ac:dyDescent="0.25">
      <c r="BU8161" s="140"/>
    </row>
    <row r="8162" spans="73:73" x14ac:dyDescent="0.25">
      <c r="BU8162" s="140"/>
    </row>
    <row r="8163" spans="73:73" x14ac:dyDescent="0.25">
      <c r="BU8163" s="140"/>
    </row>
    <row r="8164" spans="73:73" x14ac:dyDescent="0.25">
      <c r="BU8164" s="140"/>
    </row>
    <row r="8165" spans="73:73" x14ac:dyDescent="0.25">
      <c r="BU8165" s="140"/>
    </row>
    <row r="8166" spans="73:73" x14ac:dyDescent="0.25">
      <c r="BU8166" s="140"/>
    </row>
    <row r="8167" spans="73:73" x14ac:dyDescent="0.25">
      <c r="BU8167" s="140"/>
    </row>
    <row r="8168" spans="73:73" x14ac:dyDescent="0.25">
      <c r="BU8168" s="140"/>
    </row>
    <row r="8169" spans="73:73" x14ac:dyDescent="0.25">
      <c r="BU8169" s="140"/>
    </row>
    <row r="8170" spans="73:73" x14ac:dyDescent="0.25">
      <c r="BU8170" s="140"/>
    </row>
    <row r="8171" spans="73:73" x14ac:dyDescent="0.25">
      <c r="BU8171" s="140"/>
    </row>
    <row r="8172" spans="73:73" x14ac:dyDescent="0.25">
      <c r="BU8172" s="140"/>
    </row>
    <row r="8173" spans="73:73" x14ac:dyDescent="0.25">
      <c r="BU8173" s="140"/>
    </row>
    <row r="8174" spans="73:73" x14ac:dyDescent="0.25">
      <c r="BU8174" s="140"/>
    </row>
    <row r="8175" spans="73:73" x14ac:dyDescent="0.25">
      <c r="BU8175" s="140"/>
    </row>
    <row r="8176" spans="73:73" x14ac:dyDescent="0.25">
      <c r="BU8176" s="140"/>
    </row>
    <row r="8177" spans="73:73" x14ac:dyDescent="0.25">
      <c r="BU8177" s="140"/>
    </row>
    <row r="8178" spans="73:73" x14ac:dyDescent="0.25">
      <c r="BU8178" s="140"/>
    </row>
    <row r="8179" spans="73:73" x14ac:dyDescent="0.25">
      <c r="BU8179" s="140"/>
    </row>
    <row r="8180" spans="73:73" x14ac:dyDescent="0.25">
      <c r="BU8180" s="140"/>
    </row>
    <row r="8181" spans="73:73" x14ac:dyDescent="0.25">
      <c r="BU8181" s="140"/>
    </row>
    <row r="8182" spans="73:73" x14ac:dyDescent="0.25">
      <c r="BU8182" s="140"/>
    </row>
    <row r="8183" spans="73:73" x14ac:dyDescent="0.25">
      <c r="BU8183" s="140"/>
    </row>
    <row r="8184" spans="73:73" x14ac:dyDescent="0.25">
      <c r="BU8184" s="140"/>
    </row>
    <row r="8185" spans="73:73" x14ac:dyDescent="0.25">
      <c r="BU8185" s="140"/>
    </row>
    <row r="8186" spans="73:73" x14ac:dyDescent="0.25">
      <c r="BU8186" s="140"/>
    </row>
    <row r="8187" spans="73:73" x14ac:dyDescent="0.25">
      <c r="BU8187" s="140"/>
    </row>
    <row r="8188" spans="73:73" x14ac:dyDescent="0.25">
      <c r="BU8188" s="140"/>
    </row>
    <row r="8189" spans="73:73" x14ac:dyDescent="0.25">
      <c r="BU8189" s="140"/>
    </row>
    <row r="8190" spans="73:73" x14ac:dyDescent="0.25">
      <c r="BU8190" s="140"/>
    </row>
    <row r="8191" spans="73:73" x14ac:dyDescent="0.25">
      <c r="BU8191" s="140"/>
    </row>
    <row r="8192" spans="73:73" x14ac:dyDescent="0.25">
      <c r="BU8192" s="140"/>
    </row>
    <row r="8193" spans="73:73" x14ac:dyDescent="0.25">
      <c r="BU8193" s="140"/>
    </row>
    <row r="8194" spans="73:73" x14ac:dyDescent="0.25">
      <c r="BU8194" s="140"/>
    </row>
    <row r="8195" spans="73:73" x14ac:dyDescent="0.25">
      <c r="BU8195" s="140"/>
    </row>
    <row r="8196" spans="73:73" x14ac:dyDescent="0.25">
      <c r="BU8196" s="140"/>
    </row>
    <row r="8197" spans="73:73" x14ac:dyDescent="0.25">
      <c r="BU8197" s="140"/>
    </row>
    <row r="8198" spans="73:73" x14ac:dyDescent="0.25">
      <c r="BU8198" s="140"/>
    </row>
    <row r="8199" spans="73:73" x14ac:dyDescent="0.25">
      <c r="BU8199" s="140"/>
    </row>
    <row r="8200" spans="73:73" x14ac:dyDescent="0.25">
      <c r="BU8200" s="140"/>
    </row>
    <row r="8201" spans="73:73" x14ac:dyDescent="0.25">
      <c r="BU8201" s="140"/>
    </row>
    <row r="8202" spans="73:73" x14ac:dyDescent="0.25">
      <c r="BU8202" s="140"/>
    </row>
    <row r="8203" spans="73:73" x14ac:dyDescent="0.25">
      <c r="BU8203" s="140"/>
    </row>
    <row r="8204" spans="73:73" x14ac:dyDescent="0.25">
      <c r="BU8204" s="140"/>
    </row>
    <row r="8205" spans="73:73" x14ac:dyDescent="0.25">
      <c r="BU8205" s="140"/>
    </row>
    <row r="8206" spans="73:73" x14ac:dyDescent="0.25">
      <c r="BU8206" s="140"/>
    </row>
    <row r="8207" spans="73:73" x14ac:dyDescent="0.25">
      <c r="BU8207" s="140"/>
    </row>
    <row r="8208" spans="73:73" x14ac:dyDescent="0.25">
      <c r="BU8208" s="140"/>
    </row>
    <row r="8209" spans="73:73" x14ac:dyDescent="0.25">
      <c r="BU8209" s="140"/>
    </row>
    <row r="8210" spans="73:73" x14ac:dyDescent="0.25">
      <c r="BU8210" s="140"/>
    </row>
    <row r="8211" spans="73:73" x14ac:dyDescent="0.25">
      <c r="BU8211" s="140"/>
    </row>
    <row r="8212" spans="73:73" x14ac:dyDescent="0.25">
      <c r="BU8212" s="140"/>
    </row>
    <row r="8213" spans="73:73" x14ac:dyDescent="0.25">
      <c r="BU8213" s="140"/>
    </row>
    <row r="8214" spans="73:73" x14ac:dyDescent="0.25">
      <c r="BU8214" s="140"/>
    </row>
    <row r="8215" spans="73:73" x14ac:dyDescent="0.25">
      <c r="BU8215" s="140"/>
    </row>
    <row r="8216" spans="73:73" x14ac:dyDescent="0.25">
      <c r="BU8216" s="140"/>
    </row>
    <row r="8217" spans="73:73" x14ac:dyDescent="0.25">
      <c r="BU8217" s="140"/>
    </row>
    <row r="8218" spans="73:73" x14ac:dyDescent="0.25">
      <c r="BU8218" s="140"/>
    </row>
    <row r="8219" spans="73:73" x14ac:dyDescent="0.25">
      <c r="BU8219" s="140"/>
    </row>
    <row r="8220" spans="73:73" x14ac:dyDescent="0.25">
      <c r="BU8220" s="140"/>
    </row>
    <row r="8221" spans="73:73" x14ac:dyDescent="0.25">
      <c r="BU8221" s="140"/>
    </row>
    <row r="8222" spans="73:73" x14ac:dyDescent="0.25">
      <c r="BU8222" s="140"/>
    </row>
    <row r="8223" spans="73:73" x14ac:dyDescent="0.25">
      <c r="BU8223" s="140"/>
    </row>
    <row r="8224" spans="73:73" x14ac:dyDescent="0.25">
      <c r="BU8224" s="140"/>
    </row>
    <row r="8225" spans="73:73" x14ac:dyDescent="0.25">
      <c r="BU8225" s="140"/>
    </row>
    <row r="8226" spans="73:73" x14ac:dyDescent="0.25">
      <c r="BU8226" s="140"/>
    </row>
    <row r="8227" spans="73:73" x14ac:dyDescent="0.25">
      <c r="BU8227" s="140"/>
    </row>
    <row r="8228" spans="73:73" x14ac:dyDescent="0.25">
      <c r="BU8228" s="140"/>
    </row>
    <row r="8229" spans="73:73" x14ac:dyDescent="0.25">
      <c r="BU8229" s="140"/>
    </row>
    <row r="8230" spans="73:73" x14ac:dyDescent="0.25">
      <c r="BU8230" s="140"/>
    </row>
    <row r="8231" spans="73:73" x14ac:dyDescent="0.25">
      <c r="BU8231" s="140"/>
    </row>
    <row r="8232" spans="73:73" x14ac:dyDescent="0.25">
      <c r="BU8232" s="140"/>
    </row>
    <row r="8233" spans="73:73" x14ac:dyDescent="0.25">
      <c r="BU8233" s="140"/>
    </row>
    <row r="8234" spans="73:73" x14ac:dyDescent="0.25">
      <c r="BU8234" s="140"/>
    </row>
    <row r="8235" spans="73:73" x14ac:dyDescent="0.25">
      <c r="BU8235" s="140"/>
    </row>
    <row r="8236" spans="73:73" x14ac:dyDescent="0.25">
      <c r="BU8236" s="140"/>
    </row>
    <row r="8237" spans="73:73" x14ac:dyDescent="0.25">
      <c r="BU8237" s="140"/>
    </row>
    <row r="8238" spans="73:73" x14ac:dyDescent="0.25">
      <c r="BU8238" s="140"/>
    </row>
    <row r="8239" spans="73:73" x14ac:dyDescent="0.25">
      <c r="BU8239" s="140"/>
    </row>
    <row r="8240" spans="73:73" x14ac:dyDescent="0.25">
      <c r="BU8240" s="140"/>
    </row>
    <row r="8241" spans="73:73" x14ac:dyDescent="0.25">
      <c r="BU8241" s="140"/>
    </row>
    <row r="8242" spans="73:73" x14ac:dyDescent="0.25">
      <c r="BU8242" s="140"/>
    </row>
    <row r="8243" spans="73:73" x14ac:dyDescent="0.25">
      <c r="BU8243" s="140"/>
    </row>
    <row r="8244" spans="73:73" x14ac:dyDescent="0.25">
      <c r="BU8244" s="140"/>
    </row>
    <row r="8245" spans="73:73" x14ac:dyDescent="0.25">
      <c r="BU8245" s="140"/>
    </row>
    <row r="8246" spans="73:73" x14ac:dyDescent="0.25">
      <c r="BU8246" s="140"/>
    </row>
  </sheetData>
  <autoFilter ref="B3:W46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filterColumn colId="17" showButton="0"/>
    <filterColumn colId="18" showButton="0"/>
  </autoFilter>
  <sortState ref="Z8:Z429">
    <sortCondition ref="Z7"/>
  </sortState>
  <mergeCells count="18">
    <mergeCell ref="CT4:CU4"/>
    <mergeCell ref="CJ4:CK4"/>
    <mergeCell ref="CL4:CM4"/>
    <mergeCell ref="CN4:CO4"/>
    <mergeCell ref="CP4:CQ4"/>
    <mergeCell ref="CR4:CS4"/>
    <mergeCell ref="BY3:BZ3"/>
    <mergeCell ref="CA3:CB3"/>
    <mergeCell ref="I3:N3"/>
    <mergeCell ref="O3:P3"/>
    <mergeCell ref="Q3:R3"/>
    <mergeCell ref="AB3:AG3"/>
    <mergeCell ref="AH3:AI3"/>
    <mergeCell ref="AJ3:AK3"/>
    <mergeCell ref="AL3:AN3"/>
    <mergeCell ref="BH3:BI3"/>
    <mergeCell ref="BJ3:BK3"/>
    <mergeCell ref="S3:U3"/>
  </mergeCells>
  <conditionalFormatting sqref="I479:W479 AA49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6:CK18 CV6:CW18 CL7:CU18 CJ19:CW35 CJ37:CW47">
    <cfRule type="cellIs" dxfId="6" priority="31" operator="equal">
      <formula>0</formula>
    </cfRule>
  </conditionalFormatting>
  <conditionalFormatting sqref="CL6:CM6">
    <cfRule type="cellIs" dxfId="5" priority="30" operator="equal">
      <formula>0</formula>
    </cfRule>
  </conditionalFormatting>
  <conditionalFormatting sqref="CN6:CO6">
    <cfRule type="cellIs" dxfId="4" priority="27" operator="equal">
      <formula>0</formula>
    </cfRule>
  </conditionalFormatting>
  <conditionalFormatting sqref="CP6:CQ6">
    <cfRule type="cellIs" dxfId="3" priority="24" operator="equal">
      <formula>0</formula>
    </cfRule>
  </conditionalFormatting>
  <conditionalFormatting sqref="CR6:CS6">
    <cfRule type="cellIs" dxfId="2" priority="21" operator="equal">
      <formula>0</formula>
    </cfRule>
  </conditionalFormatting>
  <conditionalFormatting sqref="CT6:CU6">
    <cfRule type="cellIs" dxfId="1" priority="18" operator="equal">
      <formula>0</formula>
    </cfRule>
  </conditionalFormatting>
  <conditionalFormatting sqref="CJ36:CW3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M6 CN6:CN7 CM7 E491:E521 CM8:CM35 CN23:CN35 CN8:CN20 CM38:CM47 CN37:CN43 CN44:CN4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José Miguel Dorribo Rivera</cp:lastModifiedBy>
  <cp:lastPrinted>2022-09-07T10:23:06Z</cp:lastPrinted>
  <dcterms:created xsi:type="dcterms:W3CDTF">2016-05-02T14:35:13Z</dcterms:created>
  <dcterms:modified xsi:type="dcterms:W3CDTF">2024-11-25T09:30:54Z</dcterms:modified>
</cp:coreProperties>
</file>