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6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7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/>
  <mc:AlternateContent xmlns:mc="http://schemas.openxmlformats.org/markup-compatibility/2006">
    <mc:Choice Requires="x15">
      <x15ac:absPath xmlns:x15ac="http://schemas.microsoft.com/office/spreadsheetml/2010/11/ac" url="\\ficheros\comun\Unidade de Estudos e Programas\PUBLICACIÓNS PORTAL E UVIGO EN CIFRAS\UVIGO DAT\UVIGODAT_Indicadores investigación\Transferencia\"/>
    </mc:Choice>
  </mc:AlternateContent>
  <xr:revisionPtr revIDLastSave="0" documentId="13_ncr:1_{0CF85A0D-95E0-41BB-9286-A21C622F8C31}" xr6:coauthVersionLast="47" xr6:coauthVersionMax="47" xr10:uidLastSave="{00000000-0000-0000-0000-000000000000}"/>
  <bookViews>
    <workbookView xWindow="28680" yWindow="-120" windowWidth="29040" windowHeight="15840" firstSheet="2" activeTab="6" xr2:uid="{00000000-000D-0000-FFFF-FFFF00000000}"/>
  </bookViews>
  <sheets>
    <sheet name="2021_ OTRI" sheetId="8" r:id="rId1"/>
    <sheet name="2021_Actividades I+D" sheetId="9" r:id="rId2"/>
    <sheet name="2021_Act. I+D_centro_grupo inv." sheetId="10" r:id="rId3"/>
    <sheet name="2021_Part._act._transferencia" sheetId="11" r:id="rId4"/>
    <sheet name="2021_Facturación CACTI" sheetId="12" r:id="rId5"/>
    <sheet name="2021_CINBIO" sheetId="14" r:id="rId6"/>
    <sheet name="2021_Facturación ECIMAT" sheetId="13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7" i="13" l="1"/>
  <c r="C17" i="13"/>
  <c r="C30" i="14" l="1"/>
  <c r="D23" i="14"/>
  <c r="C23" i="14"/>
  <c r="E22" i="14"/>
  <c r="E21" i="14"/>
  <c r="E20" i="14"/>
  <c r="E23" i="14" s="1"/>
  <c r="D15" i="14"/>
  <c r="C15" i="14"/>
  <c r="B15" i="14"/>
  <c r="E14" i="14"/>
  <c r="E13" i="14"/>
  <c r="J12" i="14"/>
  <c r="E12" i="14"/>
  <c r="E15" i="14" l="1"/>
  <c r="F14" i="14" s="1"/>
  <c r="F12" i="14" l="1"/>
  <c r="F13" i="14"/>
  <c r="H20" i="13" l="1"/>
  <c r="M17" i="13"/>
  <c r="F17" i="13"/>
  <c r="E17" i="13"/>
  <c r="M16" i="13"/>
  <c r="F16" i="13"/>
  <c r="E16" i="13"/>
  <c r="M15" i="13"/>
  <c r="F15" i="13"/>
  <c r="E15" i="13"/>
  <c r="M14" i="13"/>
  <c r="F14" i="13"/>
  <c r="E14" i="13"/>
  <c r="M13" i="13"/>
  <c r="F13" i="13"/>
  <c r="E13" i="13"/>
  <c r="M12" i="13"/>
  <c r="F12" i="13"/>
  <c r="E12" i="13"/>
  <c r="C45" i="12" l="1"/>
  <c r="D33" i="12"/>
  <c r="C33" i="12"/>
  <c r="E33" i="12" s="1"/>
  <c r="E32" i="12"/>
  <c r="E31" i="12"/>
  <c r="E30" i="12"/>
  <c r="E29" i="12"/>
  <c r="E28" i="12"/>
  <c r="E27" i="12"/>
  <c r="E26" i="12"/>
  <c r="H21" i="12"/>
  <c r="K17" i="12"/>
  <c r="L17" i="12" s="1"/>
  <c r="J17" i="12"/>
  <c r="I17" i="12"/>
  <c r="G21" i="12" s="1"/>
  <c r="E17" i="12"/>
  <c r="D17" i="12"/>
  <c r="C17" i="12"/>
  <c r="B17" i="12"/>
  <c r="F17" i="12" s="1"/>
  <c r="M16" i="12"/>
  <c r="L16" i="12"/>
  <c r="E16" i="12"/>
  <c r="M15" i="12"/>
  <c r="L15" i="12"/>
  <c r="E15" i="12"/>
  <c r="M14" i="12"/>
  <c r="L14" i="12"/>
  <c r="E14" i="12"/>
  <c r="M13" i="12"/>
  <c r="L13" i="12"/>
  <c r="E13" i="12"/>
  <c r="M12" i="12"/>
  <c r="L12" i="12"/>
  <c r="E12" i="12"/>
  <c r="F12" i="12" l="1"/>
  <c r="F13" i="12"/>
  <c r="F14" i="12"/>
  <c r="F15" i="12"/>
  <c r="F16" i="12"/>
  <c r="M17" i="12"/>
  <c r="L46" i="11" l="1"/>
  <c r="I46" i="11"/>
  <c r="F46" i="11"/>
  <c r="D46" i="11"/>
  <c r="M46" i="11" s="1"/>
  <c r="L45" i="11"/>
  <c r="I45" i="11"/>
  <c r="F45" i="11"/>
  <c r="D45" i="11"/>
  <c r="M45" i="11" s="1"/>
  <c r="L44" i="11"/>
  <c r="I44" i="11"/>
  <c r="F44" i="11"/>
  <c r="D44" i="11"/>
  <c r="M44" i="11" s="1"/>
  <c r="L43" i="11"/>
  <c r="I43" i="11"/>
  <c r="F43" i="11"/>
  <c r="D43" i="11"/>
  <c r="M43" i="11" s="1"/>
  <c r="L42" i="11"/>
  <c r="I42" i="11"/>
  <c r="F42" i="11"/>
  <c r="D42" i="11"/>
  <c r="M42" i="11" s="1"/>
  <c r="L41" i="11"/>
  <c r="I41" i="11"/>
  <c r="F41" i="11"/>
  <c r="D41" i="11"/>
  <c r="M41" i="11" s="1"/>
  <c r="L40" i="11"/>
  <c r="M40" i="11" s="1"/>
  <c r="I40" i="11"/>
  <c r="O34" i="11"/>
  <c r="L34" i="11"/>
  <c r="I34" i="11"/>
  <c r="F34" i="11"/>
  <c r="C34" i="11"/>
  <c r="P34" i="11" s="1"/>
  <c r="O33" i="11"/>
  <c r="L33" i="11"/>
  <c r="I33" i="11"/>
  <c r="F33" i="11"/>
  <c r="C33" i="11"/>
  <c r="P33" i="11" s="1"/>
  <c r="O32" i="11"/>
  <c r="L32" i="11"/>
  <c r="I32" i="11"/>
  <c r="F32" i="11"/>
  <c r="C32" i="11"/>
  <c r="P32" i="11" s="1"/>
  <c r="O31" i="11"/>
  <c r="L31" i="11"/>
  <c r="I31" i="11"/>
  <c r="F31" i="11"/>
  <c r="C31" i="11"/>
  <c r="P31" i="11" s="1"/>
  <c r="O30" i="11"/>
  <c r="L30" i="11"/>
  <c r="I30" i="11"/>
  <c r="F30" i="11"/>
  <c r="C30" i="11"/>
  <c r="P30" i="11" s="1"/>
  <c r="O29" i="11"/>
  <c r="L29" i="11"/>
  <c r="I29" i="11"/>
  <c r="F29" i="11"/>
  <c r="C29" i="11"/>
  <c r="P29" i="11" s="1"/>
  <c r="O28" i="11"/>
  <c r="L28" i="11"/>
  <c r="I28" i="11"/>
  <c r="F28" i="11"/>
  <c r="C28" i="11"/>
  <c r="P28" i="11" s="1"/>
  <c r="O27" i="11"/>
  <c r="L27" i="11"/>
  <c r="I27" i="11"/>
  <c r="F27" i="11"/>
  <c r="C27" i="11"/>
  <c r="P27" i="11" s="1"/>
  <c r="O21" i="11"/>
  <c r="L21" i="11"/>
  <c r="I21" i="11"/>
  <c r="F21" i="11"/>
  <c r="P21" i="11" s="1"/>
  <c r="C21" i="11"/>
  <c r="O20" i="11"/>
  <c r="L20" i="11"/>
  <c r="I20" i="11"/>
  <c r="F20" i="11"/>
  <c r="C20" i="11"/>
  <c r="P20" i="11" s="1"/>
  <c r="O19" i="11"/>
  <c r="L19" i="11"/>
  <c r="I19" i="11"/>
  <c r="F19" i="11"/>
  <c r="P19" i="11" s="1"/>
  <c r="C19" i="11"/>
  <c r="O18" i="11"/>
  <c r="L18" i="11"/>
  <c r="I18" i="11"/>
  <c r="F18" i="11"/>
  <c r="C18" i="11"/>
  <c r="P18" i="11" s="1"/>
  <c r="P17" i="11"/>
  <c r="O17" i="11"/>
  <c r="L17" i="11"/>
  <c r="I17" i="11"/>
  <c r="F17" i="11"/>
  <c r="C17" i="11"/>
  <c r="O16" i="11"/>
  <c r="L16" i="11"/>
  <c r="I16" i="11"/>
  <c r="F16" i="11"/>
  <c r="C16" i="11"/>
  <c r="P16" i="11" s="1"/>
  <c r="O15" i="11"/>
  <c r="L15" i="11"/>
  <c r="I15" i="11"/>
  <c r="F15" i="11"/>
  <c r="P15" i="11" s="1"/>
  <c r="C15" i="11"/>
  <c r="O14" i="11"/>
  <c r="L14" i="11"/>
  <c r="I14" i="11"/>
  <c r="F14" i="11"/>
  <c r="C14" i="11"/>
  <c r="P14" i="11" s="1"/>
  <c r="L213" i="10" l="1"/>
  <c r="K213" i="10"/>
  <c r="F94" i="10"/>
  <c r="E94" i="10"/>
  <c r="D94" i="10"/>
  <c r="C94" i="10"/>
  <c r="E93" i="10"/>
  <c r="E92" i="10"/>
  <c r="U91" i="10"/>
  <c r="T91" i="10"/>
  <c r="S91" i="10"/>
  <c r="R91" i="10"/>
  <c r="M91" i="10"/>
  <c r="K91" i="10"/>
  <c r="J91" i="10"/>
  <c r="E91" i="10"/>
  <c r="L90" i="10"/>
  <c r="E90" i="10"/>
  <c r="L89" i="10"/>
  <c r="E89" i="10"/>
  <c r="L88" i="10"/>
  <c r="E88" i="10"/>
  <c r="L87" i="10"/>
  <c r="E87" i="10"/>
  <c r="L86" i="10"/>
  <c r="E86" i="10"/>
  <c r="L85" i="10"/>
  <c r="E85" i="10"/>
  <c r="L84" i="10"/>
  <c r="E84" i="10"/>
  <c r="L83" i="10"/>
  <c r="E83" i="10"/>
  <c r="L82" i="10"/>
  <c r="E82" i="10"/>
  <c r="L81" i="10"/>
  <c r="E81" i="10"/>
  <c r="L80" i="10"/>
  <c r="E80" i="10"/>
  <c r="L79" i="10"/>
  <c r="E79" i="10"/>
  <c r="L78" i="10"/>
  <c r="E78" i="10"/>
  <c r="L77" i="10"/>
  <c r="E77" i="10"/>
  <c r="L76" i="10"/>
  <c r="E76" i="10"/>
  <c r="L75" i="10"/>
  <c r="L74" i="10"/>
  <c r="L73" i="10"/>
  <c r="L72" i="10"/>
  <c r="L71" i="10"/>
  <c r="E71" i="10"/>
  <c r="D71" i="10"/>
  <c r="L70" i="10"/>
  <c r="L69" i="10"/>
  <c r="L68" i="10"/>
  <c r="L67" i="10"/>
  <c r="L66" i="10"/>
  <c r="L65" i="10"/>
  <c r="L64" i="10"/>
  <c r="L63" i="10"/>
  <c r="L62" i="10"/>
  <c r="L61" i="10"/>
  <c r="L60" i="10"/>
  <c r="L59" i="10"/>
  <c r="L58" i="10"/>
  <c r="L57" i="10"/>
  <c r="L56" i="10"/>
  <c r="L55" i="10"/>
  <c r="L54" i="10"/>
  <c r="L53" i="10"/>
  <c r="L52" i="10"/>
  <c r="L51" i="10"/>
  <c r="L50" i="10"/>
  <c r="L49" i="10"/>
  <c r="L48" i="10"/>
  <c r="L47" i="10"/>
  <c r="L46" i="10"/>
  <c r="L45" i="10"/>
  <c r="L44" i="10"/>
  <c r="L43" i="10"/>
  <c r="L42" i="10"/>
  <c r="L41" i="10"/>
  <c r="L40" i="10"/>
  <c r="L39" i="10"/>
  <c r="L38" i="10"/>
  <c r="L37" i="10"/>
  <c r="L36" i="10"/>
  <c r="L35" i="10"/>
  <c r="L34" i="10"/>
  <c r="L33" i="10"/>
  <c r="L32" i="10"/>
  <c r="L31" i="10"/>
  <c r="L30" i="10"/>
  <c r="F30" i="10"/>
  <c r="E30" i="10"/>
  <c r="D30" i="10"/>
  <c r="C30" i="10"/>
  <c r="L29" i="10"/>
  <c r="L28" i="10"/>
  <c r="L27" i="10"/>
  <c r="L26" i="10"/>
  <c r="L25" i="10"/>
  <c r="L24" i="10"/>
  <c r="L23" i="10"/>
  <c r="L22" i="10"/>
  <c r="L21" i="10"/>
  <c r="L20" i="10"/>
  <c r="L19" i="10"/>
  <c r="L18" i="10"/>
  <c r="L17" i="10"/>
  <c r="L16" i="10"/>
  <c r="L15" i="10"/>
  <c r="L14" i="10"/>
  <c r="L13" i="10"/>
  <c r="L12" i="10"/>
  <c r="L91" i="10" s="1"/>
  <c r="D73" i="9"/>
  <c r="C73" i="9"/>
  <c r="J41" i="9"/>
  <c r="I41" i="9"/>
  <c r="H41" i="9"/>
  <c r="G41" i="9"/>
  <c r="F41" i="9"/>
  <c r="E41" i="9"/>
  <c r="D41" i="9"/>
  <c r="C41" i="9"/>
  <c r="B41" i="9"/>
  <c r="K40" i="9"/>
  <c r="K39" i="9"/>
  <c r="K38" i="9"/>
  <c r="K37" i="9"/>
  <c r="K36" i="9"/>
  <c r="K35" i="9"/>
  <c r="K41" i="9" s="1"/>
  <c r="J29" i="9"/>
  <c r="I29" i="9"/>
  <c r="H29" i="9"/>
  <c r="G29" i="9"/>
  <c r="F29" i="9"/>
  <c r="E29" i="9"/>
  <c r="D29" i="9"/>
  <c r="C29" i="9"/>
  <c r="B29" i="9"/>
  <c r="K28" i="9"/>
  <c r="K27" i="9"/>
  <c r="K26" i="9"/>
  <c r="K25" i="9"/>
  <c r="K29" i="9" s="1"/>
  <c r="K24" i="9"/>
  <c r="K23" i="9"/>
  <c r="M17" i="9"/>
  <c r="L17" i="9"/>
  <c r="K17" i="9"/>
  <c r="J17" i="9"/>
  <c r="I17" i="9"/>
  <c r="H17" i="9"/>
  <c r="G17" i="9"/>
  <c r="F17" i="9"/>
  <c r="E17" i="9"/>
  <c r="D17" i="9"/>
  <c r="C17" i="9"/>
  <c r="B17" i="9"/>
  <c r="F8" i="8" l="1"/>
  <c r="F9" i="8"/>
  <c r="F10" i="8"/>
  <c r="F11" i="8"/>
  <c r="F12" i="8"/>
  <c r="F13" i="8"/>
  <c r="F14" i="8"/>
  <c r="F15" i="8"/>
  <c r="F16" i="8"/>
  <c r="F17" i="8"/>
  <c r="F19" i="8"/>
  <c r="F20" i="8"/>
  <c r="F21" i="8"/>
  <c r="F22" i="8"/>
  <c r="F7" i="8"/>
</calcChain>
</file>

<file path=xl/sharedStrings.xml><?xml version="1.0" encoding="utf-8"?>
<sst xmlns="http://schemas.openxmlformats.org/spreadsheetml/2006/main" count="1129" uniqueCount="304">
  <si>
    <t>Unidade de Análises e Programas</t>
  </si>
  <si>
    <t>Total</t>
  </si>
  <si>
    <t>Fonte: OTRI; FUVI</t>
  </si>
  <si>
    <t xml:space="preserve">TRANSFERENCIA </t>
  </si>
  <si>
    <t>Campus de Ourense</t>
  </si>
  <si>
    <t>Campus de Vigo</t>
  </si>
  <si>
    <t>Campus de Pontevedra</t>
  </si>
  <si>
    <t>titorizadas</t>
  </si>
  <si>
    <t>creadas</t>
  </si>
  <si>
    <t>nacionais</t>
  </si>
  <si>
    <t>internacionais</t>
  </si>
  <si>
    <t>Nº de patentes nacionais activas</t>
  </si>
  <si>
    <t>Contratos de licencia no 2021</t>
  </si>
  <si>
    <t>Spin-off no 2021</t>
  </si>
  <si>
    <t>Patentes solicitadas no 2021</t>
  </si>
  <si>
    <t>Patentes concedidas no 2021</t>
  </si>
  <si>
    <t>Patentes en explotación a 31/12/2021</t>
  </si>
  <si>
    <t>Patentes postas en explotación en 2021</t>
  </si>
  <si>
    <t>Software rexistrado 2021</t>
  </si>
  <si>
    <t>Modelos de utilidade solicitados en 2021</t>
  </si>
  <si>
    <t>Modelos de utilidade concedidos no 2021</t>
  </si>
  <si>
    <t>Modelos de utilidade en explotación no 2021</t>
  </si>
  <si>
    <t>Número de Start-up creadas por Graduados da Uvigo no 2021</t>
  </si>
  <si>
    <t>Número de Start-up creadas por Graduados externos Uvigo no 2021</t>
  </si>
  <si>
    <t>Data do informe:  abril 2022</t>
  </si>
  <si>
    <t>Actividades de I+D contratadas ao longo do ano_Información xeral</t>
  </si>
  <si>
    <t>Fonte: SUXI; Meta4</t>
  </si>
  <si>
    <t>Data do informe: abril 2022</t>
  </si>
  <si>
    <t>2021_CONTRATACIÓN I+D</t>
  </si>
  <si>
    <t>Contratación artigo 83 LOU
(inclúe xestión externa)</t>
  </si>
  <si>
    <t>Ámbito do PDI responsable da actividade</t>
  </si>
  <si>
    <t>Artes e Humanidades</t>
  </si>
  <si>
    <t>Ciencias</t>
  </si>
  <si>
    <t>Ciencias da Saúde</t>
  </si>
  <si>
    <t>Ciencias Sociais e Xurídicas</t>
  </si>
  <si>
    <t>Enxeñaría e Arquitectura</t>
  </si>
  <si>
    <t>Nº actividades</t>
  </si>
  <si>
    <t>Importe</t>
  </si>
  <si>
    <t>Contrato</t>
  </si>
  <si>
    <t>Curso</t>
  </si>
  <si>
    <t>Informe</t>
  </si>
  <si>
    <t>Actividades por ámbito, sexo e categoría</t>
  </si>
  <si>
    <t>Homes</t>
  </si>
  <si>
    <t>Mulleres</t>
  </si>
  <si>
    <t>Axudante doutor/a</t>
  </si>
  <si>
    <t>Catedrático/a de Universidade</t>
  </si>
  <si>
    <t>Persoal contratado con cargo a proxectos</t>
  </si>
  <si>
    <t>Persoal de programas de investigación</t>
  </si>
  <si>
    <t>Profesor/a contratado/a doutor/a</t>
  </si>
  <si>
    <t>Profesor/a titular de Universidade</t>
  </si>
  <si>
    <t>PDI responsable que realiza a actividade, 
por ámbito, sexo e categoría</t>
  </si>
  <si>
    <t>Actividades segundo ámbito xeográfico</t>
  </si>
  <si>
    <t>Tipo de actividade</t>
  </si>
  <si>
    <t>Comunidade Autónoma</t>
  </si>
  <si>
    <t>Fóra UE</t>
  </si>
  <si>
    <t>Resto de España</t>
  </si>
  <si>
    <t>Unión Europea</t>
  </si>
  <si>
    <t>Actividades segundo natureza contratante</t>
  </si>
  <si>
    <t>Administración Pública</t>
  </si>
  <si>
    <t>Empresas</t>
  </si>
  <si>
    <t>Fundacións / Asociacións</t>
  </si>
  <si>
    <t>Outros</t>
  </si>
  <si>
    <t>Actividades de I+D contratadas ao longo do ano por centro e grupo de investigación</t>
  </si>
  <si>
    <t>Actividades por campus e centro</t>
  </si>
  <si>
    <t>Actividades segundo grupo de investigación</t>
  </si>
  <si>
    <t>PDI responsable segundo grupo de investigación</t>
  </si>
  <si>
    <t>Campus</t>
  </si>
  <si>
    <t>Centro</t>
  </si>
  <si>
    <t>Importes</t>
  </si>
  <si>
    <t>Código</t>
  </si>
  <si>
    <t>Nome_grupo</t>
  </si>
  <si>
    <t>Ourense</t>
  </si>
  <si>
    <t>Escola de Enxeñaría Aeronáutica e do Espazo</t>
  </si>
  <si>
    <t>AA1</t>
  </si>
  <si>
    <t>Investigacións Agrarias e Alimentarias</t>
  </si>
  <si>
    <t>Escola Superior de Enxeñaría Informática</t>
  </si>
  <si>
    <t>ABH1Q</t>
  </si>
  <si>
    <t>AgroBioTech for Health</t>
  </si>
  <si>
    <t>Facultade de Ciencias</t>
  </si>
  <si>
    <t>AF4</t>
  </si>
  <si>
    <t>Enxeñería Agroforestal</t>
  </si>
  <si>
    <t>Facultade de Ciencias Empresariais e Turismo</t>
  </si>
  <si>
    <t>AGAF</t>
  </si>
  <si>
    <t>Agrupación Grupos de Investigación de Dereito Administrativo e Filosofía do Dereito</t>
  </si>
  <si>
    <t>Facultade de Historia</t>
  </si>
  <si>
    <t>AS1</t>
  </si>
  <si>
    <t>Astronomía, Astrofísica, Antropoloxía Cultural e Educación (A3CE)</t>
  </si>
  <si>
    <t>Pontevedra</t>
  </si>
  <si>
    <t>Escola de Enxeñaría Forestal</t>
  </si>
  <si>
    <t>BA2</t>
  </si>
  <si>
    <t>Bioloxía Ambiental</t>
  </si>
  <si>
    <t>Facultade  de Ciencias da Educación e do Deporte</t>
  </si>
  <si>
    <t>BC2</t>
  </si>
  <si>
    <t>NEUROLAM (Neurobioloxía de Lampreas)</t>
  </si>
  <si>
    <t>Facultade de Ciencias Sociais e da Comunicación</t>
  </si>
  <si>
    <t>BEV1</t>
  </si>
  <si>
    <t>Agrobioloxía Ambiental: Calidade, Solos e Plantas</t>
  </si>
  <si>
    <t>Vigo</t>
  </si>
  <si>
    <t>CACTI-CINBIO</t>
  </si>
  <si>
    <t>BV1</t>
  </si>
  <si>
    <t>Pranta, Solo e Aproveitamento de Subproductos</t>
  </si>
  <si>
    <t>Escola de Enxeñaría de Minas e Enerxia</t>
  </si>
  <si>
    <t>ByCIAMA</t>
  </si>
  <si>
    <t>Biotecnoloxía e Calidade en Industrias Agroalimentarias e Medio Ambiente</t>
  </si>
  <si>
    <t>Escola de Enxeñaría de Telecomunicación</t>
  </si>
  <si>
    <t>ChETE</t>
  </si>
  <si>
    <t>Enxeñería Química, Térmica e Medioambiental</t>
  </si>
  <si>
    <t>Escola de Enxeñaría Industrial</t>
  </si>
  <si>
    <t>CI5</t>
  </si>
  <si>
    <t>Xestión Segura e Sostible de Recursos Minerais</t>
  </si>
  <si>
    <t>Facultade de Bioloxía</t>
  </si>
  <si>
    <t>CI8</t>
  </si>
  <si>
    <t>Innovación en Agrolimentación y Salud: Aproximación multidisciplinar mediante análisis químico, neurofisiología, fisiología vegetal,microbiología y biotecnología</t>
  </si>
  <si>
    <t>Facultade de Ciencias do Mar</t>
  </si>
  <si>
    <t>CJ2</t>
  </si>
  <si>
    <t>Dereito Financieiro e Tributario</t>
  </si>
  <si>
    <t>Facultade de Ciencias Económicas e Empresariais</t>
  </si>
  <si>
    <t>CPS1</t>
  </si>
  <si>
    <t>Observatorio de Gobernanza G3</t>
  </si>
  <si>
    <t>Facultade de Ciencias Xurídicas e do Traballo</t>
  </si>
  <si>
    <t>DE3</t>
  </si>
  <si>
    <t>Educación, Actividade Física e Saúde. GIES.</t>
  </si>
  <si>
    <t>Facultade de Filoloxía e Tradución</t>
  </si>
  <si>
    <t>DL1</t>
  </si>
  <si>
    <t>Grupo de Dereito Procesual</t>
  </si>
  <si>
    <t>Facultade de Química</t>
  </si>
  <si>
    <t>DMT</t>
  </si>
  <si>
    <t>Dereito Mercantil e do Traballo</t>
  </si>
  <si>
    <t>EA3</t>
  </si>
  <si>
    <t>REDE: Investigación en Economía, Enerxía e Medio Ambiente</t>
  </si>
  <si>
    <t>EA5</t>
  </si>
  <si>
    <t>Grupo de Investigación en Economía Ecolóxica, Agroecoloxía e Historia</t>
  </si>
  <si>
    <t>EA8</t>
  </si>
  <si>
    <t>Research Group In Economic Analysis, Accounting and Finance-RGEAF</t>
  </si>
  <si>
    <t>Tipo de actividades por campus e centro</t>
  </si>
  <si>
    <t>EE1</t>
  </si>
  <si>
    <t>Enxeñería de Equipos Electrónicos.</t>
  </si>
  <si>
    <t>Tipo actividade</t>
  </si>
  <si>
    <t>EF5</t>
  </si>
  <si>
    <t>Empresa internacional e capital intelectual</t>
  </si>
  <si>
    <t>EG6</t>
  </si>
  <si>
    <t>CIMA</t>
  </si>
  <si>
    <t>EI3</t>
  </si>
  <si>
    <t>Grupo de Control non Liñal</t>
  </si>
  <si>
    <t>EM1</t>
  </si>
  <si>
    <t>GTE (Grupo de Tecnoloxía Enerxética)</t>
  </si>
  <si>
    <t>EN.EDI</t>
  </si>
  <si>
    <t>Enxeñería Eficiente e Dixital</t>
  </si>
  <si>
    <t>EÑ1</t>
  </si>
  <si>
    <t>Grupo de Investigación en Redes Eléctricas</t>
  </si>
  <si>
    <t>EÑ3</t>
  </si>
  <si>
    <t>Xeración de Utilización da Enerxía Eléctrica</t>
  </si>
  <si>
    <t>EQ10</t>
  </si>
  <si>
    <t>Enxeñería Química 10</t>
  </si>
  <si>
    <t>EQ11</t>
  </si>
  <si>
    <t>BiotecnIA_Biotecnoloxía Industrial e Enxeñería Ambiental</t>
  </si>
  <si>
    <t>EQ2</t>
  </si>
  <si>
    <t>Enxeñería Química</t>
  </si>
  <si>
    <t>EQ4</t>
  </si>
  <si>
    <t>Enxeñería Química 4</t>
  </si>
  <si>
    <t>ET1</t>
  </si>
  <si>
    <t>GIST (Grupo de Enxeñería de Sistemas Telemáticos)</t>
  </si>
  <si>
    <t>ET2</t>
  </si>
  <si>
    <t>Grupo de Servicios para la Sociedad de la Información</t>
  </si>
  <si>
    <t>ET3</t>
  </si>
  <si>
    <t>Laboratorio de Redes</t>
  </si>
  <si>
    <t>EZ1</t>
  </si>
  <si>
    <t>Ecoloxía e Zooloxía</t>
  </si>
  <si>
    <t>FA2</t>
  </si>
  <si>
    <t>Física Aplicada 2</t>
  </si>
  <si>
    <t>FA5</t>
  </si>
  <si>
    <t>Aplicacións Industriais dos Láseres</t>
  </si>
  <si>
    <t>FA9</t>
  </si>
  <si>
    <t>EphysLab</t>
  </si>
  <si>
    <t>FB2</t>
  </si>
  <si>
    <t>Fisioloxía de Peixes</t>
  </si>
  <si>
    <t>GALMA</t>
  </si>
  <si>
    <t>Galician Observatory for Media Accessibility</t>
  </si>
  <si>
    <t>GEA</t>
  </si>
  <si>
    <t>ECOLOXÍA ANIMAL</t>
  </si>
  <si>
    <t>GEF</t>
  </si>
  <si>
    <t>Grupo de Enxeñería de Fabricación (GEF)</t>
  </si>
  <si>
    <t>GEN</t>
  </si>
  <si>
    <t>Governance And Economics Research Network</t>
  </si>
  <si>
    <t>H20</t>
  </si>
  <si>
    <t>Grupo de Estudos de Arqueoloxía, Antigüidade e Territorio (GEAAT)</t>
  </si>
  <si>
    <t>I&amp;CLab</t>
  </si>
  <si>
    <t>Information and Computing Laboratory</t>
  </si>
  <si>
    <t>IA1</t>
  </si>
  <si>
    <t>COmputational LEarnig</t>
  </si>
  <si>
    <t>IN1</t>
  </si>
  <si>
    <t>Inmunoloxía</t>
  </si>
  <si>
    <t>IO1</t>
  </si>
  <si>
    <t>Inferencia Estatística, Decisión e Investigación Operativa</t>
  </si>
  <si>
    <t>LIA2</t>
  </si>
  <si>
    <t>Laboratorio de Informática Aplicada</t>
  </si>
  <si>
    <t>OC1</t>
  </si>
  <si>
    <t>G4 Plus Desarrollo Estratéxico: Organización e Territorio</t>
  </si>
  <si>
    <t>OC2</t>
  </si>
  <si>
    <t>Organización e Comercialización</t>
  </si>
  <si>
    <t>OE2</t>
  </si>
  <si>
    <t>Enxeñería de Organización</t>
  </si>
  <si>
    <t>OE7</t>
  </si>
  <si>
    <t>Organización do Coñecemento</t>
  </si>
  <si>
    <t>OF1</t>
  </si>
  <si>
    <t>Grupo de Ingeniería Física</t>
  </si>
  <si>
    <t>QF1</t>
  </si>
  <si>
    <t>NanoBioMateriais Funcionais</t>
  </si>
  <si>
    <t>RE1</t>
  </si>
  <si>
    <t>Ecoloxía Acuática</t>
  </si>
  <si>
    <t>RE6</t>
  </si>
  <si>
    <t>Ecoloxía Evolutiva</t>
  </si>
  <si>
    <t>REMOSS</t>
  </si>
  <si>
    <t>Equipo de Investigación en Rendemento e Motricidade do Salvamento e Socorrismo</t>
  </si>
  <si>
    <t>SC10</t>
  </si>
  <si>
    <t>Grupo de Procesado de Sinal en Comunicacións</t>
  </si>
  <si>
    <t>SC2</t>
  </si>
  <si>
    <t>Grupo de Dispositivos de Alta Frecuencia</t>
  </si>
  <si>
    <t>PDI responsable por campus e centro</t>
  </si>
  <si>
    <t>SC7</t>
  </si>
  <si>
    <t>Antenas, Radar e Comunicacións Ópticas</t>
  </si>
  <si>
    <t>SC9</t>
  </si>
  <si>
    <t>Grupo de Tecnoloxías Multimedia</t>
  </si>
  <si>
    <t>Sen asignar</t>
  </si>
  <si>
    <t>sen asignar</t>
  </si>
  <si>
    <t>SEPCOM</t>
  </si>
  <si>
    <t>Investigación en Comunicación para o Servizo Público</t>
  </si>
  <si>
    <t>SI4</t>
  </si>
  <si>
    <t>Sistemas Informáticos de Nova Xeración</t>
  </si>
  <si>
    <t>SI6</t>
  </si>
  <si>
    <t>Grupo de Informática Gráfica y Multimedia (Gig)</t>
  </si>
  <si>
    <t>SR</t>
  </si>
  <si>
    <t>Sistemas Radio</t>
  </si>
  <si>
    <t>TC1</t>
  </si>
  <si>
    <t>Grupo de Tecnoloxías da Información</t>
  </si>
  <si>
    <t>TDSN</t>
  </si>
  <si>
    <t>Deseño e Simulación Numérica en Enxeñaría Mecánica</t>
  </si>
  <si>
    <t>TE3</t>
  </si>
  <si>
    <t>Comunicacións Dixitais e Instrumentación</t>
  </si>
  <si>
    <t>TF1</t>
  </si>
  <si>
    <t>Xeotecnoloxías Aplicadas</t>
  </si>
  <si>
    <t>TGTA</t>
  </si>
  <si>
    <t>Grupo de Tecnoloxías Aeroespaciais</t>
  </si>
  <si>
    <t>TNT</t>
  </si>
  <si>
    <t>TEAM NANO TECH (Grupo de Nanotecnoloxía)</t>
  </si>
  <si>
    <t>VNPC</t>
  </si>
  <si>
    <t>Videojuegos, Narrativa, Persuasión y Creatividad</t>
  </si>
  <si>
    <t>XB5</t>
  </si>
  <si>
    <t>Xenómica e  Biomedicina</t>
  </si>
  <si>
    <t>XM2</t>
  </si>
  <si>
    <t>Xeoloxía Mariña e Ambiental</t>
  </si>
  <si>
    <t>XM3</t>
  </si>
  <si>
    <t>Análise de Cuencas Sedimentarias</t>
  </si>
  <si>
    <t>Tipo de actividades segundo grupo de investigación</t>
  </si>
  <si>
    <t>Código grupo</t>
  </si>
  <si>
    <t>Nome grupo</t>
  </si>
  <si>
    <t>Tipo actividades</t>
  </si>
  <si>
    <t>2021_Participantes en actividades de transferencia</t>
  </si>
  <si>
    <t>Participantes totais en actividades 
de transferencia no ano 2021</t>
  </si>
  <si>
    <t>Total ámbito</t>
  </si>
  <si>
    <t>Catedrático/a de Escola Universitaria</t>
  </si>
  <si>
    <t>Interino/a</t>
  </si>
  <si>
    <t>Profesor/a titular de Escola Universitaria</t>
  </si>
  <si>
    <t>Profesorado asociado</t>
  </si>
  <si>
    <t>Participantes en actividades do artigo 83</t>
  </si>
  <si>
    <t>Participantes noutras actividades de transferencia 
(patentes, spin-off e outras)</t>
  </si>
  <si>
    <t>Fonte: Área de apoio á investigación e transferencia ámbito científico</t>
  </si>
  <si>
    <t>2021_FACTURACIÓN CACTI</t>
  </si>
  <si>
    <t>Clientes segundo tipoloxía</t>
  </si>
  <si>
    <t>Nº usuarios/as</t>
  </si>
  <si>
    <t>Importe bruto</t>
  </si>
  <si>
    <t>IVE</t>
  </si>
  <si>
    <t>Total importes</t>
  </si>
  <si>
    <t>% tipoloxía</t>
  </si>
  <si>
    <t>Facturación segundo tipoloxía</t>
  </si>
  <si>
    <t>Nº facturas</t>
  </si>
  <si>
    <t>% facturación</t>
  </si>
  <si>
    <t>Cargo interno</t>
  </si>
  <si>
    <t>Entidade privada internal</t>
  </si>
  <si>
    <t>Entidade privada nacional</t>
  </si>
  <si>
    <t>Organismo público internacional</t>
  </si>
  <si>
    <t>Organismo público nacional</t>
  </si>
  <si>
    <t>Importe medio bruto 
por factura</t>
  </si>
  <si>
    <t>Importes por ámbito xeográfico</t>
  </si>
  <si>
    <t>Tipo natureza</t>
  </si>
  <si>
    <t>Facturas por ámbito xeográfico</t>
  </si>
  <si>
    <t>2021_FACTURACIÓN ECIMAT</t>
  </si>
  <si>
    <t>Cargo Interno</t>
  </si>
  <si>
    <t>Entidade privada Internacional</t>
  </si>
  <si>
    <t>Organismos públicos internacionais</t>
  </si>
  <si>
    <t>Organismos públicos nacionais</t>
  </si>
  <si>
    <t>2021_FACTURACIÓN CINBIO</t>
  </si>
  <si>
    <t>Clientes</t>
  </si>
  <si>
    <t>nº de 
usuarios/as</t>
  </si>
  <si>
    <t>Total 
Facturación</t>
  </si>
  <si>
    <t>Nº Solicitudes</t>
  </si>
  <si>
    <t>Importe medio bruto 
por solicitude</t>
  </si>
  <si>
    <t>Entidade privada</t>
  </si>
  <si>
    <t>Org. Publicos Nacionales</t>
  </si>
  <si>
    <t>Importes por ámbto xeográfico</t>
  </si>
  <si>
    <t>Organismo público</t>
  </si>
  <si>
    <t>Facturas emitidas
por ámbito xeográfico</t>
  </si>
  <si>
    <t>Nº de facturas</t>
  </si>
  <si>
    <t>Participantes en actividades de transferencia que se desenvolveron ao longo do ano (anuais e plurianuais)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</si>
</sst>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i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4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"/>
      <color indexed="8"/>
      <name val="Calibri"/>
      <family val="2"/>
    </font>
    <font>
      <sz val="11"/>
      <name val="Arial"/>
      <family val="2"/>
    </font>
    <font>
      <sz val="12"/>
      <name val="Arial"/>
      <family val="2"/>
    </font>
    <font>
      <sz val="16"/>
      <name val="Calibri"/>
      <family val="2"/>
      <scheme val="minor"/>
    </font>
    <font>
      <sz val="14"/>
      <name val="Arial"/>
      <family val="2"/>
    </font>
    <font>
      <i/>
      <sz val="11"/>
      <color indexed="8"/>
      <name val="Calibri"/>
      <family val="2"/>
    </font>
    <font>
      <sz val="1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0" fontId="2" fillId="0" borderId="0"/>
    <xf numFmtId="0" fontId="2" fillId="0" borderId="0"/>
    <xf numFmtId="0" fontId="1" fillId="0" borderId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53">
    <xf numFmtId="0" fontId="0" fillId="0" borderId="0" xfId="0"/>
    <xf numFmtId="0" fontId="3" fillId="0" borderId="0" xfId="0" applyFont="1"/>
    <xf numFmtId="0" fontId="6" fillId="0" borderId="1" xfId="1" applyFont="1" applyBorder="1" applyAlignment="1">
      <alignment vertical="center" wrapText="1"/>
    </xf>
    <xf numFmtId="0" fontId="5" fillId="0" borderId="0" xfId="1" applyFont="1" applyBorder="1" applyAlignment="1">
      <alignment horizontal="right" wrapText="1"/>
    </xf>
    <xf numFmtId="0" fontId="0" fillId="0" borderId="0" xfId="0" applyFont="1"/>
    <xf numFmtId="0" fontId="4" fillId="0" borderId="0" xfId="1" applyFont="1" applyFill="1"/>
    <xf numFmtId="0" fontId="6" fillId="0" borderId="1" xfId="1" applyFont="1" applyBorder="1"/>
    <xf numFmtId="0" fontId="1" fillId="0" borderId="1" xfId="0" applyFont="1" applyBorder="1"/>
    <xf numFmtId="0" fontId="6" fillId="0" borderId="0" xfId="1" applyFont="1" applyBorder="1" applyAlignment="1"/>
    <xf numFmtId="0" fontId="1" fillId="0" borderId="0" xfId="0" applyFont="1"/>
    <xf numFmtId="0" fontId="6" fillId="0" borderId="0" xfId="1" applyFont="1" applyBorder="1"/>
    <xf numFmtId="0" fontId="1" fillId="0" borderId="0" xfId="0" applyFont="1" applyBorder="1"/>
    <xf numFmtId="3" fontId="1" fillId="0" borderId="0" xfId="0" applyNumberFormat="1" applyFont="1"/>
    <xf numFmtId="0" fontId="8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vertical="center" wrapText="1"/>
    </xf>
    <xf numFmtId="0" fontId="9" fillId="0" borderId="2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left" vertical="center" wrapText="1"/>
    </xf>
    <xf numFmtId="0" fontId="9" fillId="3" borderId="2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/>
    </xf>
    <xf numFmtId="0" fontId="6" fillId="0" borderId="2" xfId="0" quotePrefix="1" applyFont="1" applyFill="1" applyBorder="1" applyAlignment="1">
      <alignment horizontal="center" vertical="center"/>
    </xf>
    <xf numFmtId="0" fontId="1" fillId="0" borderId="2" xfId="0" applyFont="1" applyBorder="1"/>
    <xf numFmtId="0" fontId="1" fillId="0" borderId="0" xfId="0" applyFont="1" applyFill="1"/>
    <xf numFmtId="0" fontId="12" fillId="0" borderId="1" xfId="1" applyFont="1" applyBorder="1"/>
    <xf numFmtId="0" fontId="13" fillId="0" borderId="1" xfId="1" applyFont="1" applyBorder="1"/>
    <xf numFmtId="0" fontId="13" fillId="0" borderId="1" xfId="1" applyFont="1" applyBorder="1" applyAlignment="1">
      <alignment wrapText="1"/>
    </xf>
    <xf numFmtId="0" fontId="14" fillId="0" borderId="1" xfId="1" applyFont="1" applyBorder="1" applyAlignment="1">
      <alignment horizontal="left" wrapText="1"/>
    </xf>
    <xf numFmtId="0" fontId="12" fillId="0" borderId="0" xfId="1" applyFont="1"/>
    <xf numFmtId="0" fontId="6" fillId="0" borderId="0" xfId="1" applyFont="1" applyAlignment="1">
      <alignment vertical="center" wrapText="1"/>
    </xf>
    <xf numFmtId="0" fontId="13" fillId="0" borderId="0" xfId="1" applyFont="1"/>
    <xf numFmtId="0" fontId="13" fillId="0" borderId="0" xfId="1" applyFont="1" applyAlignment="1">
      <alignment wrapText="1"/>
    </xf>
    <xf numFmtId="0" fontId="14" fillId="0" borderId="0" xfId="1" applyFont="1" applyAlignment="1">
      <alignment horizontal="left" wrapText="1"/>
    </xf>
    <xf numFmtId="0" fontId="13" fillId="0" borderId="0" xfId="1" applyFont="1" applyAlignment="1">
      <alignment horizontal="center" wrapText="1"/>
    </xf>
    <xf numFmtId="0" fontId="10" fillId="0" borderId="0" xfId="1" applyFont="1"/>
    <xf numFmtId="0" fontId="3" fillId="0" borderId="0" xfId="0" applyFont="1" applyAlignment="1">
      <alignment vertical="center"/>
    </xf>
    <xf numFmtId="0" fontId="1" fillId="2" borderId="9" xfId="0" applyFont="1" applyFill="1" applyBorder="1" applyAlignment="1">
      <alignment horizontal="center" vertical="center"/>
    </xf>
    <xf numFmtId="0" fontId="1" fillId="0" borderId="10" xfId="0" applyFont="1" applyBorder="1"/>
    <xf numFmtId="164" fontId="1" fillId="0" borderId="10" xfId="0" applyNumberFormat="1" applyFont="1" applyBorder="1"/>
    <xf numFmtId="164" fontId="1" fillId="0" borderId="2" xfId="0" applyNumberFormat="1" applyFont="1" applyBorder="1"/>
    <xf numFmtId="0" fontId="11" fillId="4" borderId="9" xfId="0" applyFont="1" applyFill="1" applyBorder="1"/>
    <xf numFmtId="164" fontId="11" fillId="4" borderId="9" xfId="0" applyNumberFormat="1" applyFont="1" applyFill="1" applyBorder="1"/>
    <xf numFmtId="0" fontId="1" fillId="2" borderId="2" xfId="0" applyFont="1" applyFill="1" applyBorder="1"/>
    <xf numFmtId="0" fontId="1" fillId="2" borderId="9" xfId="0" applyFont="1" applyFill="1" applyBorder="1"/>
    <xf numFmtId="0" fontId="0" fillId="2" borderId="9" xfId="0" applyFill="1" applyBorder="1" applyAlignment="1">
      <alignment horizontal="center" vertical="center"/>
    </xf>
    <xf numFmtId="0" fontId="0" fillId="2" borderId="9" xfId="0" applyFill="1" applyBorder="1"/>
    <xf numFmtId="0" fontId="0" fillId="0" borderId="10" xfId="0" applyBorder="1"/>
    <xf numFmtId="164" fontId="0" fillId="0" borderId="10" xfId="0" applyNumberFormat="1" applyBorder="1"/>
    <xf numFmtId="0" fontId="0" fillId="0" borderId="2" xfId="0" applyBorder="1"/>
    <xf numFmtId="164" fontId="0" fillId="0" borderId="2" xfId="0" applyNumberFormat="1" applyBorder="1"/>
    <xf numFmtId="0" fontId="0" fillId="2" borderId="9" xfId="0" applyFill="1" applyBorder="1" applyAlignment="1">
      <alignment horizontal="left" vertical="center"/>
    </xf>
    <xf numFmtId="0" fontId="16" fillId="0" borderId="1" xfId="2" applyFont="1" applyBorder="1"/>
    <xf numFmtId="0" fontId="17" fillId="0" borderId="1" xfId="2" applyFont="1" applyBorder="1" applyAlignment="1">
      <alignment vertical="center" wrapText="1"/>
    </xf>
    <xf numFmtId="0" fontId="2" fillId="0" borderId="1" xfId="2" applyBorder="1"/>
    <xf numFmtId="0" fontId="1" fillId="0" borderId="1" xfId="3" applyBorder="1"/>
    <xf numFmtId="0" fontId="2" fillId="0" borderId="1" xfId="2" applyBorder="1" applyAlignment="1">
      <alignment wrapText="1"/>
    </xf>
    <xf numFmtId="0" fontId="18" fillId="0" borderId="1" xfId="2" applyFont="1" applyBorder="1" applyAlignment="1">
      <alignment horizontal="left" wrapText="1"/>
    </xf>
    <xf numFmtId="0" fontId="20" fillId="0" borderId="0" xfId="2" applyFont="1" applyAlignment="1">
      <alignment horizontal="center" wrapText="1"/>
    </xf>
    <xf numFmtId="0" fontId="16" fillId="0" borderId="0" xfId="2" applyFont="1"/>
    <xf numFmtId="0" fontId="17" fillId="0" borderId="0" xfId="2" applyFont="1" applyAlignment="1">
      <alignment vertical="center" wrapText="1"/>
    </xf>
    <xf numFmtId="0" fontId="2" fillId="0" borderId="0" xfId="2"/>
    <xf numFmtId="0" fontId="1" fillId="0" borderId="0" xfId="3"/>
    <xf numFmtId="0" fontId="2" fillId="0" borderId="0" xfId="2" applyAlignment="1">
      <alignment wrapText="1"/>
    </xf>
    <xf numFmtId="0" fontId="18" fillId="0" borderId="0" xfId="2" applyFont="1" applyAlignment="1">
      <alignment horizontal="left" wrapText="1"/>
    </xf>
    <xf numFmtId="0" fontId="2" fillId="0" borderId="0" xfId="2" applyAlignment="1">
      <alignment horizontal="center" wrapText="1"/>
    </xf>
    <xf numFmtId="0" fontId="15" fillId="0" borderId="0" xfId="3" applyFont="1" applyAlignment="1">
      <alignment vertical="center"/>
    </xf>
    <xf numFmtId="0" fontId="1" fillId="0" borderId="0" xfId="3" applyFont="1" applyAlignment="1">
      <alignment vertical="center"/>
    </xf>
    <xf numFmtId="0" fontId="21" fillId="0" borderId="0" xfId="2" applyFont="1"/>
    <xf numFmtId="0" fontId="11" fillId="2" borderId="9" xfId="0" applyFont="1" applyFill="1" applyBorder="1" applyAlignment="1">
      <alignment horizontal="center" vertical="center"/>
    </xf>
    <xf numFmtId="0" fontId="11" fillId="2" borderId="9" xfId="0" applyFont="1" applyFill="1" applyBorder="1"/>
    <xf numFmtId="0" fontId="0" fillId="0" borderId="1" xfId="0" applyBorder="1"/>
    <xf numFmtId="0" fontId="22" fillId="0" borderId="0" xfId="0" applyFont="1"/>
    <xf numFmtId="0" fontId="11" fillId="5" borderId="9" xfId="0" applyFont="1" applyFill="1" applyBorder="1"/>
    <xf numFmtId="0" fontId="11" fillId="5" borderId="9" xfId="0" applyFont="1" applyFill="1" applyBorder="1" applyAlignment="1">
      <alignment horizontal="center" vertical="center"/>
    </xf>
    <xf numFmtId="10" fontId="0" fillId="0" borderId="10" xfId="5" applyNumberFormat="1" applyFont="1" applyBorder="1"/>
    <xf numFmtId="10" fontId="0" fillId="0" borderId="2" xfId="5" applyNumberFormat="1" applyFont="1" applyBorder="1"/>
    <xf numFmtId="0" fontId="11" fillId="6" borderId="9" xfId="0" applyFont="1" applyFill="1" applyBorder="1" applyAlignment="1">
      <alignment vertical="center"/>
    </xf>
    <xf numFmtId="0" fontId="11" fillId="6" borderId="9" xfId="0" applyFont="1" applyFill="1" applyBorder="1" applyAlignment="1">
      <alignment horizontal="center" vertical="center"/>
    </xf>
    <xf numFmtId="0" fontId="11" fillId="6" borderId="9" xfId="0" applyFont="1" applyFill="1" applyBorder="1" applyAlignment="1">
      <alignment horizontal="center" vertical="center" wrapText="1"/>
    </xf>
    <xf numFmtId="0" fontId="11" fillId="6" borderId="9" xfId="0" applyFont="1" applyFill="1" applyBorder="1" applyAlignment="1">
      <alignment horizontal="left" vertical="center"/>
    </xf>
    <xf numFmtId="0" fontId="17" fillId="0" borderId="1" xfId="1" applyFont="1" applyBorder="1" applyAlignment="1">
      <alignment vertical="center" wrapText="1"/>
    </xf>
    <xf numFmtId="0" fontId="2" fillId="0" borderId="1" xfId="1" applyBorder="1"/>
    <xf numFmtId="0" fontId="18" fillId="0" borderId="1" xfId="1" applyFont="1" applyBorder="1" applyAlignment="1">
      <alignment horizontal="left" wrapText="1"/>
    </xf>
    <xf numFmtId="0" fontId="5" fillId="0" borderId="1" xfId="1" applyFont="1" applyBorder="1" applyAlignment="1">
      <alignment vertical="center" wrapText="1"/>
    </xf>
    <xf numFmtId="0" fontId="16" fillId="0" borderId="0" xfId="1" applyFont="1"/>
    <xf numFmtId="0" fontId="17" fillId="0" borderId="0" xfId="1" applyFont="1" applyAlignment="1">
      <alignment vertical="center" wrapText="1"/>
    </xf>
    <xf numFmtId="0" fontId="2" fillId="0" borderId="0" xfId="1"/>
    <xf numFmtId="0" fontId="2" fillId="0" borderId="0" xfId="1" applyAlignment="1">
      <alignment wrapText="1"/>
    </xf>
    <xf numFmtId="0" fontId="18" fillId="0" borderId="0" xfId="1" applyFont="1" applyAlignment="1">
      <alignment horizontal="left" wrapText="1"/>
    </xf>
    <xf numFmtId="0" fontId="2" fillId="0" borderId="0" xfId="1" applyAlignment="1">
      <alignment horizontal="center" wrapText="1"/>
    </xf>
    <xf numFmtId="0" fontId="15" fillId="0" borderId="0" xfId="0" applyFont="1" applyAlignment="1">
      <alignment vertical="center"/>
    </xf>
    <xf numFmtId="0" fontId="11" fillId="7" borderId="9" xfId="0" applyFont="1" applyFill="1" applyBorder="1" applyAlignment="1">
      <alignment horizontal="center" vertical="center"/>
    </xf>
    <xf numFmtId="0" fontId="11" fillId="7" borderId="9" xfId="0" applyFont="1" applyFill="1" applyBorder="1" applyAlignment="1">
      <alignment horizontal="center" vertical="center" wrapText="1"/>
    </xf>
    <xf numFmtId="0" fontId="11" fillId="7" borderId="6" xfId="0" applyFont="1" applyFill="1" applyBorder="1" applyAlignment="1">
      <alignment horizontal="center" vertical="center" wrapText="1"/>
    </xf>
    <xf numFmtId="0" fontId="11" fillId="7" borderId="9" xfId="0" applyFont="1" applyFill="1" applyBorder="1"/>
    <xf numFmtId="164" fontId="11" fillId="7" borderId="9" xfId="0" applyNumberFormat="1" applyFont="1" applyFill="1" applyBorder="1"/>
    <xf numFmtId="10" fontId="11" fillId="7" borderId="9" xfId="5" applyNumberFormat="1" applyFont="1" applyFill="1" applyBorder="1"/>
    <xf numFmtId="0" fontId="11" fillId="7" borderId="12" xfId="0" applyFont="1" applyFill="1" applyBorder="1" applyAlignment="1">
      <alignment horizontal="center" vertical="center"/>
    </xf>
    <xf numFmtId="0" fontId="11" fillId="7" borderId="13" xfId="0" applyFont="1" applyFill="1" applyBorder="1" applyAlignment="1">
      <alignment horizontal="center" vertical="center"/>
    </xf>
    <xf numFmtId="0" fontId="11" fillId="7" borderId="9" xfId="0" applyFont="1" applyFill="1" applyBorder="1" applyAlignment="1">
      <alignment vertical="center" wrapText="1"/>
    </xf>
    <xf numFmtId="0" fontId="11" fillId="7" borderId="9" xfId="0" applyFont="1" applyFill="1" applyBorder="1" applyAlignment="1">
      <alignment vertical="center"/>
    </xf>
    <xf numFmtId="0" fontId="0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5" fillId="0" borderId="1" xfId="1" applyFont="1" applyBorder="1" applyAlignment="1">
      <alignment horizontal="center" vertical="center" wrapText="1"/>
    </xf>
    <xf numFmtId="0" fontId="0" fillId="0" borderId="2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5" fillId="2" borderId="3" xfId="0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left" vertical="center" wrapText="1"/>
    </xf>
    <xf numFmtId="0" fontId="1" fillId="2" borderId="7" xfId="0" applyFont="1" applyFill="1" applyBorder="1" applyAlignment="1">
      <alignment horizontal="left" vertical="center"/>
    </xf>
    <xf numFmtId="0" fontId="1" fillId="2" borderId="8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left" vertical="center" wrapText="1"/>
    </xf>
    <xf numFmtId="0" fontId="1" fillId="2" borderId="9" xfId="0" applyFont="1" applyFill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6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9" fillId="0" borderId="1" xfId="2" applyFont="1" applyBorder="1" applyAlignment="1">
      <alignment horizontal="center" vertical="center" wrapText="1"/>
    </xf>
    <xf numFmtId="0" fontId="15" fillId="2" borderId="3" xfId="3" applyFont="1" applyFill="1" applyBorder="1" applyAlignment="1">
      <alignment horizontal="center" vertical="center"/>
    </xf>
    <xf numFmtId="0" fontId="15" fillId="2" borderId="4" xfId="3" applyFont="1" applyFill="1" applyBorder="1" applyAlignment="1">
      <alignment horizontal="center" vertical="center"/>
    </xf>
    <xf numFmtId="0" fontId="15" fillId="2" borderId="5" xfId="3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left" vertical="center" wrapText="1"/>
    </xf>
    <xf numFmtId="0" fontId="11" fillId="2" borderId="9" xfId="0" applyFont="1" applyFill="1" applyBorder="1" applyAlignment="1">
      <alignment horizontal="left" vertical="center"/>
    </xf>
    <xf numFmtId="0" fontId="11" fillId="2" borderId="3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left" vertical="center"/>
    </xf>
    <xf numFmtId="0" fontId="15" fillId="5" borderId="0" xfId="0" applyFont="1" applyFill="1" applyAlignment="1">
      <alignment horizontal="center" vertical="center"/>
    </xf>
    <xf numFmtId="0" fontId="15" fillId="7" borderId="0" xfId="0" applyFont="1" applyFill="1" applyAlignment="1">
      <alignment horizontal="center" vertical="center"/>
    </xf>
    <xf numFmtId="0" fontId="0" fillId="0" borderId="11" xfId="0" applyBorder="1" applyAlignment="1">
      <alignment horizontal="left" vertical="center"/>
    </xf>
    <xf numFmtId="0" fontId="15" fillId="6" borderId="0" xfId="0" applyFont="1" applyFill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1" fillId="4" borderId="9" xfId="0" applyFont="1" applyFill="1" applyBorder="1" applyAlignment="1">
      <alignment horizontal="center" vertical="center"/>
    </xf>
  </cellXfs>
  <cellStyles count="6">
    <cellStyle name="Normal" xfId="0" builtinId="0"/>
    <cellStyle name="Normal 2 3" xfId="1" xr:uid="{00000000-0005-0000-0000-000002000000}"/>
    <cellStyle name="Normal 2 3 2" xfId="2" xr:uid="{00000000-0005-0000-0000-000003000000}"/>
    <cellStyle name="Normal 2 3 3" xfId="3" xr:uid="{00000000-0005-0000-0000-000004000000}"/>
    <cellStyle name="Porcentaje" xfId="5" builtinId="5"/>
    <cellStyle name="Porcentaje 2" xfId="4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2021_Actividades I+D segundo ámbito xeográfico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92D050"/>
              </a:solidFill>
              <a:ln>
                <a:solidFill>
                  <a:srgbClr val="92D05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E8B-4FB3-AB5F-A8929ACF1DF7}"/>
              </c:ext>
            </c:extLst>
          </c:dPt>
          <c:dPt>
            <c:idx val="2"/>
            <c:invertIfNegative val="0"/>
            <c:bubble3D val="0"/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E8B-4FB3-AB5F-A8929ACF1DF7}"/>
              </c:ext>
            </c:extLst>
          </c:dPt>
          <c:dPt>
            <c:idx val="5"/>
            <c:invertIfNegative val="0"/>
            <c:bubble3D val="0"/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AE8B-4FB3-AB5F-A8929ACF1DF7}"/>
              </c:ext>
            </c:extLst>
          </c:dPt>
          <c:dPt>
            <c:idx val="6"/>
            <c:invertIfNegative val="0"/>
            <c:bubble3D val="0"/>
            <c:spPr>
              <a:solidFill>
                <a:srgbClr val="92D050"/>
              </a:solidFill>
              <a:ln>
                <a:solidFill>
                  <a:srgbClr val="92D05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AE8B-4FB3-AB5F-A8929ACF1DF7}"/>
              </c:ext>
            </c:extLst>
          </c:dPt>
          <c:dPt>
            <c:idx val="7"/>
            <c:invertIfNegative val="0"/>
            <c:bubble3D val="0"/>
            <c:spPr>
              <a:solidFill>
                <a:srgbClr val="FFC000"/>
              </a:solidFill>
              <a:ln>
                <a:solidFill>
                  <a:srgbClr val="FFFF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AE8B-4FB3-AB5F-A8929ACF1DF7}"/>
              </c:ext>
            </c:extLst>
          </c:dPt>
          <c:dPt>
            <c:idx val="8"/>
            <c:invertIfNegative val="0"/>
            <c:bubble3D val="0"/>
            <c:spPr>
              <a:solidFill>
                <a:srgbClr val="92D050"/>
              </a:solidFill>
              <a:ln>
                <a:solidFill>
                  <a:srgbClr val="92D05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AE8B-4FB3-AB5F-A8929ACF1DF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'2021_Actividades I+D'!$A$46:$B$55</c:f>
              <c:multiLvlStrCache>
                <c:ptCount val="10"/>
                <c:lvl>
                  <c:pt idx="0">
                    <c:v>Contrato</c:v>
                  </c:pt>
                  <c:pt idx="1">
                    <c:v>Curso</c:v>
                  </c:pt>
                  <c:pt idx="2">
                    <c:v>Informe</c:v>
                  </c:pt>
                  <c:pt idx="3">
                    <c:v>Contrato</c:v>
                  </c:pt>
                  <c:pt idx="4">
                    <c:v>Curso</c:v>
                  </c:pt>
                  <c:pt idx="5">
                    <c:v>Informe</c:v>
                  </c:pt>
                  <c:pt idx="6">
                    <c:v>Contrato</c:v>
                  </c:pt>
                  <c:pt idx="7">
                    <c:v>Informe</c:v>
                  </c:pt>
                  <c:pt idx="8">
                    <c:v>Contrato</c:v>
                  </c:pt>
                  <c:pt idx="9">
                    <c:v>Informe</c:v>
                  </c:pt>
                </c:lvl>
                <c:lvl>
                  <c:pt idx="0">
                    <c:v>Comunidade Autónoma</c:v>
                  </c:pt>
                  <c:pt idx="3">
                    <c:v>Fóra UE</c:v>
                  </c:pt>
                  <c:pt idx="6">
                    <c:v>Resto de España</c:v>
                  </c:pt>
                  <c:pt idx="8">
                    <c:v>Unión Europea</c:v>
                  </c:pt>
                </c:lvl>
              </c:multiLvlStrCache>
            </c:multiLvlStrRef>
          </c:cat>
          <c:val>
            <c:numRef>
              <c:f>'2021_Actividades I+D'!$C$46:$C$55</c:f>
              <c:numCache>
                <c:formatCode>General</c:formatCode>
                <c:ptCount val="10"/>
                <c:pt idx="0">
                  <c:v>70</c:v>
                </c:pt>
                <c:pt idx="1">
                  <c:v>10</c:v>
                </c:pt>
                <c:pt idx="2">
                  <c:v>298</c:v>
                </c:pt>
                <c:pt idx="3">
                  <c:v>3</c:v>
                </c:pt>
                <c:pt idx="4">
                  <c:v>2</c:v>
                </c:pt>
                <c:pt idx="5">
                  <c:v>5</c:v>
                </c:pt>
                <c:pt idx="6">
                  <c:v>16</c:v>
                </c:pt>
                <c:pt idx="7">
                  <c:v>295</c:v>
                </c:pt>
                <c:pt idx="8">
                  <c:v>6</c:v>
                </c:pt>
                <c:pt idx="9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AE8B-4FB3-AB5F-A8929ACF1D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60472976"/>
        <c:axId val="1760478384"/>
      </c:barChart>
      <c:catAx>
        <c:axId val="1760472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760478384"/>
        <c:crosses val="autoZero"/>
        <c:auto val="1"/>
        <c:lblAlgn val="ctr"/>
        <c:lblOffset val="100"/>
        <c:noMultiLvlLbl val="0"/>
      </c:catAx>
      <c:valAx>
        <c:axId val="1760478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7604729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b="1" i="0" u="none" strike="noStrike" kern="1200" baseline="0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es-ES" sz="1400" baseline="0"/>
              <a:t>2021_Nº facturas</a:t>
            </a:r>
          </a:p>
          <a:p>
            <a:pPr>
              <a:defRPr/>
            </a:pPr>
            <a:r>
              <a:rPr lang="es-ES" sz="1400" baseline="0"/>
              <a:t>Ámbito xeográfico e natureza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1" i="0" u="none" strike="noStrike" kern="12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2D050"/>
            </a:solidFill>
            <a:ln>
              <a:solidFill>
                <a:srgbClr val="92D050"/>
              </a:solidFill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'2021_Facturación ECIMAT'!$A$36:$B$41</c:f>
              <c:multiLvlStrCache>
                <c:ptCount val="6"/>
                <c:lvl>
                  <c:pt idx="0">
                    <c:v>Cargo Interno</c:v>
                  </c:pt>
                  <c:pt idx="1">
                    <c:v>Entidade privada nacional</c:v>
                  </c:pt>
                  <c:pt idx="2">
                    <c:v>Entidade privada nacional</c:v>
                  </c:pt>
                  <c:pt idx="3">
                    <c:v>Organismos públicos nacionais</c:v>
                  </c:pt>
                  <c:pt idx="4">
                    <c:v>Entidade privada Internacional</c:v>
                  </c:pt>
                  <c:pt idx="5">
                    <c:v>Organismos públicos internacionais</c:v>
                  </c:pt>
                </c:lvl>
                <c:lvl>
                  <c:pt idx="0">
                    <c:v>Comunidade Autónoma</c:v>
                  </c:pt>
                  <c:pt idx="2">
                    <c:v>Resto de España</c:v>
                  </c:pt>
                  <c:pt idx="4">
                    <c:v>Unión Europea</c:v>
                  </c:pt>
                </c:lvl>
              </c:multiLvlStrCache>
            </c:multiLvlStrRef>
          </c:cat>
          <c:val>
            <c:numRef>
              <c:f>'2021_Facturación ECIMAT'!$C$36:$C$41</c:f>
              <c:numCache>
                <c:formatCode>General</c:formatCode>
                <c:ptCount val="6"/>
                <c:pt idx="0">
                  <c:v>77</c:v>
                </c:pt>
                <c:pt idx="1">
                  <c:v>20</c:v>
                </c:pt>
                <c:pt idx="2">
                  <c:v>6</c:v>
                </c:pt>
                <c:pt idx="3">
                  <c:v>4</c:v>
                </c:pt>
                <c:pt idx="4">
                  <c:v>3</c:v>
                </c:pt>
                <c:pt idx="5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AE-45D5-8914-5F3ED440C4E8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163140800"/>
        <c:axId val="163137056"/>
      </c:barChart>
      <c:catAx>
        <c:axId val="1631408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defRPr>
            </a:pPr>
            <a:endParaRPr lang="es-ES"/>
          </a:p>
        </c:txPr>
        <c:crossAx val="163137056"/>
        <c:crosses val="autoZero"/>
        <c:auto val="1"/>
        <c:lblAlgn val="ctr"/>
        <c:lblOffset val="100"/>
        <c:noMultiLvlLbl val="0"/>
      </c:catAx>
      <c:valAx>
        <c:axId val="163137056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63140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2021_Actividades I+D segundo natureza contratante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92D050"/>
              </a:solidFill>
              <a:ln>
                <a:solidFill>
                  <a:srgbClr val="92D05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5ED-442F-B6E8-0743F0BD4028}"/>
              </c:ext>
            </c:extLst>
          </c:dPt>
          <c:dPt>
            <c:idx val="2"/>
            <c:invertIfNegative val="0"/>
            <c:bubble3D val="0"/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5ED-442F-B6E8-0743F0BD4028}"/>
              </c:ext>
            </c:extLst>
          </c:dPt>
          <c:dPt>
            <c:idx val="3"/>
            <c:invertIfNegative val="0"/>
            <c:bubble3D val="0"/>
            <c:spPr>
              <a:solidFill>
                <a:srgbClr val="92D050"/>
              </a:solidFill>
              <a:ln>
                <a:solidFill>
                  <a:srgbClr val="92D05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5ED-442F-B6E8-0743F0BD4028}"/>
              </c:ext>
            </c:extLst>
          </c:dPt>
          <c:dPt>
            <c:idx val="5"/>
            <c:invertIfNegative val="0"/>
            <c:bubble3D val="0"/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75ED-442F-B6E8-0743F0BD4028}"/>
              </c:ext>
            </c:extLst>
          </c:dPt>
          <c:dPt>
            <c:idx val="11"/>
            <c:invertIfNegative val="0"/>
            <c:bubble3D val="0"/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75ED-442F-B6E8-0743F0BD402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'2021_Actividades I+D'!$A$61:$B$72</c:f>
              <c:multiLvlStrCache>
                <c:ptCount val="12"/>
                <c:lvl>
                  <c:pt idx="0">
                    <c:v>Contrato</c:v>
                  </c:pt>
                  <c:pt idx="1">
                    <c:v>Curso</c:v>
                  </c:pt>
                  <c:pt idx="2">
                    <c:v>Informe</c:v>
                  </c:pt>
                  <c:pt idx="3">
                    <c:v>Contrato</c:v>
                  </c:pt>
                  <c:pt idx="4">
                    <c:v>Curso</c:v>
                  </c:pt>
                  <c:pt idx="5">
                    <c:v>Informe</c:v>
                  </c:pt>
                  <c:pt idx="6">
                    <c:v>Contrato</c:v>
                  </c:pt>
                  <c:pt idx="7">
                    <c:v>Curso</c:v>
                  </c:pt>
                  <c:pt idx="8">
                    <c:v>Informe</c:v>
                  </c:pt>
                  <c:pt idx="9">
                    <c:v>Contrato</c:v>
                  </c:pt>
                  <c:pt idx="10">
                    <c:v>Curso</c:v>
                  </c:pt>
                  <c:pt idx="11">
                    <c:v>Informe</c:v>
                  </c:pt>
                </c:lvl>
                <c:lvl>
                  <c:pt idx="0">
                    <c:v>Administración Pública</c:v>
                  </c:pt>
                  <c:pt idx="3">
                    <c:v>Empresas</c:v>
                  </c:pt>
                  <c:pt idx="6">
                    <c:v>Fundacións / Asociacións</c:v>
                  </c:pt>
                  <c:pt idx="9">
                    <c:v>Outros</c:v>
                  </c:pt>
                </c:lvl>
              </c:multiLvlStrCache>
            </c:multiLvlStrRef>
          </c:cat>
          <c:val>
            <c:numRef>
              <c:f>'2021_Actividades I+D'!$C$61:$C$72</c:f>
              <c:numCache>
                <c:formatCode>General</c:formatCode>
                <c:ptCount val="12"/>
                <c:pt idx="0">
                  <c:v>16</c:v>
                </c:pt>
                <c:pt idx="1">
                  <c:v>4</c:v>
                </c:pt>
                <c:pt idx="2">
                  <c:v>69</c:v>
                </c:pt>
                <c:pt idx="3">
                  <c:v>67</c:v>
                </c:pt>
                <c:pt idx="4">
                  <c:v>4</c:v>
                </c:pt>
                <c:pt idx="5">
                  <c:v>488</c:v>
                </c:pt>
                <c:pt idx="6">
                  <c:v>11</c:v>
                </c:pt>
                <c:pt idx="7">
                  <c:v>2</c:v>
                </c:pt>
                <c:pt idx="8">
                  <c:v>40</c:v>
                </c:pt>
                <c:pt idx="9">
                  <c:v>1</c:v>
                </c:pt>
                <c:pt idx="10">
                  <c:v>2</c:v>
                </c:pt>
                <c:pt idx="11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75ED-442F-B6E8-0743F0BD40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60472976"/>
        <c:axId val="1760478384"/>
      </c:barChart>
      <c:catAx>
        <c:axId val="1760472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760478384"/>
        <c:crosses val="autoZero"/>
        <c:auto val="1"/>
        <c:lblAlgn val="ctr"/>
        <c:lblOffset val="100"/>
        <c:noMultiLvlLbl val="0"/>
      </c:catAx>
      <c:valAx>
        <c:axId val="1760478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7604729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2021_Importes actividades I+D segundo ámbito xeográfico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92D050"/>
              </a:solidFill>
              <a:ln>
                <a:solidFill>
                  <a:srgbClr val="92D05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86E1-4D6A-BD73-C525ECDDC95C}"/>
              </c:ext>
            </c:extLst>
          </c:dPt>
          <c:dPt>
            <c:idx val="2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86E1-4D6A-BD73-C525ECDDC95C}"/>
              </c:ext>
            </c:extLst>
          </c:dPt>
          <c:dPt>
            <c:idx val="3"/>
            <c:invertIfNegative val="0"/>
            <c:bubble3D val="0"/>
            <c:spPr>
              <a:solidFill>
                <a:srgbClr val="92D050"/>
              </a:solidFill>
              <a:ln>
                <a:solidFill>
                  <a:srgbClr val="92D05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86E1-4D6A-BD73-C525ECDDC95C}"/>
              </c:ext>
            </c:extLst>
          </c:dPt>
          <c:dPt>
            <c:idx val="5"/>
            <c:invertIfNegative val="0"/>
            <c:bubble3D val="0"/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86E1-4D6A-BD73-C525ECDDC95C}"/>
              </c:ext>
            </c:extLst>
          </c:dPt>
          <c:dPt>
            <c:idx val="7"/>
            <c:invertIfNegative val="0"/>
            <c:bubble3D val="0"/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86E1-4D6A-BD73-C525ECDDC95C}"/>
              </c:ext>
            </c:extLst>
          </c:dPt>
          <c:dPt>
            <c:idx val="8"/>
            <c:invertIfNegative val="0"/>
            <c:bubble3D val="0"/>
            <c:spPr>
              <a:solidFill>
                <a:srgbClr val="92D050"/>
              </a:solidFill>
              <a:ln>
                <a:solidFill>
                  <a:srgbClr val="92D05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86E1-4D6A-BD73-C525ECDDC95C}"/>
              </c:ext>
            </c:extLst>
          </c:dPt>
          <c:dLbls>
            <c:numFmt formatCode="#,##0.00\ &quot;€&quot;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'2021_Actividades I+D'!$A$46:$B$55</c:f>
              <c:multiLvlStrCache>
                <c:ptCount val="10"/>
                <c:lvl>
                  <c:pt idx="0">
                    <c:v>Contrato</c:v>
                  </c:pt>
                  <c:pt idx="1">
                    <c:v>Curso</c:v>
                  </c:pt>
                  <c:pt idx="2">
                    <c:v>Informe</c:v>
                  </c:pt>
                  <c:pt idx="3">
                    <c:v>Contrato</c:v>
                  </c:pt>
                  <c:pt idx="4">
                    <c:v>Curso</c:v>
                  </c:pt>
                  <c:pt idx="5">
                    <c:v>Informe</c:v>
                  </c:pt>
                  <c:pt idx="6">
                    <c:v>Contrato</c:v>
                  </c:pt>
                  <c:pt idx="7">
                    <c:v>Informe</c:v>
                  </c:pt>
                  <c:pt idx="8">
                    <c:v>Contrato</c:v>
                  </c:pt>
                  <c:pt idx="9">
                    <c:v>Informe</c:v>
                  </c:pt>
                </c:lvl>
                <c:lvl>
                  <c:pt idx="0">
                    <c:v>Comunidade Autónoma</c:v>
                  </c:pt>
                  <c:pt idx="3">
                    <c:v>Fóra UE</c:v>
                  </c:pt>
                  <c:pt idx="6">
                    <c:v>Resto de España</c:v>
                  </c:pt>
                  <c:pt idx="8">
                    <c:v>Unión Europea</c:v>
                  </c:pt>
                </c:lvl>
              </c:multiLvlStrCache>
            </c:multiLvlStrRef>
          </c:cat>
          <c:val>
            <c:numRef>
              <c:f>'2021_Actividades I+D'!$D$46:$D$55</c:f>
              <c:numCache>
                <c:formatCode>#,##0.00\ "€"</c:formatCode>
                <c:ptCount val="10"/>
                <c:pt idx="0">
                  <c:v>2414294.0099999998</c:v>
                </c:pt>
                <c:pt idx="1">
                  <c:v>47124</c:v>
                </c:pt>
                <c:pt idx="2">
                  <c:v>969562.09</c:v>
                </c:pt>
                <c:pt idx="3">
                  <c:v>248642.24</c:v>
                </c:pt>
                <c:pt idx="4">
                  <c:v>37737.620000000003</c:v>
                </c:pt>
                <c:pt idx="5">
                  <c:v>36562.22</c:v>
                </c:pt>
                <c:pt idx="6">
                  <c:v>2058180.45</c:v>
                </c:pt>
                <c:pt idx="7">
                  <c:v>502016.3</c:v>
                </c:pt>
                <c:pt idx="8">
                  <c:v>250430</c:v>
                </c:pt>
                <c:pt idx="9">
                  <c:v>14455.95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86E1-4D6A-BD73-C525ECDDC9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60472976"/>
        <c:axId val="1760478384"/>
      </c:barChart>
      <c:catAx>
        <c:axId val="1760472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760478384"/>
        <c:crosses val="autoZero"/>
        <c:auto val="1"/>
        <c:lblAlgn val="ctr"/>
        <c:lblOffset val="100"/>
        <c:noMultiLvlLbl val="0"/>
      </c:catAx>
      <c:valAx>
        <c:axId val="1760478384"/>
        <c:scaling>
          <c:orientation val="minMax"/>
          <c:max val="250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\ &quot;€&quot;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760472976"/>
        <c:crosses val="autoZero"/>
        <c:crossBetween val="between"/>
        <c:majorUnit val="20000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2021_Importes actividades I+D segundo natureza contratante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92D050"/>
              </a:solidFill>
              <a:ln>
                <a:solidFill>
                  <a:srgbClr val="92D05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91E5-4C9A-8090-40F20BEC38DA}"/>
              </c:ext>
            </c:extLst>
          </c:dPt>
          <c:dPt>
            <c:idx val="2"/>
            <c:invertIfNegative val="0"/>
            <c:bubble3D val="0"/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91E5-4C9A-8090-40F20BEC38DA}"/>
              </c:ext>
            </c:extLst>
          </c:dPt>
          <c:dPt>
            <c:idx val="6"/>
            <c:invertIfNegative val="0"/>
            <c:bubble3D val="0"/>
            <c:spPr>
              <a:solidFill>
                <a:srgbClr val="92D050"/>
              </a:solidFill>
              <a:ln>
                <a:solidFill>
                  <a:srgbClr val="92D05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91E5-4C9A-8090-40F20BEC38DA}"/>
              </c:ext>
            </c:extLst>
          </c:dPt>
          <c:dPt>
            <c:idx val="8"/>
            <c:invertIfNegative val="0"/>
            <c:bubble3D val="0"/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91E5-4C9A-8090-40F20BEC38DA}"/>
              </c:ext>
            </c:extLst>
          </c:dPt>
          <c:dPt>
            <c:idx val="9"/>
            <c:invertIfNegative val="0"/>
            <c:bubble3D val="0"/>
            <c:spPr>
              <a:solidFill>
                <a:srgbClr val="92D050"/>
              </a:solidFill>
              <a:ln>
                <a:solidFill>
                  <a:srgbClr val="92D05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91E5-4C9A-8090-40F20BEC38DA}"/>
              </c:ext>
            </c:extLst>
          </c:dPt>
          <c:dPt>
            <c:idx val="11"/>
            <c:invertIfNegative val="0"/>
            <c:bubble3D val="0"/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91E5-4C9A-8090-40F20BEC38DA}"/>
              </c:ext>
            </c:extLst>
          </c:dPt>
          <c:dLbls>
            <c:dLbl>
              <c:idx val="3"/>
              <c:layout>
                <c:manualLayout>
                  <c:x val="0"/>
                  <c:y val="0.1077065923862581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91E5-4C9A-8090-40F20BEC38DA}"/>
                </c:ext>
              </c:extLst>
            </c:dLbl>
            <c:dLbl>
              <c:idx val="9"/>
              <c:layout>
                <c:manualLayout>
                  <c:x val="1.9536019536019418E-2"/>
                  <c:y val="-6.313834726090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1E5-4C9A-8090-40F20BEC38DA}"/>
                </c:ext>
              </c:extLst>
            </c:dLbl>
            <c:numFmt formatCode="#,##0.00\ &quot;€&quot;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'2021_Actividades I+D'!$A$61:$B$72</c:f>
              <c:multiLvlStrCache>
                <c:ptCount val="12"/>
                <c:lvl>
                  <c:pt idx="0">
                    <c:v>Contrato</c:v>
                  </c:pt>
                  <c:pt idx="1">
                    <c:v>Curso</c:v>
                  </c:pt>
                  <c:pt idx="2">
                    <c:v>Informe</c:v>
                  </c:pt>
                  <c:pt idx="3">
                    <c:v>Contrato</c:v>
                  </c:pt>
                  <c:pt idx="4">
                    <c:v>Curso</c:v>
                  </c:pt>
                  <c:pt idx="5">
                    <c:v>Informe</c:v>
                  </c:pt>
                  <c:pt idx="6">
                    <c:v>Contrato</c:v>
                  </c:pt>
                  <c:pt idx="7">
                    <c:v>Curso</c:v>
                  </c:pt>
                  <c:pt idx="8">
                    <c:v>Informe</c:v>
                  </c:pt>
                  <c:pt idx="9">
                    <c:v>Contrato</c:v>
                  </c:pt>
                  <c:pt idx="10">
                    <c:v>Curso</c:v>
                  </c:pt>
                  <c:pt idx="11">
                    <c:v>Informe</c:v>
                  </c:pt>
                </c:lvl>
                <c:lvl>
                  <c:pt idx="0">
                    <c:v>Administración Pública</c:v>
                  </c:pt>
                  <c:pt idx="3">
                    <c:v>Empresas</c:v>
                  </c:pt>
                  <c:pt idx="6">
                    <c:v>Fundacións / Asociacións</c:v>
                  </c:pt>
                  <c:pt idx="9">
                    <c:v>Outros</c:v>
                  </c:pt>
                </c:lvl>
              </c:multiLvlStrCache>
            </c:multiLvlStrRef>
          </c:cat>
          <c:val>
            <c:numRef>
              <c:f>'2021_Actividades I+D'!$D$61:$D$72</c:f>
              <c:numCache>
                <c:formatCode>#,##0.00\ "€"</c:formatCode>
                <c:ptCount val="12"/>
                <c:pt idx="0">
                  <c:v>1095772.23</c:v>
                </c:pt>
                <c:pt idx="1">
                  <c:v>13564.04</c:v>
                </c:pt>
                <c:pt idx="2">
                  <c:v>286674.34999999998</c:v>
                </c:pt>
                <c:pt idx="3">
                  <c:v>3376307.33</c:v>
                </c:pt>
                <c:pt idx="4">
                  <c:v>31859.96</c:v>
                </c:pt>
                <c:pt idx="5">
                  <c:v>1066215.8400000001</c:v>
                </c:pt>
                <c:pt idx="6">
                  <c:v>397690.9</c:v>
                </c:pt>
                <c:pt idx="7">
                  <c:v>1700</c:v>
                </c:pt>
                <c:pt idx="8">
                  <c:v>152331.87</c:v>
                </c:pt>
                <c:pt idx="9">
                  <c:v>101776.24</c:v>
                </c:pt>
                <c:pt idx="10">
                  <c:v>37737.620000000003</c:v>
                </c:pt>
                <c:pt idx="11">
                  <c:v>17374.5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91E5-4C9A-8090-40F20BEC38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60472976"/>
        <c:axId val="1760478384"/>
      </c:barChart>
      <c:catAx>
        <c:axId val="1760472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760478384"/>
        <c:crosses val="autoZero"/>
        <c:auto val="1"/>
        <c:lblAlgn val="ctr"/>
        <c:lblOffset val="100"/>
        <c:noMultiLvlLbl val="0"/>
      </c:catAx>
      <c:valAx>
        <c:axId val="1760478384"/>
        <c:scaling>
          <c:orientation val="minMax"/>
          <c:max val="350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\ &quot;€&quot;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760472976"/>
        <c:crosses val="autoZero"/>
        <c:crossBetween val="between"/>
        <c:majorUnit val="50000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b="1" i="0" u="none" strike="noStrike" kern="1200" baseline="0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es-ES" sz="1600"/>
              <a:t>2021_Importes brutos CACTI</a:t>
            </a:r>
          </a:p>
          <a:p>
            <a:pPr>
              <a:defRPr/>
            </a:pPr>
            <a:r>
              <a:rPr lang="es-ES" sz="1600"/>
              <a:t>Ámbito xegráfico e natureza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1" i="0" u="none" strike="noStrike" kern="12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4">
                <a:lumMod val="60000"/>
                <a:lumOff val="40000"/>
              </a:schemeClr>
            </a:solidFill>
            <a:ln>
              <a:solidFill>
                <a:schemeClr val="accent4">
                  <a:lumMod val="60000"/>
                  <a:lumOff val="40000"/>
                </a:schemeClr>
              </a:solidFill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'2021_Facturación CACTI'!$A$26:$B$32</c:f>
              <c:multiLvlStrCache>
                <c:ptCount val="7"/>
                <c:lvl>
                  <c:pt idx="0">
                    <c:v>Cargo interno</c:v>
                  </c:pt>
                  <c:pt idx="1">
                    <c:v>Entidade privada nacional</c:v>
                  </c:pt>
                  <c:pt idx="2">
                    <c:v>Organismo público nacional</c:v>
                  </c:pt>
                  <c:pt idx="3">
                    <c:v>Entidade privada nacional</c:v>
                  </c:pt>
                  <c:pt idx="4">
                    <c:v>Organismo público nacional</c:v>
                  </c:pt>
                  <c:pt idx="5">
                    <c:v>Entidade privada internal</c:v>
                  </c:pt>
                  <c:pt idx="6">
                    <c:v>Organismo público internacional</c:v>
                  </c:pt>
                </c:lvl>
                <c:lvl>
                  <c:pt idx="0">
                    <c:v>Comunidade Autónoma</c:v>
                  </c:pt>
                  <c:pt idx="3">
                    <c:v>Resto de España</c:v>
                  </c:pt>
                  <c:pt idx="5">
                    <c:v>Unión Europea</c:v>
                  </c:pt>
                </c:lvl>
              </c:multiLvlStrCache>
            </c:multiLvlStrRef>
          </c:cat>
          <c:val>
            <c:numRef>
              <c:f>'2021_Facturación CACTI'!$C$26:$C$32</c:f>
              <c:numCache>
                <c:formatCode>#,##0.00\ "€"</c:formatCode>
                <c:ptCount val="7"/>
                <c:pt idx="0">
                  <c:v>305090.23749999941</c:v>
                </c:pt>
                <c:pt idx="1">
                  <c:v>40799.504132231414</c:v>
                </c:pt>
                <c:pt idx="2">
                  <c:v>20103.611570247936</c:v>
                </c:pt>
                <c:pt idx="3">
                  <c:v>14040.253719008264</c:v>
                </c:pt>
                <c:pt idx="4">
                  <c:v>44669.933884297534</c:v>
                </c:pt>
                <c:pt idx="5">
                  <c:v>4365</c:v>
                </c:pt>
                <c:pt idx="6">
                  <c:v>33013.71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58-4358-9A89-0C6CD98093F9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1487732256"/>
        <c:axId val="1487738080"/>
      </c:barChart>
      <c:catAx>
        <c:axId val="14877322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defRPr>
            </a:pPr>
            <a:endParaRPr lang="es-ES"/>
          </a:p>
        </c:txPr>
        <c:crossAx val="1487738080"/>
        <c:crosses val="autoZero"/>
        <c:auto val="1"/>
        <c:lblAlgn val="ctr"/>
        <c:lblOffset val="100"/>
        <c:noMultiLvlLbl val="0"/>
      </c:catAx>
      <c:valAx>
        <c:axId val="1487738080"/>
        <c:scaling>
          <c:orientation val="minMax"/>
        </c:scaling>
        <c:delete val="1"/>
        <c:axPos val="l"/>
        <c:numFmt formatCode="#,##0.00\ &quot;€&quot;" sourceLinked="1"/>
        <c:majorTickMark val="none"/>
        <c:minorTickMark val="none"/>
        <c:tickLblPos val="nextTo"/>
        <c:crossAx val="14877322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b="1" i="0" u="none" strike="noStrike" kern="1200" baseline="0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es-ES" sz="1600"/>
              <a:t>2021_Nº facturas</a:t>
            </a:r>
          </a:p>
          <a:p>
            <a:pPr>
              <a:defRPr/>
            </a:pPr>
            <a:r>
              <a:rPr lang="es-ES" sz="1600"/>
              <a:t>Ámbito xeográfico e natureza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1" i="0" u="none" strike="noStrike" kern="12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4">
                <a:lumMod val="60000"/>
                <a:lumOff val="40000"/>
              </a:schemeClr>
            </a:solidFill>
            <a:ln>
              <a:solidFill>
                <a:schemeClr val="accent4">
                  <a:lumMod val="60000"/>
                  <a:lumOff val="40000"/>
                </a:schemeClr>
              </a:solidFill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'2021_Facturación CACTI'!$A$38:$B$44</c:f>
              <c:multiLvlStrCache>
                <c:ptCount val="7"/>
                <c:lvl>
                  <c:pt idx="0">
                    <c:v>Cargo interno</c:v>
                  </c:pt>
                  <c:pt idx="1">
                    <c:v>Entidade privada nacional</c:v>
                  </c:pt>
                  <c:pt idx="2">
                    <c:v>Organismo público nacional</c:v>
                  </c:pt>
                  <c:pt idx="3">
                    <c:v>Entidade privada nacional</c:v>
                  </c:pt>
                  <c:pt idx="4">
                    <c:v>Organismo público nacional</c:v>
                  </c:pt>
                  <c:pt idx="5">
                    <c:v>Entidade privada internal</c:v>
                  </c:pt>
                  <c:pt idx="6">
                    <c:v>Organismo público internacional</c:v>
                  </c:pt>
                </c:lvl>
                <c:lvl>
                  <c:pt idx="0">
                    <c:v>Comunidade Autónoma</c:v>
                  </c:pt>
                  <c:pt idx="3">
                    <c:v>Resto de España</c:v>
                  </c:pt>
                  <c:pt idx="5">
                    <c:v>Unión Europea</c:v>
                  </c:pt>
                </c:lvl>
              </c:multiLvlStrCache>
            </c:multiLvlStrRef>
          </c:cat>
          <c:val>
            <c:numRef>
              <c:f>'2021_Facturación CACTI'!$C$38:$C$44</c:f>
              <c:numCache>
                <c:formatCode>General</c:formatCode>
                <c:ptCount val="7"/>
                <c:pt idx="0">
                  <c:v>8139</c:v>
                </c:pt>
                <c:pt idx="1">
                  <c:v>129</c:v>
                </c:pt>
                <c:pt idx="2">
                  <c:v>34</c:v>
                </c:pt>
                <c:pt idx="3">
                  <c:v>20</c:v>
                </c:pt>
                <c:pt idx="4">
                  <c:v>69</c:v>
                </c:pt>
                <c:pt idx="5">
                  <c:v>6</c:v>
                </c:pt>
                <c:pt idx="6">
                  <c:v>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4F-460B-9FF3-AB08650E215A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1578956448"/>
        <c:axId val="1578953536"/>
      </c:barChart>
      <c:catAx>
        <c:axId val="15789564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defRPr>
            </a:pPr>
            <a:endParaRPr lang="es-ES"/>
          </a:p>
        </c:txPr>
        <c:crossAx val="1578953536"/>
        <c:crosses val="autoZero"/>
        <c:auto val="1"/>
        <c:lblAlgn val="ctr"/>
        <c:lblOffset val="100"/>
        <c:noMultiLvlLbl val="0"/>
      </c:catAx>
      <c:valAx>
        <c:axId val="1578953536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5789564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5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400" cap="none" baseline="0"/>
              <a:t>2021_Facturación bruta CINBIO</a:t>
            </a:r>
          </a:p>
          <a:p>
            <a:pPr>
              <a:defRPr/>
            </a:pPr>
            <a:r>
              <a:rPr lang="es-ES" sz="1400" cap="none" baseline="0"/>
              <a:t>Ambito xeográfico e natureza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5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gradFill>
              <a:gsLst>
                <a:gs pos="100000">
                  <a:schemeClr val="accent1">
                    <a:alpha val="0"/>
                  </a:schemeClr>
                </a:gs>
                <a:gs pos="50000">
                  <a:schemeClr val="accent1"/>
                </a:gs>
              </a:gsLst>
              <a:lin ang="5400000" scaled="0"/>
            </a:gra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6.3888888888888884E-2"/>
                  <c:y val="-2.77777777777778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046-42FB-BFA0-078A59149A19}"/>
                </c:ext>
              </c:extLst>
            </c:dLbl>
            <c:dLbl>
              <c:idx val="1"/>
              <c:layout>
                <c:manualLayout>
                  <c:x val="3.3333333333333333E-2"/>
                  <c:y val="-5.09259259259259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046-42FB-BFA0-078A59149A19}"/>
                </c:ext>
              </c:extLst>
            </c:dLbl>
            <c:dLbl>
              <c:idx val="2"/>
              <c:layout>
                <c:manualLayout>
                  <c:x val="5.2777777777777674E-2"/>
                  <c:y val="-8.33333333333333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046-42FB-BFA0-078A59149A1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'2021_CINBIO'!$A$20:$B$22</c:f>
              <c:multiLvlStrCache>
                <c:ptCount val="3"/>
                <c:lvl>
                  <c:pt idx="0">
                    <c:v>Cargo Interno</c:v>
                  </c:pt>
                  <c:pt idx="1">
                    <c:v>Entidade privada</c:v>
                  </c:pt>
                  <c:pt idx="2">
                    <c:v>Organismo público</c:v>
                  </c:pt>
                </c:lvl>
                <c:lvl>
                  <c:pt idx="0">
                    <c:v>Comunidade Autónoma</c:v>
                  </c:pt>
                  <c:pt idx="2">
                    <c:v>Resto de España</c:v>
                  </c:pt>
                </c:lvl>
              </c:multiLvlStrCache>
            </c:multiLvlStrRef>
          </c:cat>
          <c:val>
            <c:numRef>
              <c:f>'2021_CINBIO'!$C$20:$C$22</c:f>
              <c:numCache>
                <c:formatCode>#,##0.00\ "€"</c:formatCode>
                <c:ptCount val="3"/>
                <c:pt idx="0">
                  <c:v>6929.4600000000064</c:v>
                </c:pt>
                <c:pt idx="1">
                  <c:v>2570.1487603305782</c:v>
                </c:pt>
                <c:pt idx="2">
                  <c:v>506.60330578512395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046-42FB-BFA0-078A59149A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gapDepth val="0"/>
        <c:shape val="box"/>
        <c:axId val="735047599"/>
        <c:axId val="735044271"/>
        <c:axId val="0"/>
      </c:bar3DChart>
      <c:catAx>
        <c:axId val="7350475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735044271"/>
        <c:crosses val="autoZero"/>
        <c:auto val="1"/>
        <c:lblAlgn val="ctr"/>
        <c:lblOffset val="100"/>
        <c:noMultiLvlLbl val="0"/>
      </c:catAx>
      <c:valAx>
        <c:axId val="73504427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ajorGridlines>
        <c:numFmt formatCode="#,##0.00\ &quot;€&quot;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73504759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5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400" cap="none" baseline="0"/>
              <a:t>2021_Nº de facturas</a:t>
            </a:r>
          </a:p>
          <a:p>
            <a:pPr>
              <a:defRPr/>
            </a:pPr>
            <a:r>
              <a:rPr lang="es-ES" sz="1400" cap="none" baseline="0"/>
              <a:t>Ámbito xeográfico e natureza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5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gradFill>
              <a:gsLst>
                <a:gs pos="100000">
                  <a:schemeClr val="accent1">
                    <a:alpha val="0"/>
                  </a:schemeClr>
                </a:gs>
                <a:gs pos="50000">
                  <a:schemeClr val="accent1"/>
                </a:gs>
              </a:gsLst>
              <a:lin ang="5400000" scaled="0"/>
            </a:gra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-3.3333333333333305E-2"/>
                  <c:y val="-6.94444444444444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506-4C4B-8977-6B80C0D3123A}"/>
                </c:ext>
              </c:extLst>
            </c:dLbl>
            <c:dLbl>
              <c:idx val="1"/>
              <c:layout>
                <c:manualLayout>
                  <c:x val="1.6666666666666666E-2"/>
                  <c:y val="-2.77777777777777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506-4C4B-8977-6B80C0D3123A}"/>
                </c:ext>
              </c:extLst>
            </c:dLbl>
            <c:dLbl>
              <c:idx val="2"/>
              <c:layout>
                <c:manualLayout>
                  <c:x val="3.888888888888889E-2"/>
                  <c:y val="-7.4074074074074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506-4C4B-8977-6B80C0D3123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'2021_CINBIO'!$A$27:$B$29</c:f>
              <c:multiLvlStrCache>
                <c:ptCount val="3"/>
                <c:lvl>
                  <c:pt idx="0">
                    <c:v>Cargo Interno</c:v>
                  </c:pt>
                  <c:pt idx="1">
                    <c:v>Entidade privada</c:v>
                  </c:pt>
                  <c:pt idx="2">
                    <c:v>Organismo público</c:v>
                  </c:pt>
                </c:lvl>
                <c:lvl>
                  <c:pt idx="0">
                    <c:v>Comunidade Autónoma</c:v>
                  </c:pt>
                  <c:pt idx="2">
                    <c:v>Resto de España</c:v>
                  </c:pt>
                </c:lvl>
              </c:multiLvlStrCache>
            </c:multiLvlStrRef>
          </c:cat>
          <c:val>
            <c:numRef>
              <c:f>'2021_CINBIO'!$C$27:$C$29</c:f>
              <c:numCache>
                <c:formatCode>General</c:formatCode>
                <c:ptCount val="3"/>
                <c:pt idx="0">
                  <c:v>491</c:v>
                </c:pt>
                <c:pt idx="1">
                  <c:v>22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506-4C4B-8977-6B80C0D312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gapDepth val="0"/>
        <c:shape val="box"/>
        <c:axId val="735045103"/>
        <c:axId val="735038863"/>
        <c:axId val="0"/>
      </c:bar3DChart>
      <c:catAx>
        <c:axId val="7350451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735038863"/>
        <c:crosses val="autoZero"/>
        <c:auto val="1"/>
        <c:lblAlgn val="ctr"/>
        <c:lblOffset val="100"/>
        <c:noMultiLvlLbl val="0"/>
      </c:catAx>
      <c:valAx>
        <c:axId val="7350388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73504510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b="1" i="0" u="none" strike="noStrike" kern="1200" baseline="0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es-ES" sz="1400" baseline="0"/>
              <a:t>2021_Importes brutos ECIMAT</a:t>
            </a:r>
          </a:p>
          <a:p>
            <a:pPr>
              <a:defRPr/>
            </a:pPr>
            <a:r>
              <a:rPr lang="es-ES" sz="1400" baseline="0"/>
              <a:t>Ámbito xeográfico e natureza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1" i="0" u="none" strike="noStrike" kern="12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2D050"/>
            </a:solidFill>
            <a:ln>
              <a:solidFill>
                <a:srgbClr val="92D050"/>
              </a:solidFill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'2021_Facturación ECIMAT'!$A$24:$B$29</c:f>
              <c:multiLvlStrCache>
                <c:ptCount val="6"/>
                <c:lvl>
                  <c:pt idx="0">
                    <c:v>Cargo Interno</c:v>
                  </c:pt>
                  <c:pt idx="1">
                    <c:v>Entidade privada nacional</c:v>
                  </c:pt>
                  <c:pt idx="2">
                    <c:v>Entidade privada nacional</c:v>
                  </c:pt>
                  <c:pt idx="3">
                    <c:v>Organismos públicos nacionais</c:v>
                  </c:pt>
                  <c:pt idx="4">
                    <c:v>Entidade privada Internacional</c:v>
                  </c:pt>
                  <c:pt idx="5">
                    <c:v>Organismos públicos internacionais</c:v>
                  </c:pt>
                </c:lvl>
                <c:lvl>
                  <c:pt idx="0">
                    <c:v>Comunidade Autónoma</c:v>
                  </c:pt>
                  <c:pt idx="2">
                    <c:v>Resto de España</c:v>
                  </c:pt>
                  <c:pt idx="4">
                    <c:v>Unión Europea</c:v>
                  </c:pt>
                </c:lvl>
              </c:multiLvlStrCache>
            </c:multiLvlStrRef>
          </c:cat>
          <c:val>
            <c:numRef>
              <c:f>'2021_Facturación ECIMAT'!$C$24:$C$29</c:f>
              <c:numCache>
                <c:formatCode>#,##0.00\ "€"</c:formatCode>
                <c:ptCount val="6"/>
                <c:pt idx="0">
                  <c:v>24619.847499999996</c:v>
                </c:pt>
                <c:pt idx="1">
                  <c:v>95960.545454545456</c:v>
                </c:pt>
                <c:pt idx="2">
                  <c:v>7070</c:v>
                </c:pt>
                <c:pt idx="3">
                  <c:v>10620.039999999999</c:v>
                </c:pt>
                <c:pt idx="4">
                  <c:v>3518.98</c:v>
                </c:pt>
                <c:pt idx="5">
                  <c:v>1555.92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6D-4960-AEF5-EC55FED0542A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25835216"/>
        <c:axId val="25841456"/>
      </c:barChart>
      <c:catAx>
        <c:axId val="258352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defRPr>
            </a:pPr>
            <a:endParaRPr lang="es-ES"/>
          </a:p>
        </c:txPr>
        <c:crossAx val="25841456"/>
        <c:crosses val="autoZero"/>
        <c:auto val="1"/>
        <c:lblAlgn val="ctr"/>
        <c:lblOffset val="100"/>
        <c:noMultiLvlLbl val="0"/>
      </c:catAx>
      <c:valAx>
        <c:axId val="25841456"/>
        <c:scaling>
          <c:orientation val="minMax"/>
        </c:scaling>
        <c:delete val="1"/>
        <c:axPos val="l"/>
        <c:numFmt formatCode="#,##0.00\ &quot;€&quot;" sourceLinked="1"/>
        <c:majorTickMark val="none"/>
        <c:minorTickMark val="none"/>
        <c:tickLblPos val="nextTo"/>
        <c:crossAx val="258352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9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/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gradFill flip="none" rotWithShape="1">
        <a:gsLst>
          <a:gs pos="0">
            <a:schemeClr val="phClr"/>
          </a:gs>
          <a:gs pos="75000">
            <a:schemeClr val="phClr">
              <a:lumMod val="60000"/>
              <a:lumOff val="40000"/>
            </a:schemeClr>
          </a:gs>
          <a:gs pos="51000">
            <a:schemeClr val="phClr">
              <a:alpha val="75000"/>
            </a:schemeClr>
          </a:gs>
          <a:gs pos="100000">
            <a:schemeClr val="phClr">
              <a:lumMod val="20000"/>
              <a:lumOff val="80000"/>
              <a:alpha val="15000"/>
            </a:schemeClr>
          </a:gs>
        </a:gsLst>
        <a:lin ang="5400000" scaled="0"/>
      </a:gra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alpha val="0"/>
            </a:schemeClr>
          </a:gs>
          <a:gs pos="50000">
            <a:schemeClr val="phClr"/>
          </a:gs>
        </a:gsLst>
        <a:lin ang="5400000" scaled="0"/>
      </a:gradFill>
      <a:sp3d/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 flip="none" rotWithShape="1">
        <a:gsLst>
          <a:gs pos="0">
            <a:schemeClr val="phClr"/>
          </a:gs>
          <a:gs pos="75000">
            <a:schemeClr val="phClr">
              <a:lumMod val="60000"/>
              <a:lumOff val="40000"/>
            </a:schemeClr>
          </a:gs>
          <a:gs pos="51000">
            <a:schemeClr val="phClr">
              <a:alpha val="75000"/>
            </a:schemeClr>
          </a:gs>
          <a:gs pos="100000">
            <a:schemeClr val="phClr">
              <a:lumMod val="20000"/>
              <a:lumOff val="80000"/>
              <a:alpha val="15000"/>
            </a:schemeClr>
          </a:gs>
        </a:gsLst>
        <a:lin ang="5400000" scaled="0"/>
      </a:gradFill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  <a:headEnd type="none" w="sm" len="sm"/>
        <a:tailEnd type="none" w="sm" len="sm"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00" b="1" kern="1200" cap="all" spc="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9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/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gradFill flip="none" rotWithShape="1">
        <a:gsLst>
          <a:gs pos="0">
            <a:schemeClr val="phClr"/>
          </a:gs>
          <a:gs pos="75000">
            <a:schemeClr val="phClr">
              <a:lumMod val="60000"/>
              <a:lumOff val="40000"/>
            </a:schemeClr>
          </a:gs>
          <a:gs pos="51000">
            <a:schemeClr val="phClr">
              <a:alpha val="75000"/>
            </a:schemeClr>
          </a:gs>
          <a:gs pos="100000">
            <a:schemeClr val="phClr">
              <a:lumMod val="20000"/>
              <a:lumOff val="80000"/>
              <a:alpha val="15000"/>
            </a:schemeClr>
          </a:gs>
        </a:gsLst>
        <a:lin ang="5400000" scaled="0"/>
      </a:gra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alpha val="0"/>
            </a:schemeClr>
          </a:gs>
          <a:gs pos="50000">
            <a:schemeClr val="phClr"/>
          </a:gs>
        </a:gsLst>
        <a:lin ang="5400000" scaled="0"/>
      </a:gradFill>
      <a:sp3d/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 flip="none" rotWithShape="1">
        <a:gsLst>
          <a:gs pos="0">
            <a:schemeClr val="phClr"/>
          </a:gs>
          <a:gs pos="75000">
            <a:schemeClr val="phClr">
              <a:lumMod val="60000"/>
              <a:lumOff val="40000"/>
            </a:schemeClr>
          </a:gs>
          <a:gs pos="51000">
            <a:schemeClr val="phClr">
              <a:alpha val="75000"/>
            </a:schemeClr>
          </a:gs>
          <a:gs pos="100000">
            <a:schemeClr val="phClr">
              <a:lumMod val="20000"/>
              <a:lumOff val="80000"/>
              <a:alpha val="15000"/>
            </a:schemeClr>
          </a:gs>
        </a:gsLst>
        <a:lin ang="5400000" scaled="0"/>
      </a:gradFill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  <a:headEnd type="none" w="sm" len="sm"/>
        <a:tailEnd type="none" w="sm" len="sm"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00" b="1" kern="1200" cap="all" spc="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chart" Target="../charts/chart4.xml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chart" Target="../charts/chart3.xml"/><Relationship Id="rId5" Type="http://schemas.openxmlformats.org/officeDocument/2006/relationships/chart" Target="../charts/chart2.xml"/><Relationship Id="rId4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2" Type="http://schemas.openxmlformats.org/officeDocument/2006/relationships/chart" Target="../charts/chart9.xm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114300</xdr:rowOff>
    </xdr:from>
    <xdr:to>
      <xdr:col>0</xdr:col>
      <xdr:colOff>2647950</xdr:colOff>
      <xdr:row>0</xdr:row>
      <xdr:rowOff>533400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14300"/>
          <a:ext cx="2600325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66675</xdr:rowOff>
    </xdr:from>
    <xdr:to>
      <xdr:col>0</xdr:col>
      <xdr:colOff>2447925</xdr:colOff>
      <xdr:row>0</xdr:row>
      <xdr:rowOff>514350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CF53B830-EB43-470F-B651-CD823F051F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"/>
          <a:ext cx="24479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13</xdr:col>
      <xdr:colOff>657225</xdr:colOff>
      <xdr:row>22</xdr:row>
      <xdr:rowOff>152400</xdr:rowOff>
    </xdr:from>
    <xdr:ext cx="6867525" cy="2755631"/>
    <xdr:pic>
      <xdr:nvPicPr>
        <xdr:cNvPr id="3" name="Imagen 2">
          <a:extLst>
            <a:ext uri="{FF2B5EF4-FFF2-40B4-BE49-F238E27FC236}">
              <a16:creationId xmlns:a16="http://schemas.microsoft.com/office/drawing/2014/main" id="{A617C5A7-9EBB-4272-AFC6-6CB1699558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258925" y="5010150"/>
          <a:ext cx="6867525" cy="2755631"/>
        </a:xfrm>
        <a:prstGeom prst="rect">
          <a:avLst/>
        </a:prstGeom>
      </xdr:spPr>
    </xdr:pic>
    <xdr:clientData/>
  </xdr:oneCellAnchor>
  <xdr:oneCellAnchor>
    <xdr:from>
      <xdr:col>13</xdr:col>
      <xdr:colOff>647700</xdr:colOff>
      <xdr:row>7</xdr:row>
      <xdr:rowOff>152400</xdr:rowOff>
    </xdr:from>
    <xdr:ext cx="6889077" cy="2755631"/>
    <xdr:pic>
      <xdr:nvPicPr>
        <xdr:cNvPr id="4" name="Imagen 3">
          <a:extLst>
            <a:ext uri="{FF2B5EF4-FFF2-40B4-BE49-F238E27FC236}">
              <a16:creationId xmlns:a16="http://schemas.microsoft.com/office/drawing/2014/main" id="{CA965F22-A584-4C19-BDEA-F97A484593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249400" y="2105025"/>
          <a:ext cx="6889077" cy="2755631"/>
        </a:xfrm>
        <a:prstGeom prst="rect">
          <a:avLst/>
        </a:prstGeom>
      </xdr:spPr>
    </xdr:pic>
    <xdr:clientData/>
  </xdr:oneCellAnchor>
  <xdr:twoCellAnchor>
    <xdr:from>
      <xdr:col>5</xdr:col>
      <xdr:colOff>19049</xdr:colOff>
      <xdr:row>43</xdr:row>
      <xdr:rowOff>9525</xdr:rowOff>
    </xdr:from>
    <xdr:to>
      <xdr:col>12</xdr:col>
      <xdr:colOff>666749</xdr:colOff>
      <xdr:row>57</xdr:row>
      <xdr:rowOff>47625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9C605FC2-3B9D-4416-BED8-A2B1C8ED43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28575</xdr:colOff>
      <xdr:row>59</xdr:row>
      <xdr:rowOff>0</xdr:rowOff>
    </xdr:from>
    <xdr:to>
      <xdr:col>12</xdr:col>
      <xdr:colOff>676275</xdr:colOff>
      <xdr:row>73</xdr:row>
      <xdr:rowOff>47625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DBFA8836-622A-4147-BC4B-F97BB3EF70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14</xdr:col>
      <xdr:colOff>9525</xdr:colOff>
      <xdr:row>43</xdr:row>
      <xdr:rowOff>0</xdr:rowOff>
    </xdr:from>
    <xdr:to>
      <xdr:col>24</xdr:col>
      <xdr:colOff>85725</xdr:colOff>
      <xdr:row>57</xdr:row>
      <xdr:rowOff>38100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E521DD14-8D08-43A7-9C3B-72F6B38D3B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14</xdr:col>
      <xdr:colOff>19049</xdr:colOff>
      <xdr:row>58</xdr:row>
      <xdr:rowOff>161924</xdr:rowOff>
    </xdr:from>
    <xdr:to>
      <xdr:col>24</xdr:col>
      <xdr:colOff>200024</xdr:colOff>
      <xdr:row>76</xdr:row>
      <xdr:rowOff>114299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EB816BD6-2C7B-4B36-B74C-4D653860AA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66675</xdr:rowOff>
    </xdr:from>
    <xdr:to>
      <xdr:col>1</xdr:col>
      <xdr:colOff>2047875</xdr:colOff>
      <xdr:row>0</xdr:row>
      <xdr:rowOff>514350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914ECBC2-AC91-4383-8358-41AE31289A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"/>
          <a:ext cx="280987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66675</xdr:rowOff>
    </xdr:from>
    <xdr:to>
      <xdr:col>0</xdr:col>
      <xdr:colOff>2895600</xdr:colOff>
      <xdr:row>0</xdr:row>
      <xdr:rowOff>514350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A91E8338-C88A-4963-9637-7D75C3468B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66675"/>
          <a:ext cx="2895599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104775</xdr:rowOff>
    </xdr:from>
    <xdr:to>
      <xdr:col>1</xdr:col>
      <xdr:colOff>238125</xdr:colOff>
      <xdr:row>0</xdr:row>
      <xdr:rowOff>552450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7C322C6E-222D-4F00-9662-EEE52FEFFE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04775"/>
          <a:ext cx="213360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695325</xdr:colOff>
      <xdr:row>22</xdr:row>
      <xdr:rowOff>142875</xdr:rowOff>
    </xdr:from>
    <xdr:to>
      <xdr:col>11</xdr:col>
      <xdr:colOff>495300</xdr:colOff>
      <xdr:row>37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27E40578-5FA4-4C05-9D63-ACBCA1CB04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47624</xdr:colOff>
      <xdr:row>38</xdr:row>
      <xdr:rowOff>161925</xdr:rowOff>
    </xdr:from>
    <xdr:to>
      <xdr:col>11</xdr:col>
      <xdr:colOff>523874</xdr:colOff>
      <xdr:row>53</xdr:row>
      <xdr:rowOff>47625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91A16939-6532-4416-8DE4-91AA44113E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0</xdr:row>
      <xdr:rowOff>85725</xdr:rowOff>
    </xdr:from>
    <xdr:to>
      <xdr:col>1</xdr:col>
      <xdr:colOff>409575</xdr:colOff>
      <xdr:row>0</xdr:row>
      <xdr:rowOff>476250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3F687F5D-9A41-4C05-9691-387F479F01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219075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9525</xdr:colOff>
      <xdr:row>16</xdr:row>
      <xdr:rowOff>0</xdr:rowOff>
    </xdr:from>
    <xdr:to>
      <xdr:col>12</xdr:col>
      <xdr:colOff>247650</xdr:colOff>
      <xdr:row>30</xdr:row>
      <xdr:rowOff>38100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ECD0F8D8-663D-47EE-B7A9-CA16F92028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66675</xdr:colOff>
      <xdr:row>31</xdr:row>
      <xdr:rowOff>66675</xdr:rowOff>
    </xdr:from>
    <xdr:to>
      <xdr:col>12</xdr:col>
      <xdr:colOff>304800</xdr:colOff>
      <xdr:row>45</xdr:row>
      <xdr:rowOff>142875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3D18D589-3C07-4577-8413-87F179C0A2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104775</xdr:rowOff>
    </xdr:from>
    <xdr:to>
      <xdr:col>1</xdr:col>
      <xdr:colOff>400050</xdr:colOff>
      <xdr:row>0</xdr:row>
      <xdr:rowOff>552450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9ADC2326-AAA4-4B80-BA8E-9D252D0135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04775"/>
          <a:ext cx="25241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704850</xdr:colOff>
      <xdr:row>22</xdr:row>
      <xdr:rowOff>9525</xdr:rowOff>
    </xdr:from>
    <xdr:to>
      <xdr:col>10</xdr:col>
      <xdr:colOff>609600</xdr:colOff>
      <xdr:row>36</xdr:row>
      <xdr:rowOff>66675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B583E9BB-1000-4D6D-8709-5490DFF149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85725</xdr:colOff>
      <xdr:row>37</xdr:row>
      <xdr:rowOff>171450</xdr:rowOff>
    </xdr:from>
    <xdr:to>
      <xdr:col>10</xdr:col>
      <xdr:colOff>600075</xdr:colOff>
      <xdr:row>52</xdr:row>
      <xdr:rowOff>57150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CCD6D49A-F52A-47A7-9141-8229F93CF7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7"/>
  <sheetViews>
    <sheetView topLeftCell="A4" workbookViewId="0">
      <selection activeCell="J15" sqref="J15"/>
    </sheetView>
  </sheetViews>
  <sheetFormatPr baseColWidth="10" defaultRowHeight="15" x14ac:dyDescent="0.25"/>
  <cols>
    <col min="1" max="1" width="42.5703125" style="9" bestFit="1" customWidth="1"/>
    <col min="2" max="2" width="24.42578125" style="9" customWidth="1"/>
    <col min="3" max="4" width="11.42578125" style="9"/>
    <col min="5" max="5" width="12.140625" style="9" customWidth="1"/>
    <col min="6" max="6" width="14.42578125" style="9" customWidth="1"/>
    <col min="7" max="7" width="15.85546875" style="9" customWidth="1"/>
    <col min="8" max="11" width="11.42578125" style="9"/>
    <col min="12" max="12" width="28.85546875" style="9" bestFit="1" customWidth="1"/>
    <col min="13" max="13" width="15.140625" style="9" bestFit="1" customWidth="1"/>
    <col min="14" max="14" width="34" style="9" bestFit="1" customWidth="1"/>
    <col min="15" max="16384" width="11.42578125" style="9"/>
  </cols>
  <sheetData>
    <row r="1" spans="1:7" ht="50.25" customHeight="1" thickBot="1" x14ac:dyDescent="0.3">
      <c r="A1" s="2"/>
      <c r="B1" s="6"/>
      <c r="C1" s="7"/>
      <c r="D1" s="109" t="s">
        <v>0</v>
      </c>
      <c r="E1" s="109"/>
      <c r="F1" s="109"/>
      <c r="G1" s="8"/>
    </row>
    <row r="2" spans="1:7" ht="15" customHeight="1" x14ac:dyDescent="0.3">
      <c r="A2" s="1" t="s">
        <v>2</v>
      </c>
      <c r="B2" s="10"/>
      <c r="C2" s="11"/>
      <c r="D2" s="3"/>
      <c r="E2" s="3"/>
      <c r="F2" s="3"/>
      <c r="G2" s="8"/>
    </row>
    <row r="3" spans="1:7" ht="15" customHeight="1" x14ac:dyDescent="0.3">
      <c r="A3" s="5" t="s">
        <v>24</v>
      </c>
      <c r="B3" s="10"/>
      <c r="C3" s="11"/>
      <c r="D3" s="3"/>
      <c r="E3" s="3"/>
      <c r="F3" s="3"/>
      <c r="G3" s="8"/>
    </row>
    <row r="4" spans="1:7" ht="15" customHeight="1" x14ac:dyDescent="0.3">
      <c r="A4" s="1"/>
      <c r="B4" s="10"/>
      <c r="C4" s="11"/>
      <c r="D4" s="3"/>
      <c r="E4" s="3"/>
      <c r="F4" s="3"/>
      <c r="G4" s="8"/>
    </row>
    <row r="5" spans="1:7" x14ac:dyDescent="0.25">
      <c r="B5" s="12"/>
    </row>
    <row r="6" spans="1:7" ht="32.450000000000003" customHeight="1" x14ac:dyDescent="0.25">
      <c r="A6" s="13" t="s">
        <v>3</v>
      </c>
      <c r="B6" s="13"/>
      <c r="C6" s="14" t="s">
        <v>4</v>
      </c>
      <c r="D6" s="14" t="s">
        <v>5</v>
      </c>
      <c r="E6" s="14" t="s">
        <v>6</v>
      </c>
      <c r="F6" s="13" t="s">
        <v>1</v>
      </c>
    </row>
    <row r="7" spans="1:7" ht="30.95" customHeight="1" x14ac:dyDescent="0.25">
      <c r="A7" s="15" t="s">
        <v>12</v>
      </c>
      <c r="B7" s="16"/>
      <c r="C7" s="17"/>
      <c r="D7" s="17"/>
      <c r="E7" s="17"/>
      <c r="F7" s="18">
        <f>SUM(C7:E7)</f>
        <v>0</v>
      </c>
    </row>
    <row r="8" spans="1:7" x14ac:dyDescent="0.25">
      <c r="A8" s="110" t="s">
        <v>13</v>
      </c>
      <c r="B8" s="18" t="s">
        <v>7</v>
      </c>
      <c r="C8" s="17"/>
      <c r="D8" s="17">
        <v>2</v>
      </c>
      <c r="E8" s="17"/>
      <c r="F8" s="18">
        <f t="shared" ref="F8:F22" si="0">SUM(C8:E8)</f>
        <v>2</v>
      </c>
    </row>
    <row r="9" spans="1:7" x14ac:dyDescent="0.25">
      <c r="A9" s="111"/>
      <c r="B9" s="18" t="s">
        <v>8</v>
      </c>
      <c r="C9" s="17"/>
      <c r="D9" s="17"/>
      <c r="E9" s="17"/>
      <c r="F9" s="18">
        <f t="shared" si="0"/>
        <v>0</v>
      </c>
    </row>
    <row r="10" spans="1:7" ht="16.5" customHeight="1" x14ac:dyDescent="0.25">
      <c r="A10" s="107" t="s">
        <v>14</v>
      </c>
      <c r="B10" s="18" t="s">
        <v>9</v>
      </c>
      <c r="C10" s="17"/>
      <c r="D10" s="17">
        <v>6</v>
      </c>
      <c r="E10" s="17">
        <v>1</v>
      </c>
      <c r="F10" s="18">
        <f t="shared" si="0"/>
        <v>7</v>
      </c>
    </row>
    <row r="11" spans="1:7" x14ac:dyDescent="0.25">
      <c r="A11" s="108"/>
      <c r="B11" s="18" t="s">
        <v>10</v>
      </c>
      <c r="C11" s="17">
        <v>1</v>
      </c>
      <c r="D11" s="19">
        <v>10</v>
      </c>
      <c r="E11" s="17">
        <v>0</v>
      </c>
      <c r="F11" s="18">
        <f t="shared" si="0"/>
        <v>11</v>
      </c>
    </row>
    <row r="12" spans="1:7" ht="16.5" customHeight="1" x14ac:dyDescent="0.25">
      <c r="A12" s="107" t="s">
        <v>15</v>
      </c>
      <c r="B12" s="18" t="s">
        <v>9</v>
      </c>
      <c r="C12" s="17"/>
      <c r="D12" s="17">
        <v>3</v>
      </c>
      <c r="E12" s="17"/>
      <c r="F12" s="18">
        <f t="shared" si="0"/>
        <v>3</v>
      </c>
      <c r="G12" s="4"/>
    </row>
    <row r="13" spans="1:7" x14ac:dyDescent="0.25">
      <c r="A13" s="108"/>
      <c r="B13" s="18" t="s">
        <v>10</v>
      </c>
      <c r="C13" s="17"/>
      <c r="D13" s="17">
        <v>10</v>
      </c>
      <c r="E13" s="20"/>
      <c r="F13" s="18">
        <f t="shared" si="0"/>
        <v>10</v>
      </c>
    </row>
    <row r="14" spans="1:7" ht="16.5" customHeight="1" x14ac:dyDescent="0.25">
      <c r="A14" s="107" t="s">
        <v>16</v>
      </c>
      <c r="B14" s="18" t="s">
        <v>9</v>
      </c>
      <c r="C14" s="17"/>
      <c r="D14" s="17">
        <v>18</v>
      </c>
      <c r="E14" s="20"/>
      <c r="F14" s="18">
        <f t="shared" si="0"/>
        <v>18</v>
      </c>
    </row>
    <row r="15" spans="1:7" ht="15.95" customHeight="1" x14ac:dyDescent="0.25">
      <c r="A15" s="108"/>
      <c r="B15" s="18" t="s">
        <v>10</v>
      </c>
      <c r="C15" s="17"/>
      <c r="D15" s="19">
        <v>8</v>
      </c>
      <c r="E15" s="20"/>
      <c r="F15" s="18">
        <f t="shared" si="0"/>
        <v>8</v>
      </c>
    </row>
    <row r="16" spans="1:7" ht="17.25" customHeight="1" x14ac:dyDescent="0.25">
      <c r="A16" s="107" t="s">
        <v>17</v>
      </c>
      <c r="B16" s="18" t="s">
        <v>9</v>
      </c>
      <c r="C16" s="17"/>
      <c r="D16" s="17"/>
      <c r="E16" s="20"/>
      <c r="F16" s="18">
        <f t="shared" si="0"/>
        <v>0</v>
      </c>
    </row>
    <row r="17" spans="1:7" x14ac:dyDescent="0.25">
      <c r="A17" s="108"/>
      <c r="B17" s="18" t="s">
        <v>10</v>
      </c>
      <c r="C17" s="17"/>
      <c r="D17" s="19"/>
      <c r="E17" s="20"/>
      <c r="F17" s="18">
        <f t="shared" si="0"/>
        <v>0</v>
      </c>
    </row>
    <row r="18" spans="1:7" ht="30" customHeight="1" x14ac:dyDescent="0.25">
      <c r="A18" s="21" t="s">
        <v>11</v>
      </c>
      <c r="B18" s="18"/>
      <c r="C18" s="22"/>
      <c r="D18" s="19"/>
      <c r="E18" s="22"/>
      <c r="F18" s="18">
        <v>237</v>
      </c>
      <c r="G18" s="29"/>
    </row>
    <row r="19" spans="1:7" ht="14.25" customHeight="1" x14ac:dyDescent="0.25">
      <c r="A19" s="23" t="s">
        <v>18</v>
      </c>
      <c r="B19" s="18"/>
      <c r="C19" s="17">
        <v>1</v>
      </c>
      <c r="D19" s="17"/>
      <c r="E19" s="20"/>
      <c r="F19" s="18">
        <f t="shared" si="0"/>
        <v>1</v>
      </c>
    </row>
    <row r="20" spans="1:7" x14ac:dyDescent="0.25">
      <c r="A20" s="15" t="s">
        <v>19</v>
      </c>
      <c r="B20" s="24"/>
      <c r="C20" s="17"/>
      <c r="D20" s="17"/>
      <c r="E20" s="17"/>
      <c r="F20" s="18">
        <f t="shared" si="0"/>
        <v>0</v>
      </c>
    </row>
    <row r="21" spans="1:7" x14ac:dyDescent="0.25">
      <c r="A21" s="15" t="s">
        <v>20</v>
      </c>
      <c r="B21" s="24"/>
      <c r="C21" s="17"/>
      <c r="D21" s="17"/>
      <c r="E21" s="17"/>
      <c r="F21" s="18">
        <f t="shared" si="0"/>
        <v>0</v>
      </c>
    </row>
    <row r="22" spans="1:7" ht="15" customHeight="1" x14ac:dyDescent="0.25">
      <c r="A22" s="15" t="s">
        <v>21</v>
      </c>
      <c r="B22" s="24"/>
      <c r="C22" s="17"/>
      <c r="D22" s="17"/>
      <c r="E22" s="17"/>
      <c r="F22" s="18">
        <f t="shared" si="0"/>
        <v>0</v>
      </c>
    </row>
    <row r="24" spans="1:7" ht="31.5" customHeight="1" x14ac:dyDescent="0.25">
      <c r="A24" s="25" t="s">
        <v>22</v>
      </c>
      <c r="B24" s="26"/>
      <c r="C24" s="27">
        <v>1</v>
      </c>
      <c r="D24" s="27">
        <v>7</v>
      </c>
      <c r="E24" s="27"/>
      <c r="F24" s="19">
        <v>8</v>
      </c>
    </row>
    <row r="25" spans="1:7" ht="30" x14ac:dyDescent="0.25">
      <c r="A25" s="25" t="s">
        <v>23</v>
      </c>
      <c r="B25" s="28"/>
      <c r="C25" s="28"/>
      <c r="D25" s="18">
        <v>1</v>
      </c>
      <c r="E25" s="28"/>
      <c r="F25" s="19">
        <v>1</v>
      </c>
    </row>
    <row r="27" spans="1:7" x14ac:dyDescent="0.25">
      <c r="F27" s="11"/>
    </row>
  </sheetData>
  <mergeCells count="6">
    <mergeCell ref="A16:A17"/>
    <mergeCell ref="D1:F1"/>
    <mergeCell ref="A8:A9"/>
    <mergeCell ref="A10:A11"/>
    <mergeCell ref="A12:A13"/>
    <mergeCell ref="A14:A15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A697A6-E71C-478F-80E5-588C45D4533E}">
  <dimension ref="A1:W74"/>
  <sheetViews>
    <sheetView topLeftCell="A49" workbookViewId="0">
      <selection activeCell="E50" sqref="E50"/>
    </sheetView>
  </sheetViews>
  <sheetFormatPr baseColWidth="10" defaultRowHeight="15" x14ac:dyDescent="0.25"/>
  <cols>
    <col min="1" max="1" width="37.5703125" style="9" bestFit="1" customWidth="1"/>
    <col min="2" max="2" width="20" style="9" bestFit="1" customWidth="1"/>
    <col min="3" max="4" width="13.7109375" style="9" bestFit="1" customWidth="1"/>
    <col min="5" max="5" width="13.140625" style="9" bestFit="1" customWidth="1"/>
    <col min="6" max="6" width="13.7109375" style="9" bestFit="1" customWidth="1"/>
    <col min="7" max="7" width="11.5703125" style="9" bestFit="1" customWidth="1"/>
    <col min="8" max="8" width="13.7109375" style="9" bestFit="1" customWidth="1"/>
    <col min="9" max="9" width="13.140625" style="9" bestFit="1" customWidth="1"/>
    <col min="10" max="10" width="13.7109375" style="9" bestFit="1" customWidth="1"/>
    <col min="11" max="11" width="13.140625" style="9" bestFit="1" customWidth="1"/>
    <col min="12" max="12" width="13.7109375" style="9" bestFit="1" customWidth="1"/>
    <col min="13" max="13" width="13.140625" style="9" bestFit="1" customWidth="1"/>
    <col min="14" max="16384" width="11.42578125" style="9"/>
  </cols>
  <sheetData>
    <row r="1" spans="1:23" s="34" customFormat="1" ht="48.75" customHeight="1" thickBot="1" x14ac:dyDescent="0.3">
      <c r="A1" s="30"/>
      <c r="B1" s="2"/>
      <c r="C1" s="31"/>
      <c r="D1" s="7"/>
      <c r="E1" s="7"/>
      <c r="F1" s="32"/>
      <c r="G1" s="33"/>
      <c r="H1" s="33"/>
      <c r="I1" s="33"/>
      <c r="J1" s="33"/>
      <c r="K1" s="33"/>
      <c r="L1" s="33"/>
      <c r="M1" s="33"/>
      <c r="N1" s="33"/>
      <c r="O1" s="33"/>
      <c r="P1" s="109" t="s">
        <v>0</v>
      </c>
      <c r="Q1" s="109"/>
      <c r="R1" s="109"/>
      <c r="S1" s="109"/>
      <c r="T1" s="109"/>
      <c r="U1" s="109"/>
      <c r="V1" s="109"/>
      <c r="W1" s="109"/>
    </row>
    <row r="2" spans="1:23" s="34" customFormat="1" ht="15" customHeight="1" x14ac:dyDescent="0.25">
      <c r="B2" s="35"/>
      <c r="C2" s="36"/>
      <c r="D2" s="9"/>
      <c r="E2" s="9"/>
      <c r="F2" s="37"/>
      <c r="G2" s="38"/>
      <c r="H2" s="38"/>
      <c r="I2" s="38"/>
      <c r="J2" s="38"/>
      <c r="K2" s="39"/>
      <c r="L2" s="39"/>
      <c r="M2" s="39"/>
      <c r="N2" s="39"/>
      <c r="O2" s="39"/>
    </row>
    <row r="3" spans="1:23" s="34" customFormat="1" ht="15" customHeight="1" x14ac:dyDescent="0.25">
      <c r="A3" s="40" t="s">
        <v>25</v>
      </c>
      <c r="B3" s="35"/>
      <c r="C3" s="36"/>
      <c r="D3" s="9"/>
      <c r="E3" s="9"/>
      <c r="F3" s="37"/>
      <c r="G3" s="38"/>
      <c r="H3" s="38"/>
      <c r="I3" s="38"/>
      <c r="J3" s="38"/>
      <c r="K3" s="39"/>
      <c r="L3" s="39"/>
      <c r="M3" s="39"/>
      <c r="N3" s="39"/>
      <c r="O3" s="39"/>
    </row>
    <row r="4" spans="1:23" s="34" customFormat="1" ht="15" customHeight="1" x14ac:dyDescent="0.25">
      <c r="A4" s="41" t="s">
        <v>26</v>
      </c>
      <c r="B4" s="35"/>
      <c r="C4" s="36"/>
      <c r="D4" s="9"/>
      <c r="E4" s="9"/>
      <c r="F4" s="37"/>
      <c r="G4" s="38"/>
      <c r="H4" s="38"/>
      <c r="I4" s="38"/>
      <c r="J4" s="38"/>
      <c r="K4" s="39"/>
      <c r="L4" s="39"/>
      <c r="M4" s="39"/>
      <c r="N4" s="39"/>
      <c r="O4" s="39"/>
    </row>
    <row r="5" spans="1:23" s="34" customFormat="1" ht="15" customHeight="1" x14ac:dyDescent="0.25">
      <c r="A5" s="40" t="s">
        <v>27</v>
      </c>
      <c r="B5" s="35"/>
      <c r="C5" s="36"/>
      <c r="D5" s="9"/>
      <c r="E5" s="9"/>
      <c r="F5" s="37"/>
      <c r="G5" s="38"/>
      <c r="H5" s="38"/>
      <c r="I5" s="38"/>
      <c r="J5" s="38"/>
      <c r="K5" s="39"/>
      <c r="L5" s="39"/>
      <c r="M5" s="39"/>
      <c r="N5" s="39"/>
      <c r="O5" s="39"/>
    </row>
    <row r="6" spans="1:23" s="34" customFormat="1" ht="15" customHeight="1" x14ac:dyDescent="0.25">
      <c r="I6" s="38"/>
      <c r="J6" s="38"/>
      <c r="K6" s="39"/>
      <c r="L6" s="39"/>
      <c r="M6" s="39"/>
      <c r="N6" s="39"/>
      <c r="O6" s="39"/>
    </row>
    <row r="7" spans="1:23" ht="30" customHeight="1" x14ac:dyDescent="0.25">
      <c r="A7" s="112" t="s">
        <v>28</v>
      </c>
      <c r="B7" s="113"/>
      <c r="C7" s="113"/>
      <c r="D7" s="113"/>
      <c r="E7" s="113"/>
      <c r="F7" s="113"/>
      <c r="G7" s="113"/>
      <c r="H7" s="113"/>
      <c r="I7" s="113"/>
      <c r="J7" s="113"/>
      <c r="K7" s="113"/>
      <c r="L7" s="113"/>
      <c r="M7" s="113"/>
      <c r="N7" s="113"/>
      <c r="O7" s="113"/>
      <c r="P7" s="113"/>
      <c r="Q7" s="113"/>
      <c r="R7" s="113"/>
      <c r="S7" s="113"/>
      <c r="T7" s="113"/>
      <c r="U7" s="113"/>
      <c r="V7" s="113"/>
      <c r="W7" s="114"/>
    </row>
    <row r="11" spans="1:23" x14ac:dyDescent="0.25">
      <c r="A11" s="115" t="s">
        <v>29</v>
      </c>
      <c r="B11" s="118" t="s">
        <v>30</v>
      </c>
      <c r="C11" s="119"/>
      <c r="D11" s="119"/>
      <c r="E11" s="119"/>
      <c r="F11" s="119"/>
      <c r="G11" s="119"/>
      <c r="H11" s="119"/>
      <c r="I11" s="119"/>
      <c r="J11" s="119"/>
      <c r="K11" s="120"/>
      <c r="L11" s="121" t="s">
        <v>1</v>
      </c>
      <c r="M11" s="121" t="s">
        <v>1</v>
      </c>
    </row>
    <row r="12" spans="1:23" x14ac:dyDescent="0.25">
      <c r="A12" s="116"/>
      <c r="B12" s="121" t="s">
        <v>31</v>
      </c>
      <c r="C12" s="121"/>
      <c r="D12" s="121" t="s">
        <v>32</v>
      </c>
      <c r="E12" s="121"/>
      <c r="F12" s="121" t="s">
        <v>33</v>
      </c>
      <c r="G12" s="121"/>
      <c r="H12" s="121" t="s">
        <v>34</v>
      </c>
      <c r="I12" s="121"/>
      <c r="J12" s="121" t="s">
        <v>35</v>
      </c>
      <c r="K12" s="121"/>
      <c r="L12" s="121"/>
      <c r="M12" s="121"/>
    </row>
    <row r="13" spans="1:23" ht="15.75" thickBot="1" x14ac:dyDescent="0.3">
      <c r="A13" s="117"/>
      <c r="B13" s="42" t="s">
        <v>36</v>
      </c>
      <c r="C13" s="42" t="s">
        <v>37</v>
      </c>
      <c r="D13" s="42" t="s">
        <v>36</v>
      </c>
      <c r="E13" s="42" t="s">
        <v>37</v>
      </c>
      <c r="F13" s="42" t="s">
        <v>36</v>
      </c>
      <c r="G13" s="42" t="s">
        <v>37</v>
      </c>
      <c r="H13" s="42" t="s">
        <v>36</v>
      </c>
      <c r="I13" s="42" t="s">
        <v>37</v>
      </c>
      <c r="J13" s="42" t="s">
        <v>36</v>
      </c>
      <c r="K13" s="42" t="s">
        <v>37</v>
      </c>
      <c r="L13" s="42" t="s">
        <v>36</v>
      </c>
      <c r="M13" s="42" t="s">
        <v>37</v>
      </c>
    </row>
    <row r="14" spans="1:23" ht="15.75" thickTop="1" x14ac:dyDescent="0.25">
      <c r="A14" s="43" t="s">
        <v>38</v>
      </c>
      <c r="B14" s="151">
        <v>2</v>
      </c>
      <c r="C14" s="44">
        <v>39743.99</v>
      </c>
      <c r="D14" s="151">
        <v>21</v>
      </c>
      <c r="E14" s="44">
        <v>1234144.1399999999</v>
      </c>
      <c r="F14" s="151">
        <v>5</v>
      </c>
      <c r="G14" s="44">
        <v>124957.11</v>
      </c>
      <c r="H14" s="151">
        <v>26</v>
      </c>
      <c r="I14" s="44">
        <v>556398.39</v>
      </c>
      <c r="J14" s="151">
        <v>41</v>
      </c>
      <c r="K14" s="44">
        <v>3016303.67</v>
      </c>
      <c r="L14" s="151">
        <v>95</v>
      </c>
      <c r="M14" s="44">
        <v>4971546.7</v>
      </c>
    </row>
    <row r="15" spans="1:23" x14ac:dyDescent="0.25">
      <c r="A15" s="28" t="s">
        <v>39</v>
      </c>
      <c r="B15" s="18"/>
      <c r="C15" s="45"/>
      <c r="D15" s="18">
        <v>3</v>
      </c>
      <c r="E15" s="45">
        <v>36137.620000000003</v>
      </c>
      <c r="F15" s="18"/>
      <c r="G15" s="45"/>
      <c r="H15" s="18">
        <v>4</v>
      </c>
      <c r="I15" s="45">
        <v>18722</v>
      </c>
      <c r="J15" s="18">
        <v>5</v>
      </c>
      <c r="K15" s="45">
        <v>30002</v>
      </c>
      <c r="L15" s="18">
        <v>12</v>
      </c>
      <c r="M15" s="45">
        <v>84861.62</v>
      </c>
    </row>
    <row r="16" spans="1:23" x14ac:dyDescent="0.25">
      <c r="A16" s="28" t="s">
        <v>40</v>
      </c>
      <c r="B16" s="18">
        <v>6</v>
      </c>
      <c r="C16" s="45">
        <v>21516</v>
      </c>
      <c r="D16" s="18">
        <v>42</v>
      </c>
      <c r="E16" s="45">
        <v>129814.31</v>
      </c>
      <c r="F16" s="18">
        <v>83</v>
      </c>
      <c r="G16" s="45">
        <v>170995.8</v>
      </c>
      <c r="H16" s="18">
        <v>88</v>
      </c>
      <c r="I16" s="45">
        <v>417934.85</v>
      </c>
      <c r="J16" s="18">
        <v>383</v>
      </c>
      <c r="K16" s="45">
        <v>782335.6</v>
      </c>
      <c r="L16" s="18">
        <v>602</v>
      </c>
      <c r="M16" s="45">
        <v>1522596.56</v>
      </c>
    </row>
    <row r="17" spans="1:13" ht="15.75" thickBot="1" x14ac:dyDescent="0.3">
      <c r="A17" s="46" t="s">
        <v>1</v>
      </c>
      <c r="B17" s="152">
        <f t="shared" ref="B17:M17" si="0">SUM(B14:B16)</f>
        <v>8</v>
      </c>
      <c r="C17" s="47">
        <f t="shared" si="0"/>
        <v>61259.99</v>
      </c>
      <c r="D17" s="152">
        <f t="shared" si="0"/>
        <v>66</v>
      </c>
      <c r="E17" s="47">
        <f t="shared" si="0"/>
        <v>1400096.07</v>
      </c>
      <c r="F17" s="152">
        <f t="shared" si="0"/>
        <v>88</v>
      </c>
      <c r="G17" s="47">
        <f t="shared" si="0"/>
        <v>295952.90999999997</v>
      </c>
      <c r="H17" s="152">
        <f t="shared" si="0"/>
        <v>118</v>
      </c>
      <c r="I17" s="47">
        <f t="shared" si="0"/>
        <v>993055.24</v>
      </c>
      <c r="J17" s="152">
        <f t="shared" si="0"/>
        <v>429</v>
      </c>
      <c r="K17" s="47">
        <f t="shared" si="0"/>
        <v>3828641.27</v>
      </c>
      <c r="L17" s="152">
        <f t="shared" si="0"/>
        <v>709</v>
      </c>
      <c r="M17" s="47">
        <f t="shared" si="0"/>
        <v>6579004.8800000008</v>
      </c>
    </row>
    <row r="18" spans="1:13" ht="15.75" thickTop="1" x14ac:dyDescent="0.25"/>
    <row r="21" spans="1:13" x14ac:dyDescent="0.25">
      <c r="A21" s="123" t="s">
        <v>41</v>
      </c>
      <c r="B21" s="48" t="s">
        <v>31</v>
      </c>
      <c r="C21" s="121" t="s">
        <v>32</v>
      </c>
      <c r="D21" s="121"/>
      <c r="E21" s="121" t="s">
        <v>33</v>
      </c>
      <c r="F21" s="121"/>
      <c r="G21" s="121" t="s">
        <v>34</v>
      </c>
      <c r="H21" s="121"/>
      <c r="I21" s="121" t="s">
        <v>35</v>
      </c>
      <c r="J21" s="121"/>
      <c r="K21" s="121" t="s">
        <v>1</v>
      </c>
    </row>
    <row r="22" spans="1:13" ht="15.75" thickBot="1" x14ac:dyDescent="0.3">
      <c r="A22" s="124"/>
      <c r="B22" s="42" t="s">
        <v>42</v>
      </c>
      <c r="C22" s="42" t="s">
        <v>42</v>
      </c>
      <c r="D22" s="42" t="s">
        <v>43</v>
      </c>
      <c r="E22" s="42" t="s">
        <v>42</v>
      </c>
      <c r="F22" s="42" t="s">
        <v>43</v>
      </c>
      <c r="G22" s="42" t="s">
        <v>42</v>
      </c>
      <c r="H22" s="42" t="s">
        <v>43</v>
      </c>
      <c r="I22" s="42" t="s">
        <v>42</v>
      </c>
      <c r="J22" s="42" t="s">
        <v>43</v>
      </c>
      <c r="K22" s="122"/>
    </row>
    <row r="23" spans="1:13" ht="15.75" thickTop="1" x14ac:dyDescent="0.25">
      <c r="A23" s="43" t="s">
        <v>44</v>
      </c>
      <c r="B23" s="43"/>
      <c r="C23" s="43">
        <v>1</v>
      </c>
      <c r="D23" s="43">
        <v>1</v>
      </c>
      <c r="E23" s="43"/>
      <c r="F23" s="43"/>
      <c r="G23" s="43">
        <v>2</v>
      </c>
      <c r="H23" s="43">
        <v>2</v>
      </c>
      <c r="I23" s="43">
        <v>1</v>
      </c>
      <c r="J23" s="43"/>
      <c r="K23" s="43">
        <f t="shared" ref="K23:K28" si="1">SUM(B23:J23)</f>
        <v>7</v>
      </c>
    </row>
    <row r="24" spans="1:13" x14ac:dyDescent="0.25">
      <c r="A24" s="28" t="s">
        <v>45</v>
      </c>
      <c r="B24" s="28"/>
      <c r="C24" s="28">
        <v>25</v>
      </c>
      <c r="D24" s="28">
        <v>4</v>
      </c>
      <c r="E24" s="28">
        <v>3</v>
      </c>
      <c r="F24" s="28">
        <v>2</v>
      </c>
      <c r="G24" s="28">
        <v>46</v>
      </c>
      <c r="H24" s="28">
        <v>3</v>
      </c>
      <c r="I24" s="28">
        <v>111</v>
      </c>
      <c r="J24" s="28">
        <v>5</v>
      </c>
      <c r="K24" s="43">
        <f t="shared" si="1"/>
        <v>199</v>
      </c>
    </row>
    <row r="25" spans="1:13" x14ac:dyDescent="0.25">
      <c r="A25" s="28" t="s">
        <v>46</v>
      </c>
      <c r="B25" s="28"/>
      <c r="C25" s="28"/>
      <c r="D25" s="28">
        <v>1</v>
      </c>
      <c r="E25" s="28"/>
      <c r="F25" s="28"/>
      <c r="G25" s="28"/>
      <c r="H25" s="28"/>
      <c r="I25" s="28"/>
      <c r="J25" s="28"/>
      <c r="K25" s="43">
        <f t="shared" si="1"/>
        <v>1</v>
      </c>
    </row>
    <row r="26" spans="1:13" x14ac:dyDescent="0.25">
      <c r="A26" s="28" t="s">
        <v>47</v>
      </c>
      <c r="B26" s="28">
        <v>3</v>
      </c>
      <c r="C26" s="28">
        <v>2</v>
      </c>
      <c r="D26" s="28">
        <v>9</v>
      </c>
      <c r="E26" s="28"/>
      <c r="F26" s="28"/>
      <c r="G26" s="28">
        <v>3</v>
      </c>
      <c r="H26" s="28"/>
      <c r="I26" s="28">
        <v>4</v>
      </c>
      <c r="J26" s="28">
        <v>14</v>
      </c>
      <c r="K26" s="43">
        <f t="shared" si="1"/>
        <v>35</v>
      </c>
    </row>
    <row r="27" spans="1:13" x14ac:dyDescent="0.25">
      <c r="A27" s="28" t="s">
        <v>48</v>
      </c>
      <c r="B27" s="28"/>
      <c r="C27" s="28"/>
      <c r="D27" s="28">
        <v>1</v>
      </c>
      <c r="E27" s="28"/>
      <c r="F27" s="28"/>
      <c r="G27" s="28">
        <v>6</v>
      </c>
      <c r="H27" s="28">
        <v>5</v>
      </c>
      <c r="I27" s="28">
        <v>74</v>
      </c>
      <c r="J27" s="28">
        <v>25</v>
      </c>
      <c r="K27" s="43">
        <f t="shared" si="1"/>
        <v>111</v>
      </c>
    </row>
    <row r="28" spans="1:13" x14ac:dyDescent="0.25">
      <c r="A28" s="28" t="s">
        <v>49</v>
      </c>
      <c r="B28" s="28">
        <v>5</v>
      </c>
      <c r="C28" s="28">
        <v>14</v>
      </c>
      <c r="D28" s="28">
        <v>8</v>
      </c>
      <c r="E28" s="28">
        <v>83</v>
      </c>
      <c r="F28" s="28"/>
      <c r="G28" s="28">
        <v>47</v>
      </c>
      <c r="H28" s="28">
        <v>4</v>
      </c>
      <c r="I28" s="28">
        <v>100</v>
      </c>
      <c r="J28" s="28">
        <v>95</v>
      </c>
      <c r="K28" s="43">
        <f t="shared" si="1"/>
        <v>356</v>
      </c>
    </row>
    <row r="29" spans="1:13" ht="15.75" thickBot="1" x14ac:dyDescent="0.3">
      <c r="A29" s="46" t="s">
        <v>1</v>
      </c>
      <c r="B29" s="46">
        <f t="shared" ref="B29:K29" si="2">SUM(B23:B28)</f>
        <v>8</v>
      </c>
      <c r="C29" s="46">
        <f t="shared" si="2"/>
        <v>42</v>
      </c>
      <c r="D29" s="46">
        <f t="shared" si="2"/>
        <v>24</v>
      </c>
      <c r="E29" s="46">
        <f t="shared" si="2"/>
        <v>86</v>
      </c>
      <c r="F29" s="46">
        <f t="shared" si="2"/>
        <v>2</v>
      </c>
      <c r="G29" s="46">
        <f t="shared" si="2"/>
        <v>104</v>
      </c>
      <c r="H29" s="46">
        <f t="shared" si="2"/>
        <v>14</v>
      </c>
      <c r="I29" s="46">
        <f t="shared" si="2"/>
        <v>290</v>
      </c>
      <c r="J29" s="46">
        <f t="shared" si="2"/>
        <v>139</v>
      </c>
      <c r="K29" s="46">
        <f t="shared" si="2"/>
        <v>709</v>
      </c>
    </row>
    <row r="30" spans="1:13" ht="15.75" thickTop="1" x14ac:dyDescent="0.25"/>
    <row r="33" spans="1:11" x14ac:dyDescent="0.25">
      <c r="A33" s="123" t="s">
        <v>50</v>
      </c>
      <c r="B33" s="48" t="s">
        <v>31</v>
      </c>
      <c r="C33" s="121" t="s">
        <v>32</v>
      </c>
      <c r="D33" s="121"/>
      <c r="E33" s="121" t="s">
        <v>33</v>
      </c>
      <c r="F33" s="121"/>
      <c r="G33" s="121" t="s">
        <v>34</v>
      </c>
      <c r="H33" s="121"/>
      <c r="I33" s="121" t="s">
        <v>35</v>
      </c>
      <c r="J33" s="121"/>
      <c r="K33" s="121" t="s">
        <v>1</v>
      </c>
    </row>
    <row r="34" spans="1:11" ht="15.75" thickBot="1" x14ac:dyDescent="0.3">
      <c r="A34" s="124"/>
      <c r="B34" s="42" t="s">
        <v>42</v>
      </c>
      <c r="C34" s="42" t="s">
        <v>42</v>
      </c>
      <c r="D34" s="42" t="s">
        <v>43</v>
      </c>
      <c r="E34" s="42" t="s">
        <v>42</v>
      </c>
      <c r="F34" s="42" t="s">
        <v>43</v>
      </c>
      <c r="G34" s="42" t="s">
        <v>42</v>
      </c>
      <c r="H34" s="42" t="s">
        <v>43</v>
      </c>
      <c r="I34" s="42" t="s">
        <v>42</v>
      </c>
      <c r="J34" s="42" t="s">
        <v>43</v>
      </c>
      <c r="K34" s="122"/>
    </row>
    <row r="35" spans="1:11" ht="15.75" thickTop="1" x14ac:dyDescent="0.25">
      <c r="A35" s="43" t="s">
        <v>44</v>
      </c>
      <c r="B35" s="43"/>
      <c r="C35" s="43">
        <v>1</v>
      </c>
      <c r="D35" s="43">
        <v>1</v>
      </c>
      <c r="E35" s="43"/>
      <c r="F35" s="43"/>
      <c r="G35" s="43">
        <v>1</v>
      </c>
      <c r="H35" s="43">
        <v>1</v>
      </c>
      <c r="I35" s="43">
        <v>1</v>
      </c>
      <c r="J35" s="43"/>
      <c r="K35" s="43">
        <f t="shared" ref="K35:K40" si="3">SUM(B35:J35)</f>
        <v>5</v>
      </c>
    </row>
    <row r="36" spans="1:11" x14ac:dyDescent="0.25">
      <c r="A36" s="28" t="s">
        <v>45</v>
      </c>
      <c r="B36" s="28"/>
      <c r="C36" s="28">
        <v>10</v>
      </c>
      <c r="D36" s="28">
        <v>3</v>
      </c>
      <c r="E36" s="28">
        <v>3</v>
      </c>
      <c r="F36" s="28">
        <v>1</v>
      </c>
      <c r="G36" s="28">
        <v>6</v>
      </c>
      <c r="H36" s="28">
        <v>3</v>
      </c>
      <c r="I36" s="28">
        <v>24</v>
      </c>
      <c r="J36" s="28">
        <v>2</v>
      </c>
      <c r="K36" s="43">
        <f t="shared" si="3"/>
        <v>52</v>
      </c>
    </row>
    <row r="37" spans="1:11" x14ac:dyDescent="0.25">
      <c r="A37" s="28" t="s">
        <v>46</v>
      </c>
      <c r="B37" s="28"/>
      <c r="C37" s="28"/>
      <c r="D37" s="28">
        <v>1</v>
      </c>
      <c r="E37" s="28"/>
      <c r="F37" s="28"/>
      <c r="G37" s="28"/>
      <c r="H37" s="28"/>
      <c r="I37" s="28"/>
      <c r="J37" s="28"/>
      <c r="K37" s="43">
        <f t="shared" si="3"/>
        <v>1</v>
      </c>
    </row>
    <row r="38" spans="1:11" x14ac:dyDescent="0.25">
      <c r="A38" s="28" t="s">
        <v>47</v>
      </c>
      <c r="B38" s="28">
        <v>1</v>
      </c>
      <c r="C38" s="28">
        <v>1</v>
      </c>
      <c r="D38" s="28">
        <v>5</v>
      </c>
      <c r="E38" s="28"/>
      <c r="F38" s="28"/>
      <c r="G38" s="28">
        <v>1</v>
      </c>
      <c r="H38" s="28"/>
      <c r="I38" s="28">
        <v>3</v>
      </c>
      <c r="J38" s="28">
        <v>4</v>
      </c>
      <c r="K38" s="43">
        <f t="shared" si="3"/>
        <v>15</v>
      </c>
    </row>
    <row r="39" spans="1:11" x14ac:dyDescent="0.25">
      <c r="A39" s="28" t="s">
        <v>48</v>
      </c>
      <c r="B39" s="28"/>
      <c r="C39" s="28"/>
      <c r="D39" s="28">
        <v>1</v>
      </c>
      <c r="E39" s="28"/>
      <c r="F39" s="28"/>
      <c r="G39" s="28">
        <v>5</v>
      </c>
      <c r="H39" s="28">
        <v>5</v>
      </c>
      <c r="I39" s="28">
        <v>12</v>
      </c>
      <c r="J39" s="28">
        <v>3</v>
      </c>
      <c r="K39" s="43">
        <f t="shared" si="3"/>
        <v>26</v>
      </c>
    </row>
    <row r="40" spans="1:11" x14ac:dyDescent="0.25">
      <c r="A40" s="28" t="s">
        <v>49</v>
      </c>
      <c r="B40" s="28">
        <v>1</v>
      </c>
      <c r="C40" s="28">
        <v>8</v>
      </c>
      <c r="D40" s="28">
        <v>8</v>
      </c>
      <c r="E40" s="28">
        <v>1</v>
      </c>
      <c r="F40" s="28"/>
      <c r="G40" s="28">
        <v>8</v>
      </c>
      <c r="H40" s="28">
        <v>3</v>
      </c>
      <c r="I40" s="28">
        <v>25</v>
      </c>
      <c r="J40" s="28">
        <v>12</v>
      </c>
      <c r="K40" s="43">
        <f t="shared" si="3"/>
        <v>66</v>
      </c>
    </row>
    <row r="41" spans="1:11" ht="15.75" thickBot="1" x14ac:dyDescent="0.3">
      <c r="A41" s="46" t="s">
        <v>1</v>
      </c>
      <c r="B41" s="46">
        <f t="shared" ref="B41:K41" si="4">SUM(B35:B40)</f>
        <v>2</v>
      </c>
      <c r="C41" s="46">
        <f t="shared" si="4"/>
        <v>20</v>
      </c>
      <c r="D41" s="46">
        <f t="shared" si="4"/>
        <v>19</v>
      </c>
      <c r="E41" s="46">
        <f t="shared" si="4"/>
        <v>4</v>
      </c>
      <c r="F41" s="46">
        <f t="shared" si="4"/>
        <v>1</v>
      </c>
      <c r="G41" s="46">
        <f t="shared" si="4"/>
        <v>21</v>
      </c>
      <c r="H41" s="46">
        <f t="shared" si="4"/>
        <v>12</v>
      </c>
      <c r="I41" s="46">
        <f t="shared" si="4"/>
        <v>65</v>
      </c>
      <c r="J41" s="46">
        <f t="shared" si="4"/>
        <v>21</v>
      </c>
      <c r="K41" s="46">
        <f t="shared" si="4"/>
        <v>165</v>
      </c>
    </row>
    <row r="42" spans="1:11" ht="15.75" thickTop="1" x14ac:dyDescent="0.25"/>
    <row r="45" spans="1:11" ht="15.75" thickBot="1" x14ac:dyDescent="0.3">
      <c r="A45" s="49" t="s">
        <v>51</v>
      </c>
      <c r="B45" s="49" t="s">
        <v>52</v>
      </c>
      <c r="C45" s="49" t="s">
        <v>36</v>
      </c>
      <c r="D45" s="50" t="s">
        <v>37</v>
      </c>
    </row>
    <row r="46" spans="1:11" ht="15.75" thickTop="1" x14ac:dyDescent="0.25">
      <c r="A46" s="126" t="s">
        <v>53</v>
      </c>
      <c r="B46" s="43" t="s">
        <v>38</v>
      </c>
      <c r="C46" s="43">
        <v>70</v>
      </c>
      <c r="D46" s="44">
        <v>2414294.0099999998</v>
      </c>
    </row>
    <row r="47" spans="1:11" x14ac:dyDescent="0.25">
      <c r="A47" s="126"/>
      <c r="B47" s="28" t="s">
        <v>39</v>
      </c>
      <c r="C47" s="28">
        <v>10</v>
      </c>
      <c r="D47" s="45">
        <v>47124</v>
      </c>
    </row>
    <row r="48" spans="1:11" x14ac:dyDescent="0.25">
      <c r="A48" s="127"/>
      <c r="B48" s="28" t="s">
        <v>40</v>
      </c>
      <c r="C48" s="28">
        <v>298</v>
      </c>
      <c r="D48" s="45">
        <v>969562.09</v>
      </c>
    </row>
    <row r="49" spans="1:4" x14ac:dyDescent="0.25">
      <c r="A49" s="128" t="s">
        <v>54</v>
      </c>
      <c r="B49" s="28" t="s">
        <v>38</v>
      </c>
      <c r="C49" s="28">
        <v>3</v>
      </c>
      <c r="D49" s="45">
        <v>248642.24</v>
      </c>
    </row>
    <row r="50" spans="1:4" x14ac:dyDescent="0.25">
      <c r="A50" s="126"/>
      <c r="B50" s="28" t="s">
        <v>39</v>
      </c>
      <c r="C50" s="28">
        <v>2</v>
      </c>
      <c r="D50" s="45">
        <v>37737.620000000003</v>
      </c>
    </row>
    <row r="51" spans="1:4" x14ac:dyDescent="0.25">
      <c r="A51" s="127"/>
      <c r="B51" s="28" t="s">
        <v>40</v>
      </c>
      <c r="C51" s="28">
        <v>5</v>
      </c>
      <c r="D51" s="45">
        <v>36562.22</v>
      </c>
    </row>
    <row r="52" spans="1:4" x14ac:dyDescent="0.25">
      <c r="A52" s="128" t="s">
        <v>55</v>
      </c>
      <c r="B52" s="28" t="s">
        <v>38</v>
      </c>
      <c r="C52" s="28">
        <v>16</v>
      </c>
      <c r="D52" s="45">
        <v>2058180.45</v>
      </c>
    </row>
    <row r="53" spans="1:4" x14ac:dyDescent="0.25">
      <c r="A53" s="127"/>
      <c r="B53" s="28" t="s">
        <v>40</v>
      </c>
      <c r="C53" s="28">
        <v>295</v>
      </c>
      <c r="D53" s="45">
        <v>502016.3</v>
      </c>
    </row>
    <row r="54" spans="1:4" x14ac:dyDescent="0.25">
      <c r="A54" s="128" t="s">
        <v>56</v>
      </c>
      <c r="B54" s="28" t="s">
        <v>38</v>
      </c>
      <c r="C54" s="28">
        <v>6</v>
      </c>
      <c r="D54" s="45">
        <v>250430</v>
      </c>
    </row>
    <row r="55" spans="1:4" x14ac:dyDescent="0.25">
      <c r="A55" s="127"/>
      <c r="B55" s="28" t="s">
        <v>40</v>
      </c>
      <c r="C55" s="28">
        <v>4</v>
      </c>
      <c r="D55" s="45">
        <v>14455.95</v>
      </c>
    </row>
    <row r="56" spans="1:4" ht="15.75" thickBot="1" x14ac:dyDescent="0.3">
      <c r="A56" s="46" t="s">
        <v>1</v>
      </c>
      <c r="B56" s="46"/>
      <c r="C56" s="46">
        <v>709</v>
      </c>
      <c r="D56" s="47">
        <v>6579004.8799999999</v>
      </c>
    </row>
    <row r="57" spans="1:4" ht="15.75" thickTop="1" x14ac:dyDescent="0.25"/>
    <row r="60" spans="1:4" ht="15.75" thickBot="1" x14ac:dyDescent="0.3">
      <c r="A60" s="49" t="s">
        <v>57</v>
      </c>
      <c r="B60" s="49" t="s">
        <v>52</v>
      </c>
      <c r="C60" s="49" t="s">
        <v>36</v>
      </c>
      <c r="D60" s="50" t="s">
        <v>37</v>
      </c>
    </row>
    <row r="61" spans="1:4" ht="15.75" thickTop="1" x14ac:dyDescent="0.25">
      <c r="A61" s="127" t="s">
        <v>58</v>
      </c>
      <c r="B61" s="43" t="s">
        <v>38</v>
      </c>
      <c r="C61" s="43">
        <v>16</v>
      </c>
      <c r="D61" s="44">
        <v>1095772.23</v>
      </c>
    </row>
    <row r="62" spans="1:4" x14ac:dyDescent="0.25">
      <c r="A62" s="125"/>
      <c r="B62" s="28" t="s">
        <v>39</v>
      </c>
      <c r="C62" s="28">
        <v>4</v>
      </c>
      <c r="D62" s="45">
        <v>13564.04</v>
      </c>
    </row>
    <row r="63" spans="1:4" x14ac:dyDescent="0.25">
      <c r="A63" s="125"/>
      <c r="B63" s="28" t="s">
        <v>40</v>
      </c>
      <c r="C63" s="28">
        <v>69</v>
      </c>
      <c r="D63" s="45">
        <v>286674.34999999998</v>
      </c>
    </row>
    <row r="64" spans="1:4" x14ac:dyDescent="0.25">
      <c r="A64" s="125" t="s">
        <v>59</v>
      </c>
      <c r="B64" s="28" t="s">
        <v>38</v>
      </c>
      <c r="C64" s="28">
        <v>67</v>
      </c>
      <c r="D64" s="45">
        <v>3376307.33</v>
      </c>
    </row>
    <row r="65" spans="1:4" x14ac:dyDescent="0.25">
      <c r="A65" s="125"/>
      <c r="B65" s="28" t="s">
        <v>39</v>
      </c>
      <c r="C65" s="28">
        <v>4</v>
      </c>
      <c r="D65" s="45">
        <v>31859.96</v>
      </c>
    </row>
    <row r="66" spans="1:4" x14ac:dyDescent="0.25">
      <c r="A66" s="125"/>
      <c r="B66" s="28" t="s">
        <v>40</v>
      </c>
      <c r="C66" s="28">
        <v>488</v>
      </c>
      <c r="D66" s="45">
        <v>1066215.8400000001</v>
      </c>
    </row>
    <row r="67" spans="1:4" x14ac:dyDescent="0.25">
      <c r="A67" s="125" t="s">
        <v>60</v>
      </c>
      <c r="B67" s="28" t="s">
        <v>38</v>
      </c>
      <c r="C67" s="28">
        <v>11</v>
      </c>
      <c r="D67" s="45">
        <v>397690.9</v>
      </c>
    </row>
    <row r="68" spans="1:4" x14ac:dyDescent="0.25">
      <c r="A68" s="125"/>
      <c r="B68" s="28" t="s">
        <v>39</v>
      </c>
      <c r="C68" s="28">
        <v>2</v>
      </c>
      <c r="D68" s="45">
        <v>1700</v>
      </c>
    </row>
    <row r="69" spans="1:4" x14ac:dyDescent="0.25">
      <c r="A69" s="125"/>
      <c r="B69" s="28" t="s">
        <v>40</v>
      </c>
      <c r="C69" s="28">
        <v>40</v>
      </c>
      <c r="D69" s="45">
        <v>152331.87</v>
      </c>
    </row>
    <row r="70" spans="1:4" x14ac:dyDescent="0.25">
      <c r="A70" s="125" t="s">
        <v>61</v>
      </c>
      <c r="B70" s="28" t="s">
        <v>38</v>
      </c>
      <c r="C70" s="28">
        <v>1</v>
      </c>
      <c r="D70" s="45">
        <v>101776.24</v>
      </c>
    </row>
    <row r="71" spans="1:4" x14ac:dyDescent="0.25">
      <c r="A71" s="125"/>
      <c r="B71" s="28" t="s">
        <v>39</v>
      </c>
      <c r="C71" s="28">
        <v>2</v>
      </c>
      <c r="D71" s="45">
        <v>37737.620000000003</v>
      </c>
    </row>
    <row r="72" spans="1:4" x14ac:dyDescent="0.25">
      <c r="A72" s="125"/>
      <c r="B72" s="28" t="s">
        <v>40</v>
      </c>
      <c r="C72" s="28">
        <v>5</v>
      </c>
      <c r="D72" s="45">
        <v>17374.5</v>
      </c>
    </row>
    <row r="73" spans="1:4" ht="15.75" thickBot="1" x14ac:dyDescent="0.3">
      <c r="A73" s="46" t="s">
        <v>1</v>
      </c>
      <c r="B73" s="46"/>
      <c r="C73" s="46">
        <f>SUM(C61:C72)</f>
        <v>709</v>
      </c>
      <c r="D73" s="47">
        <f>SUM(D61:D72)</f>
        <v>6579004.8800000008</v>
      </c>
    </row>
    <row r="74" spans="1:4" ht="15.75" thickTop="1" x14ac:dyDescent="0.25"/>
  </sheetData>
  <mergeCells count="31">
    <mergeCell ref="A67:A69"/>
    <mergeCell ref="A70:A72"/>
    <mergeCell ref="A46:A48"/>
    <mergeCell ref="A49:A51"/>
    <mergeCell ref="A52:A53"/>
    <mergeCell ref="A54:A55"/>
    <mergeCell ref="A61:A63"/>
    <mergeCell ref="A64:A66"/>
    <mergeCell ref="K33:K34"/>
    <mergeCell ref="J12:K12"/>
    <mergeCell ref="A21:A22"/>
    <mergeCell ref="C21:D21"/>
    <mergeCell ref="E21:F21"/>
    <mergeCell ref="G21:H21"/>
    <mergeCell ref="I21:J21"/>
    <mergeCell ref="K21:K22"/>
    <mergeCell ref="A33:A34"/>
    <mergeCell ref="C33:D33"/>
    <mergeCell ref="E33:F33"/>
    <mergeCell ref="G33:H33"/>
    <mergeCell ref="I33:J33"/>
    <mergeCell ref="P1:W1"/>
    <mergeCell ref="A7:W7"/>
    <mergeCell ref="A11:A13"/>
    <mergeCell ref="B11:K11"/>
    <mergeCell ref="L11:L12"/>
    <mergeCell ref="M11:M12"/>
    <mergeCell ref="B12:C12"/>
    <mergeCell ref="D12:E12"/>
    <mergeCell ref="F12:G12"/>
    <mergeCell ref="H12:I12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41C62F-A76B-4838-B8F6-802757DD6999}">
  <dimension ref="A1:W214"/>
  <sheetViews>
    <sheetView topLeftCell="A184" zoomScale="98" zoomScaleNormal="98" workbookViewId="0">
      <selection activeCell="D105" sqref="D105"/>
    </sheetView>
  </sheetViews>
  <sheetFormatPr baseColWidth="10" defaultRowHeight="15" x14ac:dyDescent="0.25"/>
  <cols>
    <col min="2" max="2" width="45.140625" bestFit="1" customWidth="1"/>
    <col min="3" max="3" width="15.28515625" bestFit="1" customWidth="1"/>
    <col min="4" max="4" width="13.7109375" bestFit="1" customWidth="1"/>
    <col min="5" max="6" width="13.140625" bestFit="1" customWidth="1"/>
    <col min="8" max="8" width="15.85546875" customWidth="1"/>
    <col min="9" max="9" width="79.42578125" customWidth="1"/>
    <col min="12" max="12" width="13.42578125" bestFit="1" customWidth="1"/>
    <col min="13" max="13" width="13.140625" bestFit="1" customWidth="1"/>
    <col min="17" max="17" width="58.7109375" customWidth="1"/>
    <col min="21" max="21" width="13.140625" bestFit="1" customWidth="1"/>
  </cols>
  <sheetData>
    <row r="1" spans="1:23" s="34" customFormat="1" ht="48.75" customHeight="1" thickBot="1" x14ac:dyDescent="0.3">
      <c r="A1" s="30"/>
      <c r="B1" s="2"/>
      <c r="C1" s="31"/>
      <c r="D1" s="7"/>
      <c r="E1" s="7"/>
      <c r="F1" s="32"/>
      <c r="G1" s="33"/>
      <c r="H1" s="33"/>
      <c r="I1" s="33"/>
      <c r="J1" s="33"/>
      <c r="K1" s="33"/>
      <c r="L1" s="33"/>
      <c r="M1" s="33"/>
      <c r="N1" s="33"/>
      <c r="O1" s="33"/>
      <c r="P1" s="109" t="s">
        <v>0</v>
      </c>
      <c r="Q1" s="109"/>
      <c r="R1" s="109"/>
      <c r="S1" s="109"/>
      <c r="T1" s="109"/>
      <c r="U1" s="109"/>
      <c r="V1" s="109"/>
      <c r="W1" s="109"/>
    </row>
    <row r="2" spans="1:23" s="34" customFormat="1" ht="15" customHeight="1" x14ac:dyDescent="0.25">
      <c r="B2" s="35"/>
      <c r="C2" s="36"/>
      <c r="D2" s="9"/>
      <c r="E2" s="9"/>
      <c r="F2" s="37"/>
      <c r="G2" s="38"/>
      <c r="H2" s="38"/>
      <c r="I2" s="38"/>
      <c r="J2" s="38"/>
      <c r="K2" s="39"/>
      <c r="L2" s="39"/>
      <c r="M2" s="39"/>
      <c r="N2" s="39"/>
      <c r="O2" s="39"/>
    </row>
    <row r="3" spans="1:23" s="34" customFormat="1" ht="15" customHeight="1" x14ac:dyDescent="0.25">
      <c r="A3" s="40" t="s">
        <v>62</v>
      </c>
      <c r="B3" s="35"/>
      <c r="C3" s="36"/>
      <c r="D3" s="9"/>
      <c r="E3" s="9"/>
      <c r="F3" s="37"/>
      <c r="G3" s="38"/>
      <c r="H3" s="38"/>
      <c r="I3" s="38"/>
      <c r="J3" s="38"/>
      <c r="K3" s="39"/>
      <c r="L3" s="39"/>
      <c r="M3" s="39"/>
      <c r="N3" s="39"/>
      <c r="O3" s="39"/>
    </row>
    <row r="4" spans="1:23" s="34" customFormat="1" ht="15" customHeight="1" x14ac:dyDescent="0.25">
      <c r="A4" s="41" t="s">
        <v>26</v>
      </c>
      <c r="B4" s="35"/>
      <c r="C4" s="36"/>
      <c r="D4" s="9"/>
      <c r="E4" s="9"/>
      <c r="F4" s="37"/>
      <c r="G4" s="38"/>
      <c r="H4" s="38"/>
      <c r="I4" s="38"/>
      <c r="J4" s="38"/>
      <c r="K4" s="39"/>
      <c r="L4" s="39"/>
      <c r="M4" s="39"/>
      <c r="N4" s="39"/>
      <c r="O4" s="39"/>
    </row>
    <row r="5" spans="1:23" s="34" customFormat="1" ht="15" customHeight="1" x14ac:dyDescent="0.25">
      <c r="A5" s="40" t="s">
        <v>27</v>
      </c>
      <c r="B5" s="35"/>
      <c r="C5" s="36"/>
      <c r="D5" s="9"/>
      <c r="E5" s="9"/>
      <c r="F5" s="37"/>
      <c r="G5" s="38"/>
      <c r="H5" s="38"/>
      <c r="I5" s="38"/>
      <c r="J5" s="38"/>
      <c r="K5" s="39"/>
      <c r="L5" s="39"/>
      <c r="M5" s="39"/>
      <c r="N5" s="39"/>
      <c r="O5" s="39"/>
    </row>
    <row r="6" spans="1:23" s="34" customFormat="1" ht="15" customHeight="1" x14ac:dyDescent="0.25">
      <c r="I6" s="38"/>
      <c r="J6" s="38"/>
      <c r="K6" s="39"/>
      <c r="L6" s="39"/>
      <c r="M6" s="39"/>
      <c r="N6" s="39"/>
      <c r="O6" s="39"/>
    </row>
    <row r="7" spans="1:23" s="9" customFormat="1" ht="30" customHeight="1" x14ac:dyDescent="0.25">
      <c r="A7" s="112" t="s">
        <v>28</v>
      </c>
      <c r="B7" s="113"/>
      <c r="C7" s="113"/>
      <c r="D7" s="113"/>
      <c r="E7" s="113"/>
      <c r="F7" s="113"/>
      <c r="G7" s="113"/>
      <c r="H7" s="113"/>
      <c r="I7" s="113"/>
      <c r="J7" s="113"/>
      <c r="K7" s="113"/>
      <c r="L7" s="113"/>
      <c r="M7" s="113"/>
      <c r="N7" s="113"/>
      <c r="O7" s="113"/>
      <c r="P7" s="113"/>
      <c r="Q7" s="113"/>
      <c r="R7" s="113"/>
      <c r="S7" s="113"/>
      <c r="T7" s="113"/>
      <c r="U7" s="113"/>
      <c r="V7" s="113"/>
      <c r="W7" s="114"/>
    </row>
    <row r="10" spans="1:23" ht="15.75" thickBot="1" x14ac:dyDescent="0.3">
      <c r="A10" s="51" t="s">
        <v>63</v>
      </c>
      <c r="B10" s="51"/>
      <c r="H10" s="51" t="s">
        <v>64</v>
      </c>
      <c r="I10" s="51"/>
      <c r="P10" s="51" t="s">
        <v>65</v>
      </c>
      <c r="Q10" s="51"/>
    </row>
    <row r="11" spans="1:23" ht="16.5" thickTop="1" thickBot="1" x14ac:dyDescent="0.3">
      <c r="A11" s="51" t="s">
        <v>66</v>
      </c>
      <c r="B11" s="51" t="s">
        <v>67</v>
      </c>
      <c r="C11" s="50" t="s">
        <v>42</v>
      </c>
      <c r="D11" s="50" t="s">
        <v>43</v>
      </c>
      <c r="E11" s="50" t="s">
        <v>1</v>
      </c>
      <c r="F11" s="50" t="s">
        <v>68</v>
      </c>
      <c r="H11" s="51" t="s">
        <v>69</v>
      </c>
      <c r="I11" s="51" t="s">
        <v>70</v>
      </c>
      <c r="J11" s="50" t="s">
        <v>42</v>
      </c>
      <c r="K11" s="50" t="s">
        <v>43</v>
      </c>
      <c r="L11" s="50" t="s">
        <v>1</v>
      </c>
      <c r="M11" s="50" t="s">
        <v>68</v>
      </c>
      <c r="P11" s="51" t="s">
        <v>69</v>
      </c>
      <c r="Q11" s="51" t="s">
        <v>70</v>
      </c>
      <c r="R11" s="50" t="s">
        <v>42</v>
      </c>
      <c r="S11" s="50" t="s">
        <v>43</v>
      </c>
      <c r="T11" s="50" t="s">
        <v>1</v>
      </c>
      <c r="U11" s="50" t="s">
        <v>68</v>
      </c>
    </row>
    <row r="12" spans="1:23" ht="15.75" thickTop="1" x14ac:dyDescent="0.25">
      <c r="A12" s="129" t="s">
        <v>71</v>
      </c>
      <c r="B12" s="52" t="s">
        <v>72</v>
      </c>
      <c r="C12" s="52">
        <v>2</v>
      </c>
      <c r="D12" s="52"/>
      <c r="E12" s="52">
        <v>2</v>
      </c>
      <c r="F12" s="53">
        <v>2600</v>
      </c>
      <c r="H12" s="52" t="s">
        <v>73</v>
      </c>
      <c r="I12" s="52" t="s">
        <v>74</v>
      </c>
      <c r="J12" s="52">
        <v>1</v>
      </c>
      <c r="K12" s="52">
        <v>4</v>
      </c>
      <c r="L12" s="52">
        <f>SUM(J12:K12)</f>
        <v>5</v>
      </c>
      <c r="M12" s="53">
        <v>81471.86</v>
      </c>
      <c r="P12" s="52" t="s">
        <v>73</v>
      </c>
      <c r="Q12" s="52" t="s">
        <v>74</v>
      </c>
      <c r="R12" s="52">
        <v>1</v>
      </c>
      <c r="S12" s="52">
        <v>1</v>
      </c>
      <c r="T12" s="52">
        <v>2</v>
      </c>
      <c r="U12" s="53">
        <v>81471.86</v>
      </c>
    </row>
    <row r="13" spans="1:23" x14ac:dyDescent="0.25">
      <c r="A13" s="130"/>
      <c r="B13" s="54" t="s">
        <v>75</v>
      </c>
      <c r="C13" s="54">
        <v>53</v>
      </c>
      <c r="D13" s="54">
        <v>88</v>
      </c>
      <c r="E13" s="54">
        <v>141</v>
      </c>
      <c r="F13" s="55">
        <v>220997.8</v>
      </c>
      <c r="H13" s="54" t="s">
        <v>76</v>
      </c>
      <c r="I13" s="54" t="s">
        <v>77</v>
      </c>
      <c r="J13" s="54">
        <v>2</v>
      </c>
      <c r="K13" s="54">
        <v>1</v>
      </c>
      <c r="L13" s="54">
        <f t="shared" ref="L13:L76" si="0">SUM(J13:K13)</f>
        <v>3</v>
      </c>
      <c r="M13" s="55">
        <v>66780.38</v>
      </c>
      <c r="P13" s="54" t="s">
        <v>76</v>
      </c>
      <c r="Q13" s="54" t="s">
        <v>77</v>
      </c>
      <c r="R13" s="54">
        <v>1</v>
      </c>
      <c r="S13" s="54">
        <v>1</v>
      </c>
      <c r="T13" s="54">
        <v>2</v>
      </c>
      <c r="U13" s="55">
        <v>66780.38</v>
      </c>
    </row>
    <row r="14" spans="1:23" x14ac:dyDescent="0.25">
      <c r="A14" s="130"/>
      <c r="B14" s="54" t="s">
        <v>78</v>
      </c>
      <c r="C14" s="54">
        <v>99</v>
      </c>
      <c r="D14" s="54">
        <v>23</v>
      </c>
      <c r="E14" s="54">
        <v>122</v>
      </c>
      <c r="F14" s="55">
        <v>741433.94</v>
      </c>
      <c r="H14" s="54" t="s">
        <v>79</v>
      </c>
      <c r="I14" s="54" t="s">
        <v>80</v>
      </c>
      <c r="J14" s="54">
        <v>8</v>
      </c>
      <c r="K14" s="54"/>
      <c r="L14" s="54">
        <f t="shared" si="0"/>
        <v>8</v>
      </c>
      <c r="M14" s="55">
        <v>36659</v>
      </c>
      <c r="P14" s="54" t="s">
        <v>79</v>
      </c>
      <c r="Q14" s="54" t="s">
        <v>80</v>
      </c>
      <c r="R14" s="54">
        <v>2</v>
      </c>
      <c r="S14" s="54"/>
      <c r="T14" s="54">
        <v>2</v>
      </c>
      <c r="U14" s="55">
        <v>36659</v>
      </c>
    </row>
    <row r="15" spans="1:23" x14ac:dyDescent="0.25">
      <c r="A15" s="130"/>
      <c r="B15" s="54" t="s">
        <v>81</v>
      </c>
      <c r="C15" s="54">
        <v>8</v>
      </c>
      <c r="D15" s="54">
        <v>1</v>
      </c>
      <c r="E15" s="54">
        <v>9</v>
      </c>
      <c r="F15" s="55">
        <v>72414.87</v>
      </c>
      <c r="H15" s="54" t="s">
        <v>82</v>
      </c>
      <c r="I15" s="54" t="s">
        <v>83</v>
      </c>
      <c r="J15" s="54"/>
      <c r="K15" s="54">
        <v>1</v>
      </c>
      <c r="L15" s="54">
        <f t="shared" si="0"/>
        <v>1</v>
      </c>
      <c r="M15" s="55">
        <v>4500</v>
      </c>
      <c r="P15" s="54" t="s">
        <v>82</v>
      </c>
      <c r="Q15" s="54" t="s">
        <v>83</v>
      </c>
      <c r="R15" s="54"/>
      <c r="S15" s="54">
        <v>1</v>
      </c>
      <c r="T15" s="54">
        <v>1</v>
      </c>
      <c r="U15" s="55">
        <v>4500</v>
      </c>
    </row>
    <row r="16" spans="1:23" x14ac:dyDescent="0.25">
      <c r="A16" s="130"/>
      <c r="B16" s="54" t="s">
        <v>84</v>
      </c>
      <c r="C16" s="54">
        <v>3</v>
      </c>
      <c r="D16" s="54"/>
      <c r="E16" s="54">
        <v>3</v>
      </c>
      <c r="F16" s="55">
        <v>46743.39</v>
      </c>
      <c r="H16" s="54" t="s">
        <v>85</v>
      </c>
      <c r="I16" s="54" t="s">
        <v>86</v>
      </c>
      <c r="J16" s="54"/>
      <c r="K16" s="54">
        <v>1</v>
      </c>
      <c r="L16" s="54">
        <f t="shared" si="0"/>
        <v>1</v>
      </c>
      <c r="M16" s="55">
        <v>4003.98</v>
      </c>
      <c r="P16" s="54" t="s">
        <v>85</v>
      </c>
      <c r="Q16" s="54" t="s">
        <v>86</v>
      </c>
      <c r="R16" s="54"/>
      <c r="S16" s="54">
        <v>1</v>
      </c>
      <c r="T16" s="54">
        <v>1</v>
      </c>
      <c r="U16" s="55">
        <v>4003.98</v>
      </c>
    </row>
    <row r="17" spans="1:21" x14ac:dyDescent="0.25">
      <c r="A17" s="130" t="s">
        <v>87</v>
      </c>
      <c r="B17" s="54" t="s">
        <v>88</v>
      </c>
      <c r="C17" s="54">
        <v>9</v>
      </c>
      <c r="D17" s="54"/>
      <c r="E17" s="54">
        <v>9</v>
      </c>
      <c r="F17" s="55">
        <v>47609</v>
      </c>
      <c r="H17" s="54" t="s">
        <v>89</v>
      </c>
      <c r="I17" s="54" t="s">
        <v>90</v>
      </c>
      <c r="J17" s="54">
        <v>8</v>
      </c>
      <c r="K17" s="54">
        <v>1</v>
      </c>
      <c r="L17" s="54">
        <f t="shared" si="0"/>
        <v>9</v>
      </c>
      <c r="M17" s="55">
        <v>401216.32</v>
      </c>
      <c r="P17" s="54" t="s">
        <v>89</v>
      </c>
      <c r="Q17" s="54" t="s">
        <v>90</v>
      </c>
      <c r="R17" s="54">
        <v>2</v>
      </c>
      <c r="S17" s="54">
        <v>1</v>
      </c>
      <c r="T17" s="54">
        <v>3</v>
      </c>
      <c r="U17" s="55">
        <v>401216.32</v>
      </c>
    </row>
    <row r="18" spans="1:21" x14ac:dyDescent="0.25">
      <c r="A18" s="130"/>
      <c r="B18" s="54" t="s">
        <v>91</v>
      </c>
      <c r="C18" s="54"/>
      <c r="D18" s="54">
        <v>5</v>
      </c>
      <c r="E18" s="54">
        <v>5</v>
      </c>
      <c r="F18" s="55">
        <v>29571.96</v>
      </c>
      <c r="H18" s="54" t="s">
        <v>92</v>
      </c>
      <c r="I18" s="54" t="s">
        <v>93</v>
      </c>
      <c r="J18" s="54">
        <v>1</v>
      </c>
      <c r="K18" s="54"/>
      <c r="L18" s="54">
        <f t="shared" si="0"/>
        <v>1</v>
      </c>
      <c r="M18" s="55">
        <v>2500</v>
      </c>
      <c r="P18" s="54" t="s">
        <v>92</v>
      </c>
      <c r="Q18" s="54" t="s">
        <v>93</v>
      </c>
      <c r="R18" s="54">
        <v>1</v>
      </c>
      <c r="S18" s="54"/>
      <c r="T18" s="54">
        <v>1</v>
      </c>
      <c r="U18" s="55">
        <v>2500</v>
      </c>
    </row>
    <row r="19" spans="1:21" x14ac:dyDescent="0.25">
      <c r="A19" s="130"/>
      <c r="B19" s="54" t="s">
        <v>94</v>
      </c>
      <c r="C19" s="54">
        <v>21</v>
      </c>
      <c r="D19" s="54">
        <v>3</v>
      </c>
      <c r="E19" s="54">
        <v>24</v>
      </c>
      <c r="F19" s="55">
        <v>60684.94</v>
      </c>
      <c r="H19" s="54" t="s">
        <v>95</v>
      </c>
      <c r="I19" s="54" t="s">
        <v>96</v>
      </c>
      <c r="J19" s="54">
        <v>4</v>
      </c>
      <c r="K19" s="54"/>
      <c r="L19" s="54">
        <f t="shared" si="0"/>
        <v>4</v>
      </c>
      <c r="M19" s="55">
        <v>19700</v>
      </c>
      <c r="P19" s="54" t="s">
        <v>95</v>
      </c>
      <c r="Q19" s="54" t="s">
        <v>96</v>
      </c>
      <c r="R19" s="54">
        <v>1</v>
      </c>
      <c r="S19" s="54"/>
      <c r="T19" s="54">
        <v>1</v>
      </c>
      <c r="U19" s="55">
        <v>19700</v>
      </c>
    </row>
    <row r="20" spans="1:21" x14ac:dyDescent="0.25">
      <c r="A20" s="130" t="s">
        <v>97</v>
      </c>
      <c r="B20" s="54" t="s">
        <v>98</v>
      </c>
      <c r="C20" s="54"/>
      <c r="D20" s="54">
        <v>1</v>
      </c>
      <c r="E20" s="54">
        <v>1</v>
      </c>
      <c r="F20" s="55">
        <v>50000</v>
      </c>
      <c r="H20" s="54" t="s">
        <v>99</v>
      </c>
      <c r="I20" s="54" t="s">
        <v>100</v>
      </c>
      <c r="J20" s="54">
        <v>5</v>
      </c>
      <c r="K20" s="54">
        <v>2</v>
      </c>
      <c r="L20" s="54">
        <f t="shared" si="0"/>
        <v>7</v>
      </c>
      <c r="M20" s="55">
        <v>155840.04</v>
      </c>
      <c r="P20" s="54" t="s">
        <v>99</v>
      </c>
      <c r="Q20" s="54" t="s">
        <v>100</v>
      </c>
      <c r="R20" s="54">
        <v>3</v>
      </c>
      <c r="S20" s="54">
        <v>2</v>
      </c>
      <c r="T20" s="54">
        <v>5</v>
      </c>
      <c r="U20" s="55">
        <v>155840.04</v>
      </c>
    </row>
    <row r="21" spans="1:21" x14ac:dyDescent="0.25">
      <c r="A21" s="130"/>
      <c r="B21" s="54" t="s">
        <v>101</v>
      </c>
      <c r="C21" s="54">
        <v>13</v>
      </c>
      <c r="D21" s="54">
        <v>9</v>
      </c>
      <c r="E21" s="54">
        <v>22</v>
      </c>
      <c r="F21" s="55">
        <v>136264.04</v>
      </c>
      <c r="H21" s="54" t="s">
        <v>102</v>
      </c>
      <c r="I21" s="54" t="s">
        <v>103</v>
      </c>
      <c r="J21" s="54">
        <v>84</v>
      </c>
      <c r="K21" s="54"/>
      <c r="L21" s="54">
        <f t="shared" si="0"/>
        <v>84</v>
      </c>
      <c r="M21" s="55">
        <v>255541.8</v>
      </c>
      <c r="P21" s="54" t="s">
        <v>102</v>
      </c>
      <c r="Q21" s="54" t="s">
        <v>103</v>
      </c>
      <c r="R21" s="54">
        <v>2</v>
      </c>
      <c r="S21" s="54"/>
      <c r="T21" s="54">
        <v>2</v>
      </c>
      <c r="U21" s="55">
        <v>255541.8</v>
      </c>
    </row>
    <row r="22" spans="1:21" x14ac:dyDescent="0.25">
      <c r="A22" s="130"/>
      <c r="B22" s="54" t="s">
        <v>104</v>
      </c>
      <c r="C22" s="54">
        <v>108</v>
      </c>
      <c r="D22" s="54">
        <v>23</v>
      </c>
      <c r="E22" s="54">
        <v>131</v>
      </c>
      <c r="F22" s="55">
        <v>2451112.75</v>
      </c>
      <c r="H22" s="54" t="s">
        <v>105</v>
      </c>
      <c r="I22" s="54" t="s">
        <v>106</v>
      </c>
      <c r="J22" s="54">
        <v>2</v>
      </c>
      <c r="K22" s="54">
        <v>1</v>
      </c>
      <c r="L22" s="54">
        <f t="shared" si="0"/>
        <v>3</v>
      </c>
      <c r="M22" s="55">
        <v>26000</v>
      </c>
      <c r="P22" s="54" t="s">
        <v>105</v>
      </c>
      <c r="Q22" s="54" t="s">
        <v>106</v>
      </c>
      <c r="R22" s="54">
        <v>1</v>
      </c>
      <c r="S22" s="54">
        <v>1</v>
      </c>
      <c r="T22" s="54">
        <v>2</v>
      </c>
      <c r="U22" s="55">
        <v>26000</v>
      </c>
    </row>
    <row r="23" spans="1:21" x14ac:dyDescent="0.25">
      <c r="A23" s="130"/>
      <c r="B23" s="54" t="s">
        <v>107</v>
      </c>
      <c r="C23" s="54">
        <v>149</v>
      </c>
      <c r="D23" s="54">
        <v>4</v>
      </c>
      <c r="E23" s="54">
        <v>153</v>
      </c>
      <c r="F23" s="55">
        <v>1352235.68</v>
      </c>
      <c r="H23" s="54" t="s">
        <v>108</v>
      </c>
      <c r="I23" s="54" t="s">
        <v>109</v>
      </c>
      <c r="J23" s="54">
        <v>17</v>
      </c>
      <c r="K23" s="54">
        <v>4</v>
      </c>
      <c r="L23" s="54">
        <f t="shared" si="0"/>
        <v>21</v>
      </c>
      <c r="M23" s="55">
        <v>161909.04</v>
      </c>
      <c r="P23" s="54" t="s">
        <v>108</v>
      </c>
      <c r="Q23" s="54" t="s">
        <v>109</v>
      </c>
      <c r="R23" s="54">
        <v>3</v>
      </c>
      <c r="S23" s="54">
        <v>1</v>
      </c>
      <c r="T23" s="54">
        <v>4</v>
      </c>
      <c r="U23" s="55">
        <v>161909.04</v>
      </c>
    </row>
    <row r="24" spans="1:21" x14ac:dyDescent="0.25">
      <c r="A24" s="130"/>
      <c r="B24" s="54" t="s">
        <v>110</v>
      </c>
      <c r="C24" s="54">
        <v>9</v>
      </c>
      <c r="D24" s="54">
        <v>9</v>
      </c>
      <c r="E24" s="54">
        <v>18</v>
      </c>
      <c r="F24" s="55">
        <v>264483.38</v>
      </c>
      <c r="H24" s="54" t="s">
        <v>111</v>
      </c>
      <c r="I24" s="54" t="s">
        <v>112</v>
      </c>
      <c r="J24" s="54"/>
      <c r="K24" s="54">
        <v>1</v>
      </c>
      <c r="L24" s="54">
        <f t="shared" si="0"/>
        <v>1</v>
      </c>
      <c r="M24" s="55">
        <v>172231.4</v>
      </c>
      <c r="P24" s="54" t="s">
        <v>111</v>
      </c>
      <c r="Q24" s="54" t="s">
        <v>112</v>
      </c>
      <c r="R24" s="54"/>
      <c r="S24" s="54">
        <v>1</v>
      </c>
      <c r="T24" s="54">
        <v>1</v>
      </c>
      <c r="U24" s="55">
        <v>172231.4</v>
      </c>
    </row>
    <row r="25" spans="1:21" x14ac:dyDescent="0.25">
      <c r="A25" s="130"/>
      <c r="B25" s="54" t="s">
        <v>113</v>
      </c>
      <c r="C25" s="54">
        <v>24</v>
      </c>
      <c r="D25" s="54">
        <v>6</v>
      </c>
      <c r="E25" s="54">
        <v>30</v>
      </c>
      <c r="F25" s="55">
        <v>601769.30000000005</v>
      </c>
      <c r="H25" s="54" t="s">
        <v>114</v>
      </c>
      <c r="I25" s="54" t="s">
        <v>115</v>
      </c>
      <c r="J25" s="54">
        <v>2</v>
      </c>
      <c r="K25" s="54">
        <v>1</v>
      </c>
      <c r="L25" s="54">
        <f t="shared" si="0"/>
        <v>3</v>
      </c>
      <c r="M25" s="55">
        <v>3810</v>
      </c>
      <c r="P25" s="54" t="s">
        <v>114</v>
      </c>
      <c r="Q25" s="54" t="s">
        <v>115</v>
      </c>
      <c r="R25" s="54">
        <v>1</v>
      </c>
      <c r="S25" s="54">
        <v>1</v>
      </c>
      <c r="T25" s="54">
        <v>2</v>
      </c>
      <c r="U25" s="55">
        <v>3810</v>
      </c>
    </row>
    <row r="26" spans="1:21" x14ac:dyDescent="0.25">
      <c r="A26" s="130"/>
      <c r="B26" s="54" t="s">
        <v>116</v>
      </c>
      <c r="C26" s="54">
        <v>19</v>
      </c>
      <c r="D26" s="54">
        <v>1</v>
      </c>
      <c r="E26" s="54">
        <v>20</v>
      </c>
      <c r="F26" s="55">
        <v>196557.17</v>
      </c>
      <c r="H26" s="54" t="s">
        <v>117</v>
      </c>
      <c r="I26" s="54" t="s">
        <v>118</v>
      </c>
      <c r="J26" s="54">
        <v>1</v>
      </c>
      <c r="K26" s="54"/>
      <c r="L26" s="54">
        <f t="shared" si="0"/>
        <v>1</v>
      </c>
      <c r="M26" s="55">
        <v>600</v>
      </c>
      <c r="P26" s="54" t="s">
        <v>117</v>
      </c>
      <c r="Q26" s="54" t="s">
        <v>118</v>
      </c>
      <c r="R26" s="54">
        <v>1</v>
      </c>
      <c r="S26" s="54"/>
      <c r="T26" s="54">
        <v>1</v>
      </c>
      <c r="U26" s="55">
        <v>600</v>
      </c>
    </row>
    <row r="27" spans="1:21" x14ac:dyDescent="0.25">
      <c r="A27" s="130"/>
      <c r="B27" s="54" t="s">
        <v>119</v>
      </c>
      <c r="C27" s="54">
        <v>8</v>
      </c>
      <c r="D27" s="54">
        <v>4</v>
      </c>
      <c r="E27" s="54">
        <v>12</v>
      </c>
      <c r="F27" s="55">
        <v>114029.26</v>
      </c>
      <c r="H27" s="54" t="s">
        <v>120</v>
      </c>
      <c r="I27" s="54" t="s">
        <v>121</v>
      </c>
      <c r="J27" s="54"/>
      <c r="K27" s="54">
        <v>1</v>
      </c>
      <c r="L27" s="54">
        <f t="shared" si="0"/>
        <v>1</v>
      </c>
      <c r="M27" s="55">
        <v>14800</v>
      </c>
      <c r="P27" s="54" t="s">
        <v>120</v>
      </c>
      <c r="Q27" s="54" t="s">
        <v>121</v>
      </c>
      <c r="R27" s="54"/>
      <c r="S27" s="54">
        <v>1</v>
      </c>
      <c r="T27" s="54">
        <v>1</v>
      </c>
      <c r="U27" s="55">
        <v>14800</v>
      </c>
    </row>
    <row r="28" spans="1:21" x14ac:dyDescent="0.25">
      <c r="A28" s="130"/>
      <c r="B28" s="54" t="s">
        <v>122</v>
      </c>
      <c r="C28" s="54">
        <v>5</v>
      </c>
      <c r="D28" s="54"/>
      <c r="E28" s="54">
        <v>5</v>
      </c>
      <c r="F28" s="55">
        <v>14516</v>
      </c>
      <c r="H28" s="54" t="s">
        <v>123</v>
      </c>
      <c r="I28" s="54" t="s">
        <v>124</v>
      </c>
      <c r="J28" s="54"/>
      <c r="K28" s="54">
        <v>1</v>
      </c>
      <c r="L28" s="54">
        <f t="shared" si="0"/>
        <v>1</v>
      </c>
      <c r="M28" s="55">
        <v>350</v>
      </c>
      <c r="P28" s="54" t="s">
        <v>123</v>
      </c>
      <c r="Q28" s="54" t="s">
        <v>124</v>
      </c>
      <c r="R28" s="54"/>
      <c r="S28" s="54">
        <v>1</v>
      </c>
      <c r="T28" s="54">
        <v>1</v>
      </c>
      <c r="U28" s="55">
        <v>350</v>
      </c>
    </row>
    <row r="29" spans="1:21" x14ac:dyDescent="0.25">
      <c r="A29" s="130"/>
      <c r="B29" s="54" t="s">
        <v>125</v>
      </c>
      <c r="C29" s="54"/>
      <c r="D29" s="54">
        <v>2</v>
      </c>
      <c r="E29" s="54">
        <v>2</v>
      </c>
      <c r="F29" s="55">
        <v>175981.4</v>
      </c>
      <c r="H29" s="54" t="s">
        <v>126</v>
      </c>
      <c r="I29" s="54" t="s">
        <v>127</v>
      </c>
      <c r="J29" s="54">
        <v>6</v>
      </c>
      <c r="K29" s="54">
        <v>1</v>
      </c>
      <c r="L29" s="54">
        <f t="shared" si="0"/>
        <v>7</v>
      </c>
      <c r="M29" s="55">
        <v>105369.26</v>
      </c>
      <c r="P29" s="54" t="s">
        <v>126</v>
      </c>
      <c r="Q29" s="54" t="s">
        <v>127</v>
      </c>
      <c r="R29" s="54">
        <v>2</v>
      </c>
      <c r="S29" s="54">
        <v>1</v>
      </c>
      <c r="T29" s="54">
        <v>3</v>
      </c>
      <c r="U29" s="55">
        <v>105369.26</v>
      </c>
    </row>
    <row r="30" spans="1:21" ht="15.75" thickBot="1" x14ac:dyDescent="0.3">
      <c r="A30" s="46" t="s">
        <v>1</v>
      </c>
      <c r="B30" s="46"/>
      <c r="C30" s="46">
        <f>SUM(C12:C29)</f>
        <v>530</v>
      </c>
      <c r="D30" s="46">
        <f t="shared" ref="D30:E30" si="1">SUM(D12:D29)</f>
        <v>179</v>
      </c>
      <c r="E30" s="46">
        <f t="shared" si="1"/>
        <v>709</v>
      </c>
      <c r="F30" s="47">
        <f>SUM(F12:F29)</f>
        <v>6579004.8799999999</v>
      </c>
      <c r="H30" s="54" t="s">
        <v>128</v>
      </c>
      <c r="I30" s="54" t="s">
        <v>129</v>
      </c>
      <c r="J30" s="54">
        <v>16</v>
      </c>
      <c r="K30" s="54">
        <v>1</v>
      </c>
      <c r="L30" s="54">
        <f t="shared" si="0"/>
        <v>17</v>
      </c>
      <c r="M30" s="55">
        <v>210443.39</v>
      </c>
      <c r="P30" s="54" t="s">
        <v>128</v>
      </c>
      <c r="Q30" s="54" t="s">
        <v>129</v>
      </c>
      <c r="R30" s="54">
        <v>4</v>
      </c>
      <c r="S30" s="54">
        <v>1</v>
      </c>
      <c r="T30" s="54">
        <v>5</v>
      </c>
      <c r="U30" s="55">
        <v>210443.39</v>
      </c>
    </row>
    <row r="31" spans="1:21" ht="15.75" thickTop="1" x14ac:dyDescent="0.25">
      <c r="H31" s="54" t="s">
        <v>130</v>
      </c>
      <c r="I31" s="54" t="s">
        <v>131</v>
      </c>
      <c r="J31" s="54">
        <v>6</v>
      </c>
      <c r="K31" s="54"/>
      <c r="L31" s="54">
        <f t="shared" si="0"/>
        <v>6</v>
      </c>
      <c r="M31" s="55">
        <v>17840</v>
      </c>
      <c r="P31" s="54" t="s">
        <v>130</v>
      </c>
      <c r="Q31" s="54" t="s">
        <v>131</v>
      </c>
      <c r="R31" s="54">
        <v>1</v>
      </c>
      <c r="S31" s="54"/>
      <c r="T31" s="54">
        <v>1</v>
      </c>
      <c r="U31" s="55">
        <v>17840</v>
      </c>
    </row>
    <row r="32" spans="1:21" x14ac:dyDescent="0.25">
      <c r="H32" s="54" t="s">
        <v>132</v>
      </c>
      <c r="I32" s="54" t="s">
        <v>133</v>
      </c>
      <c r="J32" s="54">
        <v>3</v>
      </c>
      <c r="K32" s="54"/>
      <c r="L32" s="54">
        <f t="shared" si="0"/>
        <v>3</v>
      </c>
      <c r="M32" s="55">
        <v>31396</v>
      </c>
      <c r="P32" s="54" t="s">
        <v>132</v>
      </c>
      <c r="Q32" s="54" t="s">
        <v>133</v>
      </c>
      <c r="R32" s="54">
        <v>2</v>
      </c>
      <c r="S32" s="54"/>
      <c r="T32" s="54">
        <v>2</v>
      </c>
      <c r="U32" s="55">
        <v>31396</v>
      </c>
    </row>
    <row r="33" spans="1:21" ht="15.75" thickBot="1" x14ac:dyDescent="0.3">
      <c r="A33" s="51" t="s">
        <v>134</v>
      </c>
      <c r="B33" s="51"/>
      <c r="H33" s="54" t="s">
        <v>135</v>
      </c>
      <c r="I33" s="54" t="s">
        <v>136</v>
      </c>
      <c r="J33" s="54">
        <v>1</v>
      </c>
      <c r="K33" s="54"/>
      <c r="L33" s="54">
        <f t="shared" si="0"/>
        <v>1</v>
      </c>
      <c r="M33" s="55">
        <v>14049.58</v>
      </c>
      <c r="P33" s="54" t="s">
        <v>135</v>
      </c>
      <c r="Q33" s="54" t="s">
        <v>136</v>
      </c>
      <c r="R33" s="54">
        <v>1</v>
      </c>
      <c r="S33" s="54"/>
      <c r="T33" s="54">
        <v>1</v>
      </c>
      <c r="U33" s="55">
        <v>14049.58</v>
      </c>
    </row>
    <row r="34" spans="1:21" ht="16.5" thickTop="1" thickBot="1" x14ac:dyDescent="0.3">
      <c r="A34" s="51" t="s">
        <v>66</v>
      </c>
      <c r="B34" s="51" t="s">
        <v>67</v>
      </c>
      <c r="C34" s="56" t="s">
        <v>137</v>
      </c>
      <c r="D34" s="50" t="s">
        <v>36</v>
      </c>
      <c r="E34" s="50" t="s">
        <v>68</v>
      </c>
      <c r="H34" s="54" t="s">
        <v>138</v>
      </c>
      <c r="I34" s="54" t="s">
        <v>139</v>
      </c>
      <c r="J34" s="54">
        <v>6</v>
      </c>
      <c r="K34" s="54"/>
      <c r="L34" s="54">
        <f t="shared" si="0"/>
        <v>6</v>
      </c>
      <c r="M34" s="55">
        <v>84377.78</v>
      </c>
      <c r="P34" s="54" t="s">
        <v>138</v>
      </c>
      <c r="Q34" s="54" t="s">
        <v>139</v>
      </c>
      <c r="R34" s="54">
        <v>2</v>
      </c>
      <c r="S34" s="54"/>
      <c r="T34" s="54">
        <v>2</v>
      </c>
      <c r="U34" s="55">
        <v>84377.78</v>
      </c>
    </row>
    <row r="35" spans="1:21" ht="15.75" thickTop="1" x14ac:dyDescent="0.25">
      <c r="A35" s="129" t="s">
        <v>71</v>
      </c>
      <c r="B35" s="52" t="s">
        <v>72</v>
      </c>
      <c r="C35" s="52" t="s">
        <v>40</v>
      </c>
      <c r="D35" s="52">
        <v>2</v>
      </c>
      <c r="E35" s="53">
        <v>2600</v>
      </c>
      <c r="H35" s="54" t="s">
        <v>140</v>
      </c>
      <c r="I35" s="54" t="s">
        <v>141</v>
      </c>
      <c r="J35" s="54">
        <v>6</v>
      </c>
      <c r="K35" s="54"/>
      <c r="L35" s="54">
        <f t="shared" si="0"/>
        <v>6</v>
      </c>
      <c r="M35" s="55">
        <v>14125</v>
      </c>
      <c r="P35" s="54" t="s">
        <v>140</v>
      </c>
      <c r="Q35" s="54" t="s">
        <v>141</v>
      </c>
      <c r="R35" s="54">
        <v>2</v>
      </c>
      <c r="S35" s="54"/>
      <c r="T35" s="54">
        <v>2</v>
      </c>
      <c r="U35" s="55">
        <v>14125</v>
      </c>
    </row>
    <row r="36" spans="1:21" x14ac:dyDescent="0.25">
      <c r="A36" s="130"/>
      <c r="B36" s="130" t="s">
        <v>75</v>
      </c>
      <c r="C36" s="54" t="s">
        <v>38</v>
      </c>
      <c r="D36" s="54">
        <v>1</v>
      </c>
      <c r="E36" s="55">
        <v>75000</v>
      </c>
      <c r="H36" s="54" t="s">
        <v>142</v>
      </c>
      <c r="I36" s="54" t="s">
        <v>143</v>
      </c>
      <c r="J36" s="54">
        <v>2</v>
      </c>
      <c r="K36" s="54"/>
      <c r="L36" s="54">
        <f t="shared" si="0"/>
        <v>2</v>
      </c>
      <c r="M36" s="55">
        <v>5800</v>
      </c>
      <c r="P36" s="54" t="s">
        <v>142</v>
      </c>
      <c r="Q36" s="54" t="s">
        <v>143</v>
      </c>
      <c r="R36" s="54">
        <v>1</v>
      </c>
      <c r="S36" s="54"/>
      <c r="T36" s="54">
        <v>1</v>
      </c>
      <c r="U36" s="55">
        <v>5800</v>
      </c>
    </row>
    <row r="37" spans="1:21" x14ac:dyDescent="0.25">
      <c r="A37" s="130"/>
      <c r="B37" s="130"/>
      <c r="C37" s="54" t="s">
        <v>40</v>
      </c>
      <c r="D37" s="54">
        <v>140</v>
      </c>
      <c r="E37" s="55">
        <v>145997.79999999999</v>
      </c>
      <c r="H37" s="54" t="s">
        <v>144</v>
      </c>
      <c r="I37" s="54" t="s">
        <v>145</v>
      </c>
      <c r="J37" s="54">
        <v>15</v>
      </c>
      <c r="K37" s="54">
        <v>1</v>
      </c>
      <c r="L37" s="54">
        <f t="shared" si="0"/>
        <v>16</v>
      </c>
      <c r="M37" s="55">
        <v>123375</v>
      </c>
      <c r="P37" s="54" t="s">
        <v>144</v>
      </c>
      <c r="Q37" s="54" t="s">
        <v>145</v>
      </c>
      <c r="R37" s="54">
        <v>2</v>
      </c>
      <c r="S37" s="54">
        <v>1</v>
      </c>
      <c r="T37" s="54">
        <v>3</v>
      </c>
      <c r="U37" s="55">
        <v>123375</v>
      </c>
    </row>
    <row r="38" spans="1:21" x14ac:dyDescent="0.25">
      <c r="A38" s="130"/>
      <c r="B38" s="130" t="s">
        <v>78</v>
      </c>
      <c r="C38" s="54" t="s">
        <v>38</v>
      </c>
      <c r="D38" s="54">
        <v>10</v>
      </c>
      <c r="E38" s="55">
        <v>462698.15</v>
      </c>
      <c r="H38" s="54" t="s">
        <v>146</v>
      </c>
      <c r="I38" s="54" t="s">
        <v>147</v>
      </c>
      <c r="J38" s="54">
        <v>13</v>
      </c>
      <c r="K38" s="54"/>
      <c r="L38" s="54">
        <f t="shared" si="0"/>
        <v>13</v>
      </c>
      <c r="M38" s="55">
        <v>190420</v>
      </c>
      <c r="P38" s="54" t="s">
        <v>146</v>
      </c>
      <c r="Q38" s="54" t="s">
        <v>147</v>
      </c>
      <c r="R38" s="54">
        <v>5</v>
      </c>
      <c r="S38" s="54"/>
      <c r="T38" s="54">
        <v>5</v>
      </c>
      <c r="U38" s="55">
        <v>190420</v>
      </c>
    </row>
    <row r="39" spans="1:21" x14ac:dyDescent="0.25">
      <c r="A39" s="130"/>
      <c r="B39" s="130"/>
      <c r="C39" s="54" t="s">
        <v>40</v>
      </c>
      <c r="D39" s="54">
        <v>112</v>
      </c>
      <c r="E39" s="55">
        <v>278735.78999999998</v>
      </c>
      <c r="H39" s="54" t="s">
        <v>148</v>
      </c>
      <c r="I39" s="54" t="s">
        <v>149</v>
      </c>
      <c r="J39" s="54">
        <v>36</v>
      </c>
      <c r="K39" s="54"/>
      <c r="L39" s="54">
        <f t="shared" si="0"/>
        <v>36</v>
      </c>
      <c r="M39" s="55">
        <v>76682</v>
      </c>
      <c r="P39" s="54" t="s">
        <v>148</v>
      </c>
      <c r="Q39" s="54" t="s">
        <v>149</v>
      </c>
      <c r="R39" s="54">
        <v>3</v>
      </c>
      <c r="S39" s="54"/>
      <c r="T39" s="54">
        <v>3</v>
      </c>
      <c r="U39" s="55">
        <v>76682</v>
      </c>
    </row>
    <row r="40" spans="1:21" x14ac:dyDescent="0.25">
      <c r="A40" s="130"/>
      <c r="B40" s="130" t="s">
        <v>81</v>
      </c>
      <c r="C40" s="54" t="s">
        <v>38</v>
      </c>
      <c r="D40" s="54">
        <v>2</v>
      </c>
      <c r="E40" s="55">
        <v>31000</v>
      </c>
      <c r="H40" s="54" t="s">
        <v>150</v>
      </c>
      <c r="I40" s="54" t="s">
        <v>151</v>
      </c>
      <c r="J40" s="54">
        <v>3</v>
      </c>
      <c r="K40" s="54"/>
      <c r="L40" s="54">
        <f t="shared" si="0"/>
        <v>3</v>
      </c>
      <c r="M40" s="55">
        <v>1851.06</v>
      </c>
      <c r="P40" s="54" t="s">
        <v>150</v>
      </c>
      <c r="Q40" s="54" t="s">
        <v>151</v>
      </c>
      <c r="R40" s="54">
        <v>1</v>
      </c>
      <c r="S40" s="54"/>
      <c r="T40" s="54">
        <v>1</v>
      </c>
      <c r="U40" s="55">
        <v>1851.06</v>
      </c>
    </row>
    <row r="41" spans="1:21" x14ac:dyDescent="0.25">
      <c r="A41" s="130"/>
      <c r="B41" s="130"/>
      <c r="C41" s="54" t="s">
        <v>40</v>
      </c>
      <c r="D41" s="54">
        <v>7</v>
      </c>
      <c r="E41" s="55">
        <v>41414.870000000003</v>
      </c>
      <c r="H41" s="54" t="s">
        <v>152</v>
      </c>
      <c r="I41" s="54" t="s">
        <v>153</v>
      </c>
      <c r="J41" s="54">
        <v>3</v>
      </c>
      <c r="K41" s="54">
        <v>1</v>
      </c>
      <c r="L41" s="54">
        <f t="shared" si="0"/>
        <v>4</v>
      </c>
      <c r="M41" s="55">
        <v>1830</v>
      </c>
      <c r="P41" s="54" t="s">
        <v>152</v>
      </c>
      <c r="Q41" s="54" t="s">
        <v>153</v>
      </c>
      <c r="R41" s="54">
        <v>1</v>
      </c>
      <c r="S41" s="54">
        <v>1</v>
      </c>
      <c r="T41" s="54">
        <v>2</v>
      </c>
      <c r="U41" s="55">
        <v>1830</v>
      </c>
    </row>
    <row r="42" spans="1:21" x14ac:dyDescent="0.25">
      <c r="A42" s="130"/>
      <c r="B42" s="130" t="s">
        <v>84</v>
      </c>
      <c r="C42" s="54" t="s">
        <v>38</v>
      </c>
      <c r="D42" s="54">
        <v>2</v>
      </c>
      <c r="E42" s="55">
        <v>39743.39</v>
      </c>
      <c r="H42" s="54" t="s">
        <v>154</v>
      </c>
      <c r="I42" s="54" t="s">
        <v>155</v>
      </c>
      <c r="J42" s="54">
        <v>2</v>
      </c>
      <c r="K42" s="54"/>
      <c r="L42" s="54">
        <f t="shared" si="0"/>
        <v>2</v>
      </c>
      <c r="M42" s="55">
        <v>79850</v>
      </c>
      <c r="P42" s="54" t="s">
        <v>154</v>
      </c>
      <c r="Q42" s="54" t="s">
        <v>155</v>
      </c>
      <c r="R42" s="54">
        <v>2</v>
      </c>
      <c r="S42" s="54"/>
      <c r="T42" s="54">
        <v>2</v>
      </c>
      <c r="U42" s="55">
        <v>79850</v>
      </c>
    </row>
    <row r="43" spans="1:21" x14ac:dyDescent="0.25">
      <c r="A43" s="130"/>
      <c r="B43" s="130"/>
      <c r="C43" s="54" t="s">
        <v>40</v>
      </c>
      <c r="D43" s="54">
        <v>1</v>
      </c>
      <c r="E43" s="55">
        <v>7000</v>
      </c>
      <c r="H43" s="54" t="s">
        <v>156</v>
      </c>
      <c r="I43" s="54" t="s">
        <v>157</v>
      </c>
      <c r="J43" s="54">
        <v>3</v>
      </c>
      <c r="K43" s="54">
        <v>14</v>
      </c>
      <c r="L43" s="54">
        <f t="shared" si="0"/>
        <v>17</v>
      </c>
      <c r="M43" s="55">
        <v>52544</v>
      </c>
      <c r="P43" s="54" t="s">
        <v>156</v>
      </c>
      <c r="Q43" s="54" t="s">
        <v>157</v>
      </c>
      <c r="R43" s="54">
        <v>2</v>
      </c>
      <c r="S43" s="54">
        <v>4</v>
      </c>
      <c r="T43" s="54">
        <v>6</v>
      </c>
      <c r="U43" s="55">
        <v>52544</v>
      </c>
    </row>
    <row r="44" spans="1:21" x14ac:dyDescent="0.25">
      <c r="A44" s="130" t="s">
        <v>87</v>
      </c>
      <c r="B44" s="54" t="s">
        <v>88</v>
      </c>
      <c r="C44" s="54" t="s">
        <v>40</v>
      </c>
      <c r="D44" s="54">
        <v>9</v>
      </c>
      <c r="E44" s="55">
        <v>47609</v>
      </c>
      <c r="H44" s="54" t="s">
        <v>158</v>
      </c>
      <c r="I44" s="54" t="s">
        <v>159</v>
      </c>
      <c r="J44" s="54">
        <v>1</v>
      </c>
      <c r="K44" s="54">
        <v>2</v>
      </c>
      <c r="L44" s="54">
        <f t="shared" si="0"/>
        <v>3</v>
      </c>
      <c r="M44" s="55">
        <v>19260</v>
      </c>
      <c r="P44" s="54" t="s">
        <v>158</v>
      </c>
      <c r="Q44" s="54" t="s">
        <v>159</v>
      </c>
      <c r="R44" s="54">
        <v>1</v>
      </c>
      <c r="S44" s="54">
        <v>2</v>
      </c>
      <c r="T44" s="54">
        <v>3</v>
      </c>
      <c r="U44" s="55">
        <v>19260</v>
      </c>
    </row>
    <row r="45" spans="1:21" x14ac:dyDescent="0.25">
      <c r="A45" s="130"/>
      <c r="B45" s="130" t="s">
        <v>91</v>
      </c>
      <c r="C45" s="54" t="s">
        <v>38</v>
      </c>
      <c r="D45" s="54">
        <v>1</v>
      </c>
      <c r="E45" s="55">
        <v>14800</v>
      </c>
      <c r="H45" s="54" t="s">
        <v>160</v>
      </c>
      <c r="I45" s="54" t="s">
        <v>161</v>
      </c>
      <c r="J45" s="54">
        <v>68</v>
      </c>
      <c r="K45" s="54"/>
      <c r="L45" s="54">
        <f t="shared" si="0"/>
        <v>68</v>
      </c>
      <c r="M45" s="55">
        <v>92640.1</v>
      </c>
      <c r="P45" s="54" t="s">
        <v>160</v>
      </c>
      <c r="Q45" s="54" t="s">
        <v>161</v>
      </c>
      <c r="R45" s="54">
        <v>3</v>
      </c>
      <c r="S45" s="54"/>
      <c r="T45" s="54">
        <v>3</v>
      </c>
      <c r="U45" s="55">
        <v>92640.1</v>
      </c>
    </row>
    <row r="46" spans="1:21" x14ac:dyDescent="0.25">
      <c r="A46" s="130"/>
      <c r="B46" s="130"/>
      <c r="C46" s="54" t="s">
        <v>39</v>
      </c>
      <c r="D46" s="54">
        <v>1</v>
      </c>
      <c r="E46" s="55">
        <v>5679.96</v>
      </c>
      <c r="H46" s="54" t="s">
        <v>162</v>
      </c>
      <c r="I46" s="54" t="s">
        <v>163</v>
      </c>
      <c r="J46" s="54">
        <v>5</v>
      </c>
      <c r="K46" s="54"/>
      <c r="L46" s="54">
        <f t="shared" si="0"/>
        <v>5</v>
      </c>
      <c r="M46" s="55">
        <v>70300</v>
      </c>
      <c r="P46" s="54" t="s">
        <v>162</v>
      </c>
      <c r="Q46" s="54" t="s">
        <v>163</v>
      </c>
      <c r="R46" s="54">
        <v>2</v>
      </c>
      <c r="S46" s="54"/>
      <c r="T46" s="54">
        <v>2</v>
      </c>
      <c r="U46" s="55">
        <v>70300</v>
      </c>
    </row>
    <row r="47" spans="1:21" x14ac:dyDescent="0.25">
      <c r="A47" s="130"/>
      <c r="B47" s="130"/>
      <c r="C47" s="54" t="s">
        <v>40</v>
      </c>
      <c r="D47" s="54">
        <v>3</v>
      </c>
      <c r="E47" s="55">
        <v>9092</v>
      </c>
      <c r="H47" s="54" t="s">
        <v>164</v>
      </c>
      <c r="I47" s="54" t="s">
        <v>165</v>
      </c>
      <c r="J47" s="54">
        <v>1</v>
      </c>
      <c r="K47" s="54"/>
      <c r="L47" s="54">
        <f t="shared" si="0"/>
        <v>1</v>
      </c>
      <c r="M47" s="55">
        <v>4900</v>
      </c>
      <c r="P47" s="54" t="s">
        <v>164</v>
      </c>
      <c r="Q47" s="54" t="s">
        <v>165</v>
      </c>
      <c r="R47" s="54">
        <v>1</v>
      </c>
      <c r="S47" s="54"/>
      <c r="T47" s="54">
        <v>1</v>
      </c>
      <c r="U47" s="55">
        <v>4900</v>
      </c>
    </row>
    <row r="48" spans="1:21" x14ac:dyDescent="0.25">
      <c r="A48" s="130"/>
      <c r="B48" s="130" t="s">
        <v>94</v>
      </c>
      <c r="C48" s="54" t="s">
        <v>39</v>
      </c>
      <c r="D48" s="54">
        <v>1</v>
      </c>
      <c r="E48" s="55">
        <v>1500</v>
      </c>
      <c r="H48" s="54" t="s">
        <v>166</v>
      </c>
      <c r="I48" s="54" t="s">
        <v>167</v>
      </c>
      <c r="J48" s="54">
        <v>2</v>
      </c>
      <c r="K48" s="54">
        <v>1</v>
      </c>
      <c r="L48" s="54">
        <f t="shared" si="0"/>
        <v>3</v>
      </c>
      <c r="M48" s="55">
        <v>77482.86</v>
      </c>
      <c r="P48" s="54" t="s">
        <v>166</v>
      </c>
      <c r="Q48" s="54" t="s">
        <v>167</v>
      </c>
      <c r="R48" s="54">
        <v>2</v>
      </c>
      <c r="S48" s="54">
        <v>1</v>
      </c>
      <c r="T48" s="54">
        <v>3</v>
      </c>
      <c r="U48" s="55">
        <v>77482.86</v>
      </c>
    </row>
    <row r="49" spans="1:21" x14ac:dyDescent="0.25">
      <c r="A49" s="130"/>
      <c r="B49" s="130"/>
      <c r="C49" s="54" t="s">
        <v>40</v>
      </c>
      <c r="D49" s="54">
        <v>23</v>
      </c>
      <c r="E49" s="55">
        <v>59184.94</v>
      </c>
      <c r="H49" s="54" t="s">
        <v>168</v>
      </c>
      <c r="I49" s="54" t="s">
        <v>169</v>
      </c>
      <c r="J49" s="54">
        <v>2</v>
      </c>
      <c r="K49" s="54"/>
      <c r="L49" s="54">
        <f t="shared" si="0"/>
        <v>2</v>
      </c>
      <c r="M49" s="55">
        <v>37000</v>
      </c>
      <c r="P49" s="54" t="s">
        <v>168</v>
      </c>
      <c r="Q49" s="54" t="s">
        <v>169</v>
      </c>
      <c r="R49" s="54">
        <v>2</v>
      </c>
      <c r="S49" s="54"/>
      <c r="T49" s="54">
        <v>2</v>
      </c>
      <c r="U49" s="55">
        <v>37000</v>
      </c>
    </row>
    <row r="50" spans="1:21" x14ac:dyDescent="0.25">
      <c r="A50" s="131" t="s">
        <v>97</v>
      </c>
      <c r="B50" s="54" t="s">
        <v>98</v>
      </c>
      <c r="C50" s="54" t="s">
        <v>38</v>
      </c>
      <c r="D50" s="54">
        <v>1</v>
      </c>
      <c r="E50" s="55">
        <v>50000</v>
      </c>
      <c r="H50" s="54" t="s">
        <v>170</v>
      </c>
      <c r="I50" s="54" t="s">
        <v>171</v>
      </c>
      <c r="J50" s="54">
        <v>4</v>
      </c>
      <c r="K50" s="54"/>
      <c r="L50" s="54">
        <f t="shared" si="0"/>
        <v>4</v>
      </c>
      <c r="M50" s="55">
        <v>68000</v>
      </c>
      <c r="P50" s="54" t="s">
        <v>170</v>
      </c>
      <c r="Q50" s="54" t="s">
        <v>171</v>
      </c>
      <c r="R50" s="54">
        <v>2</v>
      </c>
      <c r="S50" s="54"/>
      <c r="T50" s="54">
        <v>2</v>
      </c>
      <c r="U50" s="55">
        <v>68000</v>
      </c>
    </row>
    <row r="51" spans="1:21" x14ac:dyDescent="0.25">
      <c r="A51" s="132"/>
      <c r="B51" s="130" t="s">
        <v>101</v>
      </c>
      <c r="C51" s="54" t="s">
        <v>38</v>
      </c>
      <c r="D51" s="54">
        <v>4</v>
      </c>
      <c r="E51" s="55">
        <v>60914.04</v>
      </c>
      <c r="H51" s="54" t="s">
        <v>172</v>
      </c>
      <c r="I51" s="54" t="s">
        <v>173</v>
      </c>
      <c r="J51" s="54">
        <v>4</v>
      </c>
      <c r="K51" s="54">
        <v>1</v>
      </c>
      <c r="L51" s="54">
        <f t="shared" si="0"/>
        <v>5</v>
      </c>
      <c r="M51" s="55">
        <v>145926.24</v>
      </c>
      <c r="P51" s="54" t="s">
        <v>172</v>
      </c>
      <c r="Q51" s="54" t="s">
        <v>173</v>
      </c>
      <c r="R51" s="54">
        <v>2</v>
      </c>
      <c r="S51" s="54">
        <v>1</v>
      </c>
      <c r="T51" s="54">
        <v>3</v>
      </c>
      <c r="U51" s="55">
        <v>145926.24</v>
      </c>
    </row>
    <row r="52" spans="1:21" x14ac:dyDescent="0.25">
      <c r="A52" s="132"/>
      <c r="B52" s="130"/>
      <c r="C52" s="54" t="s">
        <v>40</v>
      </c>
      <c r="D52" s="54">
        <v>18</v>
      </c>
      <c r="E52" s="55">
        <v>75350</v>
      </c>
      <c r="H52" s="54" t="s">
        <v>174</v>
      </c>
      <c r="I52" s="54" t="s">
        <v>175</v>
      </c>
      <c r="J52" s="54">
        <v>1</v>
      </c>
      <c r="K52" s="54"/>
      <c r="L52" s="54">
        <f t="shared" si="0"/>
        <v>1</v>
      </c>
      <c r="M52" s="55">
        <v>15100</v>
      </c>
      <c r="P52" s="54" t="s">
        <v>174</v>
      </c>
      <c r="Q52" s="54" t="s">
        <v>175</v>
      </c>
      <c r="R52" s="54">
        <v>1</v>
      </c>
      <c r="S52" s="54"/>
      <c r="T52" s="54">
        <v>1</v>
      </c>
      <c r="U52" s="55">
        <v>15100</v>
      </c>
    </row>
    <row r="53" spans="1:21" x14ac:dyDescent="0.25">
      <c r="A53" s="132"/>
      <c r="B53" s="130" t="s">
        <v>104</v>
      </c>
      <c r="C53" s="54" t="s">
        <v>38</v>
      </c>
      <c r="D53" s="54">
        <v>18</v>
      </c>
      <c r="E53" s="55">
        <v>2215259.0499999998</v>
      </c>
      <c r="H53" s="54" t="s">
        <v>176</v>
      </c>
      <c r="I53" s="54" t="s">
        <v>177</v>
      </c>
      <c r="J53" s="54">
        <v>5</v>
      </c>
      <c r="K53" s="54"/>
      <c r="L53" s="54">
        <f t="shared" si="0"/>
        <v>5</v>
      </c>
      <c r="M53" s="55">
        <v>14516</v>
      </c>
      <c r="P53" s="54" t="s">
        <v>176</v>
      </c>
      <c r="Q53" s="54" t="s">
        <v>177</v>
      </c>
      <c r="R53" s="54">
        <v>1</v>
      </c>
      <c r="S53" s="54"/>
      <c r="T53" s="54">
        <v>1</v>
      </c>
      <c r="U53" s="55">
        <v>14516</v>
      </c>
    </row>
    <row r="54" spans="1:21" x14ac:dyDescent="0.25">
      <c r="A54" s="132"/>
      <c r="B54" s="130"/>
      <c r="C54" s="54" t="s">
        <v>39</v>
      </c>
      <c r="D54" s="54">
        <v>2</v>
      </c>
      <c r="E54" s="55">
        <v>4922</v>
      </c>
      <c r="H54" s="54" t="s">
        <v>178</v>
      </c>
      <c r="I54" s="54" t="s">
        <v>179</v>
      </c>
      <c r="J54" s="54">
        <v>7</v>
      </c>
      <c r="K54" s="54"/>
      <c r="L54" s="54">
        <f t="shared" si="0"/>
        <v>7</v>
      </c>
      <c r="M54" s="55">
        <v>5700</v>
      </c>
      <c r="P54" s="54" t="s">
        <v>178</v>
      </c>
      <c r="Q54" s="54" t="s">
        <v>179</v>
      </c>
      <c r="R54" s="54">
        <v>1</v>
      </c>
      <c r="S54" s="54"/>
      <c r="T54" s="54">
        <v>1</v>
      </c>
      <c r="U54" s="55">
        <v>5700</v>
      </c>
    </row>
    <row r="55" spans="1:21" x14ac:dyDescent="0.25">
      <c r="A55" s="132"/>
      <c r="B55" s="130"/>
      <c r="C55" s="54" t="s">
        <v>40</v>
      </c>
      <c r="D55" s="54">
        <v>111</v>
      </c>
      <c r="E55" s="55">
        <v>230931.7</v>
      </c>
      <c r="H55" s="54" t="s">
        <v>180</v>
      </c>
      <c r="I55" s="54" t="s">
        <v>181</v>
      </c>
      <c r="J55" s="54">
        <v>2</v>
      </c>
      <c r="K55" s="54"/>
      <c r="L55" s="54">
        <f t="shared" si="0"/>
        <v>2</v>
      </c>
      <c r="M55" s="55">
        <v>1400</v>
      </c>
      <c r="P55" s="54" t="s">
        <v>180</v>
      </c>
      <c r="Q55" s="54" t="s">
        <v>181</v>
      </c>
      <c r="R55" s="54">
        <v>1</v>
      </c>
      <c r="S55" s="54"/>
      <c r="T55" s="54">
        <v>1</v>
      </c>
      <c r="U55" s="55">
        <v>1400</v>
      </c>
    </row>
    <row r="56" spans="1:21" x14ac:dyDescent="0.25">
      <c r="A56" s="132"/>
      <c r="B56" s="130" t="s">
        <v>107</v>
      </c>
      <c r="C56" s="54" t="s">
        <v>38</v>
      </c>
      <c r="D56" s="54">
        <v>32</v>
      </c>
      <c r="E56" s="55">
        <v>903535.58</v>
      </c>
      <c r="H56" s="54" t="s">
        <v>182</v>
      </c>
      <c r="I56" s="54" t="s">
        <v>183</v>
      </c>
      <c r="J56" s="54">
        <v>5</v>
      </c>
      <c r="K56" s="54"/>
      <c r="L56" s="54">
        <f t="shared" si="0"/>
        <v>5</v>
      </c>
      <c r="M56" s="55">
        <v>34519.83</v>
      </c>
      <c r="P56" s="54" t="s">
        <v>182</v>
      </c>
      <c r="Q56" s="54" t="s">
        <v>183</v>
      </c>
      <c r="R56" s="54">
        <v>2</v>
      </c>
      <c r="S56" s="54"/>
      <c r="T56" s="54">
        <v>2</v>
      </c>
      <c r="U56" s="55">
        <v>34519.83</v>
      </c>
    </row>
    <row r="57" spans="1:21" x14ac:dyDescent="0.25">
      <c r="A57" s="132"/>
      <c r="B57" s="130"/>
      <c r="C57" s="54" t="s">
        <v>39</v>
      </c>
      <c r="D57" s="54">
        <v>7</v>
      </c>
      <c r="E57" s="55">
        <v>38322.04</v>
      </c>
      <c r="H57" s="54" t="s">
        <v>184</v>
      </c>
      <c r="I57" s="54" t="s">
        <v>185</v>
      </c>
      <c r="J57" s="54">
        <v>3</v>
      </c>
      <c r="K57" s="54"/>
      <c r="L57" s="54">
        <f t="shared" si="0"/>
        <v>3</v>
      </c>
      <c r="M57" s="55">
        <v>46743.39</v>
      </c>
      <c r="P57" s="54" t="s">
        <v>184</v>
      </c>
      <c r="Q57" s="54" t="s">
        <v>185</v>
      </c>
      <c r="R57" s="54">
        <v>1</v>
      </c>
      <c r="S57" s="54"/>
      <c r="T57" s="54">
        <v>1</v>
      </c>
      <c r="U57" s="55">
        <v>46743.39</v>
      </c>
    </row>
    <row r="58" spans="1:21" x14ac:dyDescent="0.25">
      <c r="A58" s="132"/>
      <c r="B58" s="130"/>
      <c r="C58" s="54" t="s">
        <v>40</v>
      </c>
      <c r="D58" s="54">
        <v>114</v>
      </c>
      <c r="E58" s="55">
        <v>410378.06</v>
      </c>
      <c r="H58" s="54" t="s">
        <v>186</v>
      </c>
      <c r="I58" s="54" t="s">
        <v>187</v>
      </c>
      <c r="J58" s="54"/>
      <c r="K58" s="54">
        <v>19</v>
      </c>
      <c r="L58" s="54">
        <f t="shared" si="0"/>
        <v>19</v>
      </c>
      <c r="M58" s="55">
        <v>48320</v>
      </c>
      <c r="P58" s="54" t="s">
        <v>186</v>
      </c>
      <c r="Q58" s="54" t="s">
        <v>187</v>
      </c>
      <c r="R58" s="54"/>
      <c r="S58" s="54">
        <v>2</v>
      </c>
      <c r="T58" s="54">
        <v>2</v>
      </c>
      <c r="U58" s="55">
        <v>48320</v>
      </c>
    </row>
    <row r="59" spans="1:21" x14ac:dyDescent="0.25">
      <c r="A59" s="132"/>
      <c r="B59" s="130" t="s">
        <v>110</v>
      </c>
      <c r="C59" s="54" t="s">
        <v>38</v>
      </c>
      <c r="D59" s="54">
        <v>7</v>
      </c>
      <c r="E59" s="55">
        <v>231880.38</v>
      </c>
      <c r="H59" s="54" t="s">
        <v>188</v>
      </c>
      <c r="I59" s="54" t="s">
        <v>189</v>
      </c>
      <c r="J59" s="54">
        <v>1</v>
      </c>
      <c r="K59" s="54"/>
      <c r="L59" s="54">
        <f t="shared" si="0"/>
        <v>1</v>
      </c>
      <c r="M59" s="55">
        <v>3388</v>
      </c>
      <c r="P59" s="54" t="s">
        <v>188</v>
      </c>
      <c r="Q59" s="54" t="s">
        <v>189</v>
      </c>
      <c r="R59" s="54">
        <v>1</v>
      </c>
      <c r="S59" s="54"/>
      <c r="T59" s="54">
        <v>1</v>
      </c>
      <c r="U59" s="55">
        <v>3388</v>
      </c>
    </row>
    <row r="60" spans="1:21" x14ac:dyDescent="0.25">
      <c r="A60" s="132"/>
      <c r="B60" s="130"/>
      <c r="C60" s="54" t="s">
        <v>40</v>
      </c>
      <c r="D60" s="54">
        <v>11</v>
      </c>
      <c r="E60" s="55">
        <v>32603</v>
      </c>
      <c r="H60" s="54" t="s">
        <v>190</v>
      </c>
      <c r="I60" s="54" t="s">
        <v>191</v>
      </c>
      <c r="J60" s="54"/>
      <c r="K60" s="54">
        <v>3</v>
      </c>
      <c r="L60" s="54">
        <f t="shared" si="0"/>
        <v>3</v>
      </c>
      <c r="M60" s="55">
        <v>51200</v>
      </c>
      <c r="P60" s="54" t="s">
        <v>190</v>
      </c>
      <c r="Q60" s="54" t="s">
        <v>191</v>
      </c>
      <c r="R60" s="54"/>
      <c r="S60" s="54">
        <v>2</v>
      </c>
      <c r="T60" s="54">
        <v>2</v>
      </c>
      <c r="U60" s="55">
        <v>51200</v>
      </c>
    </row>
    <row r="61" spans="1:21" x14ac:dyDescent="0.25">
      <c r="A61" s="132"/>
      <c r="B61" s="130" t="s">
        <v>113</v>
      </c>
      <c r="C61" s="54" t="s">
        <v>38</v>
      </c>
      <c r="D61" s="54">
        <v>10</v>
      </c>
      <c r="E61" s="55">
        <v>535141.31999999995</v>
      </c>
      <c r="H61" s="54" t="s">
        <v>192</v>
      </c>
      <c r="I61" s="54" t="s">
        <v>193</v>
      </c>
      <c r="J61" s="54">
        <v>3</v>
      </c>
      <c r="K61" s="54">
        <v>1</v>
      </c>
      <c r="L61" s="54">
        <f t="shared" si="0"/>
        <v>4</v>
      </c>
      <c r="M61" s="55">
        <v>5700</v>
      </c>
      <c r="P61" s="54" t="s">
        <v>192</v>
      </c>
      <c r="Q61" s="54" t="s">
        <v>193</v>
      </c>
      <c r="R61" s="54">
        <v>1</v>
      </c>
      <c r="S61" s="54">
        <v>1</v>
      </c>
      <c r="T61" s="54">
        <v>2</v>
      </c>
      <c r="U61" s="55">
        <v>5700</v>
      </c>
    </row>
    <row r="62" spans="1:21" x14ac:dyDescent="0.25">
      <c r="A62" s="132"/>
      <c r="B62" s="130"/>
      <c r="C62" s="54" t="s">
        <v>39</v>
      </c>
      <c r="D62" s="54">
        <v>1</v>
      </c>
      <c r="E62" s="55">
        <v>34437.620000000003</v>
      </c>
      <c r="H62" s="54" t="s">
        <v>194</v>
      </c>
      <c r="I62" s="54" t="s">
        <v>195</v>
      </c>
      <c r="J62" s="54">
        <v>1</v>
      </c>
      <c r="K62" s="54">
        <v>9</v>
      </c>
      <c r="L62" s="54">
        <f t="shared" si="0"/>
        <v>10</v>
      </c>
      <c r="M62" s="55">
        <v>92600</v>
      </c>
      <c r="P62" s="54" t="s">
        <v>194</v>
      </c>
      <c r="Q62" s="54" t="s">
        <v>195</v>
      </c>
      <c r="R62" s="54">
        <v>1</v>
      </c>
      <c r="S62" s="54">
        <v>1</v>
      </c>
      <c r="T62" s="54">
        <v>2</v>
      </c>
      <c r="U62" s="55">
        <v>92600</v>
      </c>
    </row>
    <row r="63" spans="1:21" x14ac:dyDescent="0.25">
      <c r="A63" s="132"/>
      <c r="B63" s="130"/>
      <c r="C63" s="54" t="s">
        <v>40</v>
      </c>
      <c r="D63" s="54">
        <v>19</v>
      </c>
      <c r="E63" s="55">
        <v>32190.36</v>
      </c>
      <c r="H63" s="54" t="s">
        <v>196</v>
      </c>
      <c r="I63" s="54" t="s">
        <v>197</v>
      </c>
      <c r="J63" s="54">
        <v>3</v>
      </c>
      <c r="K63" s="54"/>
      <c r="L63" s="54">
        <f t="shared" si="0"/>
        <v>3</v>
      </c>
      <c r="M63" s="55">
        <v>34149</v>
      </c>
      <c r="P63" s="54" t="s">
        <v>196</v>
      </c>
      <c r="Q63" s="54" t="s">
        <v>197</v>
      </c>
      <c r="R63" s="54">
        <v>1</v>
      </c>
      <c r="S63" s="54"/>
      <c r="T63" s="54">
        <v>1</v>
      </c>
      <c r="U63" s="55">
        <v>34149</v>
      </c>
    </row>
    <row r="64" spans="1:21" x14ac:dyDescent="0.25">
      <c r="A64" s="132"/>
      <c r="B64" s="130" t="s">
        <v>116</v>
      </c>
      <c r="C64" s="54" t="s">
        <v>38</v>
      </c>
      <c r="D64" s="54">
        <v>5</v>
      </c>
      <c r="E64" s="55">
        <v>129343.39</v>
      </c>
      <c r="H64" s="54" t="s">
        <v>198</v>
      </c>
      <c r="I64" s="54" t="s">
        <v>199</v>
      </c>
      <c r="J64" s="54">
        <v>1</v>
      </c>
      <c r="K64" s="54"/>
      <c r="L64" s="54">
        <f t="shared" si="0"/>
        <v>1</v>
      </c>
      <c r="M64" s="55">
        <v>4800</v>
      </c>
      <c r="P64" s="54" t="s">
        <v>198</v>
      </c>
      <c r="Q64" s="54" t="s">
        <v>199</v>
      </c>
      <c r="R64" s="54">
        <v>1</v>
      </c>
      <c r="S64" s="54"/>
      <c r="T64" s="54">
        <v>1</v>
      </c>
      <c r="U64" s="55">
        <v>4800</v>
      </c>
    </row>
    <row r="65" spans="1:21" x14ac:dyDescent="0.25">
      <c r="A65" s="132"/>
      <c r="B65" s="130"/>
      <c r="C65" s="54" t="s">
        <v>40</v>
      </c>
      <c r="D65" s="54">
        <v>15</v>
      </c>
      <c r="E65" s="55">
        <v>67213.78</v>
      </c>
      <c r="H65" s="54" t="s">
        <v>200</v>
      </c>
      <c r="I65" s="54" t="s">
        <v>201</v>
      </c>
      <c r="J65" s="54">
        <v>37</v>
      </c>
      <c r="K65" s="54"/>
      <c r="L65" s="54">
        <f t="shared" si="0"/>
        <v>37</v>
      </c>
      <c r="M65" s="55">
        <v>379297.04</v>
      </c>
      <c r="P65" s="54" t="s">
        <v>200</v>
      </c>
      <c r="Q65" s="54" t="s">
        <v>201</v>
      </c>
      <c r="R65" s="54">
        <v>1</v>
      </c>
      <c r="S65" s="54"/>
      <c r="T65" s="54">
        <v>1</v>
      </c>
      <c r="U65" s="55">
        <v>379297.04</v>
      </c>
    </row>
    <row r="66" spans="1:21" x14ac:dyDescent="0.25">
      <c r="A66" s="132"/>
      <c r="B66" s="130" t="s">
        <v>119</v>
      </c>
      <c r="C66" s="54" t="s">
        <v>38</v>
      </c>
      <c r="D66" s="54">
        <v>1</v>
      </c>
      <c r="E66" s="55">
        <v>50000</v>
      </c>
      <c r="H66" s="54" t="s">
        <v>202</v>
      </c>
      <c r="I66" s="54" t="s">
        <v>203</v>
      </c>
      <c r="J66" s="54">
        <v>1</v>
      </c>
      <c r="K66" s="54"/>
      <c r="L66" s="54">
        <f t="shared" si="0"/>
        <v>1</v>
      </c>
      <c r="M66" s="55">
        <v>24000</v>
      </c>
      <c r="P66" s="54" t="s">
        <v>202</v>
      </c>
      <c r="Q66" s="54" t="s">
        <v>203</v>
      </c>
      <c r="R66" s="54">
        <v>1</v>
      </c>
      <c r="S66" s="54"/>
      <c r="T66" s="54">
        <v>1</v>
      </c>
      <c r="U66" s="55">
        <v>24000</v>
      </c>
    </row>
    <row r="67" spans="1:21" x14ac:dyDescent="0.25">
      <c r="A67" s="132"/>
      <c r="B67" s="130"/>
      <c r="C67" s="54" t="s">
        <v>40</v>
      </c>
      <c r="D67" s="54">
        <v>11</v>
      </c>
      <c r="E67" s="55">
        <v>64029.26</v>
      </c>
      <c r="H67" s="54" t="s">
        <v>204</v>
      </c>
      <c r="I67" s="54" t="s">
        <v>205</v>
      </c>
      <c r="J67" s="54">
        <v>1</v>
      </c>
      <c r="K67" s="54"/>
      <c r="L67" s="54">
        <f t="shared" si="0"/>
        <v>1</v>
      </c>
      <c r="M67" s="55">
        <v>2000</v>
      </c>
      <c r="P67" s="54" t="s">
        <v>204</v>
      </c>
      <c r="Q67" s="54" t="s">
        <v>205</v>
      </c>
      <c r="R67" s="54">
        <v>1</v>
      </c>
      <c r="S67" s="54"/>
      <c r="T67" s="54">
        <v>1</v>
      </c>
      <c r="U67" s="55">
        <v>2000</v>
      </c>
    </row>
    <row r="68" spans="1:21" x14ac:dyDescent="0.25">
      <c r="A68" s="132"/>
      <c r="B68" s="54" t="s">
        <v>122</v>
      </c>
      <c r="C68" s="54" t="s">
        <v>40</v>
      </c>
      <c r="D68" s="54">
        <v>5</v>
      </c>
      <c r="E68" s="55">
        <v>14516</v>
      </c>
      <c r="H68" s="54" t="s">
        <v>206</v>
      </c>
      <c r="I68" s="54" t="s">
        <v>207</v>
      </c>
      <c r="J68" s="54"/>
      <c r="K68" s="54">
        <v>1</v>
      </c>
      <c r="L68" s="54">
        <f t="shared" si="0"/>
        <v>1</v>
      </c>
      <c r="M68" s="55">
        <v>3750</v>
      </c>
      <c r="P68" s="54" t="s">
        <v>206</v>
      </c>
      <c r="Q68" s="54" t="s">
        <v>207</v>
      </c>
      <c r="R68" s="54"/>
      <c r="S68" s="54">
        <v>1</v>
      </c>
      <c r="T68" s="54">
        <v>1</v>
      </c>
      <c r="U68" s="55">
        <v>3750</v>
      </c>
    </row>
    <row r="69" spans="1:21" x14ac:dyDescent="0.25">
      <c r="A69" s="132"/>
      <c r="B69" s="130" t="s">
        <v>125</v>
      </c>
      <c r="C69" s="54" t="s">
        <v>38</v>
      </c>
      <c r="D69" s="54">
        <v>1</v>
      </c>
      <c r="E69" s="55">
        <v>172231.4</v>
      </c>
      <c r="H69" s="54" t="s">
        <v>208</v>
      </c>
      <c r="I69" s="54" t="s">
        <v>209</v>
      </c>
      <c r="J69" s="54"/>
      <c r="K69" s="54">
        <v>4</v>
      </c>
      <c r="L69" s="54">
        <f t="shared" si="0"/>
        <v>4</v>
      </c>
      <c r="M69" s="55">
        <v>12304.3</v>
      </c>
      <c r="P69" s="54" t="s">
        <v>208</v>
      </c>
      <c r="Q69" s="54" t="s">
        <v>209</v>
      </c>
      <c r="R69" s="54"/>
      <c r="S69" s="54">
        <v>2</v>
      </c>
      <c r="T69" s="54">
        <v>2</v>
      </c>
      <c r="U69" s="55">
        <v>12304.3</v>
      </c>
    </row>
    <row r="70" spans="1:21" x14ac:dyDescent="0.25">
      <c r="A70" s="129"/>
      <c r="B70" s="130"/>
      <c r="C70" s="54" t="s">
        <v>40</v>
      </c>
      <c r="D70" s="54">
        <v>1</v>
      </c>
      <c r="E70" s="55">
        <v>3750</v>
      </c>
      <c r="H70" s="54" t="s">
        <v>210</v>
      </c>
      <c r="I70" s="54" t="s">
        <v>211</v>
      </c>
      <c r="J70" s="54">
        <v>1</v>
      </c>
      <c r="K70" s="54">
        <v>1</v>
      </c>
      <c r="L70" s="54">
        <f t="shared" si="0"/>
        <v>2</v>
      </c>
      <c r="M70" s="55">
        <v>11700</v>
      </c>
      <c r="P70" s="54" t="s">
        <v>210</v>
      </c>
      <c r="Q70" s="54" t="s">
        <v>211</v>
      </c>
      <c r="R70" s="54">
        <v>1</v>
      </c>
      <c r="S70" s="54">
        <v>1</v>
      </c>
      <c r="T70" s="54">
        <v>2</v>
      </c>
      <c r="U70" s="55">
        <v>11700</v>
      </c>
    </row>
    <row r="71" spans="1:21" ht="15.75" thickBot="1" x14ac:dyDescent="0.3">
      <c r="A71" s="46" t="s">
        <v>1</v>
      </c>
      <c r="B71" s="46"/>
      <c r="C71" s="46"/>
      <c r="D71" s="46">
        <f>SUM(D35:D70)</f>
        <v>709</v>
      </c>
      <c r="E71" s="47">
        <f>SUM(E35:E70)</f>
        <v>6579004.8799999999</v>
      </c>
      <c r="H71" s="54" t="s">
        <v>212</v>
      </c>
      <c r="I71" s="54" t="s">
        <v>213</v>
      </c>
      <c r="J71" s="54"/>
      <c r="K71" s="54">
        <v>4</v>
      </c>
      <c r="L71" s="54">
        <f t="shared" si="0"/>
        <v>4</v>
      </c>
      <c r="M71" s="55">
        <v>14771.96</v>
      </c>
      <c r="P71" s="54" t="s">
        <v>212</v>
      </c>
      <c r="Q71" s="54" t="s">
        <v>213</v>
      </c>
      <c r="R71" s="54"/>
      <c r="S71" s="54">
        <v>3</v>
      </c>
      <c r="T71" s="54">
        <v>3</v>
      </c>
      <c r="U71" s="55">
        <v>14771.96</v>
      </c>
    </row>
    <row r="72" spans="1:21" ht="15.75" thickTop="1" x14ac:dyDescent="0.25">
      <c r="H72" s="54" t="s">
        <v>214</v>
      </c>
      <c r="I72" s="54" t="s">
        <v>215</v>
      </c>
      <c r="J72" s="54">
        <v>3</v>
      </c>
      <c r="K72" s="54"/>
      <c r="L72" s="54">
        <f t="shared" si="0"/>
        <v>3</v>
      </c>
      <c r="M72" s="55">
        <v>59000</v>
      </c>
      <c r="P72" s="54" t="s">
        <v>214</v>
      </c>
      <c r="Q72" s="54" t="s">
        <v>215</v>
      </c>
      <c r="R72" s="54">
        <v>3</v>
      </c>
      <c r="S72" s="54"/>
      <c r="T72" s="54">
        <v>3</v>
      </c>
      <c r="U72" s="55">
        <v>59000</v>
      </c>
    </row>
    <row r="73" spans="1:21" x14ac:dyDescent="0.25">
      <c r="H73" s="54" t="s">
        <v>216</v>
      </c>
      <c r="I73" s="54" t="s">
        <v>217</v>
      </c>
      <c r="J73" s="54">
        <v>1</v>
      </c>
      <c r="K73" s="54"/>
      <c r="L73" s="54">
        <f t="shared" si="0"/>
        <v>1</v>
      </c>
      <c r="M73" s="55">
        <v>522</v>
      </c>
      <c r="P73" s="54" t="s">
        <v>216</v>
      </c>
      <c r="Q73" s="54" t="s">
        <v>217</v>
      </c>
      <c r="R73" s="54">
        <v>1</v>
      </c>
      <c r="S73" s="54"/>
      <c r="T73" s="54">
        <v>1</v>
      </c>
      <c r="U73" s="55">
        <v>522</v>
      </c>
    </row>
    <row r="74" spans="1:21" ht="15.75" thickBot="1" x14ac:dyDescent="0.3">
      <c r="A74" s="51" t="s">
        <v>218</v>
      </c>
      <c r="B74" s="51"/>
      <c r="H74" s="54" t="s">
        <v>219</v>
      </c>
      <c r="I74" s="54" t="s">
        <v>220</v>
      </c>
      <c r="J74" s="54">
        <v>9</v>
      </c>
      <c r="K74" s="54"/>
      <c r="L74" s="54">
        <f t="shared" si="0"/>
        <v>9</v>
      </c>
      <c r="M74" s="55">
        <v>1656870.65</v>
      </c>
      <c r="P74" s="54" t="s">
        <v>219</v>
      </c>
      <c r="Q74" s="54" t="s">
        <v>220</v>
      </c>
      <c r="R74" s="54">
        <v>5</v>
      </c>
      <c r="S74" s="54"/>
      <c r="T74" s="54">
        <v>5</v>
      </c>
      <c r="U74" s="55">
        <v>1656870.65</v>
      </c>
    </row>
    <row r="75" spans="1:21" ht="16.5" thickTop="1" thickBot="1" x14ac:dyDescent="0.3">
      <c r="A75" s="51" t="s">
        <v>66</v>
      </c>
      <c r="B75" s="51" t="s">
        <v>67</v>
      </c>
      <c r="C75" s="50" t="s">
        <v>42</v>
      </c>
      <c r="D75" s="50" t="s">
        <v>43</v>
      </c>
      <c r="E75" s="50" t="s">
        <v>1</v>
      </c>
      <c r="F75" s="50" t="s">
        <v>68</v>
      </c>
      <c r="H75" s="54" t="s">
        <v>221</v>
      </c>
      <c r="I75" s="54" t="s">
        <v>222</v>
      </c>
      <c r="J75" s="54">
        <v>1</v>
      </c>
      <c r="K75" s="54">
        <v>3</v>
      </c>
      <c r="L75" s="54">
        <f t="shared" si="0"/>
        <v>4</v>
      </c>
      <c r="M75" s="55">
        <v>38250</v>
      </c>
      <c r="P75" s="54" t="s">
        <v>221</v>
      </c>
      <c r="Q75" s="54" t="s">
        <v>222</v>
      </c>
      <c r="R75" s="54">
        <v>1</v>
      </c>
      <c r="S75" s="54">
        <v>2</v>
      </c>
      <c r="T75" s="54">
        <v>3</v>
      </c>
      <c r="U75" s="55">
        <v>38250</v>
      </c>
    </row>
    <row r="76" spans="1:21" ht="15.75" thickTop="1" x14ac:dyDescent="0.25">
      <c r="A76" s="129" t="s">
        <v>71</v>
      </c>
      <c r="B76" s="52" t="s">
        <v>72</v>
      </c>
      <c r="C76" s="52">
        <v>2</v>
      </c>
      <c r="D76" s="52"/>
      <c r="E76" s="52">
        <f>SUM(C76:D76)</f>
        <v>2</v>
      </c>
      <c r="F76" s="53">
        <v>2600</v>
      </c>
      <c r="H76" s="54" t="s">
        <v>223</v>
      </c>
      <c r="I76" s="54" t="s">
        <v>223</v>
      </c>
      <c r="J76" s="54">
        <v>3</v>
      </c>
      <c r="K76" s="54">
        <v>1</v>
      </c>
      <c r="L76" s="54">
        <f t="shared" si="0"/>
        <v>4</v>
      </c>
      <c r="M76" s="55">
        <v>26065.040000000001</v>
      </c>
      <c r="P76" s="54" t="s">
        <v>224</v>
      </c>
      <c r="Q76" s="54" t="s">
        <v>224</v>
      </c>
      <c r="R76" s="54">
        <v>3</v>
      </c>
      <c r="S76" s="54">
        <v>1</v>
      </c>
      <c r="T76" s="54">
        <v>4</v>
      </c>
      <c r="U76" s="55">
        <v>26065.040000000001</v>
      </c>
    </row>
    <row r="77" spans="1:21" x14ac:dyDescent="0.25">
      <c r="A77" s="130"/>
      <c r="B77" s="54" t="s">
        <v>75</v>
      </c>
      <c r="C77" s="54">
        <v>5</v>
      </c>
      <c r="D77" s="54">
        <v>4</v>
      </c>
      <c r="E77" s="54">
        <f t="shared" ref="E77:E94" si="2">SUM(C77:D77)</f>
        <v>9</v>
      </c>
      <c r="F77" s="55">
        <v>220997.8</v>
      </c>
      <c r="H77" s="54" t="s">
        <v>225</v>
      </c>
      <c r="I77" s="54" t="s">
        <v>226</v>
      </c>
      <c r="J77" s="54">
        <v>17</v>
      </c>
      <c r="K77" s="54">
        <v>2</v>
      </c>
      <c r="L77" s="54">
        <f t="shared" ref="L77:L90" si="3">SUM(J77:K77)</f>
        <v>19</v>
      </c>
      <c r="M77" s="55">
        <v>24535.94</v>
      </c>
      <c r="P77" s="54" t="s">
        <v>225</v>
      </c>
      <c r="Q77" s="54" t="s">
        <v>226</v>
      </c>
      <c r="R77" s="54">
        <v>2</v>
      </c>
      <c r="S77" s="54">
        <v>1</v>
      </c>
      <c r="T77" s="54">
        <v>3</v>
      </c>
      <c r="U77" s="55">
        <v>24535.94</v>
      </c>
    </row>
    <row r="78" spans="1:21" x14ac:dyDescent="0.25">
      <c r="A78" s="130"/>
      <c r="B78" s="54" t="s">
        <v>78</v>
      </c>
      <c r="C78" s="54">
        <v>12</v>
      </c>
      <c r="D78" s="54">
        <v>10</v>
      </c>
      <c r="E78" s="54">
        <f t="shared" si="2"/>
        <v>22</v>
      </c>
      <c r="F78" s="55">
        <v>741433.94</v>
      </c>
      <c r="H78" s="54" t="s">
        <v>227</v>
      </c>
      <c r="I78" s="54" t="s">
        <v>228</v>
      </c>
      <c r="J78" s="54"/>
      <c r="K78" s="54">
        <v>79</v>
      </c>
      <c r="L78" s="54">
        <f t="shared" si="3"/>
        <v>79</v>
      </c>
      <c r="M78" s="55">
        <v>69521</v>
      </c>
      <c r="P78" s="54" t="s">
        <v>227</v>
      </c>
      <c r="Q78" s="54" t="s">
        <v>228</v>
      </c>
      <c r="R78" s="54"/>
      <c r="S78" s="54">
        <v>3</v>
      </c>
      <c r="T78" s="54">
        <v>3</v>
      </c>
      <c r="U78" s="55">
        <v>69521</v>
      </c>
    </row>
    <row r="79" spans="1:21" x14ac:dyDescent="0.25">
      <c r="A79" s="130"/>
      <c r="B79" s="54" t="s">
        <v>81</v>
      </c>
      <c r="C79" s="54">
        <v>5</v>
      </c>
      <c r="D79" s="54">
        <v>1</v>
      </c>
      <c r="E79" s="54">
        <f t="shared" si="2"/>
        <v>6</v>
      </c>
      <c r="F79" s="55">
        <v>72414.87</v>
      </c>
      <c r="H79" s="54" t="s">
        <v>229</v>
      </c>
      <c r="I79" s="54" t="s">
        <v>230</v>
      </c>
      <c r="J79" s="54">
        <v>48</v>
      </c>
      <c r="K79" s="54"/>
      <c r="L79" s="54">
        <f t="shared" si="3"/>
        <v>48</v>
      </c>
      <c r="M79" s="55">
        <v>37518.800000000003</v>
      </c>
      <c r="P79" s="54" t="s">
        <v>229</v>
      </c>
      <c r="Q79" s="54" t="s">
        <v>230</v>
      </c>
      <c r="R79" s="54">
        <v>1</v>
      </c>
      <c r="S79" s="54"/>
      <c r="T79" s="54">
        <v>1</v>
      </c>
      <c r="U79" s="55">
        <v>37518.800000000003</v>
      </c>
    </row>
    <row r="80" spans="1:21" x14ac:dyDescent="0.25">
      <c r="A80" s="130"/>
      <c r="B80" s="54" t="s">
        <v>84</v>
      </c>
      <c r="C80" s="54">
        <v>1</v>
      </c>
      <c r="D80" s="54"/>
      <c r="E80" s="54">
        <f t="shared" si="2"/>
        <v>1</v>
      </c>
      <c r="F80" s="55">
        <v>46743.39</v>
      </c>
      <c r="H80" s="54" t="s">
        <v>231</v>
      </c>
      <c r="I80" s="54" t="s">
        <v>232</v>
      </c>
      <c r="J80" s="54">
        <v>2</v>
      </c>
      <c r="K80" s="54"/>
      <c r="L80" s="54">
        <f t="shared" si="3"/>
        <v>2</v>
      </c>
      <c r="M80" s="55">
        <v>2855</v>
      </c>
      <c r="P80" s="54" t="s">
        <v>231</v>
      </c>
      <c r="Q80" s="54" t="s">
        <v>232</v>
      </c>
      <c r="R80" s="54">
        <v>1</v>
      </c>
      <c r="S80" s="54"/>
      <c r="T80" s="54">
        <v>1</v>
      </c>
      <c r="U80" s="55">
        <v>2855</v>
      </c>
    </row>
    <row r="81" spans="1:21" x14ac:dyDescent="0.25">
      <c r="A81" s="130" t="s">
        <v>87</v>
      </c>
      <c r="B81" s="54" t="s">
        <v>88</v>
      </c>
      <c r="C81" s="54">
        <v>3</v>
      </c>
      <c r="D81" s="54"/>
      <c r="E81" s="54">
        <f t="shared" si="2"/>
        <v>3</v>
      </c>
      <c r="F81" s="55">
        <v>47609</v>
      </c>
      <c r="H81" s="54" t="s">
        <v>233</v>
      </c>
      <c r="I81" s="54" t="s">
        <v>234</v>
      </c>
      <c r="J81" s="54">
        <v>15</v>
      </c>
      <c r="K81" s="54">
        <v>1</v>
      </c>
      <c r="L81" s="54">
        <f t="shared" si="3"/>
        <v>16</v>
      </c>
      <c r="M81" s="55">
        <v>363055</v>
      </c>
      <c r="P81" s="54" t="s">
        <v>233</v>
      </c>
      <c r="Q81" s="54" t="s">
        <v>234</v>
      </c>
      <c r="R81" s="54">
        <v>3</v>
      </c>
      <c r="S81" s="54">
        <v>1</v>
      </c>
      <c r="T81" s="54">
        <v>4</v>
      </c>
      <c r="U81" s="55">
        <v>363055</v>
      </c>
    </row>
    <row r="82" spans="1:21" x14ac:dyDescent="0.25">
      <c r="A82" s="130"/>
      <c r="B82" s="54" t="s">
        <v>91</v>
      </c>
      <c r="C82" s="54"/>
      <c r="D82" s="54">
        <v>4</v>
      </c>
      <c r="E82" s="54">
        <f t="shared" si="2"/>
        <v>4</v>
      </c>
      <c r="F82" s="55">
        <v>29571.96</v>
      </c>
      <c r="H82" s="54" t="s">
        <v>235</v>
      </c>
      <c r="I82" s="54" t="s">
        <v>236</v>
      </c>
      <c r="J82" s="54">
        <v>5</v>
      </c>
      <c r="K82" s="54"/>
      <c r="L82" s="54">
        <f t="shared" si="3"/>
        <v>5</v>
      </c>
      <c r="M82" s="55">
        <v>114161</v>
      </c>
      <c r="P82" s="54" t="s">
        <v>235</v>
      </c>
      <c r="Q82" s="54" t="s">
        <v>236</v>
      </c>
      <c r="R82" s="54">
        <v>2</v>
      </c>
      <c r="S82" s="54"/>
      <c r="T82" s="54">
        <v>2</v>
      </c>
      <c r="U82" s="55">
        <v>114161</v>
      </c>
    </row>
    <row r="83" spans="1:21" x14ac:dyDescent="0.25">
      <c r="A83" s="130"/>
      <c r="B83" s="54" t="s">
        <v>94</v>
      </c>
      <c r="C83" s="54">
        <v>4</v>
      </c>
      <c r="D83" s="54">
        <v>2</v>
      </c>
      <c r="E83" s="54">
        <f t="shared" si="2"/>
        <v>6</v>
      </c>
      <c r="F83" s="55">
        <v>60684.94</v>
      </c>
      <c r="H83" s="54" t="s">
        <v>237</v>
      </c>
      <c r="I83" s="54" t="s">
        <v>238</v>
      </c>
      <c r="J83" s="54">
        <v>1</v>
      </c>
      <c r="K83" s="54"/>
      <c r="L83" s="54">
        <f t="shared" si="3"/>
        <v>1</v>
      </c>
      <c r="M83" s="55">
        <v>106000</v>
      </c>
      <c r="P83" s="54" t="s">
        <v>237</v>
      </c>
      <c r="Q83" s="54" t="s">
        <v>238</v>
      </c>
      <c r="R83" s="54">
        <v>1</v>
      </c>
      <c r="S83" s="54"/>
      <c r="T83" s="54">
        <v>1</v>
      </c>
      <c r="U83" s="55">
        <v>106000</v>
      </c>
    </row>
    <row r="84" spans="1:21" x14ac:dyDescent="0.25">
      <c r="A84" s="130" t="s">
        <v>97</v>
      </c>
      <c r="B84" s="54" t="s">
        <v>98</v>
      </c>
      <c r="C84" s="54"/>
      <c r="D84" s="54">
        <v>1</v>
      </c>
      <c r="E84" s="54">
        <f t="shared" si="2"/>
        <v>1</v>
      </c>
      <c r="F84" s="55">
        <v>50000</v>
      </c>
      <c r="H84" s="54" t="s">
        <v>239</v>
      </c>
      <c r="I84" s="54" t="s">
        <v>240</v>
      </c>
      <c r="J84" s="54">
        <v>3</v>
      </c>
      <c r="K84" s="54">
        <v>6</v>
      </c>
      <c r="L84" s="54">
        <f t="shared" si="3"/>
        <v>9</v>
      </c>
      <c r="M84" s="55">
        <v>164400</v>
      </c>
      <c r="P84" s="54" t="s">
        <v>239</v>
      </c>
      <c r="Q84" s="54" t="s">
        <v>240</v>
      </c>
      <c r="R84" s="54">
        <v>3</v>
      </c>
      <c r="S84" s="54">
        <v>3</v>
      </c>
      <c r="T84" s="54">
        <v>6</v>
      </c>
      <c r="U84" s="55">
        <v>164400</v>
      </c>
    </row>
    <row r="85" spans="1:21" x14ac:dyDescent="0.25">
      <c r="A85" s="130"/>
      <c r="B85" s="54" t="s">
        <v>101</v>
      </c>
      <c r="C85" s="54">
        <v>2</v>
      </c>
      <c r="D85" s="54">
        <v>3</v>
      </c>
      <c r="E85" s="54">
        <f t="shared" si="2"/>
        <v>5</v>
      </c>
      <c r="F85" s="55">
        <v>136264.04</v>
      </c>
      <c r="H85" s="54" t="s">
        <v>241</v>
      </c>
      <c r="I85" s="54" t="s">
        <v>242</v>
      </c>
      <c r="J85" s="54">
        <v>3</v>
      </c>
      <c r="K85" s="54"/>
      <c r="L85" s="54">
        <f t="shared" si="3"/>
        <v>3</v>
      </c>
      <c r="M85" s="55">
        <v>9000</v>
      </c>
      <c r="P85" s="54" t="s">
        <v>241</v>
      </c>
      <c r="Q85" s="54" t="s">
        <v>242</v>
      </c>
      <c r="R85" s="54">
        <v>2</v>
      </c>
      <c r="S85" s="54"/>
      <c r="T85" s="54">
        <v>2</v>
      </c>
      <c r="U85" s="55">
        <v>9000</v>
      </c>
    </row>
    <row r="86" spans="1:21" x14ac:dyDescent="0.25">
      <c r="A86" s="130"/>
      <c r="B86" s="54" t="s">
        <v>104</v>
      </c>
      <c r="C86" s="54">
        <v>22</v>
      </c>
      <c r="D86" s="54">
        <v>5</v>
      </c>
      <c r="E86" s="54">
        <f t="shared" si="2"/>
        <v>27</v>
      </c>
      <c r="F86" s="55">
        <v>2451112.75</v>
      </c>
      <c r="H86" s="54" t="s">
        <v>243</v>
      </c>
      <c r="I86" s="54" t="s">
        <v>244</v>
      </c>
      <c r="J86" s="54">
        <v>2</v>
      </c>
      <c r="K86" s="54"/>
      <c r="L86" s="54">
        <f t="shared" si="3"/>
        <v>2</v>
      </c>
      <c r="M86" s="55">
        <v>75000</v>
      </c>
      <c r="P86" s="54" t="s">
        <v>243</v>
      </c>
      <c r="Q86" s="54" t="s">
        <v>244</v>
      </c>
      <c r="R86" s="54">
        <v>1</v>
      </c>
      <c r="S86" s="54"/>
      <c r="T86" s="54">
        <v>1</v>
      </c>
      <c r="U86" s="55">
        <v>75000</v>
      </c>
    </row>
    <row r="87" spans="1:21" x14ac:dyDescent="0.25">
      <c r="A87" s="130"/>
      <c r="B87" s="54" t="s">
        <v>107</v>
      </c>
      <c r="C87" s="54">
        <v>29</v>
      </c>
      <c r="D87" s="54">
        <v>4</v>
      </c>
      <c r="E87" s="54">
        <f t="shared" si="2"/>
        <v>33</v>
      </c>
      <c r="F87" s="55">
        <v>1352235.68</v>
      </c>
      <c r="H87" s="54" t="s">
        <v>245</v>
      </c>
      <c r="I87" s="54" t="s">
        <v>246</v>
      </c>
      <c r="J87" s="54"/>
      <c r="K87" s="54">
        <v>1</v>
      </c>
      <c r="L87" s="54">
        <f t="shared" si="3"/>
        <v>1</v>
      </c>
      <c r="M87" s="55">
        <v>1400</v>
      </c>
      <c r="P87" s="54" t="s">
        <v>245</v>
      </c>
      <c r="Q87" s="54" t="s">
        <v>246</v>
      </c>
      <c r="R87" s="54"/>
      <c r="S87" s="54">
        <v>1</v>
      </c>
      <c r="T87" s="54">
        <v>1</v>
      </c>
      <c r="U87" s="55">
        <v>1400</v>
      </c>
    </row>
    <row r="88" spans="1:21" x14ac:dyDescent="0.25">
      <c r="A88" s="130"/>
      <c r="B88" s="54" t="s">
        <v>110</v>
      </c>
      <c r="C88" s="54">
        <v>5</v>
      </c>
      <c r="D88" s="54">
        <v>7</v>
      </c>
      <c r="E88" s="54">
        <f t="shared" si="2"/>
        <v>12</v>
      </c>
      <c r="F88" s="55">
        <v>264483.38</v>
      </c>
      <c r="H88" s="54" t="s">
        <v>247</v>
      </c>
      <c r="I88" s="54" t="s">
        <v>248</v>
      </c>
      <c r="J88" s="54"/>
      <c r="K88" s="54">
        <v>2</v>
      </c>
      <c r="L88" s="54">
        <f t="shared" si="3"/>
        <v>2</v>
      </c>
      <c r="M88" s="55">
        <v>55160</v>
      </c>
      <c r="P88" s="54" t="s">
        <v>247</v>
      </c>
      <c r="Q88" s="54" t="s">
        <v>248</v>
      </c>
      <c r="R88" s="54"/>
      <c r="S88" s="54">
        <v>2</v>
      </c>
      <c r="T88" s="54">
        <v>2</v>
      </c>
      <c r="U88" s="55">
        <v>55160</v>
      </c>
    </row>
    <row r="89" spans="1:21" x14ac:dyDescent="0.25">
      <c r="A89" s="130"/>
      <c r="B89" s="54" t="s">
        <v>113</v>
      </c>
      <c r="C89" s="54">
        <v>11</v>
      </c>
      <c r="D89" s="54">
        <v>5</v>
      </c>
      <c r="E89" s="54">
        <f t="shared" si="2"/>
        <v>16</v>
      </c>
      <c r="F89" s="55">
        <v>601769.30000000005</v>
      </c>
      <c r="H89" s="54" t="s">
        <v>249</v>
      </c>
      <c r="I89" s="54" t="s">
        <v>250</v>
      </c>
      <c r="J89" s="54">
        <v>1</v>
      </c>
      <c r="K89" s="54">
        <v>1</v>
      </c>
      <c r="L89" s="54">
        <f t="shared" si="3"/>
        <v>2</v>
      </c>
      <c r="M89" s="55">
        <v>35437.620000000003</v>
      </c>
      <c r="P89" s="54" t="s">
        <v>249</v>
      </c>
      <c r="Q89" s="54" t="s">
        <v>250</v>
      </c>
      <c r="R89" s="54">
        <v>1</v>
      </c>
      <c r="S89" s="54">
        <v>1</v>
      </c>
      <c r="T89" s="54">
        <v>2</v>
      </c>
      <c r="U89" s="55">
        <v>35437.620000000003</v>
      </c>
    </row>
    <row r="90" spans="1:21" x14ac:dyDescent="0.25">
      <c r="A90" s="130"/>
      <c r="B90" s="54" t="s">
        <v>116</v>
      </c>
      <c r="C90" s="54">
        <v>7</v>
      </c>
      <c r="D90" s="54">
        <v>1</v>
      </c>
      <c r="E90" s="54">
        <f t="shared" si="2"/>
        <v>8</v>
      </c>
      <c r="F90" s="55">
        <v>196557.17</v>
      </c>
      <c r="H90" s="54" t="s">
        <v>251</v>
      </c>
      <c r="I90" s="54" t="s">
        <v>252</v>
      </c>
      <c r="J90" s="54">
        <v>1</v>
      </c>
      <c r="K90" s="54"/>
      <c r="L90" s="54">
        <f t="shared" si="3"/>
        <v>1</v>
      </c>
      <c r="M90" s="55">
        <v>917.22</v>
      </c>
      <c r="P90" s="54" t="s">
        <v>251</v>
      </c>
      <c r="Q90" s="54" t="s">
        <v>252</v>
      </c>
      <c r="R90" s="54">
        <v>1</v>
      </c>
      <c r="S90" s="54"/>
      <c r="T90" s="54">
        <v>1</v>
      </c>
      <c r="U90" s="55">
        <v>917.22</v>
      </c>
    </row>
    <row r="91" spans="1:21" ht="15.75" thickBot="1" x14ac:dyDescent="0.3">
      <c r="A91" s="130"/>
      <c r="B91" s="54" t="s">
        <v>119</v>
      </c>
      <c r="C91" s="54">
        <v>3</v>
      </c>
      <c r="D91" s="54">
        <v>4</v>
      </c>
      <c r="E91" s="54">
        <f t="shared" si="2"/>
        <v>7</v>
      </c>
      <c r="F91" s="55">
        <v>114029.26</v>
      </c>
      <c r="H91" s="46" t="s">
        <v>1</v>
      </c>
      <c r="I91" s="46"/>
      <c r="J91" s="46">
        <f>SUM(J12:J90)</f>
        <v>530</v>
      </c>
      <c r="K91" s="46">
        <f t="shared" ref="K91:L91" si="4">SUM(K12:K90)</f>
        <v>179</v>
      </c>
      <c r="L91" s="46">
        <f t="shared" si="4"/>
        <v>709</v>
      </c>
      <c r="M91" s="47">
        <f>SUM(M12:M90)</f>
        <v>6579004.8799999999</v>
      </c>
      <c r="P91" s="46" t="s">
        <v>1</v>
      </c>
      <c r="Q91" s="46"/>
      <c r="R91" s="46">
        <f>SUM(R12:R90)</f>
        <v>112</v>
      </c>
      <c r="S91" s="46">
        <f t="shared" ref="S91:T91" si="5">SUM(S12:S90)</f>
        <v>53</v>
      </c>
      <c r="T91" s="46">
        <f t="shared" si="5"/>
        <v>165</v>
      </c>
      <c r="U91" s="47">
        <f>SUM(U12:U90)</f>
        <v>6579004.8799999999</v>
      </c>
    </row>
    <row r="92" spans="1:21" ht="15.75" thickTop="1" x14ac:dyDescent="0.25">
      <c r="A92" s="130"/>
      <c r="B92" s="54" t="s">
        <v>122</v>
      </c>
      <c r="C92" s="54">
        <v>1</v>
      </c>
      <c r="D92" s="54"/>
      <c r="E92" s="54">
        <f t="shared" si="2"/>
        <v>1</v>
      </c>
      <c r="F92" s="55">
        <v>14516</v>
      </c>
    </row>
    <row r="93" spans="1:21" x14ac:dyDescent="0.25">
      <c r="A93" s="130"/>
      <c r="B93" s="54" t="s">
        <v>125</v>
      </c>
      <c r="C93" s="54"/>
      <c r="D93" s="54">
        <v>2</v>
      </c>
      <c r="E93" s="54">
        <f t="shared" si="2"/>
        <v>2</v>
      </c>
      <c r="F93" s="55">
        <v>175981.4</v>
      </c>
    </row>
    <row r="94" spans="1:21" ht="15.75" thickBot="1" x14ac:dyDescent="0.3">
      <c r="A94" s="46" t="s">
        <v>1</v>
      </c>
      <c r="B94" s="46"/>
      <c r="C94" s="46">
        <f>SUM(C76:C93)</f>
        <v>112</v>
      </c>
      <c r="D94" s="46">
        <f t="shared" ref="D94" si="6">SUM(D76:D93)</f>
        <v>53</v>
      </c>
      <c r="E94" s="46">
        <f t="shared" si="2"/>
        <v>165</v>
      </c>
      <c r="F94" s="47">
        <f>SUM(F76:F93)</f>
        <v>6579004.8799999999</v>
      </c>
      <c r="H94" s="51" t="s">
        <v>253</v>
      </c>
      <c r="I94" s="51"/>
    </row>
    <row r="95" spans="1:21" ht="16.5" thickTop="1" thickBot="1" x14ac:dyDescent="0.3">
      <c r="H95" s="51" t="s">
        <v>254</v>
      </c>
      <c r="I95" s="51" t="s">
        <v>255</v>
      </c>
      <c r="J95" s="51" t="s">
        <v>256</v>
      </c>
      <c r="K95" s="50" t="s">
        <v>36</v>
      </c>
      <c r="L95" s="50" t="s">
        <v>68</v>
      </c>
    </row>
    <row r="96" spans="1:21" ht="15.75" thickTop="1" x14ac:dyDescent="0.25">
      <c r="H96" s="132" t="s">
        <v>73</v>
      </c>
      <c r="I96" s="132" t="s">
        <v>74</v>
      </c>
      <c r="J96" s="52" t="s">
        <v>38</v>
      </c>
      <c r="K96" s="52">
        <v>2</v>
      </c>
      <c r="L96" s="53">
        <v>69075.91</v>
      </c>
    </row>
    <row r="97" spans="8:12" x14ac:dyDescent="0.25">
      <c r="H97" s="129"/>
      <c r="I97" s="129"/>
      <c r="J97" s="54" t="s">
        <v>40</v>
      </c>
      <c r="K97" s="54">
        <v>3</v>
      </c>
      <c r="L97" s="55">
        <v>12395.95</v>
      </c>
    </row>
    <row r="98" spans="8:12" x14ac:dyDescent="0.25">
      <c r="H98" s="54" t="s">
        <v>76</v>
      </c>
      <c r="I98" s="54" t="s">
        <v>77</v>
      </c>
      <c r="J98" s="54" t="s">
        <v>38</v>
      </c>
      <c r="K98" s="54">
        <v>3</v>
      </c>
      <c r="L98" s="55">
        <v>66780.38</v>
      </c>
    </row>
    <row r="99" spans="8:12" x14ac:dyDescent="0.25">
      <c r="H99" s="54" t="s">
        <v>79</v>
      </c>
      <c r="I99" s="54" t="s">
        <v>80</v>
      </c>
      <c r="J99" s="54" t="s">
        <v>40</v>
      </c>
      <c r="K99" s="54">
        <v>8</v>
      </c>
      <c r="L99" s="55">
        <v>36659</v>
      </c>
    </row>
    <row r="100" spans="8:12" x14ac:dyDescent="0.25">
      <c r="H100" s="54" t="s">
        <v>82</v>
      </c>
      <c r="I100" s="54" t="s">
        <v>83</v>
      </c>
      <c r="J100" s="54" t="s">
        <v>40</v>
      </c>
      <c r="K100" s="54">
        <v>1</v>
      </c>
      <c r="L100" s="55">
        <v>4500</v>
      </c>
    </row>
    <row r="101" spans="8:12" x14ac:dyDescent="0.25">
      <c r="H101" s="54" t="s">
        <v>85</v>
      </c>
      <c r="I101" s="54" t="s">
        <v>86</v>
      </c>
      <c r="J101" s="54" t="s">
        <v>40</v>
      </c>
      <c r="K101" s="54">
        <v>1</v>
      </c>
      <c r="L101" s="55">
        <v>4003.98</v>
      </c>
    </row>
    <row r="102" spans="8:12" x14ac:dyDescent="0.25">
      <c r="H102" s="131" t="s">
        <v>89</v>
      </c>
      <c r="I102" s="131" t="s">
        <v>90</v>
      </c>
      <c r="J102" s="54" t="s">
        <v>38</v>
      </c>
      <c r="K102" s="54">
        <v>5</v>
      </c>
      <c r="L102" s="55">
        <v>395641.32</v>
      </c>
    </row>
    <row r="103" spans="8:12" x14ac:dyDescent="0.25">
      <c r="H103" s="129"/>
      <c r="I103" s="129"/>
      <c r="J103" s="54" t="s">
        <v>40</v>
      </c>
      <c r="K103" s="54">
        <v>4</v>
      </c>
      <c r="L103" s="55">
        <v>5575</v>
      </c>
    </row>
    <row r="104" spans="8:12" x14ac:dyDescent="0.25">
      <c r="H104" s="54" t="s">
        <v>92</v>
      </c>
      <c r="I104" s="54" t="s">
        <v>93</v>
      </c>
      <c r="J104" s="54" t="s">
        <v>40</v>
      </c>
      <c r="K104" s="54">
        <v>1</v>
      </c>
      <c r="L104" s="55">
        <v>2500</v>
      </c>
    </row>
    <row r="105" spans="8:12" x14ac:dyDescent="0.25">
      <c r="H105" s="54" t="s">
        <v>95</v>
      </c>
      <c r="I105" s="54" t="s">
        <v>96</v>
      </c>
      <c r="J105" s="54" t="s">
        <v>40</v>
      </c>
      <c r="K105" s="54">
        <v>4</v>
      </c>
      <c r="L105" s="55">
        <v>19700</v>
      </c>
    </row>
    <row r="106" spans="8:12" x14ac:dyDescent="0.25">
      <c r="H106" s="131" t="s">
        <v>99</v>
      </c>
      <c r="I106" s="131" t="s">
        <v>100</v>
      </c>
      <c r="J106" s="54" t="s">
        <v>38</v>
      </c>
      <c r="K106" s="54">
        <v>1</v>
      </c>
      <c r="L106" s="55">
        <v>144000</v>
      </c>
    </row>
    <row r="107" spans="8:12" x14ac:dyDescent="0.25">
      <c r="H107" s="129"/>
      <c r="I107" s="129"/>
      <c r="J107" s="54" t="s">
        <v>40</v>
      </c>
      <c r="K107" s="54">
        <v>6</v>
      </c>
      <c r="L107" s="55">
        <v>11840.04</v>
      </c>
    </row>
    <row r="108" spans="8:12" x14ac:dyDescent="0.25">
      <c r="H108" s="131" t="s">
        <v>102</v>
      </c>
      <c r="I108" s="131" t="s">
        <v>103</v>
      </c>
      <c r="J108" s="54" t="s">
        <v>38</v>
      </c>
      <c r="K108" s="54">
        <v>3</v>
      </c>
      <c r="L108" s="55">
        <v>85746</v>
      </c>
    </row>
    <row r="109" spans="8:12" x14ac:dyDescent="0.25">
      <c r="H109" s="129"/>
      <c r="I109" s="129"/>
      <c r="J109" s="54" t="s">
        <v>40</v>
      </c>
      <c r="K109" s="54">
        <v>81</v>
      </c>
      <c r="L109" s="55">
        <v>169795.8</v>
      </c>
    </row>
    <row r="110" spans="8:12" x14ac:dyDescent="0.25">
      <c r="H110" s="54" t="s">
        <v>105</v>
      </c>
      <c r="I110" s="54" t="s">
        <v>106</v>
      </c>
      <c r="J110" s="54" t="s">
        <v>40</v>
      </c>
      <c r="K110" s="54">
        <v>3</v>
      </c>
      <c r="L110" s="55">
        <v>26000</v>
      </c>
    </row>
    <row r="111" spans="8:12" x14ac:dyDescent="0.25">
      <c r="H111" s="131" t="s">
        <v>108</v>
      </c>
      <c r="I111" s="131" t="s">
        <v>109</v>
      </c>
      <c r="J111" s="54" t="s">
        <v>38</v>
      </c>
      <c r="K111" s="54">
        <v>4</v>
      </c>
      <c r="L111" s="55">
        <v>60914.04</v>
      </c>
    </row>
    <row r="112" spans="8:12" x14ac:dyDescent="0.25">
      <c r="H112" s="129"/>
      <c r="I112" s="129"/>
      <c r="J112" s="54" t="s">
        <v>40</v>
      </c>
      <c r="K112" s="54">
        <v>17</v>
      </c>
      <c r="L112" s="55">
        <v>100995</v>
      </c>
    </row>
    <row r="113" spans="8:12" x14ac:dyDescent="0.25">
      <c r="H113" s="54" t="s">
        <v>111</v>
      </c>
      <c r="I113" s="54" t="s">
        <v>112</v>
      </c>
      <c r="J113" s="54" t="s">
        <v>38</v>
      </c>
      <c r="K113" s="54">
        <v>1</v>
      </c>
      <c r="L113" s="55">
        <v>172231.4</v>
      </c>
    </row>
    <row r="114" spans="8:12" x14ac:dyDescent="0.25">
      <c r="H114" s="54" t="s">
        <v>114</v>
      </c>
      <c r="I114" s="54" t="s">
        <v>115</v>
      </c>
      <c r="J114" s="54" t="s">
        <v>40</v>
      </c>
      <c r="K114" s="54">
        <v>3</v>
      </c>
      <c r="L114" s="55">
        <v>3810</v>
      </c>
    </row>
    <row r="115" spans="8:12" x14ac:dyDescent="0.25">
      <c r="H115" s="54" t="s">
        <v>117</v>
      </c>
      <c r="I115" s="54" t="s">
        <v>118</v>
      </c>
      <c r="J115" s="54" t="s">
        <v>40</v>
      </c>
      <c r="K115" s="54">
        <v>1</v>
      </c>
      <c r="L115" s="55">
        <v>600</v>
      </c>
    </row>
    <row r="116" spans="8:12" x14ac:dyDescent="0.25">
      <c r="H116" s="54" t="s">
        <v>120</v>
      </c>
      <c r="I116" s="54" t="s">
        <v>121</v>
      </c>
      <c r="J116" s="54" t="s">
        <v>38</v>
      </c>
      <c r="K116" s="54">
        <v>1</v>
      </c>
      <c r="L116" s="55">
        <v>14800</v>
      </c>
    </row>
    <row r="117" spans="8:12" x14ac:dyDescent="0.25">
      <c r="H117" s="54" t="s">
        <v>123</v>
      </c>
      <c r="I117" s="54" t="s">
        <v>124</v>
      </c>
      <c r="J117" s="54" t="s">
        <v>40</v>
      </c>
      <c r="K117" s="54">
        <v>1</v>
      </c>
      <c r="L117" s="55">
        <v>350</v>
      </c>
    </row>
    <row r="118" spans="8:12" x14ac:dyDescent="0.25">
      <c r="H118" s="131" t="s">
        <v>126</v>
      </c>
      <c r="I118" s="131" t="s">
        <v>127</v>
      </c>
      <c r="J118" s="54" t="s">
        <v>38</v>
      </c>
      <c r="K118" s="54">
        <v>1</v>
      </c>
      <c r="L118" s="55">
        <v>50000</v>
      </c>
    </row>
    <row r="119" spans="8:12" x14ac:dyDescent="0.25">
      <c r="H119" s="129"/>
      <c r="I119" s="129"/>
      <c r="J119" s="54" t="s">
        <v>40</v>
      </c>
      <c r="K119" s="54">
        <v>6</v>
      </c>
      <c r="L119" s="55">
        <v>55369.26</v>
      </c>
    </row>
    <row r="120" spans="8:12" x14ac:dyDescent="0.25">
      <c r="H120" s="131" t="s">
        <v>128</v>
      </c>
      <c r="I120" s="131" t="s">
        <v>129</v>
      </c>
      <c r="J120" s="54" t="s">
        <v>38</v>
      </c>
      <c r="K120" s="54">
        <v>5</v>
      </c>
      <c r="L120" s="55">
        <v>106293.39</v>
      </c>
    </row>
    <row r="121" spans="8:12" x14ac:dyDescent="0.25">
      <c r="H121" s="129"/>
      <c r="I121" s="129"/>
      <c r="J121" s="54" t="s">
        <v>40</v>
      </c>
      <c r="K121" s="54">
        <v>12</v>
      </c>
      <c r="L121" s="55">
        <v>104150</v>
      </c>
    </row>
    <row r="122" spans="8:12" x14ac:dyDescent="0.25">
      <c r="H122" s="54" t="s">
        <v>130</v>
      </c>
      <c r="I122" s="54" t="s">
        <v>131</v>
      </c>
      <c r="J122" s="54" t="s">
        <v>40</v>
      </c>
      <c r="K122" s="54">
        <v>6</v>
      </c>
      <c r="L122" s="55">
        <v>17840</v>
      </c>
    </row>
    <row r="123" spans="8:12" x14ac:dyDescent="0.25">
      <c r="H123" s="131" t="s">
        <v>132</v>
      </c>
      <c r="I123" s="131" t="s">
        <v>133</v>
      </c>
      <c r="J123" s="54" t="s">
        <v>38</v>
      </c>
      <c r="K123" s="54">
        <v>1</v>
      </c>
      <c r="L123" s="55">
        <v>7000</v>
      </c>
    </row>
    <row r="124" spans="8:12" x14ac:dyDescent="0.25">
      <c r="H124" s="129"/>
      <c r="I124" s="129"/>
      <c r="J124" s="54" t="s">
        <v>40</v>
      </c>
      <c r="K124" s="54">
        <v>2</v>
      </c>
      <c r="L124" s="55">
        <v>24396</v>
      </c>
    </row>
    <row r="125" spans="8:12" x14ac:dyDescent="0.25">
      <c r="H125" s="54" t="s">
        <v>135</v>
      </c>
      <c r="I125" s="54" t="s">
        <v>136</v>
      </c>
      <c r="J125" s="54" t="s">
        <v>38</v>
      </c>
      <c r="K125" s="54">
        <v>1</v>
      </c>
      <c r="L125" s="55">
        <v>14049.58</v>
      </c>
    </row>
    <row r="126" spans="8:12" x14ac:dyDescent="0.25">
      <c r="H126" s="131" t="s">
        <v>138</v>
      </c>
      <c r="I126" s="131" t="s">
        <v>139</v>
      </c>
      <c r="J126" s="54" t="s">
        <v>38</v>
      </c>
      <c r="K126" s="54">
        <v>2</v>
      </c>
      <c r="L126" s="55">
        <v>63050</v>
      </c>
    </row>
    <row r="127" spans="8:12" x14ac:dyDescent="0.25">
      <c r="H127" s="129"/>
      <c r="I127" s="129"/>
      <c r="J127" s="54" t="s">
        <v>40</v>
      </c>
      <c r="K127" s="54">
        <v>4</v>
      </c>
      <c r="L127" s="55">
        <v>21327.78</v>
      </c>
    </row>
    <row r="128" spans="8:12" x14ac:dyDescent="0.25">
      <c r="H128" s="54" t="s">
        <v>140</v>
      </c>
      <c r="I128" s="54" t="s">
        <v>141</v>
      </c>
      <c r="J128" s="54" t="s">
        <v>40</v>
      </c>
      <c r="K128" s="54">
        <v>6</v>
      </c>
      <c r="L128" s="55">
        <v>14125</v>
      </c>
    </row>
    <row r="129" spans="8:12" x14ac:dyDescent="0.25">
      <c r="H129" s="54" t="s">
        <v>142</v>
      </c>
      <c r="I129" s="54" t="s">
        <v>143</v>
      </c>
      <c r="J129" s="54" t="s">
        <v>40</v>
      </c>
      <c r="K129" s="54">
        <v>2</v>
      </c>
      <c r="L129" s="55">
        <v>5800</v>
      </c>
    </row>
    <row r="130" spans="8:12" x14ac:dyDescent="0.25">
      <c r="H130" s="131" t="s">
        <v>144</v>
      </c>
      <c r="I130" s="131" t="s">
        <v>145</v>
      </c>
      <c r="J130" s="54" t="s">
        <v>38</v>
      </c>
      <c r="K130" s="54">
        <v>2</v>
      </c>
      <c r="L130" s="55">
        <v>45500</v>
      </c>
    </row>
    <row r="131" spans="8:12" x14ac:dyDescent="0.25">
      <c r="H131" s="129"/>
      <c r="I131" s="129"/>
      <c r="J131" s="54" t="s">
        <v>40</v>
      </c>
      <c r="K131" s="54">
        <v>14</v>
      </c>
      <c r="L131" s="55">
        <v>77875</v>
      </c>
    </row>
    <row r="132" spans="8:12" x14ac:dyDescent="0.25">
      <c r="H132" s="131" t="s">
        <v>146</v>
      </c>
      <c r="I132" s="131" t="s">
        <v>147</v>
      </c>
      <c r="J132" s="54" t="s">
        <v>38</v>
      </c>
      <c r="K132" s="54">
        <v>3</v>
      </c>
      <c r="L132" s="55">
        <v>143740</v>
      </c>
    </row>
    <row r="133" spans="8:12" x14ac:dyDescent="0.25">
      <c r="H133" s="132"/>
      <c r="I133" s="132"/>
      <c r="J133" s="54" t="s">
        <v>39</v>
      </c>
      <c r="K133" s="54">
        <v>3</v>
      </c>
      <c r="L133" s="55">
        <v>25080</v>
      </c>
    </row>
    <row r="134" spans="8:12" x14ac:dyDescent="0.25">
      <c r="H134" s="129"/>
      <c r="I134" s="129"/>
      <c r="J134" s="54" t="s">
        <v>40</v>
      </c>
      <c r="K134" s="54">
        <v>7</v>
      </c>
      <c r="L134" s="55">
        <v>21600</v>
      </c>
    </row>
    <row r="135" spans="8:12" x14ac:dyDescent="0.25">
      <c r="H135" s="131" t="s">
        <v>148</v>
      </c>
      <c r="I135" s="133" t="s">
        <v>149</v>
      </c>
      <c r="J135" s="54" t="s">
        <v>38</v>
      </c>
      <c r="K135" s="54">
        <v>1</v>
      </c>
      <c r="L135" s="55">
        <v>60000</v>
      </c>
    </row>
    <row r="136" spans="8:12" x14ac:dyDescent="0.25">
      <c r="H136" s="129"/>
      <c r="I136" s="134"/>
      <c r="J136" s="54" t="s">
        <v>40</v>
      </c>
      <c r="K136" s="54">
        <v>35</v>
      </c>
      <c r="L136" s="55">
        <v>16682</v>
      </c>
    </row>
    <row r="137" spans="8:12" x14ac:dyDescent="0.25">
      <c r="H137" s="54" t="s">
        <v>150</v>
      </c>
      <c r="I137" s="54" t="s">
        <v>151</v>
      </c>
      <c r="J137" s="54" t="s">
        <v>40</v>
      </c>
      <c r="K137" s="54">
        <v>3</v>
      </c>
      <c r="L137" s="55">
        <v>1851.06</v>
      </c>
    </row>
    <row r="138" spans="8:12" x14ac:dyDescent="0.25">
      <c r="H138" s="54" t="s">
        <v>152</v>
      </c>
      <c r="I138" s="54" t="s">
        <v>153</v>
      </c>
      <c r="J138" s="54" t="s">
        <v>40</v>
      </c>
      <c r="K138" s="54">
        <v>4</v>
      </c>
      <c r="L138" s="55">
        <v>1830</v>
      </c>
    </row>
    <row r="139" spans="8:12" x14ac:dyDescent="0.25">
      <c r="H139" s="131" t="s">
        <v>154</v>
      </c>
      <c r="I139" s="131" t="s">
        <v>155</v>
      </c>
      <c r="J139" s="54" t="s">
        <v>38</v>
      </c>
      <c r="K139" s="54">
        <v>1</v>
      </c>
      <c r="L139" s="55">
        <v>75850</v>
      </c>
    </row>
    <row r="140" spans="8:12" x14ac:dyDescent="0.25">
      <c r="H140" s="129"/>
      <c r="I140" s="129"/>
      <c r="J140" s="54" t="s">
        <v>40</v>
      </c>
      <c r="K140" s="54">
        <v>1</v>
      </c>
      <c r="L140" s="55">
        <v>4000</v>
      </c>
    </row>
    <row r="141" spans="8:12" x14ac:dyDescent="0.25">
      <c r="H141" s="131" t="s">
        <v>156</v>
      </c>
      <c r="I141" s="131" t="s">
        <v>157</v>
      </c>
      <c r="J141" s="54" t="s">
        <v>38</v>
      </c>
      <c r="K141" s="54">
        <v>1</v>
      </c>
      <c r="L141" s="55">
        <v>10000</v>
      </c>
    </row>
    <row r="142" spans="8:12" x14ac:dyDescent="0.25">
      <c r="H142" s="129"/>
      <c r="I142" s="129"/>
      <c r="J142" s="54" t="s">
        <v>40</v>
      </c>
      <c r="K142" s="54">
        <v>16</v>
      </c>
      <c r="L142" s="55">
        <v>42544</v>
      </c>
    </row>
    <row r="143" spans="8:12" x14ac:dyDescent="0.25">
      <c r="H143" s="131" t="s">
        <v>158</v>
      </c>
      <c r="I143" s="131" t="s">
        <v>159</v>
      </c>
      <c r="J143" s="54" t="s">
        <v>38</v>
      </c>
      <c r="K143" s="54">
        <v>1</v>
      </c>
      <c r="L143" s="55">
        <v>12000</v>
      </c>
    </row>
    <row r="144" spans="8:12" x14ac:dyDescent="0.25">
      <c r="H144" s="129"/>
      <c r="I144" s="129"/>
      <c r="J144" s="54" t="s">
        <v>40</v>
      </c>
      <c r="K144" s="54">
        <v>2</v>
      </c>
      <c r="L144" s="55">
        <v>7260</v>
      </c>
    </row>
    <row r="145" spans="8:12" x14ac:dyDescent="0.25">
      <c r="H145" s="54" t="s">
        <v>160</v>
      </c>
      <c r="I145" s="54" t="s">
        <v>161</v>
      </c>
      <c r="J145" s="54" t="s">
        <v>40</v>
      </c>
      <c r="K145" s="54">
        <v>68</v>
      </c>
      <c r="L145" s="55">
        <v>92640.1</v>
      </c>
    </row>
    <row r="146" spans="8:12" x14ac:dyDescent="0.25">
      <c r="H146" s="131" t="s">
        <v>162</v>
      </c>
      <c r="I146" s="131" t="s">
        <v>163</v>
      </c>
      <c r="J146" s="54" t="s">
        <v>38</v>
      </c>
      <c r="K146" s="54">
        <v>1</v>
      </c>
      <c r="L146" s="55">
        <v>50000</v>
      </c>
    </row>
    <row r="147" spans="8:12" x14ac:dyDescent="0.25">
      <c r="H147" s="129"/>
      <c r="I147" s="129"/>
      <c r="J147" s="54" t="s">
        <v>40</v>
      </c>
      <c r="K147" s="54">
        <v>4</v>
      </c>
      <c r="L147" s="55">
        <v>20300</v>
      </c>
    </row>
    <row r="148" spans="8:12" x14ac:dyDescent="0.25">
      <c r="H148" s="54" t="s">
        <v>164</v>
      </c>
      <c r="I148" s="54" t="s">
        <v>165</v>
      </c>
      <c r="J148" s="54" t="s">
        <v>40</v>
      </c>
      <c r="K148" s="54">
        <v>1</v>
      </c>
      <c r="L148" s="55">
        <v>4900</v>
      </c>
    </row>
    <row r="149" spans="8:12" x14ac:dyDescent="0.25">
      <c r="H149" s="131" t="s">
        <v>166</v>
      </c>
      <c r="I149" s="131" t="s">
        <v>167</v>
      </c>
      <c r="J149" s="54" t="s">
        <v>38</v>
      </c>
      <c r="K149" s="54">
        <v>2</v>
      </c>
      <c r="L149" s="55">
        <v>73500</v>
      </c>
    </row>
    <row r="150" spans="8:12" x14ac:dyDescent="0.25">
      <c r="H150" s="129"/>
      <c r="I150" s="129"/>
      <c r="J150" s="54" t="s">
        <v>40</v>
      </c>
      <c r="K150" s="54">
        <v>1</v>
      </c>
      <c r="L150" s="55">
        <v>3982.86</v>
      </c>
    </row>
    <row r="151" spans="8:12" x14ac:dyDescent="0.25">
      <c r="H151" s="54" t="s">
        <v>168</v>
      </c>
      <c r="I151" s="54" t="s">
        <v>169</v>
      </c>
      <c r="J151" s="54" t="s">
        <v>38</v>
      </c>
      <c r="K151" s="54">
        <v>2</v>
      </c>
      <c r="L151" s="55">
        <v>37000</v>
      </c>
    </row>
    <row r="152" spans="8:12" x14ac:dyDescent="0.25">
      <c r="H152" s="131" t="s">
        <v>170</v>
      </c>
      <c r="I152" s="131" t="s">
        <v>171</v>
      </c>
      <c r="J152" s="54" t="s">
        <v>38</v>
      </c>
      <c r="K152" s="54">
        <v>3</v>
      </c>
      <c r="L152" s="55">
        <v>63000</v>
      </c>
    </row>
    <row r="153" spans="8:12" x14ac:dyDescent="0.25">
      <c r="H153" s="129"/>
      <c r="I153" s="129"/>
      <c r="J153" s="54" t="s">
        <v>40</v>
      </c>
      <c r="K153" s="54">
        <v>1</v>
      </c>
      <c r="L153" s="55">
        <v>5000</v>
      </c>
    </row>
    <row r="154" spans="8:12" x14ac:dyDescent="0.25">
      <c r="H154" s="131" t="s">
        <v>172</v>
      </c>
      <c r="I154" s="131" t="s">
        <v>173</v>
      </c>
      <c r="J154" s="54" t="s">
        <v>38</v>
      </c>
      <c r="K154" s="54">
        <v>2</v>
      </c>
      <c r="L154" s="55">
        <v>115026.24000000001</v>
      </c>
    </row>
    <row r="155" spans="8:12" x14ac:dyDescent="0.25">
      <c r="H155" s="129"/>
      <c r="I155" s="129"/>
      <c r="J155" s="54" t="s">
        <v>40</v>
      </c>
      <c r="K155" s="54">
        <v>3</v>
      </c>
      <c r="L155" s="55">
        <v>30900</v>
      </c>
    </row>
    <row r="156" spans="8:12" x14ac:dyDescent="0.25">
      <c r="H156" s="54" t="s">
        <v>174</v>
      </c>
      <c r="I156" s="54" t="s">
        <v>175</v>
      </c>
      <c r="J156" s="54" t="s">
        <v>38</v>
      </c>
      <c r="K156" s="54">
        <v>1</v>
      </c>
      <c r="L156" s="55">
        <v>15100</v>
      </c>
    </row>
    <row r="157" spans="8:12" x14ac:dyDescent="0.25">
      <c r="H157" s="54" t="s">
        <v>176</v>
      </c>
      <c r="I157" s="54" t="s">
        <v>177</v>
      </c>
      <c r="J157" s="54" t="s">
        <v>40</v>
      </c>
      <c r="K157" s="54">
        <v>5</v>
      </c>
      <c r="L157" s="55">
        <v>14516</v>
      </c>
    </row>
    <row r="158" spans="8:12" x14ac:dyDescent="0.25">
      <c r="H158" s="54" t="s">
        <v>178</v>
      </c>
      <c r="I158" s="54" t="s">
        <v>179</v>
      </c>
      <c r="J158" s="54" t="s">
        <v>40</v>
      </c>
      <c r="K158" s="54">
        <v>7</v>
      </c>
      <c r="L158" s="55">
        <v>5700</v>
      </c>
    </row>
    <row r="159" spans="8:12" x14ac:dyDescent="0.25">
      <c r="H159" s="54" t="s">
        <v>180</v>
      </c>
      <c r="I159" s="54" t="s">
        <v>181</v>
      </c>
      <c r="J159" s="54" t="s">
        <v>40</v>
      </c>
      <c r="K159" s="54">
        <v>2</v>
      </c>
      <c r="L159" s="55">
        <v>1400</v>
      </c>
    </row>
    <row r="160" spans="8:12" x14ac:dyDescent="0.25">
      <c r="H160" s="54" t="s">
        <v>182</v>
      </c>
      <c r="I160" s="54" t="s">
        <v>183</v>
      </c>
      <c r="J160" s="54" t="s">
        <v>40</v>
      </c>
      <c r="K160" s="54">
        <v>5</v>
      </c>
      <c r="L160" s="55">
        <v>34519.83</v>
      </c>
    </row>
    <row r="161" spans="8:12" x14ac:dyDescent="0.25">
      <c r="H161" s="131" t="s">
        <v>184</v>
      </c>
      <c r="I161" s="133" t="s">
        <v>185</v>
      </c>
      <c r="J161" s="54" t="s">
        <v>38</v>
      </c>
      <c r="K161" s="54">
        <v>2</v>
      </c>
      <c r="L161" s="55">
        <v>39743.39</v>
      </c>
    </row>
    <row r="162" spans="8:12" x14ac:dyDescent="0.25">
      <c r="H162" s="129"/>
      <c r="I162" s="134"/>
      <c r="J162" s="54" t="s">
        <v>40</v>
      </c>
      <c r="K162" s="54">
        <v>1</v>
      </c>
      <c r="L162" s="55">
        <v>7000</v>
      </c>
    </row>
    <row r="163" spans="8:12" x14ac:dyDescent="0.25">
      <c r="H163" s="131" t="s">
        <v>186</v>
      </c>
      <c r="I163" s="131" t="s">
        <v>187</v>
      </c>
      <c r="J163" s="54" t="s">
        <v>38</v>
      </c>
      <c r="K163" s="54">
        <v>1</v>
      </c>
      <c r="L163" s="55">
        <v>31000</v>
      </c>
    </row>
    <row r="164" spans="8:12" x14ac:dyDescent="0.25">
      <c r="H164" s="129"/>
      <c r="I164" s="129"/>
      <c r="J164" s="54" t="s">
        <v>40</v>
      </c>
      <c r="K164" s="54">
        <v>18</v>
      </c>
      <c r="L164" s="55">
        <v>17320</v>
      </c>
    </row>
    <row r="165" spans="8:12" x14ac:dyDescent="0.25">
      <c r="H165" s="54" t="s">
        <v>188</v>
      </c>
      <c r="I165" s="54" t="s">
        <v>189</v>
      </c>
      <c r="J165" s="54" t="s">
        <v>40</v>
      </c>
      <c r="K165" s="54">
        <v>1</v>
      </c>
      <c r="L165" s="55">
        <v>3388</v>
      </c>
    </row>
    <row r="166" spans="8:12" x14ac:dyDescent="0.25">
      <c r="H166" s="131" t="s">
        <v>190</v>
      </c>
      <c r="I166" s="131" t="s">
        <v>191</v>
      </c>
      <c r="J166" s="54" t="s">
        <v>38</v>
      </c>
      <c r="K166" s="54">
        <v>1</v>
      </c>
      <c r="L166" s="55">
        <v>50000</v>
      </c>
    </row>
    <row r="167" spans="8:12" x14ac:dyDescent="0.25">
      <c r="H167" s="129"/>
      <c r="I167" s="129"/>
      <c r="J167" s="54" t="s">
        <v>40</v>
      </c>
      <c r="K167" s="54">
        <v>2</v>
      </c>
      <c r="L167" s="55">
        <v>1200</v>
      </c>
    </row>
    <row r="168" spans="8:12" x14ac:dyDescent="0.25">
      <c r="H168" s="131" t="s">
        <v>192</v>
      </c>
      <c r="I168" s="131" t="s">
        <v>193</v>
      </c>
      <c r="J168" s="54" t="s">
        <v>39</v>
      </c>
      <c r="K168" s="54">
        <v>2</v>
      </c>
      <c r="L168" s="55">
        <v>1700</v>
      </c>
    </row>
    <row r="169" spans="8:12" x14ac:dyDescent="0.25">
      <c r="H169" s="129"/>
      <c r="I169" s="129"/>
      <c r="J169" s="54" t="s">
        <v>40</v>
      </c>
      <c r="K169" s="54">
        <v>2</v>
      </c>
      <c r="L169" s="55">
        <v>4000</v>
      </c>
    </row>
    <row r="170" spans="8:12" x14ac:dyDescent="0.25">
      <c r="H170" s="131" t="s">
        <v>194</v>
      </c>
      <c r="I170" s="131" t="s">
        <v>195</v>
      </c>
      <c r="J170" s="54" t="s">
        <v>38</v>
      </c>
      <c r="K170" s="54">
        <v>1</v>
      </c>
      <c r="L170" s="55">
        <v>75000</v>
      </c>
    </row>
    <row r="171" spans="8:12" x14ac:dyDescent="0.25">
      <c r="H171" s="129"/>
      <c r="I171" s="129"/>
      <c r="J171" s="54" t="s">
        <v>40</v>
      </c>
      <c r="K171" s="54">
        <v>9</v>
      </c>
      <c r="L171" s="55">
        <v>17600</v>
      </c>
    </row>
    <row r="172" spans="8:12" x14ac:dyDescent="0.25">
      <c r="H172" s="54" t="s">
        <v>196</v>
      </c>
      <c r="I172" s="54" t="s">
        <v>197</v>
      </c>
      <c r="J172" s="54" t="s">
        <v>40</v>
      </c>
      <c r="K172" s="54">
        <v>3</v>
      </c>
      <c r="L172" s="55">
        <v>34149</v>
      </c>
    </row>
    <row r="173" spans="8:12" x14ac:dyDescent="0.25">
      <c r="H173" s="54" t="s">
        <v>198</v>
      </c>
      <c r="I173" s="54" t="s">
        <v>199</v>
      </c>
      <c r="J173" s="54" t="s">
        <v>40</v>
      </c>
      <c r="K173" s="54">
        <v>1</v>
      </c>
      <c r="L173" s="55">
        <v>4800</v>
      </c>
    </row>
    <row r="174" spans="8:12" x14ac:dyDescent="0.25">
      <c r="H174" s="131" t="s">
        <v>200</v>
      </c>
      <c r="I174" s="131" t="s">
        <v>201</v>
      </c>
      <c r="J174" s="54" t="s">
        <v>38</v>
      </c>
      <c r="K174" s="54">
        <v>15</v>
      </c>
      <c r="L174" s="55">
        <v>291255</v>
      </c>
    </row>
    <row r="175" spans="8:12" x14ac:dyDescent="0.25">
      <c r="H175" s="132"/>
      <c r="I175" s="132"/>
      <c r="J175" s="54" t="s">
        <v>39</v>
      </c>
      <c r="K175" s="54">
        <v>2</v>
      </c>
      <c r="L175" s="55">
        <v>11542.04</v>
      </c>
    </row>
    <row r="176" spans="8:12" x14ac:dyDescent="0.25">
      <c r="H176" s="129"/>
      <c r="I176" s="129"/>
      <c r="J176" s="54" t="s">
        <v>40</v>
      </c>
      <c r="K176" s="54">
        <v>20</v>
      </c>
      <c r="L176" s="55">
        <v>76500</v>
      </c>
    </row>
    <row r="177" spans="8:12" x14ac:dyDescent="0.25">
      <c r="H177" s="54" t="s">
        <v>202</v>
      </c>
      <c r="I177" s="54" t="s">
        <v>203</v>
      </c>
      <c r="J177" s="54" t="s">
        <v>38</v>
      </c>
      <c r="K177" s="54">
        <v>1</v>
      </c>
      <c r="L177" s="55">
        <v>24000</v>
      </c>
    </row>
    <row r="178" spans="8:12" x14ac:dyDescent="0.25">
      <c r="H178" s="54" t="s">
        <v>204</v>
      </c>
      <c r="I178" s="54" t="s">
        <v>205</v>
      </c>
      <c r="J178" s="54" t="s">
        <v>40</v>
      </c>
      <c r="K178" s="54">
        <v>1</v>
      </c>
      <c r="L178" s="55">
        <v>2000</v>
      </c>
    </row>
    <row r="179" spans="8:12" x14ac:dyDescent="0.25">
      <c r="H179" s="54" t="s">
        <v>206</v>
      </c>
      <c r="I179" s="54" t="s">
        <v>207</v>
      </c>
      <c r="J179" s="54" t="s">
        <v>40</v>
      </c>
      <c r="K179" s="54">
        <v>1</v>
      </c>
      <c r="L179" s="55">
        <v>3750</v>
      </c>
    </row>
    <row r="180" spans="8:12" x14ac:dyDescent="0.25">
      <c r="H180" s="54" t="s">
        <v>208</v>
      </c>
      <c r="I180" s="54" t="s">
        <v>209</v>
      </c>
      <c r="J180" s="54" t="s">
        <v>40</v>
      </c>
      <c r="K180" s="54">
        <v>4</v>
      </c>
      <c r="L180" s="55">
        <v>12304.3</v>
      </c>
    </row>
    <row r="181" spans="8:12" x14ac:dyDescent="0.25">
      <c r="H181" s="54" t="s">
        <v>210</v>
      </c>
      <c r="I181" s="54" t="s">
        <v>211</v>
      </c>
      <c r="J181" s="54" t="s">
        <v>40</v>
      </c>
      <c r="K181" s="54">
        <v>2</v>
      </c>
      <c r="L181" s="55">
        <v>11700</v>
      </c>
    </row>
    <row r="182" spans="8:12" x14ac:dyDescent="0.25">
      <c r="H182" s="131" t="s">
        <v>212</v>
      </c>
      <c r="I182" s="131" t="s">
        <v>213</v>
      </c>
      <c r="J182" s="54" t="s">
        <v>39</v>
      </c>
      <c r="K182" s="54">
        <v>1</v>
      </c>
      <c r="L182" s="55">
        <v>5679.96</v>
      </c>
    </row>
    <row r="183" spans="8:12" x14ac:dyDescent="0.25">
      <c r="H183" s="129"/>
      <c r="I183" s="129"/>
      <c r="J183" s="54" t="s">
        <v>40</v>
      </c>
      <c r="K183" s="54">
        <v>3</v>
      </c>
      <c r="L183" s="55">
        <v>9092</v>
      </c>
    </row>
    <row r="184" spans="8:12" x14ac:dyDescent="0.25">
      <c r="H184" s="131" t="s">
        <v>214</v>
      </c>
      <c r="I184" s="131" t="s">
        <v>215</v>
      </c>
      <c r="J184" s="54" t="s">
        <v>38</v>
      </c>
      <c r="K184" s="54">
        <v>1</v>
      </c>
      <c r="L184" s="55">
        <v>52000</v>
      </c>
    </row>
    <row r="185" spans="8:12" x14ac:dyDescent="0.25">
      <c r="H185" s="129"/>
      <c r="I185" s="129"/>
      <c r="J185" s="54" t="s">
        <v>40</v>
      </c>
      <c r="K185" s="54">
        <v>2</v>
      </c>
      <c r="L185" s="55">
        <v>7000</v>
      </c>
    </row>
    <row r="186" spans="8:12" x14ac:dyDescent="0.25">
      <c r="H186" s="54" t="s">
        <v>216</v>
      </c>
      <c r="I186" s="54" t="s">
        <v>217</v>
      </c>
      <c r="J186" s="54" t="s">
        <v>39</v>
      </c>
      <c r="K186" s="54">
        <v>1</v>
      </c>
      <c r="L186" s="55">
        <v>522</v>
      </c>
    </row>
    <row r="187" spans="8:12" x14ac:dyDescent="0.25">
      <c r="H187" s="131" t="s">
        <v>219</v>
      </c>
      <c r="I187" s="131" t="s">
        <v>220</v>
      </c>
      <c r="J187" s="54" t="s">
        <v>38</v>
      </c>
      <c r="K187" s="54">
        <v>5</v>
      </c>
      <c r="L187" s="55">
        <v>1643829.05</v>
      </c>
    </row>
    <row r="188" spans="8:12" x14ac:dyDescent="0.25">
      <c r="H188" s="129"/>
      <c r="I188" s="129"/>
      <c r="J188" s="54" t="s">
        <v>40</v>
      </c>
      <c r="K188" s="54">
        <v>4</v>
      </c>
      <c r="L188" s="55">
        <v>13041.6</v>
      </c>
    </row>
    <row r="189" spans="8:12" x14ac:dyDescent="0.25">
      <c r="H189" s="131" t="s">
        <v>221</v>
      </c>
      <c r="I189" s="131" t="s">
        <v>222</v>
      </c>
      <c r="J189" s="54" t="s">
        <v>38</v>
      </c>
      <c r="K189" s="54">
        <v>1</v>
      </c>
      <c r="L189" s="55">
        <v>18000</v>
      </c>
    </row>
    <row r="190" spans="8:12" x14ac:dyDescent="0.25">
      <c r="H190" s="129"/>
      <c r="I190" s="129"/>
      <c r="J190" s="54" t="s">
        <v>40</v>
      </c>
      <c r="K190" s="54">
        <v>3</v>
      </c>
      <c r="L190" s="55">
        <v>20250</v>
      </c>
    </row>
    <row r="191" spans="8:12" x14ac:dyDescent="0.25">
      <c r="H191" s="54" t="s">
        <v>224</v>
      </c>
      <c r="I191" s="54" t="s">
        <v>224</v>
      </c>
      <c r="J191" s="54" t="s">
        <v>40</v>
      </c>
      <c r="K191" s="54">
        <v>4</v>
      </c>
      <c r="L191" s="55">
        <v>26065.040000000001</v>
      </c>
    </row>
    <row r="192" spans="8:12" x14ac:dyDescent="0.25">
      <c r="H192" s="131" t="s">
        <v>225</v>
      </c>
      <c r="I192" s="131" t="s">
        <v>226</v>
      </c>
      <c r="J192" s="54" t="s">
        <v>39</v>
      </c>
      <c r="K192" s="54">
        <v>1</v>
      </c>
      <c r="L192" s="55">
        <v>1500</v>
      </c>
    </row>
    <row r="193" spans="8:12" x14ac:dyDescent="0.25">
      <c r="H193" s="129"/>
      <c r="I193" s="129"/>
      <c r="J193" s="54" t="s">
        <v>40</v>
      </c>
      <c r="K193" s="54">
        <v>18</v>
      </c>
      <c r="L193" s="55">
        <v>23035.94</v>
      </c>
    </row>
    <row r="194" spans="8:12" x14ac:dyDescent="0.25">
      <c r="H194" s="54" t="s">
        <v>227</v>
      </c>
      <c r="I194" s="54" t="s">
        <v>228</v>
      </c>
      <c r="J194" s="54" t="s">
        <v>40</v>
      </c>
      <c r="K194" s="54">
        <v>79</v>
      </c>
      <c r="L194" s="55">
        <v>69521</v>
      </c>
    </row>
    <row r="195" spans="8:12" x14ac:dyDescent="0.25">
      <c r="H195" s="54" t="s">
        <v>229</v>
      </c>
      <c r="I195" s="54" t="s">
        <v>230</v>
      </c>
      <c r="J195" s="54" t="s">
        <v>40</v>
      </c>
      <c r="K195" s="54">
        <v>48</v>
      </c>
      <c r="L195" s="55">
        <v>37518.800000000003</v>
      </c>
    </row>
    <row r="196" spans="8:12" x14ac:dyDescent="0.25">
      <c r="H196" s="54" t="s">
        <v>231</v>
      </c>
      <c r="I196" s="54" t="s">
        <v>232</v>
      </c>
      <c r="J196" s="54" t="s">
        <v>40</v>
      </c>
      <c r="K196" s="54">
        <v>2</v>
      </c>
      <c r="L196" s="55">
        <v>2855</v>
      </c>
    </row>
    <row r="197" spans="8:12" x14ac:dyDescent="0.25">
      <c r="H197" s="131" t="s">
        <v>233</v>
      </c>
      <c r="I197" s="131" t="s">
        <v>234</v>
      </c>
      <c r="J197" s="54" t="s">
        <v>38</v>
      </c>
      <c r="K197" s="54">
        <v>8</v>
      </c>
      <c r="L197" s="55">
        <v>314430</v>
      </c>
    </row>
    <row r="198" spans="8:12" x14ac:dyDescent="0.25">
      <c r="H198" s="129"/>
      <c r="I198" s="129"/>
      <c r="J198" s="54" t="s">
        <v>40</v>
      </c>
      <c r="K198" s="54">
        <v>8</v>
      </c>
      <c r="L198" s="55">
        <v>48625</v>
      </c>
    </row>
    <row r="199" spans="8:12" x14ac:dyDescent="0.25">
      <c r="H199" s="131" t="s">
        <v>235</v>
      </c>
      <c r="I199" s="131" t="s">
        <v>236</v>
      </c>
      <c r="J199" s="54" t="s">
        <v>38</v>
      </c>
      <c r="K199" s="54">
        <v>3</v>
      </c>
      <c r="L199" s="55">
        <v>105991</v>
      </c>
    </row>
    <row r="200" spans="8:12" x14ac:dyDescent="0.25">
      <c r="H200" s="129"/>
      <c r="I200" s="129"/>
      <c r="J200" s="54" t="s">
        <v>40</v>
      </c>
      <c r="K200" s="54">
        <v>2</v>
      </c>
      <c r="L200" s="55">
        <v>8170</v>
      </c>
    </row>
    <row r="201" spans="8:12" x14ac:dyDescent="0.25">
      <c r="H201" s="54" t="s">
        <v>237</v>
      </c>
      <c r="I201" s="54" t="s">
        <v>238</v>
      </c>
      <c r="J201" s="54" t="s">
        <v>38</v>
      </c>
      <c r="K201" s="54">
        <v>1</v>
      </c>
      <c r="L201" s="55">
        <v>106000</v>
      </c>
    </row>
    <row r="202" spans="8:12" x14ac:dyDescent="0.25">
      <c r="H202" s="131" t="s">
        <v>239</v>
      </c>
      <c r="I202" s="131" t="s">
        <v>240</v>
      </c>
      <c r="J202" s="54" t="s">
        <v>38</v>
      </c>
      <c r="K202" s="54">
        <v>2</v>
      </c>
      <c r="L202" s="55">
        <v>140000</v>
      </c>
    </row>
    <row r="203" spans="8:12" x14ac:dyDescent="0.25">
      <c r="H203" s="129"/>
      <c r="I203" s="129"/>
      <c r="J203" s="54" t="s">
        <v>40</v>
      </c>
      <c r="K203" s="54">
        <v>7</v>
      </c>
      <c r="L203" s="55">
        <v>24400</v>
      </c>
    </row>
    <row r="204" spans="8:12" x14ac:dyDescent="0.25">
      <c r="H204" s="131" t="s">
        <v>241</v>
      </c>
      <c r="I204" s="131" t="s">
        <v>242</v>
      </c>
      <c r="J204" s="54" t="s">
        <v>39</v>
      </c>
      <c r="K204" s="54">
        <v>1</v>
      </c>
      <c r="L204" s="55">
        <v>4400</v>
      </c>
    </row>
    <row r="205" spans="8:12" x14ac:dyDescent="0.25">
      <c r="H205" s="129"/>
      <c r="I205" s="129"/>
      <c r="J205" s="54" t="s">
        <v>40</v>
      </c>
      <c r="K205" s="54">
        <v>2</v>
      </c>
      <c r="L205" s="55">
        <v>4600</v>
      </c>
    </row>
    <row r="206" spans="8:12" x14ac:dyDescent="0.25">
      <c r="H206" s="54" t="s">
        <v>243</v>
      </c>
      <c r="I206" s="54" t="s">
        <v>244</v>
      </c>
      <c r="J206" s="54" t="s">
        <v>38</v>
      </c>
      <c r="K206" s="54">
        <v>2</v>
      </c>
      <c r="L206" s="55">
        <v>75000</v>
      </c>
    </row>
    <row r="207" spans="8:12" x14ac:dyDescent="0.25">
      <c r="H207" s="54" t="s">
        <v>245</v>
      </c>
      <c r="I207" s="54" t="s">
        <v>246</v>
      </c>
      <c r="J207" s="54" t="s">
        <v>40</v>
      </c>
      <c r="K207" s="54">
        <v>1</v>
      </c>
      <c r="L207" s="55">
        <v>1400</v>
      </c>
    </row>
    <row r="208" spans="8:12" x14ac:dyDescent="0.25">
      <c r="H208" s="131" t="s">
        <v>247</v>
      </c>
      <c r="I208" s="131" t="s">
        <v>248</v>
      </c>
      <c r="J208" s="54" t="s">
        <v>38</v>
      </c>
      <c r="K208" s="54">
        <v>1</v>
      </c>
      <c r="L208" s="55">
        <v>55000</v>
      </c>
    </row>
    <row r="209" spans="8:12" x14ac:dyDescent="0.25">
      <c r="H209" s="129"/>
      <c r="I209" s="129"/>
      <c r="J209" s="54" t="s">
        <v>40</v>
      </c>
      <c r="K209" s="54">
        <v>1</v>
      </c>
      <c r="L209" s="55">
        <v>160</v>
      </c>
    </row>
    <row r="210" spans="8:12" x14ac:dyDescent="0.25">
      <c r="H210" s="131" t="s">
        <v>249</v>
      </c>
      <c r="I210" s="131" t="s">
        <v>250</v>
      </c>
      <c r="J210" s="54" t="s">
        <v>39</v>
      </c>
      <c r="K210" s="54">
        <v>1</v>
      </c>
      <c r="L210" s="55">
        <v>34437.620000000003</v>
      </c>
    </row>
    <row r="211" spans="8:12" x14ac:dyDescent="0.25">
      <c r="H211" s="129"/>
      <c r="I211" s="129"/>
      <c r="J211" s="54" t="s">
        <v>40</v>
      </c>
      <c r="K211" s="54">
        <v>1</v>
      </c>
      <c r="L211" s="55">
        <v>1000</v>
      </c>
    </row>
    <row r="212" spans="8:12" x14ac:dyDescent="0.25">
      <c r="H212" s="54" t="s">
        <v>251</v>
      </c>
      <c r="I212" s="54" t="s">
        <v>252</v>
      </c>
      <c r="J212" s="54" t="s">
        <v>40</v>
      </c>
      <c r="K212" s="54">
        <v>1</v>
      </c>
      <c r="L212" s="55">
        <v>917.22</v>
      </c>
    </row>
    <row r="213" spans="8:12" ht="15.75" thickBot="1" x14ac:dyDescent="0.3">
      <c r="H213" s="46" t="s">
        <v>1</v>
      </c>
      <c r="I213" s="46"/>
      <c r="J213" s="46"/>
      <c r="K213" s="46">
        <f>SUM(K96:K212)</f>
        <v>709</v>
      </c>
      <c r="L213" s="47">
        <f>SUM(L96:L212)</f>
        <v>6579004.8799999999</v>
      </c>
    </row>
    <row r="214" spans="8:12" ht="15.75" thickTop="1" x14ac:dyDescent="0.25"/>
  </sheetData>
  <mergeCells count="97">
    <mergeCell ref="H208:H209"/>
    <mergeCell ref="I208:I209"/>
    <mergeCell ref="H210:H211"/>
    <mergeCell ref="I210:I211"/>
    <mergeCell ref="H199:H200"/>
    <mergeCell ref="I199:I200"/>
    <mergeCell ref="H202:H203"/>
    <mergeCell ref="I202:I203"/>
    <mergeCell ref="H204:H205"/>
    <mergeCell ref="I204:I205"/>
    <mergeCell ref="H189:H190"/>
    <mergeCell ref="I189:I190"/>
    <mergeCell ref="H192:H193"/>
    <mergeCell ref="I192:I193"/>
    <mergeCell ref="H197:H198"/>
    <mergeCell ref="I197:I198"/>
    <mergeCell ref="H182:H183"/>
    <mergeCell ref="I182:I183"/>
    <mergeCell ref="H184:H185"/>
    <mergeCell ref="I184:I185"/>
    <mergeCell ref="H187:H188"/>
    <mergeCell ref="I187:I188"/>
    <mergeCell ref="H168:H169"/>
    <mergeCell ref="I168:I169"/>
    <mergeCell ref="H170:H171"/>
    <mergeCell ref="I170:I171"/>
    <mergeCell ref="H174:H176"/>
    <mergeCell ref="I174:I176"/>
    <mergeCell ref="H161:H162"/>
    <mergeCell ref="I161:I162"/>
    <mergeCell ref="H163:H164"/>
    <mergeCell ref="I163:I164"/>
    <mergeCell ref="H166:H167"/>
    <mergeCell ref="I166:I167"/>
    <mergeCell ref="H149:H150"/>
    <mergeCell ref="I149:I150"/>
    <mergeCell ref="H152:H153"/>
    <mergeCell ref="I152:I153"/>
    <mergeCell ref="H154:H155"/>
    <mergeCell ref="I154:I155"/>
    <mergeCell ref="H141:H142"/>
    <mergeCell ref="I141:I142"/>
    <mergeCell ref="H143:H144"/>
    <mergeCell ref="I143:I144"/>
    <mergeCell ref="H146:H147"/>
    <mergeCell ref="I146:I147"/>
    <mergeCell ref="H132:H134"/>
    <mergeCell ref="I132:I134"/>
    <mergeCell ref="H135:H136"/>
    <mergeCell ref="I135:I136"/>
    <mergeCell ref="H139:H140"/>
    <mergeCell ref="I139:I140"/>
    <mergeCell ref="H123:H124"/>
    <mergeCell ref="I123:I124"/>
    <mergeCell ref="H126:H127"/>
    <mergeCell ref="I126:I127"/>
    <mergeCell ref="H130:H131"/>
    <mergeCell ref="I130:I131"/>
    <mergeCell ref="H111:H112"/>
    <mergeCell ref="I111:I112"/>
    <mergeCell ref="H118:H119"/>
    <mergeCell ref="I118:I119"/>
    <mergeCell ref="H120:H121"/>
    <mergeCell ref="I120:I121"/>
    <mergeCell ref="H108:H109"/>
    <mergeCell ref="I108:I109"/>
    <mergeCell ref="B66:B67"/>
    <mergeCell ref="B69:B70"/>
    <mergeCell ref="A76:A80"/>
    <mergeCell ref="A81:A83"/>
    <mergeCell ref="A84:A93"/>
    <mergeCell ref="H96:H97"/>
    <mergeCell ref="I96:I97"/>
    <mergeCell ref="H102:H103"/>
    <mergeCell ref="I102:I103"/>
    <mergeCell ref="H106:H107"/>
    <mergeCell ref="I106:I107"/>
    <mergeCell ref="A44:A49"/>
    <mergeCell ref="B45:B47"/>
    <mergeCell ref="B48:B49"/>
    <mergeCell ref="A50:A70"/>
    <mergeCell ref="B51:B52"/>
    <mergeCell ref="B53:B55"/>
    <mergeCell ref="B56:B58"/>
    <mergeCell ref="B59:B60"/>
    <mergeCell ref="B61:B63"/>
    <mergeCell ref="B64:B65"/>
    <mergeCell ref="P1:W1"/>
    <mergeCell ref="A7:W7"/>
    <mergeCell ref="A12:A16"/>
    <mergeCell ref="A17:A19"/>
    <mergeCell ref="A20:A29"/>
    <mergeCell ref="A35:A43"/>
    <mergeCell ref="B36:B37"/>
    <mergeCell ref="B38:B39"/>
    <mergeCell ref="B40:B41"/>
    <mergeCell ref="B42:B43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9A9AD5-2784-4F19-BE74-A126396B93FF}">
  <dimension ref="A1:W47"/>
  <sheetViews>
    <sheetView topLeftCell="A19" workbookViewId="0">
      <selection activeCell="P44" sqref="P44"/>
    </sheetView>
  </sheetViews>
  <sheetFormatPr baseColWidth="10" defaultRowHeight="15" x14ac:dyDescent="0.25"/>
  <cols>
    <col min="1" max="1" width="37.5703125" customWidth="1"/>
  </cols>
  <sheetData>
    <row r="1" spans="1:23" s="64" customFormat="1" ht="48.75" customHeight="1" thickBot="1" x14ac:dyDescent="0.3">
      <c r="A1" s="57"/>
      <c r="B1" s="58"/>
      <c r="C1" s="59"/>
      <c r="D1" s="60"/>
      <c r="E1" s="60"/>
      <c r="F1" s="61"/>
      <c r="G1" s="62"/>
      <c r="H1" s="62"/>
      <c r="I1" s="62"/>
      <c r="J1" s="62"/>
      <c r="K1" s="62"/>
      <c r="L1" s="135" t="s">
        <v>0</v>
      </c>
      <c r="M1" s="135"/>
      <c r="N1" s="135"/>
      <c r="O1" s="135"/>
      <c r="P1" s="135"/>
      <c r="Q1" s="135"/>
      <c r="R1" s="63"/>
      <c r="S1" s="63"/>
    </row>
    <row r="2" spans="1:23" s="64" customFormat="1" ht="15" customHeight="1" x14ac:dyDescent="0.25">
      <c r="B2" s="65"/>
      <c r="C2" s="66"/>
      <c r="D2" s="67"/>
      <c r="E2" s="67"/>
      <c r="F2" s="68"/>
      <c r="G2" s="69"/>
      <c r="H2" s="69"/>
      <c r="I2" s="69"/>
      <c r="J2" s="69"/>
      <c r="K2" s="70"/>
      <c r="L2" s="70"/>
      <c r="M2" s="70"/>
      <c r="N2" s="70"/>
      <c r="O2" s="70"/>
    </row>
    <row r="3" spans="1:23" s="64" customFormat="1" ht="15" customHeight="1" x14ac:dyDescent="0.25">
      <c r="A3" s="72" t="s">
        <v>303</v>
      </c>
      <c r="B3" s="65"/>
      <c r="C3" s="66"/>
      <c r="D3" s="67"/>
      <c r="E3" s="67"/>
      <c r="F3" s="68"/>
      <c r="G3" s="69"/>
      <c r="H3" s="69"/>
      <c r="I3" s="69"/>
      <c r="J3" s="69"/>
      <c r="K3" s="70"/>
      <c r="L3" s="70"/>
      <c r="M3" s="70"/>
      <c r="N3" s="70"/>
      <c r="O3" s="70"/>
    </row>
    <row r="4" spans="1:23" s="64" customFormat="1" ht="15" customHeight="1" x14ac:dyDescent="0.25">
      <c r="A4" s="72" t="s">
        <v>26</v>
      </c>
      <c r="B4" s="65"/>
      <c r="C4" s="66"/>
      <c r="D4" s="67"/>
      <c r="E4" s="67"/>
      <c r="F4" s="68"/>
      <c r="G4" s="69"/>
      <c r="H4" s="69"/>
      <c r="I4" s="69"/>
      <c r="J4" s="69"/>
      <c r="K4" s="70"/>
      <c r="L4" s="70"/>
      <c r="M4" s="70"/>
      <c r="N4" s="70"/>
      <c r="O4" s="70"/>
    </row>
    <row r="5" spans="1:23" s="64" customFormat="1" ht="15" customHeight="1" x14ac:dyDescent="0.25">
      <c r="A5" s="73" t="s">
        <v>27</v>
      </c>
      <c r="B5" s="65"/>
      <c r="C5" s="66"/>
      <c r="D5" s="67"/>
      <c r="E5" s="67"/>
      <c r="F5" s="68"/>
      <c r="G5" s="69"/>
      <c r="H5" s="69"/>
      <c r="I5" s="69"/>
      <c r="J5" s="69"/>
      <c r="K5" s="70"/>
      <c r="L5" s="70"/>
      <c r="M5" s="70"/>
      <c r="N5" s="70"/>
      <c r="O5" s="70"/>
    </row>
    <row r="6" spans="1:23" s="67" customFormat="1" x14ac:dyDescent="0.25"/>
    <row r="7" spans="1:23" s="67" customFormat="1" ht="30" customHeight="1" x14ac:dyDescent="0.25">
      <c r="A7" s="136" t="s">
        <v>257</v>
      </c>
      <c r="B7" s="137"/>
      <c r="C7" s="137"/>
      <c r="D7" s="137"/>
      <c r="E7" s="137"/>
      <c r="F7" s="137"/>
      <c r="G7" s="137"/>
      <c r="H7" s="137"/>
      <c r="I7" s="137"/>
      <c r="J7" s="137"/>
      <c r="K7" s="137"/>
      <c r="L7" s="137"/>
      <c r="M7" s="137"/>
      <c r="N7" s="137"/>
      <c r="O7" s="137"/>
      <c r="P7" s="137"/>
      <c r="Q7" s="138"/>
      <c r="R7" s="71"/>
      <c r="S7" s="71"/>
      <c r="T7" s="71"/>
      <c r="U7" s="71"/>
      <c r="V7" s="71"/>
      <c r="W7" s="71"/>
    </row>
    <row r="12" spans="1:23" x14ac:dyDescent="0.25">
      <c r="A12" s="139" t="s">
        <v>258</v>
      </c>
      <c r="B12" s="141" t="s">
        <v>31</v>
      </c>
      <c r="C12" s="142"/>
      <c r="D12" s="141" t="s">
        <v>32</v>
      </c>
      <c r="E12" s="143"/>
      <c r="F12" s="142"/>
      <c r="G12" s="141" t="s">
        <v>33</v>
      </c>
      <c r="H12" s="143"/>
      <c r="I12" s="142"/>
      <c r="J12" s="141" t="s">
        <v>34</v>
      </c>
      <c r="K12" s="143"/>
      <c r="L12" s="142"/>
      <c r="M12" s="141" t="s">
        <v>35</v>
      </c>
      <c r="N12" s="143"/>
      <c r="O12" s="142"/>
      <c r="P12" s="144" t="s">
        <v>1</v>
      </c>
    </row>
    <row r="13" spans="1:23" ht="15.75" thickBot="1" x14ac:dyDescent="0.3">
      <c r="A13" s="140"/>
      <c r="B13" s="74" t="s">
        <v>42</v>
      </c>
      <c r="C13" s="74" t="s">
        <v>259</v>
      </c>
      <c r="D13" s="74" t="s">
        <v>42</v>
      </c>
      <c r="E13" s="74" t="s">
        <v>43</v>
      </c>
      <c r="F13" s="74" t="s">
        <v>259</v>
      </c>
      <c r="G13" s="74" t="s">
        <v>42</v>
      </c>
      <c r="H13" s="74" t="s">
        <v>43</v>
      </c>
      <c r="I13" s="74" t="s">
        <v>259</v>
      </c>
      <c r="J13" s="74" t="s">
        <v>42</v>
      </c>
      <c r="K13" s="74" t="s">
        <v>43</v>
      </c>
      <c r="L13" s="74" t="s">
        <v>259</v>
      </c>
      <c r="M13" s="74" t="s">
        <v>42</v>
      </c>
      <c r="N13" s="74" t="s">
        <v>43</v>
      </c>
      <c r="O13" s="74" t="s">
        <v>259</v>
      </c>
      <c r="P13" s="145"/>
    </row>
    <row r="14" spans="1:23" ht="15.75" thickTop="1" x14ac:dyDescent="0.25">
      <c r="A14" s="52" t="s">
        <v>44</v>
      </c>
      <c r="B14" s="52"/>
      <c r="C14" s="52">
        <f>SUM(B14)</f>
        <v>0</v>
      </c>
      <c r="D14" s="52">
        <v>1</v>
      </c>
      <c r="E14" s="52">
        <v>2</v>
      </c>
      <c r="F14" s="52">
        <f>SUM(D14:E14)</f>
        <v>3</v>
      </c>
      <c r="G14" s="52"/>
      <c r="H14" s="52"/>
      <c r="I14" s="52">
        <f>SUM(G14:H14)</f>
        <v>0</v>
      </c>
      <c r="J14" s="52">
        <v>2</v>
      </c>
      <c r="K14" s="52">
        <v>5</v>
      </c>
      <c r="L14" s="52">
        <f>SUM(J14:K14)</f>
        <v>7</v>
      </c>
      <c r="M14" s="52">
        <v>10</v>
      </c>
      <c r="N14" s="52">
        <v>2</v>
      </c>
      <c r="O14" s="52">
        <f>SUM(M14:N14)</f>
        <v>12</v>
      </c>
      <c r="P14" s="52">
        <f>C14+F14+I14+L14+O14</f>
        <v>22</v>
      </c>
    </row>
    <row r="15" spans="1:23" x14ac:dyDescent="0.25">
      <c r="A15" s="54" t="s">
        <v>260</v>
      </c>
      <c r="B15" s="54"/>
      <c r="C15" s="54">
        <f t="shared" ref="C15:C21" si="0">SUM(B15)</f>
        <v>0</v>
      </c>
      <c r="D15" s="54"/>
      <c r="E15" s="54"/>
      <c r="F15" s="54">
        <f t="shared" ref="F15:F21" si="1">SUM(D15:E15)</f>
        <v>0</v>
      </c>
      <c r="G15" s="54"/>
      <c r="H15" s="54"/>
      <c r="I15" s="54">
        <f t="shared" ref="I15:I21" si="2">SUM(G15:H15)</f>
        <v>0</v>
      </c>
      <c r="J15" s="54"/>
      <c r="K15" s="54"/>
      <c r="L15" s="54">
        <f t="shared" ref="L15:L21" si="3">SUM(J15:K15)</f>
        <v>0</v>
      </c>
      <c r="M15" s="54">
        <v>1</v>
      </c>
      <c r="N15" s="54"/>
      <c r="O15" s="54">
        <f t="shared" ref="O15:O21" si="4">SUM(M15:N15)</f>
        <v>1</v>
      </c>
      <c r="P15" s="54">
        <f t="shared" ref="P15:P21" si="5">C15+F15+I15+L15+O15</f>
        <v>1</v>
      </c>
    </row>
    <row r="16" spans="1:23" x14ac:dyDescent="0.25">
      <c r="A16" s="54" t="s">
        <v>45</v>
      </c>
      <c r="B16" s="54"/>
      <c r="C16" s="54">
        <f t="shared" si="0"/>
        <v>0</v>
      </c>
      <c r="D16" s="54">
        <v>19</v>
      </c>
      <c r="E16" s="54">
        <v>7</v>
      </c>
      <c r="F16" s="54">
        <f t="shared" si="1"/>
        <v>26</v>
      </c>
      <c r="G16" s="54">
        <v>3</v>
      </c>
      <c r="H16" s="54">
        <v>1</v>
      </c>
      <c r="I16" s="54">
        <f t="shared" si="2"/>
        <v>4</v>
      </c>
      <c r="J16" s="54">
        <v>8</v>
      </c>
      <c r="K16" s="54">
        <v>3</v>
      </c>
      <c r="L16" s="54">
        <f t="shared" si="3"/>
        <v>11</v>
      </c>
      <c r="M16" s="54">
        <v>40</v>
      </c>
      <c r="N16" s="54">
        <v>4</v>
      </c>
      <c r="O16" s="54">
        <f t="shared" si="4"/>
        <v>44</v>
      </c>
      <c r="P16" s="54">
        <f t="shared" si="5"/>
        <v>85</v>
      </c>
    </row>
    <row r="17" spans="1:16" x14ac:dyDescent="0.25">
      <c r="A17" s="54" t="s">
        <v>261</v>
      </c>
      <c r="B17" s="54"/>
      <c r="C17" s="54">
        <f t="shared" si="0"/>
        <v>0</v>
      </c>
      <c r="D17" s="54"/>
      <c r="E17" s="54">
        <v>1</v>
      </c>
      <c r="F17" s="54">
        <f t="shared" si="1"/>
        <v>1</v>
      </c>
      <c r="G17" s="54"/>
      <c r="H17" s="54"/>
      <c r="I17" s="54">
        <f t="shared" si="2"/>
        <v>0</v>
      </c>
      <c r="J17" s="54"/>
      <c r="K17" s="54"/>
      <c r="L17" s="54">
        <f t="shared" si="3"/>
        <v>0</v>
      </c>
      <c r="M17" s="54"/>
      <c r="N17" s="54"/>
      <c r="O17" s="54">
        <f t="shared" si="4"/>
        <v>0</v>
      </c>
      <c r="P17" s="54">
        <f t="shared" si="5"/>
        <v>1</v>
      </c>
    </row>
    <row r="18" spans="1:16" x14ac:dyDescent="0.25">
      <c r="A18" s="54" t="s">
        <v>262</v>
      </c>
      <c r="B18" s="54"/>
      <c r="C18" s="54">
        <f t="shared" si="0"/>
        <v>0</v>
      </c>
      <c r="D18" s="54"/>
      <c r="E18" s="54"/>
      <c r="F18" s="54">
        <f t="shared" si="1"/>
        <v>0</v>
      </c>
      <c r="G18" s="54"/>
      <c r="H18" s="54"/>
      <c r="I18" s="54">
        <f t="shared" si="2"/>
        <v>0</v>
      </c>
      <c r="J18" s="54"/>
      <c r="K18" s="54"/>
      <c r="L18" s="54">
        <f t="shared" si="3"/>
        <v>0</v>
      </c>
      <c r="M18" s="54">
        <v>1</v>
      </c>
      <c r="N18" s="54"/>
      <c r="O18" s="54">
        <f t="shared" si="4"/>
        <v>1</v>
      </c>
      <c r="P18" s="54">
        <f t="shared" si="5"/>
        <v>1</v>
      </c>
    </row>
    <row r="19" spans="1:16" x14ac:dyDescent="0.25">
      <c r="A19" s="54" t="s">
        <v>49</v>
      </c>
      <c r="B19" s="54">
        <v>3</v>
      </c>
      <c r="C19" s="54">
        <f t="shared" si="0"/>
        <v>3</v>
      </c>
      <c r="D19" s="54">
        <v>29</v>
      </c>
      <c r="E19" s="54">
        <v>17</v>
      </c>
      <c r="F19" s="54">
        <f t="shared" si="1"/>
        <v>46</v>
      </c>
      <c r="G19" s="54">
        <v>2</v>
      </c>
      <c r="H19" s="54">
        <v>3</v>
      </c>
      <c r="I19" s="54">
        <f t="shared" si="2"/>
        <v>5</v>
      </c>
      <c r="J19" s="54">
        <v>18</v>
      </c>
      <c r="K19" s="54">
        <v>15</v>
      </c>
      <c r="L19" s="54">
        <f t="shared" si="3"/>
        <v>33</v>
      </c>
      <c r="M19" s="54">
        <v>49</v>
      </c>
      <c r="N19" s="54">
        <v>21</v>
      </c>
      <c r="O19" s="54">
        <f t="shared" si="4"/>
        <v>70</v>
      </c>
      <c r="P19" s="54">
        <f t="shared" si="5"/>
        <v>157</v>
      </c>
    </row>
    <row r="20" spans="1:16" x14ac:dyDescent="0.25">
      <c r="A20" s="54" t="s">
        <v>263</v>
      </c>
      <c r="B20" s="54"/>
      <c r="C20" s="54">
        <f t="shared" si="0"/>
        <v>0</v>
      </c>
      <c r="D20" s="54"/>
      <c r="E20" s="54"/>
      <c r="F20" s="54">
        <f t="shared" si="1"/>
        <v>0</v>
      </c>
      <c r="G20" s="54"/>
      <c r="H20" s="54"/>
      <c r="I20" s="54">
        <f t="shared" si="2"/>
        <v>0</v>
      </c>
      <c r="J20" s="54"/>
      <c r="K20" s="54"/>
      <c r="L20" s="54">
        <f t="shared" si="3"/>
        <v>0</v>
      </c>
      <c r="M20" s="54">
        <v>2</v>
      </c>
      <c r="N20" s="54">
        <v>1</v>
      </c>
      <c r="O20" s="54">
        <f t="shared" si="4"/>
        <v>3</v>
      </c>
      <c r="P20" s="54">
        <f t="shared" si="5"/>
        <v>3</v>
      </c>
    </row>
    <row r="21" spans="1:16" ht="15.75" thickBot="1" x14ac:dyDescent="0.3">
      <c r="A21" s="75" t="s">
        <v>1</v>
      </c>
      <c r="B21" s="75">
        <v>3</v>
      </c>
      <c r="C21" s="75">
        <f t="shared" si="0"/>
        <v>3</v>
      </c>
      <c r="D21" s="75">
        <v>49</v>
      </c>
      <c r="E21" s="75">
        <v>27</v>
      </c>
      <c r="F21" s="75">
        <f t="shared" si="1"/>
        <v>76</v>
      </c>
      <c r="G21" s="75">
        <v>5</v>
      </c>
      <c r="H21" s="75">
        <v>4</v>
      </c>
      <c r="I21" s="75">
        <f t="shared" si="2"/>
        <v>9</v>
      </c>
      <c r="J21" s="75">
        <v>28</v>
      </c>
      <c r="K21" s="75">
        <v>23</v>
      </c>
      <c r="L21" s="75">
        <f t="shared" si="3"/>
        <v>51</v>
      </c>
      <c r="M21" s="75">
        <v>103</v>
      </c>
      <c r="N21" s="75">
        <v>28</v>
      </c>
      <c r="O21" s="75">
        <f t="shared" si="4"/>
        <v>131</v>
      </c>
      <c r="P21" s="75">
        <f t="shared" si="5"/>
        <v>270</v>
      </c>
    </row>
    <row r="22" spans="1:16" ht="15.75" thickTop="1" x14ac:dyDescent="0.25"/>
    <row r="25" spans="1:16" x14ac:dyDescent="0.25">
      <c r="A25" s="146" t="s">
        <v>264</v>
      </c>
      <c r="B25" s="144" t="s">
        <v>31</v>
      </c>
      <c r="C25" s="144"/>
      <c r="D25" s="144" t="s">
        <v>32</v>
      </c>
      <c r="E25" s="144"/>
      <c r="F25" s="144"/>
      <c r="G25" s="144" t="s">
        <v>33</v>
      </c>
      <c r="H25" s="144"/>
      <c r="I25" s="144"/>
      <c r="J25" s="144" t="s">
        <v>34</v>
      </c>
      <c r="K25" s="144"/>
      <c r="L25" s="144"/>
      <c r="M25" s="144" t="s">
        <v>35</v>
      </c>
      <c r="N25" s="144"/>
      <c r="O25" s="144"/>
      <c r="P25" s="144" t="s">
        <v>1</v>
      </c>
    </row>
    <row r="26" spans="1:16" ht="15.75" thickBot="1" x14ac:dyDescent="0.3">
      <c r="A26" s="140"/>
      <c r="B26" s="74" t="s">
        <v>42</v>
      </c>
      <c r="C26" s="74" t="s">
        <v>259</v>
      </c>
      <c r="D26" s="74" t="s">
        <v>42</v>
      </c>
      <c r="E26" s="74" t="s">
        <v>43</v>
      </c>
      <c r="F26" s="74" t="s">
        <v>259</v>
      </c>
      <c r="G26" s="74" t="s">
        <v>42</v>
      </c>
      <c r="H26" s="74" t="s">
        <v>43</v>
      </c>
      <c r="I26" s="74" t="s">
        <v>259</v>
      </c>
      <c r="J26" s="74" t="s">
        <v>42</v>
      </c>
      <c r="K26" s="74" t="s">
        <v>43</v>
      </c>
      <c r="L26" s="74" t="s">
        <v>259</v>
      </c>
      <c r="M26" s="74" t="s">
        <v>42</v>
      </c>
      <c r="N26" s="74" t="s">
        <v>43</v>
      </c>
      <c r="O26" s="74" t="s">
        <v>259</v>
      </c>
      <c r="P26" s="145"/>
    </row>
    <row r="27" spans="1:16" ht="15.75" thickTop="1" x14ac:dyDescent="0.25">
      <c r="A27" s="52" t="s">
        <v>44</v>
      </c>
      <c r="B27" s="52"/>
      <c r="C27" s="52">
        <f>SUM(B27)</f>
        <v>0</v>
      </c>
      <c r="D27" s="52">
        <v>1</v>
      </c>
      <c r="E27" s="52"/>
      <c r="F27" s="52">
        <f>SUM(D27:E27)</f>
        <v>1</v>
      </c>
      <c r="G27" s="52"/>
      <c r="H27" s="52"/>
      <c r="I27" s="52">
        <f>SUM(G27:H27)</f>
        <v>0</v>
      </c>
      <c r="J27" s="52">
        <v>2</v>
      </c>
      <c r="K27" s="52">
        <v>4</v>
      </c>
      <c r="L27" s="52">
        <f>SUM(J27:K27)</f>
        <v>6</v>
      </c>
      <c r="M27" s="52">
        <v>10</v>
      </c>
      <c r="N27" s="52">
        <v>2</v>
      </c>
      <c r="O27" s="52">
        <f>SUM(M27:N27)</f>
        <v>12</v>
      </c>
      <c r="P27" s="52">
        <f>SUM(C27+F27+I27+L27+O27)</f>
        <v>19</v>
      </c>
    </row>
    <row r="28" spans="1:16" x14ac:dyDescent="0.25">
      <c r="A28" s="54" t="s">
        <v>260</v>
      </c>
      <c r="B28" s="54"/>
      <c r="C28" s="52">
        <f t="shared" ref="C28:C34" si="6">SUM(B28)</f>
        <v>0</v>
      </c>
      <c r="D28" s="54"/>
      <c r="E28" s="54"/>
      <c r="F28" s="52">
        <f t="shared" ref="F28:F34" si="7">SUM(D28:E28)</f>
        <v>0</v>
      </c>
      <c r="G28" s="54"/>
      <c r="H28" s="54"/>
      <c r="I28" s="52">
        <f t="shared" ref="I28:I34" si="8">SUM(G28:H28)</f>
        <v>0</v>
      </c>
      <c r="J28" s="54"/>
      <c r="K28" s="54"/>
      <c r="L28" s="52">
        <f t="shared" ref="L28:L34" si="9">SUM(J28:K28)</f>
        <v>0</v>
      </c>
      <c r="M28" s="54">
        <v>1</v>
      </c>
      <c r="N28" s="54"/>
      <c r="O28" s="52">
        <f t="shared" ref="O28:O34" si="10">SUM(M28:N28)</f>
        <v>1</v>
      </c>
      <c r="P28" s="52">
        <f t="shared" ref="P28:P34" si="11">SUM(C28+F28+I28+L28+O28)</f>
        <v>1</v>
      </c>
    </row>
    <row r="29" spans="1:16" x14ac:dyDescent="0.25">
      <c r="A29" s="54" t="s">
        <v>45</v>
      </c>
      <c r="B29" s="54"/>
      <c r="C29" s="52">
        <f t="shared" si="6"/>
        <v>0</v>
      </c>
      <c r="D29" s="54">
        <v>17</v>
      </c>
      <c r="E29" s="54">
        <v>6</v>
      </c>
      <c r="F29" s="52">
        <f t="shared" si="7"/>
        <v>23</v>
      </c>
      <c r="G29" s="54">
        <v>3</v>
      </c>
      <c r="H29" s="54">
        <v>1</v>
      </c>
      <c r="I29" s="52">
        <f t="shared" si="8"/>
        <v>4</v>
      </c>
      <c r="J29" s="54">
        <v>7</v>
      </c>
      <c r="K29" s="54">
        <v>3</v>
      </c>
      <c r="L29" s="52">
        <f t="shared" si="9"/>
        <v>10</v>
      </c>
      <c r="M29" s="54">
        <v>36</v>
      </c>
      <c r="N29" s="54">
        <v>3</v>
      </c>
      <c r="O29" s="52">
        <f t="shared" si="10"/>
        <v>39</v>
      </c>
      <c r="P29" s="52">
        <f t="shared" si="11"/>
        <v>76</v>
      </c>
    </row>
    <row r="30" spans="1:16" x14ac:dyDescent="0.25">
      <c r="A30" s="54" t="s">
        <v>261</v>
      </c>
      <c r="B30" s="54"/>
      <c r="C30" s="52">
        <f t="shared" si="6"/>
        <v>0</v>
      </c>
      <c r="D30" s="54"/>
      <c r="E30" s="54">
        <v>2</v>
      </c>
      <c r="F30" s="52">
        <f t="shared" si="7"/>
        <v>2</v>
      </c>
      <c r="G30" s="54"/>
      <c r="H30" s="54"/>
      <c r="I30" s="52">
        <f t="shared" si="8"/>
        <v>0</v>
      </c>
      <c r="J30" s="54"/>
      <c r="K30" s="54">
        <v>1</v>
      </c>
      <c r="L30" s="52">
        <f t="shared" si="9"/>
        <v>1</v>
      </c>
      <c r="M30" s="54"/>
      <c r="N30" s="54"/>
      <c r="O30" s="52">
        <f t="shared" si="10"/>
        <v>0</v>
      </c>
      <c r="P30" s="52">
        <f t="shared" si="11"/>
        <v>3</v>
      </c>
    </row>
    <row r="31" spans="1:16" x14ac:dyDescent="0.25">
      <c r="A31" s="54" t="s">
        <v>262</v>
      </c>
      <c r="B31" s="54"/>
      <c r="C31" s="52">
        <f t="shared" si="6"/>
        <v>0</v>
      </c>
      <c r="D31" s="54"/>
      <c r="E31" s="54"/>
      <c r="F31" s="52">
        <f t="shared" si="7"/>
        <v>0</v>
      </c>
      <c r="G31" s="54"/>
      <c r="H31" s="54"/>
      <c r="I31" s="52">
        <f t="shared" si="8"/>
        <v>0</v>
      </c>
      <c r="J31" s="54"/>
      <c r="K31" s="54"/>
      <c r="L31" s="52">
        <f t="shared" si="9"/>
        <v>0</v>
      </c>
      <c r="M31" s="54">
        <v>1</v>
      </c>
      <c r="N31" s="54"/>
      <c r="O31" s="52">
        <f t="shared" si="10"/>
        <v>1</v>
      </c>
      <c r="P31" s="52">
        <f t="shared" si="11"/>
        <v>1</v>
      </c>
    </row>
    <row r="32" spans="1:16" x14ac:dyDescent="0.25">
      <c r="A32" s="54" t="s">
        <v>49</v>
      </c>
      <c r="B32" s="54">
        <v>2</v>
      </c>
      <c r="C32" s="52">
        <f t="shared" si="6"/>
        <v>2</v>
      </c>
      <c r="D32" s="54">
        <v>25</v>
      </c>
      <c r="E32" s="54">
        <v>15</v>
      </c>
      <c r="F32" s="52">
        <f t="shared" si="7"/>
        <v>40</v>
      </c>
      <c r="G32" s="54">
        <v>2</v>
      </c>
      <c r="H32" s="54">
        <v>3</v>
      </c>
      <c r="I32" s="52">
        <f t="shared" si="8"/>
        <v>5</v>
      </c>
      <c r="J32" s="54">
        <v>17</v>
      </c>
      <c r="K32" s="54">
        <v>11</v>
      </c>
      <c r="L32" s="52">
        <f t="shared" si="9"/>
        <v>28</v>
      </c>
      <c r="M32" s="54">
        <v>39</v>
      </c>
      <c r="N32" s="54">
        <v>15</v>
      </c>
      <c r="O32" s="52">
        <f t="shared" si="10"/>
        <v>54</v>
      </c>
      <c r="P32" s="52">
        <f t="shared" si="11"/>
        <v>129</v>
      </c>
    </row>
    <row r="33" spans="1:16" x14ac:dyDescent="0.25">
      <c r="A33" s="54" t="s">
        <v>263</v>
      </c>
      <c r="B33" s="54"/>
      <c r="C33" s="52">
        <f t="shared" si="6"/>
        <v>0</v>
      </c>
      <c r="D33" s="54"/>
      <c r="E33" s="54"/>
      <c r="F33" s="52">
        <f t="shared" si="7"/>
        <v>0</v>
      </c>
      <c r="G33" s="54"/>
      <c r="H33" s="54"/>
      <c r="I33" s="52">
        <f t="shared" si="8"/>
        <v>0</v>
      </c>
      <c r="J33" s="54"/>
      <c r="K33" s="54"/>
      <c r="L33" s="52">
        <f t="shared" si="9"/>
        <v>0</v>
      </c>
      <c r="M33" s="54">
        <v>1</v>
      </c>
      <c r="N33" s="54">
        <v>1</v>
      </c>
      <c r="O33" s="52">
        <f t="shared" si="10"/>
        <v>2</v>
      </c>
      <c r="P33" s="52">
        <f t="shared" si="11"/>
        <v>2</v>
      </c>
    </row>
    <row r="34" spans="1:16" ht="15.75" thickBot="1" x14ac:dyDescent="0.3">
      <c r="A34" s="75" t="s">
        <v>1</v>
      </c>
      <c r="B34" s="75">
        <v>2</v>
      </c>
      <c r="C34" s="75">
        <f t="shared" si="6"/>
        <v>2</v>
      </c>
      <c r="D34" s="75">
        <v>43</v>
      </c>
      <c r="E34" s="75">
        <v>23</v>
      </c>
      <c r="F34" s="75">
        <f t="shared" si="7"/>
        <v>66</v>
      </c>
      <c r="G34" s="75">
        <v>5</v>
      </c>
      <c r="H34" s="75">
        <v>4</v>
      </c>
      <c r="I34" s="75">
        <f t="shared" si="8"/>
        <v>9</v>
      </c>
      <c r="J34" s="75">
        <v>26</v>
      </c>
      <c r="K34" s="75">
        <v>19</v>
      </c>
      <c r="L34" s="75">
        <f t="shared" si="9"/>
        <v>45</v>
      </c>
      <c r="M34" s="75">
        <v>88</v>
      </c>
      <c r="N34" s="75">
        <v>21</v>
      </c>
      <c r="O34" s="75">
        <f t="shared" si="10"/>
        <v>109</v>
      </c>
      <c r="P34" s="75">
        <f t="shared" si="11"/>
        <v>231</v>
      </c>
    </row>
    <row r="35" spans="1:16" ht="15.75" thickTop="1" x14ac:dyDescent="0.25"/>
    <row r="38" spans="1:16" x14ac:dyDescent="0.25">
      <c r="A38" s="139" t="s">
        <v>265</v>
      </c>
      <c r="B38" s="144" t="s">
        <v>32</v>
      </c>
      <c r="C38" s="144"/>
      <c r="D38" s="144"/>
      <c r="E38" s="144" t="s">
        <v>33</v>
      </c>
      <c r="F38" s="144"/>
      <c r="G38" s="144" t="s">
        <v>34</v>
      </c>
      <c r="H38" s="144"/>
      <c r="I38" s="144"/>
      <c r="J38" s="144" t="s">
        <v>35</v>
      </c>
      <c r="K38" s="144"/>
      <c r="L38" s="144"/>
      <c r="M38" s="144" t="s">
        <v>1</v>
      </c>
    </row>
    <row r="39" spans="1:16" ht="36" customHeight="1" thickBot="1" x14ac:dyDescent="0.3">
      <c r="A39" s="140"/>
      <c r="B39" s="74" t="s">
        <v>42</v>
      </c>
      <c r="C39" s="74" t="s">
        <v>43</v>
      </c>
      <c r="D39" s="74" t="s">
        <v>259</v>
      </c>
      <c r="E39" s="74" t="s">
        <v>43</v>
      </c>
      <c r="F39" s="74" t="s">
        <v>259</v>
      </c>
      <c r="G39" s="74" t="s">
        <v>42</v>
      </c>
      <c r="H39" s="74" t="s">
        <v>43</v>
      </c>
      <c r="I39" s="74" t="s">
        <v>259</v>
      </c>
      <c r="J39" s="74" t="s">
        <v>42</v>
      </c>
      <c r="K39" s="74" t="s">
        <v>43</v>
      </c>
      <c r="L39" s="74" t="s">
        <v>259</v>
      </c>
      <c r="M39" s="145"/>
    </row>
    <row r="40" spans="1:16" ht="15.75" thickTop="1" x14ac:dyDescent="0.25">
      <c r="A40" s="52" t="s">
        <v>44</v>
      </c>
      <c r="B40" s="52"/>
      <c r="C40" s="52"/>
      <c r="D40" s="52"/>
      <c r="E40" s="52"/>
      <c r="F40" s="52"/>
      <c r="G40" s="52">
        <v>1</v>
      </c>
      <c r="H40" s="52"/>
      <c r="I40" s="52">
        <f>SUM(G40:H40)</f>
        <v>1</v>
      </c>
      <c r="J40" s="52">
        <v>2</v>
      </c>
      <c r="K40" s="52"/>
      <c r="L40" s="52">
        <f>SUM(J40:K40)</f>
        <v>2</v>
      </c>
      <c r="M40" s="52">
        <f>SUM(D40+F40+I40+L40)</f>
        <v>3</v>
      </c>
    </row>
    <row r="41" spans="1:16" x14ac:dyDescent="0.25">
      <c r="A41" s="54" t="s">
        <v>45</v>
      </c>
      <c r="B41" s="54">
        <v>8</v>
      </c>
      <c r="C41" s="54">
        <v>2</v>
      </c>
      <c r="D41" s="54">
        <f>SUM(B41:C41)</f>
        <v>10</v>
      </c>
      <c r="E41" s="54">
        <v>1</v>
      </c>
      <c r="F41" s="54">
        <f>SUM(E41)</f>
        <v>1</v>
      </c>
      <c r="G41" s="54">
        <v>1</v>
      </c>
      <c r="H41" s="54"/>
      <c r="I41" s="52">
        <f t="shared" ref="I41:I46" si="12">SUM(G41:H41)</f>
        <v>1</v>
      </c>
      <c r="J41" s="54">
        <v>15</v>
      </c>
      <c r="K41" s="54">
        <v>2</v>
      </c>
      <c r="L41" s="52">
        <f t="shared" ref="L41:L46" si="13">SUM(J41:K41)</f>
        <v>17</v>
      </c>
      <c r="M41" s="52">
        <f t="shared" ref="M41:M46" si="14">SUM(D41+F41+I41+L41)</f>
        <v>29</v>
      </c>
    </row>
    <row r="42" spans="1:16" x14ac:dyDescent="0.25">
      <c r="A42" s="54" t="s">
        <v>261</v>
      </c>
      <c r="B42" s="54"/>
      <c r="C42" s="54">
        <v>1</v>
      </c>
      <c r="D42" s="54">
        <f t="shared" ref="D42:D46" si="15">SUM(B42:C42)</f>
        <v>1</v>
      </c>
      <c r="E42" s="54"/>
      <c r="F42" s="54">
        <f t="shared" ref="F42:F46" si="16">SUM(E42)</f>
        <v>0</v>
      </c>
      <c r="G42" s="54"/>
      <c r="H42" s="54"/>
      <c r="I42" s="52">
        <f t="shared" si="12"/>
        <v>0</v>
      </c>
      <c r="J42" s="54"/>
      <c r="K42" s="54"/>
      <c r="L42" s="52">
        <f t="shared" si="13"/>
        <v>0</v>
      </c>
      <c r="M42" s="52">
        <f t="shared" si="14"/>
        <v>1</v>
      </c>
    </row>
    <row r="43" spans="1:16" x14ac:dyDescent="0.25">
      <c r="A43" s="54" t="s">
        <v>48</v>
      </c>
      <c r="B43" s="54"/>
      <c r="C43" s="54"/>
      <c r="D43" s="54">
        <f t="shared" si="15"/>
        <v>0</v>
      </c>
      <c r="E43" s="54"/>
      <c r="F43" s="54">
        <f t="shared" si="16"/>
        <v>0</v>
      </c>
      <c r="G43" s="54">
        <v>1</v>
      </c>
      <c r="H43" s="54">
        <v>1</v>
      </c>
      <c r="I43" s="52">
        <f t="shared" si="12"/>
        <v>2</v>
      </c>
      <c r="J43" s="54">
        <v>11</v>
      </c>
      <c r="K43" s="54"/>
      <c r="L43" s="52">
        <f t="shared" si="13"/>
        <v>11</v>
      </c>
      <c r="M43" s="52">
        <f t="shared" si="14"/>
        <v>13</v>
      </c>
    </row>
    <row r="44" spans="1:16" x14ac:dyDescent="0.25">
      <c r="A44" s="54" t="s">
        <v>49</v>
      </c>
      <c r="B44" s="54">
        <v>11</v>
      </c>
      <c r="C44" s="54">
        <v>3</v>
      </c>
      <c r="D44" s="54">
        <f t="shared" si="15"/>
        <v>14</v>
      </c>
      <c r="E44" s="54"/>
      <c r="F44" s="54">
        <f t="shared" si="16"/>
        <v>0</v>
      </c>
      <c r="G44" s="54">
        <v>2</v>
      </c>
      <c r="H44" s="54">
        <v>2</v>
      </c>
      <c r="I44" s="52">
        <f t="shared" si="12"/>
        <v>4</v>
      </c>
      <c r="J44" s="54">
        <v>19</v>
      </c>
      <c r="K44" s="54">
        <v>4</v>
      </c>
      <c r="L44" s="52">
        <f t="shared" si="13"/>
        <v>23</v>
      </c>
      <c r="M44" s="52">
        <f t="shared" si="14"/>
        <v>41</v>
      </c>
    </row>
    <row r="45" spans="1:16" x14ac:dyDescent="0.25">
      <c r="A45" s="54" t="s">
        <v>263</v>
      </c>
      <c r="B45" s="54"/>
      <c r="C45" s="54"/>
      <c r="D45" s="54">
        <f t="shared" si="15"/>
        <v>0</v>
      </c>
      <c r="E45" s="54"/>
      <c r="F45" s="54">
        <f t="shared" si="16"/>
        <v>0</v>
      </c>
      <c r="G45" s="54"/>
      <c r="H45" s="54"/>
      <c r="I45" s="52">
        <f t="shared" si="12"/>
        <v>0</v>
      </c>
      <c r="J45" s="54">
        <v>1</v>
      </c>
      <c r="K45" s="54"/>
      <c r="L45" s="52">
        <f t="shared" si="13"/>
        <v>1</v>
      </c>
      <c r="M45" s="52">
        <f t="shared" si="14"/>
        <v>1</v>
      </c>
    </row>
    <row r="46" spans="1:16" ht="15.75" thickBot="1" x14ac:dyDescent="0.3">
      <c r="A46" s="75" t="s">
        <v>1</v>
      </c>
      <c r="B46" s="75">
        <v>19</v>
      </c>
      <c r="C46" s="75">
        <v>6</v>
      </c>
      <c r="D46" s="75">
        <f t="shared" si="15"/>
        <v>25</v>
      </c>
      <c r="E46" s="75">
        <v>1</v>
      </c>
      <c r="F46" s="75">
        <f t="shared" si="16"/>
        <v>1</v>
      </c>
      <c r="G46" s="75">
        <v>5</v>
      </c>
      <c r="H46" s="75">
        <v>3</v>
      </c>
      <c r="I46" s="75">
        <f t="shared" si="12"/>
        <v>8</v>
      </c>
      <c r="J46" s="75">
        <v>48</v>
      </c>
      <c r="K46" s="75">
        <v>6</v>
      </c>
      <c r="L46" s="75">
        <f t="shared" si="13"/>
        <v>54</v>
      </c>
      <c r="M46" s="75">
        <f t="shared" si="14"/>
        <v>88</v>
      </c>
    </row>
    <row r="47" spans="1:16" ht="15.75" thickTop="1" x14ac:dyDescent="0.25"/>
  </sheetData>
  <mergeCells count="22">
    <mergeCell ref="P25:P26"/>
    <mergeCell ref="A38:A39"/>
    <mergeCell ref="B38:D38"/>
    <mergeCell ref="E38:F38"/>
    <mergeCell ref="G38:I38"/>
    <mergeCell ref="J38:L38"/>
    <mergeCell ref="M38:M39"/>
    <mergeCell ref="A25:A26"/>
    <mergeCell ref="B25:C25"/>
    <mergeCell ref="D25:F25"/>
    <mergeCell ref="G25:I25"/>
    <mergeCell ref="J25:L25"/>
    <mergeCell ref="M25:O25"/>
    <mergeCell ref="L1:Q1"/>
    <mergeCell ref="A7:Q7"/>
    <mergeCell ref="A12:A13"/>
    <mergeCell ref="B12:C12"/>
    <mergeCell ref="D12:F12"/>
    <mergeCell ref="G12:I12"/>
    <mergeCell ref="J12:L12"/>
    <mergeCell ref="M12:O12"/>
    <mergeCell ref="P12:P13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2F9056-2B81-47A3-A018-24F2A597D45B}">
  <dimension ref="A1:P45"/>
  <sheetViews>
    <sheetView workbookViewId="0">
      <selection activeCell="M23" sqref="M23"/>
    </sheetView>
  </sheetViews>
  <sheetFormatPr baseColWidth="10" defaultRowHeight="15" x14ac:dyDescent="0.25"/>
  <cols>
    <col min="1" max="1" width="29.7109375" customWidth="1"/>
    <col min="2" max="2" width="30.140625" bestFit="1" customWidth="1"/>
    <col min="3" max="3" width="13.42578125" bestFit="1" customWidth="1"/>
    <col min="4" max="4" width="12" bestFit="1" customWidth="1"/>
    <col min="5" max="5" width="13.85546875" bestFit="1" customWidth="1"/>
    <col min="6" max="6" width="10.85546875" bestFit="1" customWidth="1"/>
    <col min="8" max="8" width="30.140625" bestFit="1" customWidth="1"/>
    <col min="10" max="10" width="13.42578125" bestFit="1" customWidth="1"/>
    <col min="11" max="11" width="10.5703125" bestFit="1" customWidth="1"/>
    <col min="12" max="12" width="13.85546875" bestFit="1" customWidth="1"/>
    <col min="13" max="13" width="12.85546875" bestFit="1" customWidth="1"/>
  </cols>
  <sheetData>
    <row r="1" spans="1:16" ht="49.5" customHeight="1" thickBot="1" x14ac:dyDescent="0.3">
      <c r="A1" s="76"/>
      <c r="B1" s="76"/>
      <c r="C1" s="2"/>
      <c r="D1" s="31"/>
      <c r="E1" s="76"/>
      <c r="F1" s="76"/>
      <c r="G1" s="33"/>
      <c r="H1" s="33"/>
      <c r="I1" s="109" t="s">
        <v>0</v>
      </c>
      <c r="J1" s="109"/>
      <c r="K1" s="109"/>
      <c r="L1" s="109"/>
      <c r="M1" s="109"/>
      <c r="P1" s="34"/>
    </row>
    <row r="2" spans="1:16" ht="15" customHeight="1" x14ac:dyDescent="0.25">
      <c r="C2" s="35"/>
      <c r="D2" s="36"/>
      <c r="G2" s="37"/>
      <c r="H2" s="38"/>
      <c r="I2" s="38"/>
      <c r="J2" s="38"/>
      <c r="K2" s="38"/>
      <c r="L2" s="39"/>
      <c r="M2" s="39"/>
      <c r="N2" s="39"/>
      <c r="O2" s="39"/>
      <c r="P2" s="34"/>
    </row>
    <row r="3" spans="1:16" ht="15" customHeight="1" x14ac:dyDescent="0.25">
      <c r="A3" t="s">
        <v>266</v>
      </c>
      <c r="C3" s="34"/>
      <c r="D3" s="34"/>
      <c r="E3" s="34"/>
      <c r="F3" s="34"/>
      <c r="G3" s="34"/>
      <c r="H3" s="34"/>
      <c r="I3" s="34"/>
      <c r="J3" s="38"/>
      <c r="K3" s="38"/>
      <c r="L3" s="39"/>
      <c r="M3" s="39"/>
      <c r="N3" s="39"/>
      <c r="O3" s="39"/>
      <c r="P3" s="34"/>
    </row>
    <row r="4" spans="1:16" s="77" customFormat="1" x14ac:dyDescent="0.25">
      <c r="A4" s="1" t="s">
        <v>27</v>
      </c>
    </row>
    <row r="7" spans="1:16" ht="23.25" x14ac:dyDescent="0.25">
      <c r="A7" s="147" t="s">
        <v>267</v>
      </c>
      <c r="B7" s="147"/>
      <c r="C7" s="147"/>
      <c r="D7" s="147"/>
      <c r="E7" s="147"/>
      <c r="F7" s="147"/>
      <c r="G7" s="147"/>
      <c r="H7" s="147"/>
      <c r="I7" s="147"/>
      <c r="J7" s="147"/>
      <c r="K7" s="147"/>
      <c r="L7" s="147"/>
      <c r="M7" s="147"/>
    </row>
    <row r="11" spans="1:16" ht="15.75" thickBot="1" x14ac:dyDescent="0.3">
      <c r="A11" s="78" t="s">
        <v>268</v>
      </c>
      <c r="B11" s="78" t="s">
        <v>269</v>
      </c>
      <c r="C11" s="79" t="s">
        <v>270</v>
      </c>
      <c r="D11" s="79" t="s">
        <v>271</v>
      </c>
      <c r="E11" s="79" t="s">
        <v>272</v>
      </c>
      <c r="F11" s="79" t="s">
        <v>273</v>
      </c>
      <c r="H11" s="78" t="s">
        <v>274</v>
      </c>
      <c r="I11" s="79" t="s">
        <v>275</v>
      </c>
      <c r="J11" s="79" t="s">
        <v>270</v>
      </c>
      <c r="K11" s="79" t="s">
        <v>271</v>
      </c>
      <c r="L11" s="79" t="s">
        <v>272</v>
      </c>
      <c r="M11" s="79" t="s">
        <v>276</v>
      </c>
    </row>
    <row r="12" spans="1:16" ht="15.75" thickTop="1" x14ac:dyDescent="0.25">
      <c r="A12" s="52" t="s">
        <v>277</v>
      </c>
      <c r="B12" s="52">
        <v>124</v>
      </c>
      <c r="C12" s="53">
        <v>305090.23749999941</v>
      </c>
      <c r="D12" s="53">
        <v>0</v>
      </c>
      <c r="E12" s="53">
        <f>SUM(C12:D12)</f>
        <v>305090.23749999941</v>
      </c>
      <c r="F12" s="80">
        <f>B12/$B$17</f>
        <v>0.66310160427807485</v>
      </c>
      <c r="H12" s="52" t="s">
        <v>277</v>
      </c>
      <c r="I12" s="52">
        <v>8139</v>
      </c>
      <c r="J12" s="53">
        <v>305090.23749999941</v>
      </c>
      <c r="K12" s="53">
        <v>0</v>
      </c>
      <c r="L12" s="53">
        <f>SUM(J12:K12)</f>
        <v>305090.23749999941</v>
      </c>
      <c r="M12" s="80">
        <f>I12/$I$17</f>
        <v>0.96525142314990509</v>
      </c>
    </row>
    <row r="13" spans="1:16" x14ac:dyDescent="0.25">
      <c r="A13" s="54" t="s">
        <v>278</v>
      </c>
      <c r="B13" s="54">
        <v>3</v>
      </c>
      <c r="C13" s="55">
        <v>4365</v>
      </c>
      <c r="D13" s="55">
        <v>0</v>
      </c>
      <c r="E13" s="55">
        <f t="shared" ref="E13:E17" si="0">SUM(C13:D13)</f>
        <v>4365</v>
      </c>
      <c r="F13" s="81">
        <f t="shared" ref="F13:F17" si="1">B13/$B$17</f>
        <v>1.6042780748663103E-2</v>
      </c>
      <c r="H13" s="54" t="s">
        <v>278</v>
      </c>
      <c r="I13" s="54">
        <v>6</v>
      </c>
      <c r="J13" s="55">
        <v>4365</v>
      </c>
      <c r="K13" s="55">
        <v>0</v>
      </c>
      <c r="L13" s="55">
        <f t="shared" ref="L13:L17" si="2">SUM(J13:K13)</f>
        <v>4365</v>
      </c>
      <c r="M13" s="81">
        <f t="shared" ref="M13:M17" si="3">I13/$I$17</f>
        <v>7.1157495256166982E-4</v>
      </c>
    </row>
    <row r="14" spans="1:16" x14ac:dyDescent="0.25">
      <c r="A14" s="54" t="s">
        <v>279</v>
      </c>
      <c r="B14" s="54">
        <v>30</v>
      </c>
      <c r="C14" s="55">
        <v>54839.757851239679</v>
      </c>
      <c r="D14" s="55">
        <v>10869.612148760327</v>
      </c>
      <c r="E14" s="55">
        <f t="shared" si="0"/>
        <v>65709.37000000001</v>
      </c>
      <c r="F14" s="81">
        <f t="shared" si="1"/>
        <v>0.16042780748663102</v>
      </c>
      <c r="H14" s="54" t="s">
        <v>279</v>
      </c>
      <c r="I14" s="54">
        <v>149</v>
      </c>
      <c r="J14" s="55">
        <v>54839.757851239679</v>
      </c>
      <c r="K14" s="55">
        <v>10869.612148760327</v>
      </c>
      <c r="L14" s="55">
        <f t="shared" si="2"/>
        <v>65709.37000000001</v>
      </c>
      <c r="M14" s="81">
        <f t="shared" si="3"/>
        <v>1.76707779886148E-2</v>
      </c>
    </row>
    <row r="15" spans="1:16" x14ac:dyDescent="0.25">
      <c r="A15" s="54" t="s">
        <v>280</v>
      </c>
      <c r="B15" s="54">
        <v>12</v>
      </c>
      <c r="C15" s="55">
        <v>33013.71</v>
      </c>
      <c r="D15" s="55">
        <v>0</v>
      </c>
      <c r="E15" s="55">
        <f t="shared" si="0"/>
        <v>33013.71</v>
      </c>
      <c r="F15" s="81">
        <f t="shared" si="1"/>
        <v>6.4171122994652413E-2</v>
      </c>
      <c r="H15" s="54" t="s">
        <v>280</v>
      </c>
      <c r="I15" s="54">
        <v>35</v>
      </c>
      <c r="J15" s="55">
        <v>33013.71</v>
      </c>
      <c r="K15" s="55">
        <v>0</v>
      </c>
      <c r="L15" s="55">
        <f t="shared" si="2"/>
        <v>33013.71</v>
      </c>
      <c r="M15" s="81">
        <f t="shared" si="3"/>
        <v>4.1508538899430736E-3</v>
      </c>
    </row>
    <row r="16" spans="1:16" x14ac:dyDescent="0.25">
      <c r="A16" s="54" t="s">
        <v>281</v>
      </c>
      <c r="B16" s="54">
        <v>18</v>
      </c>
      <c r="C16" s="55">
        <v>64773.54545454547</v>
      </c>
      <c r="D16" s="55">
        <v>13602.444545454546</v>
      </c>
      <c r="E16" s="55">
        <f t="shared" si="0"/>
        <v>78375.99000000002</v>
      </c>
      <c r="F16" s="81">
        <f t="shared" si="1"/>
        <v>9.6256684491978606E-2</v>
      </c>
      <c r="H16" s="54" t="s">
        <v>281</v>
      </c>
      <c r="I16" s="54">
        <v>103</v>
      </c>
      <c r="J16" s="55">
        <v>64773.54545454547</v>
      </c>
      <c r="K16" s="55">
        <v>13602.444545454546</v>
      </c>
      <c r="L16" s="55">
        <f t="shared" si="2"/>
        <v>78375.99000000002</v>
      </c>
      <c r="M16" s="81">
        <f t="shared" si="3"/>
        <v>1.2215370018975331E-2</v>
      </c>
    </row>
    <row r="17" spans="1:13" x14ac:dyDescent="0.25">
      <c r="A17" s="54" t="s">
        <v>1</v>
      </c>
      <c r="B17" s="54">
        <f>SUM(B12:B16)</f>
        <v>187</v>
      </c>
      <c r="C17" s="55">
        <f>SUM(C12:C16)</f>
        <v>462082.2508057846</v>
      </c>
      <c r="D17" s="55">
        <f>SUM(D12:D16)</f>
        <v>24472.056694214873</v>
      </c>
      <c r="E17" s="55">
        <f t="shared" si="0"/>
        <v>486554.30749999947</v>
      </c>
      <c r="F17" s="81">
        <f t="shared" si="1"/>
        <v>1</v>
      </c>
      <c r="H17" s="54" t="s">
        <v>1</v>
      </c>
      <c r="I17" s="54">
        <f>SUM(I12:I16)</f>
        <v>8432</v>
      </c>
      <c r="J17" s="55">
        <f>SUM(J12:J16)</f>
        <v>462082.2508057846</v>
      </c>
      <c r="K17" s="55">
        <f>SUM(K12:K16)</f>
        <v>24472.056694214873</v>
      </c>
      <c r="L17" s="55">
        <f t="shared" si="2"/>
        <v>486554.30749999947</v>
      </c>
      <c r="M17" s="81">
        <f t="shared" si="3"/>
        <v>1</v>
      </c>
    </row>
    <row r="20" spans="1:13" ht="15.75" thickBot="1" x14ac:dyDescent="0.3">
      <c r="G20" s="78" t="s">
        <v>275</v>
      </c>
      <c r="H20" s="78" t="s">
        <v>282</v>
      </c>
    </row>
    <row r="21" spans="1:13" ht="15.75" thickTop="1" x14ac:dyDescent="0.25">
      <c r="G21" s="52">
        <f>I17</f>
        <v>8432</v>
      </c>
      <c r="H21" s="53">
        <f>J17/I17</f>
        <v>54.80102594945263</v>
      </c>
    </row>
    <row r="25" spans="1:13" ht="15.75" thickBot="1" x14ac:dyDescent="0.3">
      <c r="A25" s="78" t="s">
        <v>283</v>
      </c>
      <c r="B25" s="78" t="s">
        <v>284</v>
      </c>
      <c r="C25" s="78" t="s">
        <v>270</v>
      </c>
      <c r="D25" s="78" t="s">
        <v>271</v>
      </c>
      <c r="E25" s="78" t="s">
        <v>272</v>
      </c>
    </row>
    <row r="26" spans="1:13" ht="15.75" thickTop="1" x14ac:dyDescent="0.25">
      <c r="A26" s="129" t="s">
        <v>53</v>
      </c>
      <c r="B26" s="52" t="s">
        <v>277</v>
      </c>
      <c r="C26" s="53">
        <v>305090.23749999941</v>
      </c>
      <c r="D26" s="53">
        <v>0</v>
      </c>
      <c r="E26" s="53">
        <f>SUM(C26:D26)</f>
        <v>305090.23749999941</v>
      </c>
    </row>
    <row r="27" spans="1:13" x14ac:dyDescent="0.25">
      <c r="A27" s="130"/>
      <c r="B27" s="54" t="s">
        <v>279</v>
      </c>
      <c r="C27" s="55">
        <v>40799.504132231414</v>
      </c>
      <c r="D27" s="55">
        <v>8551.0958677685921</v>
      </c>
      <c r="E27" s="55">
        <f t="shared" ref="E27:E33" si="4">SUM(C27:D27)</f>
        <v>49350.600000000006</v>
      </c>
    </row>
    <row r="28" spans="1:13" x14ac:dyDescent="0.25">
      <c r="A28" s="130"/>
      <c r="B28" s="54" t="s">
        <v>281</v>
      </c>
      <c r="C28" s="55">
        <v>20103.611570247936</v>
      </c>
      <c r="D28" s="55">
        <v>4221.7584297520661</v>
      </c>
      <c r="E28" s="55">
        <f t="shared" si="4"/>
        <v>24325.370000000003</v>
      </c>
    </row>
    <row r="29" spans="1:13" x14ac:dyDescent="0.25">
      <c r="A29" s="130" t="s">
        <v>55</v>
      </c>
      <c r="B29" s="54" t="s">
        <v>279</v>
      </c>
      <c r="C29" s="55">
        <v>14040.253719008264</v>
      </c>
      <c r="D29" s="55">
        <v>2318.5162809917351</v>
      </c>
      <c r="E29" s="55">
        <f t="shared" si="4"/>
        <v>16358.769999999999</v>
      </c>
    </row>
    <row r="30" spans="1:13" x14ac:dyDescent="0.25">
      <c r="A30" s="130"/>
      <c r="B30" s="54" t="s">
        <v>281</v>
      </c>
      <c r="C30" s="55">
        <v>44669.933884297534</v>
      </c>
      <c r="D30" s="55">
        <v>9380.6861157024814</v>
      </c>
      <c r="E30" s="55">
        <f t="shared" si="4"/>
        <v>54050.620000000017</v>
      </c>
    </row>
    <row r="31" spans="1:13" x14ac:dyDescent="0.25">
      <c r="A31" s="130" t="s">
        <v>56</v>
      </c>
      <c r="B31" s="54" t="s">
        <v>278</v>
      </c>
      <c r="C31" s="55">
        <v>4365</v>
      </c>
      <c r="D31" s="55">
        <v>0</v>
      </c>
      <c r="E31" s="55">
        <f t="shared" si="4"/>
        <v>4365</v>
      </c>
    </row>
    <row r="32" spans="1:13" x14ac:dyDescent="0.25">
      <c r="A32" s="130"/>
      <c r="B32" s="54" t="s">
        <v>280</v>
      </c>
      <c r="C32" s="55">
        <v>33013.71</v>
      </c>
      <c r="D32" s="55">
        <v>0</v>
      </c>
      <c r="E32" s="55">
        <f t="shared" si="4"/>
        <v>33013.71</v>
      </c>
    </row>
    <row r="33" spans="1:5" x14ac:dyDescent="0.25">
      <c r="A33" s="54" t="s">
        <v>1</v>
      </c>
      <c r="B33" s="54"/>
      <c r="C33" s="55">
        <f>SUM(C26:C32)</f>
        <v>462082.25080578454</v>
      </c>
      <c r="D33" s="55">
        <f>SUM(D26:D32)</f>
        <v>24472.056694214873</v>
      </c>
      <c r="E33" s="55">
        <f t="shared" si="4"/>
        <v>486554.30749999941</v>
      </c>
    </row>
    <row r="37" spans="1:5" ht="15.75" thickBot="1" x14ac:dyDescent="0.3">
      <c r="A37" s="79" t="s">
        <v>285</v>
      </c>
      <c r="B37" s="79" t="s">
        <v>284</v>
      </c>
      <c r="C37" s="79" t="s">
        <v>275</v>
      </c>
    </row>
    <row r="38" spans="1:5" ht="15.75" thickTop="1" x14ac:dyDescent="0.25">
      <c r="A38" s="129" t="s">
        <v>53</v>
      </c>
      <c r="B38" s="52" t="s">
        <v>277</v>
      </c>
      <c r="C38" s="52">
        <v>8139</v>
      </c>
    </row>
    <row r="39" spans="1:5" x14ac:dyDescent="0.25">
      <c r="A39" s="130"/>
      <c r="B39" s="54" t="s">
        <v>279</v>
      </c>
      <c r="C39" s="54">
        <v>129</v>
      </c>
    </row>
    <row r="40" spans="1:5" x14ac:dyDescent="0.25">
      <c r="A40" s="130"/>
      <c r="B40" s="54" t="s">
        <v>281</v>
      </c>
      <c r="C40" s="54">
        <v>34</v>
      </c>
    </row>
    <row r="41" spans="1:5" x14ac:dyDescent="0.25">
      <c r="A41" s="130" t="s">
        <v>55</v>
      </c>
      <c r="B41" s="54" t="s">
        <v>279</v>
      </c>
      <c r="C41" s="54">
        <v>20</v>
      </c>
    </row>
    <row r="42" spans="1:5" x14ac:dyDescent="0.25">
      <c r="A42" s="130"/>
      <c r="B42" s="54" t="s">
        <v>281</v>
      </c>
      <c r="C42" s="54">
        <v>69</v>
      </c>
    </row>
    <row r="43" spans="1:5" x14ac:dyDescent="0.25">
      <c r="A43" s="130" t="s">
        <v>56</v>
      </c>
      <c r="B43" s="54" t="s">
        <v>278</v>
      </c>
      <c r="C43" s="54">
        <v>6</v>
      </c>
    </row>
    <row r="44" spans="1:5" x14ac:dyDescent="0.25">
      <c r="A44" s="130"/>
      <c r="B44" s="54" t="s">
        <v>280</v>
      </c>
      <c r="C44" s="54">
        <v>35</v>
      </c>
    </row>
    <row r="45" spans="1:5" x14ac:dyDescent="0.25">
      <c r="A45" s="54" t="s">
        <v>1</v>
      </c>
      <c r="B45" s="54"/>
      <c r="C45" s="54">
        <f>SUM(C38:C44)</f>
        <v>8432</v>
      </c>
    </row>
  </sheetData>
  <mergeCells count="8">
    <mergeCell ref="A41:A42"/>
    <mergeCell ref="A43:A44"/>
    <mergeCell ref="I1:M1"/>
    <mergeCell ref="A7:M7"/>
    <mergeCell ref="A26:A28"/>
    <mergeCell ref="A29:A30"/>
    <mergeCell ref="A31:A32"/>
    <mergeCell ref="A38:A40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D99A80-4735-4EBC-9BA5-1F26802DE834}">
  <dimension ref="A1:P31"/>
  <sheetViews>
    <sheetView topLeftCell="A22" workbookViewId="0">
      <selection activeCell="F41" sqref="F41"/>
    </sheetView>
  </sheetViews>
  <sheetFormatPr baseColWidth="10" defaultRowHeight="15" x14ac:dyDescent="0.25"/>
  <cols>
    <col min="1" max="1" width="28.28515625" customWidth="1"/>
    <col min="2" max="2" width="23" bestFit="1" customWidth="1"/>
    <col min="3" max="3" width="13.5703125" bestFit="1" customWidth="1"/>
    <col min="6" max="6" width="12.85546875" bestFit="1" customWidth="1"/>
    <col min="10" max="10" width="19.28515625" customWidth="1"/>
  </cols>
  <sheetData>
    <row r="1" spans="1:16" ht="39.75" customHeight="1" thickBot="1" x14ac:dyDescent="0.3">
      <c r="A1" s="76"/>
      <c r="B1" s="86"/>
      <c r="C1" s="87"/>
      <c r="D1" s="76"/>
      <c r="E1" s="76"/>
      <c r="F1" s="88"/>
      <c r="G1" s="88"/>
      <c r="H1" s="88"/>
      <c r="I1" s="88"/>
      <c r="J1" s="76"/>
      <c r="K1" s="89"/>
      <c r="L1" s="109" t="s">
        <v>0</v>
      </c>
      <c r="M1" s="109"/>
      <c r="N1" s="109"/>
      <c r="O1" s="109"/>
      <c r="P1" s="90"/>
    </row>
    <row r="2" spans="1:16" ht="15" customHeight="1" x14ac:dyDescent="0.25">
      <c r="B2" s="91"/>
      <c r="C2" s="92"/>
      <c r="F2" s="93"/>
      <c r="G2" s="94"/>
      <c r="H2" s="94"/>
      <c r="I2" s="94"/>
      <c r="J2" s="94"/>
      <c r="K2" s="95"/>
      <c r="L2" s="95"/>
      <c r="M2" s="95"/>
      <c r="N2" s="95"/>
      <c r="O2" s="95"/>
      <c r="P2" s="90"/>
    </row>
    <row r="3" spans="1:16" ht="15" customHeight="1" x14ac:dyDescent="0.25">
      <c r="A3" t="s">
        <v>266</v>
      </c>
      <c r="B3" s="90"/>
      <c r="C3" s="90"/>
      <c r="D3" s="90"/>
      <c r="E3" s="90"/>
      <c r="F3" s="90"/>
      <c r="G3" s="90"/>
      <c r="H3" s="90"/>
      <c r="I3" s="94"/>
      <c r="J3" s="94"/>
      <c r="K3" s="95"/>
      <c r="L3" s="95"/>
      <c r="M3" s="95"/>
      <c r="N3" s="95"/>
      <c r="O3" s="95"/>
      <c r="P3" s="90"/>
    </row>
    <row r="4" spans="1:16" ht="15" customHeight="1" x14ac:dyDescent="0.25">
      <c r="A4" s="1" t="s">
        <v>27</v>
      </c>
      <c r="B4" s="90"/>
      <c r="C4" s="90"/>
      <c r="D4" s="90"/>
      <c r="E4" s="90"/>
      <c r="F4" s="90"/>
      <c r="G4" s="90"/>
      <c r="H4" s="90"/>
      <c r="I4" s="94"/>
      <c r="J4" s="94"/>
      <c r="K4" s="95"/>
      <c r="L4" s="95"/>
      <c r="M4" s="95"/>
      <c r="N4" s="95"/>
      <c r="O4" s="95"/>
      <c r="P4" s="90"/>
    </row>
    <row r="5" spans="1:16" ht="15" customHeight="1" x14ac:dyDescent="0.25">
      <c r="A5" s="1"/>
      <c r="B5" s="90"/>
      <c r="C5" s="90"/>
      <c r="D5" s="90"/>
      <c r="E5" s="90"/>
      <c r="F5" s="90"/>
      <c r="G5" s="90"/>
      <c r="H5" s="90"/>
      <c r="I5" s="94"/>
      <c r="J5" s="94"/>
      <c r="K5" s="95"/>
      <c r="L5" s="95"/>
      <c r="M5" s="95"/>
      <c r="N5" s="95"/>
      <c r="O5" s="95"/>
      <c r="P5" s="90"/>
    </row>
    <row r="6" spans="1:16" ht="15" customHeight="1" x14ac:dyDescent="0.25">
      <c r="A6" s="1"/>
      <c r="B6" s="90"/>
      <c r="C6" s="90"/>
      <c r="D6" s="90"/>
      <c r="E6" s="90"/>
      <c r="F6" s="90"/>
      <c r="G6" s="90"/>
      <c r="H6" s="90"/>
      <c r="I6" s="94"/>
      <c r="J6" s="94"/>
      <c r="K6" s="95"/>
      <c r="L6" s="95"/>
      <c r="M6" s="95"/>
      <c r="N6" s="95"/>
      <c r="O6" s="95"/>
      <c r="P6" s="90"/>
    </row>
    <row r="7" spans="1:16" ht="25.5" customHeight="1" x14ac:dyDescent="0.25">
      <c r="A7" s="148" t="s">
        <v>291</v>
      </c>
      <c r="B7" s="148"/>
      <c r="C7" s="148"/>
      <c r="D7" s="148"/>
      <c r="E7" s="148"/>
      <c r="F7" s="148"/>
      <c r="G7" s="148"/>
      <c r="H7" s="148"/>
      <c r="I7" s="148"/>
      <c r="J7" s="148"/>
      <c r="K7" s="148"/>
      <c r="L7" s="148"/>
      <c r="M7" s="148"/>
      <c r="N7" s="148"/>
      <c r="O7" s="148"/>
      <c r="P7" s="96"/>
    </row>
    <row r="11" spans="1:16" ht="54" customHeight="1" thickBot="1" x14ac:dyDescent="0.3">
      <c r="A11" s="97" t="s">
        <v>292</v>
      </c>
      <c r="B11" s="98" t="s">
        <v>293</v>
      </c>
      <c r="C11" s="97" t="s">
        <v>37</v>
      </c>
      <c r="D11" s="97" t="s">
        <v>271</v>
      </c>
      <c r="E11" s="98" t="s">
        <v>294</v>
      </c>
      <c r="F11" s="97" t="s">
        <v>276</v>
      </c>
      <c r="I11" s="99" t="s">
        <v>295</v>
      </c>
      <c r="J11" s="99" t="s">
        <v>296</v>
      </c>
    </row>
    <row r="12" spans="1:16" ht="15.75" thickTop="1" x14ac:dyDescent="0.25">
      <c r="A12" s="52" t="s">
        <v>287</v>
      </c>
      <c r="B12" s="52">
        <v>24</v>
      </c>
      <c r="C12" s="53">
        <v>6929.4600000000064</v>
      </c>
      <c r="D12" s="53">
        <v>0</v>
      </c>
      <c r="E12" s="53">
        <f>SUM(C12:D12)</f>
        <v>6929.4600000000064</v>
      </c>
      <c r="F12" s="80">
        <f>E12/$E$15</f>
        <v>0.65051120271339724</v>
      </c>
      <c r="I12" s="54">
        <v>515</v>
      </c>
      <c r="J12" s="55">
        <f>C15/C30</f>
        <v>19.429537992457686</v>
      </c>
    </row>
    <row r="13" spans="1:16" x14ac:dyDescent="0.25">
      <c r="A13" s="54" t="s">
        <v>297</v>
      </c>
      <c r="B13" s="54">
        <v>6</v>
      </c>
      <c r="C13" s="55">
        <v>2570.1487603305782</v>
      </c>
      <c r="D13" s="55">
        <v>539.73123966942148</v>
      </c>
      <c r="E13" s="55">
        <f>SUM(C13:D13)</f>
        <v>3109.8799999999997</v>
      </c>
      <c r="F13" s="81">
        <f>E13/$E$15</f>
        <v>0.29194364049930843</v>
      </c>
    </row>
    <row r="14" spans="1:16" x14ac:dyDescent="0.25">
      <c r="A14" s="54" t="s">
        <v>298</v>
      </c>
      <c r="B14" s="54">
        <v>1</v>
      </c>
      <c r="C14" s="55">
        <v>506.60330578512395</v>
      </c>
      <c r="D14" s="55">
        <v>106.38669421487603</v>
      </c>
      <c r="E14" s="55">
        <f>SUM(C14:D14)</f>
        <v>612.99</v>
      </c>
      <c r="F14" s="81">
        <f>E14/$E$15</f>
        <v>5.7545156787294396E-2</v>
      </c>
    </row>
    <row r="15" spans="1:16" ht="15.75" thickBot="1" x14ac:dyDescent="0.3">
      <c r="A15" s="100" t="s">
        <v>1</v>
      </c>
      <c r="B15" s="100">
        <f>SUM(B12:B14)</f>
        <v>31</v>
      </c>
      <c r="C15" s="101">
        <f>SUM(C12:C14)</f>
        <v>10006.212066115708</v>
      </c>
      <c r="D15" s="101">
        <f>SUM(D12:D14)</f>
        <v>646.11793388429749</v>
      </c>
      <c r="E15" s="101">
        <f>SUM(E12:E14)</f>
        <v>10652.330000000005</v>
      </c>
      <c r="F15" s="102"/>
    </row>
    <row r="16" spans="1:16" ht="15.75" thickTop="1" x14ac:dyDescent="0.25"/>
    <row r="19" spans="1:5" ht="15.75" thickBot="1" x14ac:dyDescent="0.3">
      <c r="A19" s="103" t="s">
        <v>299</v>
      </c>
      <c r="B19" s="97" t="s">
        <v>284</v>
      </c>
      <c r="C19" s="97" t="s">
        <v>37</v>
      </c>
      <c r="D19" s="97" t="s">
        <v>271</v>
      </c>
      <c r="E19" s="104" t="s">
        <v>1</v>
      </c>
    </row>
    <row r="20" spans="1:5" ht="15.75" thickTop="1" x14ac:dyDescent="0.25">
      <c r="A20" s="149" t="s">
        <v>53</v>
      </c>
      <c r="B20" s="52" t="s">
        <v>287</v>
      </c>
      <c r="C20" s="53">
        <v>6929.4600000000064</v>
      </c>
      <c r="D20" s="53">
        <v>0</v>
      </c>
      <c r="E20" s="53">
        <f>SUM(C20:D20)</f>
        <v>6929.4600000000064</v>
      </c>
    </row>
    <row r="21" spans="1:5" x14ac:dyDescent="0.25">
      <c r="A21" s="129"/>
      <c r="B21" s="54" t="s">
        <v>297</v>
      </c>
      <c r="C21" s="55">
        <v>2570.1487603305782</v>
      </c>
      <c r="D21" s="55">
        <v>539.73123966942148</v>
      </c>
      <c r="E21" s="55">
        <f>SUM(C21:D21)</f>
        <v>3109.8799999999997</v>
      </c>
    </row>
    <row r="22" spans="1:5" x14ac:dyDescent="0.25">
      <c r="A22" s="54" t="s">
        <v>55</v>
      </c>
      <c r="B22" s="54" t="s">
        <v>300</v>
      </c>
      <c r="C22" s="55">
        <v>506.60330578512395</v>
      </c>
      <c r="D22" s="55">
        <v>106.38669421487603</v>
      </c>
      <c r="E22" s="55">
        <f>SUM(C22:D22)</f>
        <v>612.99</v>
      </c>
    </row>
    <row r="23" spans="1:5" ht="15.75" thickBot="1" x14ac:dyDescent="0.3">
      <c r="A23" s="100" t="s">
        <v>1</v>
      </c>
      <c r="B23" s="100"/>
      <c r="C23" s="101">
        <f>SUM(C20:C22)</f>
        <v>10006.212066115708</v>
      </c>
      <c r="D23" s="101">
        <f>SUM(D20:D22)</f>
        <v>646.11793388429749</v>
      </c>
      <c r="E23" s="101">
        <f>SUM(E20:E22)</f>
        <v>10652.330000000005</v>
      </c>
    </row>
    <row r="24" spans="1:5" ht="15.75" thickTop="1" x14ac:dyDescent="0.25"/>
    <row r="26" spans="1:5" ht="30.75" thickBot="1" x14ac:dyDescent="0.3">
      <c r="A26" s="105" t="s">
        <v>301</v>
      </c>
      <c r="B26" s="106" t="s">
        <v>284</v>
      </c>
      <c r="C26" s="106" t="s">
        <v>302</v>
      </c>
    </row>
    <row r="27" spans="1:5" ht="15.75" thickTop="1" x14ac:dyDescent="0.25">
      <c r="A27" s="129" t="s">
        <v>53</v>
      </c>
      <c r="B27" s="52" t="s">
        <v>287</v>
      </c>
      <c r="C27" s="52">
        <v>491</v>
      </c>
    </row>
    <row r="28" spans="1:5" x14ac:dyDescent="0.25">
      <c r="A28" s="130"/>
      <c r="B28" s="54" t="s">
        <v>297</v>
      </c>
      <c r="C28" s="54">
        <v>22</v>
      </c>
    </row>
    <row r="29" spans="1:5" x14ac:dyDescent="0.25">
      <c r="A29" s="54" t="s">
        <v>55</v>
      </c>
      <c r="B29" s="54" t="s">
        <v>300</v>
      </c>
      <c r="C29" s="54">
        <v>2</v>
      </c>
    </row>
    <row r="30" spans="1:5" ht="15.75" thickBot="1" x14ac:dyDescent="0.3">
      <c r="A30" s="100" t="s">
        <v>1</v>
      </c>
      <c r="B30" s="100"/>
      <c r="C30" s="100">
        <f>SUM(C27:C29)</f>
        <v>515</v>
      </c>
    </row>
    <row r="31" spans="1:5" ht="15.75" thickTop="1" x14ac:dyDescent="0.25"/>
  </sheetData>
  <mergeCells count="4">
    <mergeCell ref="L1:O1"/>
    <mergeCell ref="A7:O7"/>
    <mergeCell ref="A20:A21"/>
    <mergeCell ref="A27:A28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B6D659-FBE1-477F-882B-B8C96202918E}">
  <dimension ref="A1:P42"/>
  <sheetViews>
    <sheetView tabSelected="1" workbookViewId="0">
      <selection activeCell="E4" sqref="E4"/>
    </sheetView>
  </sheetViews>
  <sheetFormatPr baseColWidth="10" defaultRowHeight="15" x14ac:dyDescent="0.25"/>
  <cols>
    <col min="1" max="1" width="33.140625" customWidth="1"/>
    <col min="2" max="2" width="24.140625" customWidth="1"/>
    <col min="3" max="3" width="13.42578125" bestFit="1" customWidth="1"/>
    <col min="4" max="4" width="12" bestFit="1" customWidth="1"/>
    <col min="5" max="5" width="15.7109375" bestFit="1" customWidth="1"/>
    <col min="6" max="6" width="10.85546875" bestFit="1" customWidth="1"/>
    <col min="8" max="8" width="32.85546875" bestFit="1" customWidth="1"/>
    <col min="9" max="9" width="13.5703125" bestFit="1" customWidth="1"/>
    <col min="10" max="10" width="19.85546875" customWidth="1"/>
    <col min="11" max="11" width="12" bestFit="1" customWidth="1"/>
    <col min="12" max="12" width="15.7109375" bestFit="1" customWidth="1"/>
    <col min="13" max="13" width="12.85546875" bestFit="1" customWidth="1"/>
  </cols>
  <sheetData>
    <row r="1" spans="1:16" ht="49.5" customHeight="1" thickBot="1" x14ac:dyDescent="0.3">
      <c r="A1" s="76"/>
      <c r="B1" s="76"/>
      <c r="C1" s="2"/>
      <c r="D1" s="31"/>
      <c r="E1" s="76"/>
      <c r="F1" s="76"/>
      <c r="G1" s="33"/>
      <c r="H1" s="33"/>
      <c r="I1" s="109" t="s">
        <v>0</v>
      </c>
      <c r="J1" s="109"/>
      <c r="K1" s="109"/>
      <c r="L1" s="109"/>
      <c r="M1" s="109"/>
      <c r="P1" s="34"/>
    </row>
    <row r="2" spans="1:16" ht="15" customHeight="1" x14ac:dyDescent="0.25">
      <c r="C2" s="35"/>
      <c r="D2" s="36"/>
      <c r="G2" s="37"/>
      <c r="H2" s="38"/>
      <c r="I2" s="38"/>
      <c r="J2" s="38"/>
      <c r="K2" s="38"/>
      <c r="L2" s="39"/>
      <c r="M2" s="39"/>
      <c r="N2" s="39"/>
      <c r="O2" s="39"/>
      <c r="P2" s="34"/>
    </row>
    <row r="3" spans="1:16" ht="15" customHeight="1" x14ac:dyDescent="0.25">
      <c r="A3" t="s">
        <v>266</v>
      </c>
      <c r="C3" s="34"/>
      <c r="D3" s="34"/>
      <c r="E3" s="34"/>
      <c r="F3" s="34"/>
      <c r="G3" s="34"/>
      <c r="H3" s="34"/>
      <c r="I3" s="34"/>
      <c r="J3" s="38"/>
      <c r="K3" s="38"/>
      <c r="L3" s="39"/>
      <c r="M3" s="39"/>
      <c r="N3" s="39"/>
      <c r="O3" s="39"/>
      <c r="P3" s="34"/>
    </row>
    <row r="4" spans="1:16" s="77" customFormat="1" x14ac:dyDescent="0.25">
      <c r="A4" s="1" t="s">
        <v>27</v>
      </c>
    </row>
    <row r="7" spans="1:16" ht="23.25" x14ac:dyDescent="0.25">
      <c r="A7" s="150" t="s">
        <v>286</v>
      </c>
      <c r="B7" s="150"/>
      <c r="C7" s="150"/>
      <c r="D7" s="150"/>
      <c r="E7" s="150"/>
      <c r="F7" s="150"/>
      <c r="G7" s="150"/>
      <c r="H7" s="150"/>
      <c r="I7" s="150"/>
      <c r="J7" s="150"/>
      <c r="K7" s="150"/>
      <c r="L7" s="150"/>
      <c r="M7" s="150"/>
    </row>
    <row r="11" spans="1:16" ht="15.75" thickBot="1" x14ac:dyDescent="0.3">
      <c r="A11" s="82" t="s">
        <v>268</v>
      </c>
      <c r="B11" s="83" t="s">
        <v>269</v>
      </c>
      <c r="C11" s="83" t="s">
        <v>270</v>
      </c>
      <c r="D11" s="83" t="s">
        <v>271</v>
      </c>
      <c r="E11" s="83" t="s">
        <v>272</v>
      </c>
      <c r="F11" s="83" t="s">
        <v>273</v>
      </c>
      <c r="H11" s="82" t="s">
        <v>274</v>
      </c>
      <c r="I11" s="83" t="s">
        <v>275</v>
      </c>
      <c r="J11" s="83" t="s">
        <v>270</v>
      </c>
      <c r="K11" s="83" t="s">
        <v>271</v>
      </c>
      <c r="L11" s="83" t="s">
        <v>272</v>
      </c>
      <c r="M11" s="83" t="s">
        <v>276</v>
      </c>
    </row>
    <row r="12" spans="1:16" ht="15.75" thickTop="1" x14ac:dyDescent="0.25">
      <c r="A12" s="52" t="s">
        <v>287</v>
      </c>
      <c r="B12" s="52">
        <v>20</v>
      </c>
      <c r="C12" s="53">
        <v>24619.847499999996</v>
      </c>
      <c r="D12" s="53">
        <v>0</v>
      </c>
      <c r="E12" s="53">
        <f t="shared" ref="E12:E17" si="0">SUM(C12:D12)</f>
        <v>24619.847499999996</v>
      </c>
      <c r="F12" s="80">
        <f t="shared" ref="F12:F17" si="1">B12/$B$17</f>
        <v>0.55555555555555558</v>
      </c>
      <c r="H12" s="52" t="s">
        <v>287</v>
      </c>
      <c r="I12" s="52">
        <v>77</v>
      </c>
      <c r="J12" s="53">
        <v>24619.847499999996</v>
      </c>
      <c r="K12" s="53">
        <v>0</v>
      </c>
      <c r="L12" s="53">
        <v>24619.847499999996</v>
      </c>
      <c r="M12" s="80">
        <f t="shared" ref="M12:M17" si="2">L12/$L$17</f>
        <v>0.14723737070283208</v>
      </c>
    </row>
    <row r="13" spans="1:16" x14ac:dyDescent="0.25">
      <c r="A13" s="54" t="s">
        <v>288</v>
      </c>
      <c r="B13" s="54">
        <v>1</v>
      </c>
      <c r="C13" s="55">
        <v>3518.98</v>
      </c>
      <c r="D13" s="55">
        <v>0</v>
      </c>
      <c r="E13" s="53">
        <f t="shared" si="0"/>
        <v>3518.98</v>
      </c>
      <c r="F13" s="80">
        <f t="shared" si="1"/>
        <v>2.7777777777777776E-2</v>
      </c>
      <c r="H13" s="54" t="s">
        <v>288</v>
      </c>
      <c r="I13" s="54">
        <v>3</v>
      </c>
      <c r="J13" s="55">
        <v>3518.98</v>
      </c>
      <c r="K13" s="55">
        <v>0</v>
      </c>
      <c r="L13" s="53">
        <v>3518.98</v>
      </c>
      <c r="M13" s="80">
        <f t="shared" si="2"/>
        <v>2.1045027299858462E-2</v>
      </c>
    </row>
    <row r="14" spans="1:16" x14ac:dyDescent="0.25">
      <c r="A14" s="54" t="s">
        <v>279</v>
      </c>
      <c r="B14" s="54">
        <v>8</v>
      </c>
      <c r="C14" s="55">
        <v>103030.54545454546</v>
      </c>
      <c r="D14" s="55">
        <v>21636.414545454547</v>
      </c>
      <c r="E14" s="53">
        <f t="shared" si="0"/>
        <v>124666.96</v>
      </c>
      <c r="F14" s="80">
        <f t="shared" si="1"/>
        <v>0.22222222222222221</v>
      </c>
      <c r="H14" s="54" t="s">
        <v>279</v>
      </c>
      <c r="I14" s="54">
        <v>26</v>
      </c>
      <c r="J14" s="55">
        <v>103030.54545454546</v>
      </c>
      <c r="K14" s="55">
        <v>21636.414545454547</v>
      </c>
      <c r="L14" s="53">
        <v>124666.95999999999</v>
      </c>
      <c r="M14" s="80">
        <f t="shared" si="2"/>
        <v>0.74556251430538467</v>
      </c>
    </row>
    <row r="15" spans="1:16" x14ac:dyDescent="0.25">
      <c r="A15" s="54" t="s">
        <v>289</v>
      </c>
      <c r="B15" s="54">
        <v>3</v>
      </c>
      <c r="C15" s="55">
        <v>1555.92</v>
      </c>
      <c r="D15" s="55">
        <v>0</v>
      </c>
      <c r="E15" s="53">
        <f t="shared" si="0"/>
        <v>1555.92</v>
      </c>
      <c r="F15" s="80">
        <f t="shared" si="1"/>
        <v>8.3333333333333329E-2</v>
      </c>
      <c r="H15" s="54" t="s">
        <v>289</v>
      </c>
      <c r="I15" s="54">
        <v>3</v>
      </c>
      <c r="J15" s="55">
        <v>1555.92</v>
      </c>
      <c r="K15" s="55">
        <v>0</v>
      </c>
      <c r="L15" s="53">
        <v>1555.92</v>
      </c>
      <c r="M15" s="80">
        <f t="shared" si="2"/>
        <v>9.3050767200710937E-3</v>
      </c>
    </row>
    <row r="16" spans="1:16" x14ac:dyDescent="0.25">
      <c r="A16" s="54" t="s">
        <v>290</v>
      </c>
      <c r="B16" s="54">
        <v>4</v>
      </c>
      <c r="C16" s="55">
        <v>10620.039999999999</v>
      </c>
      <c r="D16" s="55">
        <v>2230.1999999999998</v>
      </c>
      <c r="E16" s="53">
        <f t="shared" si="0"/>
        <v>12850.239999999998</v>
      </c>
      <c r="F16" s="80">
        <f t="shared" si="1"/>
        <v>0.1111111111111111</v>
      </c>
      <c r="H16" s="54" t="s">
        <v>290</v>
      </c>
      <c r="I16" s="54">
        <v>4</v>
      </c>
      <c r="J16" s="55">
        <v>10620.039999999999</v>
      </c>
      <c r="K16" s="55">
        <v>2230.1999999999998</v>
      </c>
      <c r="L16" s="53">
        <v>12850.24</v>
      </c>
      <c r="M16" s="80">
        <f t="shared" si="2"/>
        <v>7.6850010971853552E-2</v>
      </c>
    </row>
    <row r="17" spans="1:13" x14ac:dyDescent="0.25">
      <c r="A17" s="54" t="s">
        <v>1</v>
      </c>
      <c r="B17" s="54">
        <v>36</v>
      </c>
      <c r="C17" s="55">
        <f>SUM(C12:C16)</f>
        <v>143345.33295454548</v>
      </c>
      <c r="D17" s="55">
        <f>SUM(D12:D16)</f>
        <v>23866.614545454548</v>
      </c>
      <c r="E17" s="53">
        <f t="shared" si="0"/>
        <v>167211.94750000001</v>
      </c>
      <c r="F17" s="80">
        <f t="shared" si="1"/>
        <v>1</v>
      </c>
      <c r="H17" s="54" t="s">
        <v>1</v>
      </c>
      <c r="I17" s="54">
        <v>113</v>
      </c>
      <c r="J17" s="55">
        <v>143345.33295454548</v>
      </c>
      <c r="K17" s="55">
        <v>23866.614545454544</v>
      </c>
      <c r="L17" s="53">
        <v>167211.94750000001</v>
      </c>
      <c r="M17" s="80">
        <f t="shared" si="2"/>
        <v>1</v>
      </c>
    </row>
    <row r="19" spans="1:13" ht="30.75" thickBot="1" x14ac:dyDescent="0.3">
      <c r="G19" s="84" t="s">
        <v>275</v>
      </c>
      <c r="H19" s="84" t="s">
        <v>282</v>
      </c>
    </row>
    <row r="20" spans="1:13" ht="15.75" thickTop="1" x14ac:dyDescent="0.25">
      <c r="G20" s="52">
        <v>113</v>
      </c>
      <c r="H20" s="53">
        <f>J17/I17</f>
        <v>1268.5427695092519</v>
      </c>
    </row>
    <row r="23" spans="1:13" ht="15.75" thickBot="1" x14ac:dyDescent="0.3">
      <c r="A23" s="82" t="s">
        <v>283</v>
      </c>
      <c r="B23" s="85" t="s">
        <v>284</v>
      </c>
      <c r="C23" s="83" t="s">
        <v>270</v>
      </c>
      <c r="D23" s="83" t="s">
        <v>271</v>
      </c>
      <c r="E23" s="83" t="s">
        <v>272</v>
      </c>
    </row>
    <row r="24" spans="1:13" ht="15.75" thickTop="1" x14ac:dyDescent="0.25">
      <c r="A24" s="149" t="s">
        <v>53</v>
      </c>
      <c r="B24" s="54" t="s">
        <v>287</v>
      </c>
      <c r="C24" s="55">
        <v>24619.847499999996</v>
      </c>
      <c r="D24" s="55">
        <v>0</v>
      </c>
      <c r="E24" s="55">
        <v>24619.847499999996</v>
      </c>
    </row>
    <row r="25" spans="1:13" x14ac:dyDescent="0.25">
      <c r="A25" s="129"/>
      <c r="B25" s="54" t="s">
        <v>279</v>
      </c>
      <c r="C25" s="55">
        <v>95960.545454545456</v>
      </c>
      <c r="D25" s="55">
        <v>20151.714545454543</v>
      </c>
      <c r="E25" s="55">
        <v>116112.26</v>
      </c>
    </row>
    <row r="26" spans="1:13" x14ac:dyDescent="0.25">
      <c r="A26" s="131" t="s">
        <v>55</v>
      </c>
      <c r="B26" s="54" t="s">
        <v>279</v>
      </c>
      <c r="C26" s="55">
        <v>7070</v>
      </c>
      <c r="D26" s="55">
        <v>1484.7</v>
      </c>
      <c r="E26" s="55">
        <v>8554.7000000000007</v>
      </c>
    </row>
    <row r="27" spans="1:13" x14ac:dyDescent="0.25">
      <c r="A27" s="129"/>
      <c r="B27" s="54" t="s">
        <v>290</v>
      </c>
      <c r="C27" s="55">
        <v>10620.039999999999</v>
      </c>
      <c r="D27" s="55">
        <v>2230.1999999999998</v>
      </c>
      <c r="E27" s="55">
        <v>12850.24</v>
      </c>
    </row>
    <row r="28" spans="1:13" x14ac:dyDescent="0.25">
      <c r="A28" s="131" t="s">
        <v>56</v>
      </c>
      <c r="B28" s="54" t="s">
        <v>288</v>
      </c>
      <c r="C28" s="55">
        <v>3518.98</v>
      </c>
      <c r="D28" s="55">
        <v>0</v>
      </c>
      <c r="E28" s="55">
        <v>3518.98</v>
      </c>
    </row>
    <row r="29" spans="1:13" x14ac:dyDescent="0.25">
      <c r="A29" s="129"/>
      <c r="B29" s="54" t="s">
        <v>289</v>
      </c>
      <c r="C29" s="55">
        <v>1555.92</v>
      </c>
      <c r="D29" s="55">
        <v>0</v>
      </c>
      <c r="E29" s="55">
        <v>1555.92</v>
      </c>
    </row>
    <row r="30" spans="1:13" x14ac:dyDescent="0.25">
      <c r="A30" s="54" t="s">
        <v>1</v>
      </c>
      <c r="B30" s="54"/>
      <c r="C30" s="55">
        <v>143345.33295454548</v>
      </c>
      <c r="D30" s="55">
        <v>23866.614545454544</v>
      </c>
      <c r="E30" s="55">
        <v>167211.94750000001</v>
      </c>
    </row>
    <row r="35" spans="1:3" ht="15.75" thickBot="1" x14ac:dyDescent="0.3">
      <c r="A35" s="82" t="s">
        <v>285</v>
      </c>
      <c r="B35" s="85" t="s">
        <v>284</v>
      </c>
      <c r="C35" s="83" t="s">
        <v>275</v>
      </c>
    </row>
    <row r="36" spans="1:3" ht="15.75" thickTop="1" x14ac:dyDescent="0.25">
      <c r="A36" s="149" t="s">
        <v>53</v>
      </c>
      <c r="B36" s="52" t="s">
        <v>287</v>
      </c>
      <c r="C36" s="52">
        <v>77</v>
      </c>
    </row>
    <row r="37" spans="1:3" x14ac:dyDescent="0.25">
      <c r="A37" s="129"/>
      <c r="B37" s="54" t="s">
        <v>279</v>
      </c>
      <c r="C37" s="54">
        <v>20</v>
      </c>
    </row>
    <row r="38" spans="1:3" x14ac:dyDescent="0.25">
      <c r="A38" s="131" t="s">
        <v>55</v>
      </c>
      <c r="B38" s="54" t="s">
        <v>279</v>
      </c>
      <c r="C38" s="54">
        <v>6</v>
      </c>
    </row>
    <row r="39" spans="1:3" x14ac:dyDescent="0.25">
      <c r="A39" s="129"/>
      <c r="B39" s="54" t="s">
        <v>290</v>
      </c>
      <c r="C39" s="54">
        <v>4</v>
      </c>
    </row>
    <row r="40" spans="1:3" x14ac:dyDescent="0.25">
      <c r="A40" s="131" t="s">
        <v>56</v>
      </c>
      <c r="B40" s="54" t="s">
        <v>288</v>
      </c>
      <c r="C40" s="54">
        <v>3</v>
      </c>
    </row>
    <row r="41" spans="1:3" x14ac:dyDescent="0.25">
      <c r="A41" s="129"/>
      <c r="B41" s="54" t="s">
        <v>289</v>
      </c>
      <c r="C41" s="54">
        <v>3</v>
      </c>
    </row>
    <row r="42" spans="1:3" x14ac:dyDescent="0.25">
      <c r="A42" s="54" t="s">
        <v>1</v>
      </c>
      <c r="B42" s="54"/>
      <c r="C42" s="54">
        <v>113</v>
      </c>
    </row>
  </sheetData>
  <mergeCells count="8">
    <mergeCell ref="A38:A39"/>
    <mergeCell ref="A40:A41"/>
    <mergeCell ref="I1:M1"/>
    <mergeCell ref="A7:M7"/>
    <mergeCell ref="A24:A25"/>
    <mergeCell ref="A26:A27"/>
    <mergeCell ref="A28:A29"/>
    <mergeCell ref="A36:A37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2021_ OTRI</vt:lpstr>
      <vt:lpstr>2021_Actividades I+D</vt:lpstr>
      <vt:lpstr>2021_Act. I+D_centro_grupo inv.</vt:lpstr>
      <vt:lpstr>2021_Part._act._transferencia</vt:lpstr>
      <vt:lpstr>2021_Facturación CACTI</vt:lpstr>
      <vt:lpstr>2021_CINBIO</vt:lpstr>
      <vt:lpstr>2021_Facturación ECIMAT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Victoria Canoura Leira</dc:creator>
  <cp:lastModifiedBy>estudos03</cp:lastModifiedBy>
  <dcterms:created xsi:type="dcterms:W3CDTF">2021-04-07T08:58:00Z</dcterms:created>
  <dcterms:modified xsi:type="dcterms:W3CDTF">2022-04-08T08:43:04Z</dcterms:modified>
</cp:coreProperties>
</file>