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icheros\comun\Calidad\Programas_Calidade\Medicion_Satisfaccion\Doutoramento\Estudantado\2016_17\"/>
    </mc:Choice>
  </mc:AlternateContent>
  <bookViews>
    <workbookView xWindow="0" yWindow="0" windowWidth="19200" windowHeight="10980" tabRatio="835" activeTab="3"/>
  </bookViews>
  <sheets>
    <sheet name="Portada" sheetId="1" r:id="rId1"/>
    <sheet name="Cuestionario" sheetId="48" r:id="rId2"/>
    <sheet name="Ficha" sheetId="51" r:id="rId3"/>
    <sheet name="Datos de Entrada" sheetId="50" r:id="rId4"/>
    <sheet name="Resumo" sheetId="4" r:id="rId5"/>
    <sheet name="Desagregados" sheetId="2" r:id="rId6"/>
    <sheet name="Brutos" sheetId="49" r:id="rId7"/>
  </sheets>
  <definedNames>
    <definedName name="_xlnm._FilterDatabase" localSheetId="6" hidden="1">Brutos!$CJ$6:$ET$43</definedName>
    <definedName name="_xlnm._FilterDatabase" localSheetId="5" hidden="1">Desagregados!$B$7:$BN$44</definedName>
    <definedName name="_xlnm._FilterDatabase" localSheetId="4" hidden="1">Resumo!$A$13:$V$48</definedName>
    <definedName name="_xlnm.Print_Area" localSheetId="1">Cuestionario!$B$1:$L$37</definedName>
    <definedName name="_xlnm.Print_Area" localSheetId="3">'Datos de Entrada'!$A$1:$P$53</definedName>
    <definedName name="_xlnm.Print_Area" localSheetId="2">Ficha!$B$1:$L$40</definedName>
    <definedName name="_xlnm.Print_Area" localSheetId="0">Portada!$A$1:$K$46</definedName>
    <definedName name="_xlnm.Print_Titles" localSheetId="5">Desagregados!$A:$C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2" i="4" l="1"/>
  <c r="ET43" i="49" l="1"/>
  <c r="ES43" i="49"/>
  <c r="ER43" i="49"/>
  <c r="EQ43" i="49"/>
  <c r="DA43" i="49" s="1"/>
  <c r="EP43" i="49"/>
  <c r="EO43" i="49"/>
  <c r="EN43" i="49"/>
  <c r="EM43" i="49"/>
  <c r="CW43" i="49" s="1"/>
  <c r="EL43" i="49"/>
  <c r="EK43" i="49"/>
  <c r="EJ43" i="49"/>
  <c r="EI43" i="49"/>
  <c r="EH43" i="49"/>
  <c r="EG43" i="49"/>
  <c r="EF43" i="49"/>
  <c r="EE43" i="49"/>
  <c r="ED43" i="49"/>
  <c r="EC43" i="49"/>
  <c r="EB43" i="49"/>
  <c r="EA43" i="49"/>
  <c r="CT43" i="49" s="1"/>
  <c r="DZ43" i="49"/>
  <c r="DY43" i="49"/>
  <c r="DX43" i="49"/>
  <c r="DW43" i="49"/>
  <c r="DV43" i="49"/>
  <c r="DU43" i="49"/>
  <c r="DT43" i="49"/>
  <c r="DS43" i="49"/>
  <c r="CU43" i="49" s="1"/>
  <c r="DR43" i="49"/>
  <c r="DQ43" i="49"/>
  <c r="DP43" i="49"/>
  <c r="DO43" i="49"/>
  <c r="CQ43" i="49" s="1"/>
  <c r="DN43" i="49"/>
  <c r="DM43" i="49"/>
  <c r="DL43" i="49"/>
  <c r="DK43" i="49"/>
  <c r="DJ43" i="49"/>
  <c r="DI43" i="49"/>
  <c r="DH43" i="49"/>
  <c r="DG43" i="49"/>
  <c r="DF43" i="49"/>
  <c r="DE43" i="49"/>
  <c r="DD43" i="49"/>
  <c r="DC43" i="49"/>
  <c r="CN43" i="49" s="1"/>
  <c r="DB43" i="49"/>
  <c r="CZ43" i="49"/>
  <c r="CY43" i="49"/>
  <c r="CX43" i="49"/>
  <c r="CV43" i="49"/>
  <c r="CS43" i="49"/>
  <c r="CR43" i="49"/>
  <c r="CP43" i="49"/>
  <c r="CM43" i="49"/>
  <c r="ET42" i="49"/>
  <c r="ES42" i="49"/>
  <c r="ER42" i="49"/>
  <c r="EQ42" i="49"/>
  <c r="DA42" i="49" s="1"/>
  <c r="EP42" i="49"/>
  <c r="EO42" i="49"/>
  <c r="EN42" i="49"/>
  <c r="CX42" i="49" s="1"/>
  <c r="EM42" i="49"/>
  <c r="EL42" i="49"/>
  <c r="EK42" i="49"/>
  <c r="EJ42" i="49"/>
  <c r="CW42" i="49" s="1"/>
  <c r="EI42" i="49"/>
  <c r="EH42" i="49"/>
  <c r="EG42" i="49"/>
  <c r="EF42" i="49"/>
  <c r="EE42" i="49"/>
  <c r="ED42" i="49"/>
  <c r="EC42" i="49"/>
  <c r="EB42" i="49"/>
  <c r="EA42" i="49"/>
  <c r="DZ42" i="49"/>
  <c r="DY42" i="49"/>
  <c r="DX42" i="49"/>
  <c r="DW42" i="49"/>
  <c r="DV42" i="49"/>
  <c r="DU42" i="49"/>
  <c r="DT42" i="49"/>
  <c r="DS42" i="49"/>
  <c r="DR42" i="49"/>
  <c r="DQ42" i="49"/>
  <c r="DP42" i="49"/>
  <c r="DO42" i="49"/>
  <c r="DN42" i="49"/>
  <c r="DM42" i="49"/>
  <c r="DL42" i="49"/>
  <c r="DK42" i="49"/>
  <c r="DJ42" i="49"/>
  <c r="DI42" i="49"/>
  <c r="DH42" i="49"/>
  <c r="DG42" i="49"/>
  <c r="DF42" i="49"/>
  <c r="DE42" i="49"/>
  <c r="DD42" i="49"/>
  <c r="DC42" i="49"/>
  <c r="CN42" i="49" s="1"/>
  <c r="DB42" i="49"/>
  <c r="CZ42" i="49"/>
  <c r="CY42" i="49"/>
  <c r="CV42" i="49"/>
  <c r="CU42" i="49"/>
  <c r="CS42" i="49"/>
  <c r="CR42" i="49"/>
  <c r="CQ42" i="49"/>
  <c r="CP42" i="49"/>
  <c r="CM42" i="49"/>
  <c r="ET41" i="49"/>
  <c r="ES41" i="49"/>
  <c r="ER41" i="49"/>
  <c r="EQ41" i="49"/>
  <c r="DA41" i="49" s="1"/>
  <c r="EP41" i="49"/>
  <c r="EO41" i="49"/>
  <c r="EN41" i="49"/>
  <c r="CX41" i="49" s="1"/>
  <c r="EM41" i="49"/>
  <c r="EL41" i="49"/>
  <c r="EK41" i="49"/>
  <c r="EJ41" i="49"/>
  <c r="CW41" i="49" s="1"/>
  <c r="EI41" i="49"/>
  <c r="EH41" i="49"/>
  <c r="EG41" i="49"/>
  <c r="EF41" i="49"/>
  <c r="EE41" i="49"/>
  <c r="ED41" i="49"/>
  <c r="EC41" i="49"/>
  <c r="EB41" i="49"/>
  <c r="EA41" i="49"/>
  <c r="DZ41" i="49"/>
  <c r="DY41" i="49"/>
  <c r="DX41" i="49"/>
  <c r="CT41" i="49" s="1"/>
  <c r="DW41" i="49"/>
  <c r="DV41" i="49"/>
  <c r="DU41" i="49"/>
  <c r="DT41" i="49"/>
  <c r="DS41" i="49"/>
  <c r="DR41" i="49"/>
  <c r="DQ41" i="49"/>
  <c r="DP41" i="49"/>
  <c r="DO41" i="49"/>
  <c r="DN41" i="49"/>
  <c r="DM41" i="49"/>
  <c r="DL41" i="49"/>
  <c r="DK41" i="49"/>
  <c r="DJ41" i="49"/>
  <c r="DI41" i="49"/>
  <c r="DH41" i="49"/>
  <c r="DG41" i="49"/>
  <c r="DF41" i="49"/>
  <c r="DE41" i="49"/>
  <c r="DD41" i="49"/>
  <c r="CO41" i="49" s="1"/>
  <c r="DC41" i="49"/>
  <c r="CN41" i="49" s="1"/>
  <c r="DB41" i="49"/>
  <c r="CZ41" i="49"/>
  <c r="CY41" i="49"/>
  <c r="CV41" i="49"/>
  <c r="CU41" i="49"/>
  <c r="CS41" i="49"/>
  <c r="CR41" i="49"/>
  <c r="CQ41" i="49"/>
  <c r="CP41" i="49"/>
  <c r="CM41" i="49"/>
  <c r="ET40" i="49"/>
  <c r="ES40" i="49"/>
  <c r="ER40" i="49"/>
  <c r="EQ40" i="49"/>
  <c r="DA40" i="49" s="1"/>
  <c r="EP40" i="49"/>
  <c r="EO40" i="49"/>
  <c r="EN40" i="49"/>
  <c r="CX40" i="49" s="1"/>
  <c r="EM40" i="49"/>
  <c r="EL40" i="49"/>
  <c r="EK40" i="49"/>
  <c r="EJ40" i="49"/>
  <c r="EI40" i="49"/>
  <c r="EH40" i="49"/>
  <c r="EG40" i="49"/>
  <c r="EF40" i="49"/>
  <c r="EE40" i="49"/>
  <c r="ED40" i="49"/>
  <c r="EC40" i="49"/>
  <c r="EB40" i="49"/>
  <c r="EA40" i="49"/>
  <c r="DZ40" i="49"/>
  <c r="DY40" i="49"/>
  <c r="DX40" i="49"/>
  <c r="DW40" i="49"/>
  <c r="DV40" i="49"/>
  <c r="DU40" i="49"/>
  <c r="DT40" i="49"/>
  <c r="DS40" i="49"/>
  <c r="DR40" i="49"/>
  <c r="DQ40" i="49"/>
  <c r="DP40" i="49"/>
  <c r="DO40" i="49"/>
  <c r="DN40" i="49"/>
  <c r="DM40" i="49"/>
  <c r="DL40" i="49"/>
  <c r="DK40" i="49"/>
  <c r="DJ40" i="49"/>
  <c r="DI40" i="49"/>
  <c r="DH40" i="49"/>
  <c r="DG40" i="49"/>
  <c r="DF40" i="49"/>
  <c r="DE40" i="49"/>
  <c r="DD40" i="49"/>
  <c r="DC40" i="49"/>
  <c r="CN40" i="49" s="1"/>
  <c r="DB40" i="49"/>
  <c r="CZ40" i="49"/>
  <c r="CY40" i="49"/>
  <c r="CV40" i="49"/>
  <c r="CU40" i="49"/>
  <c r="CS40" i="49"/>
  <c r="CR40" i="49"/>
  <c r="CQ40" i="49"/>
  <c r="CP40" i="49"/>
  <c r="CM40" i="49"/>
  <c r="ET39" i="49"/>
  <c r="ES39" i="49"/>
  <c r="ER39" i="49"/>
  <c r="EQ39" i="49"/>
  <c r="DA39" i="49" s="1"/>
  <c r="EP39" i="49"/>
  <c r="EO39" i="49"/>
  <c r="EN39" i="49"/>
  <c r="CX39" i="49" s="1"/>
  <c r="EM39" i="49"/>
  <c r="EL39" i="49"/>
  <c r="EK39" i="49"/>
  <c r="EJ39" i="49"/>
  <c r="CW39" i="49" s="1"/>
  <c r="EI39" i="49"/>
  <c r="EH39" i="49"/>
  <c r="EG39" i="49"/>
  <c r="EF39" i="49"/>
  <c r="EE39" i="49"/>
  <c r="ED39" i="49"/>
  <c r="EC39" i="49"/>
  <c r="EB39" i="49"/>
  <c r="EA39" i="49"/>
  <c r="DZ39" i="49"/>
  <c r="DY39" i="49"/>
  <c r="DX39" i="49"/>
  <c r="CT39" i="49" s="1"/>
  <c r="DW39" i="49"/>
  <c r="DV39" i="49"/>
  <c r="DU39" i="49"/>
  <c r="DT39" i="49"/>
  <c r="DS39" i="49"/>
  <c r="DR39" i="49"/>
  <c r="DQ39" i="49"/>
  <c r="DP39" i="49"/>
  <c r="DO39" i="49"/>
  <c r="DN39" i="49"/>
  <c r="DM39" i="49"/>
  <c r="DL39" i="49"/>
  <c r="DK39" i="49"/>
  <c r="DJ39" i="49"/>
  <c r="DI39" i="49"/>
  <c r="DH39" i="49"/>
  <c r="DG39" i="49"/>
  <c r="DF39" i="49"/>
  <c r="DE39" i="49"/>
  <c r="DD39" i="49"/>
  <c r="CO39" i="49" s="1"/>
  <c r="DC39" i="49"/>
  <c r="CN39" i="49" s="1"/>
  <c r="DB39" i="49"/>
  <c r="CZ39" i="49"/>
  <c r="CY39" i="49"/>
  <c r="CV39" i="49"/>
  <c r="CU39" i="49"/>
  <c r="CS39" i="49"/>
  <c r="CR39" i="49"/>
  <c r="CQ39" i="49"/>
  <c r="CP39" i="49"/>
  <c r="CM39" i="49"/>
  <c r="ET38" i="49"/>
  <c r="ES38" i="49"/>
  <c r="ER38" i="49"/>
  <c r="EQ38" i="49"/>
  <c r="DA38" i="49" s="1"/>
  <c r="EP38" i="49"/>
  <c r="EO38" i="49"/>
  <c r="EN38" i="49"/>
  <c r="CX38" i="49" s="1"/>
  <c r="EM38" i="49"/>
  <c r="EL38" i="49"/>
  <c r="EK38" i="49"/>
  <c r="EJ38" i="49"/>
  <c r="EI38" i="49"/>
  <c r="EH38" i="49"/>
  <c r="EG38" i="49"/>
  <c r="EF38" i="49"/>
  <c r="EE38" i="49"/>
  <c r="ED38" i="49"/>
  <c r="EC38" i="49"/>
  <c r="EB38" i="49"/>
  <c r="EA38" i="49"/>
  <c r="DZ38" i="49"/>
  <c r="DY38" i="49"/>
  <c r="DX38" i="49"/>
  <c r="DW38" i="49"/>
  <c r="DV38" i="49"/>
  <c r="DU38" i="49"/>
  <c r="DT38" i="49"/>
  <c r="DS38" i="49"/>
  <c r="DR38" i="49"/>
  <c r="DQ38" i="49"/>
  <c r="DP38" i="49"/>
  <c r="DO38" i="49"/>
  <c r="DN38" i="49"/>
  <c r="DM38" i="49"/>
  <c r="DL38" i="49"/>
  <c r="DK38" i="49"/>
  <c r="DJ38" i="49"/>
  <c r="DI38" i="49"/>
  <c r="DH38" i="49"/>
  <c r="DG38" i="49"/>
  <c r="DF38" i="49"/>
  <c r="DE38" i="49"/>
  <c r="DD38" i="49"/>
  <c r="DC38" i="49"/>
  <c r="CN38" i="49" s="1"/>
  <c r="DB38" i="49"/>
  <c r="CZ38" i="49"/>
  <c r="CY38" i="49"/>
  <c r="CV38" i="49"/>
  <c r="CU38" i="49"/>
  <c r="CS38" i="49"/>
  <c r="CR38" i="49"/>
  <c r="CQ38" i="49"/>
  <c r="CP38" i="49"/>
  <c r="CM38" i="49"/>
  <c r="ET37" i="49"/>
  <c r="ES37" i="49"/>
  <c r="ER37" i="49"/>
  <c r="EQ37" i="49"/>
  <c r="DA37" i="49" s="1"/>
  <c r="EP37" i="49"/>
  <c r="EO37" i="49"/>
  <c r="EN37" i="49"/>
  <c r="CX37" i="49" s="1"/>
  <c r="EM37" i="49"/>
  <c r="EL37" i="49"/>
  <c r="EK37" i="49"/>
  <c r="EJ37" i="49"/>
  <c r="CW37" i="49" s="1"/>
  <c r="EI37" i="49"/>
  <c r="EH37" i="49"/>
  <c r="EG37" i="49"/>
  <c r="EF37" i="49"/>
  <c r="EE37" i="49"/>
  <c r="ED37" i="49"/>
  <c r="EC37" i="49"/>
  <c r="EB37" i="49"/>
  <c r="EA37" i="49"/>
  <c r="DZ37" i="49"/>
  <c r="DY37" i="49"/>
  <c r="DX37" i="49"/>
  <c r="CT37" i="49" s="1"/>
  <c r="DW37" i="49"/>
  <c r="DV37" i="49"/>
  <c r="DU37" i="49"/>
  <c r="DT37" i="49"/>
  <c r="DS37" i="49"/>
  <c r="DR37" i="49"/>
  <c r="DQ37" i="49"/>
  <c r="DP37" i="49"/>
  <c r="DO37" i="49"/>
  <c r="DN37" i="49"/>
  <c r="DM37" i="49"/>
  <c r="DL37" i="49"/>
  <c r="DK37" i="49"/>
  <c r="DJ37" i="49"/>
  <c r="DI37" i="49"/>
  <c r="DH37" i="49"/>
  <c r="DG37" i="49"/>
  <c r="DF37" i="49"/>
  <c r="DE37" i="49"/>
  <c r="DD37" i="49"/>
  <c r="CO37" i="49" s="1"/>
  <c r="DC37" i="49"/>
  <c r="CN37" i="49" s="1"/>
  <c r="DB37" i="49"/>
  <c r="CZ37" i="49"/>
  <c r="CY37" i="49"/>
  <c r="CV37" i="49"/>
  <c r="CU37" i="49"/>
  <c r="CS37" i="49"/>
  <c r="CR37" i="49"/>
  <c r="CQ37" i="49"/>
  <c r="CP37" i="49"/>
  <c r="CM37" i="49"/>
  <c r="ET36" i="49"/>
  <c r="ES36" i="49"/>
  <c r="ER36" i="49"/>
  <c r="EQ36" i="49"/>
  <c r="DA36" i="49" s="1"/>
  <c r="EP36" i="49"/>
  <c r="EO36" i="49"/>
  <c r="EN36" i="49"/>
  <c r="CX36" i="49" s="1"/>
  <c r="EM36" i="49"/>
  <c r="EL36" i="49"/>
  <c r="EK36" i="49"/>
  <c r="EJ36" i="49"/>
  <c r="EI36" i="49"/>
  <c r="EH36" i="49"/>
  <c r="EG36" i="49"/>
  <c r="EF36" i="49"/>
  <c r="EE36" i="49"/>
  <c r="ED36" i="49"/>
  <c r="EC36" i="49"/>
  <c r="EB36" i="49"/>
  <c r="EA36" i="49"/>
  <c r="DZ36" i="49"/>
  <c r="DY36" i="49"/>
  <c r="DX36" i="49"/>
  <c r="DW36" i="49"/>
  <c r="DV36" i="49"/>
  <c r="DU36" i="49"/>
  <c r="DT36" i="49"/>
  <c r="DS36" i="49"/>
  <c r="DR36" i="49"/>
  <c r="DQ36" i="49"/>
  <c r="DP36" i="49"/>
  <c r="DO36" i="49"/>
  <c r="DN36" i="49"/>
  <c r="DM36" i="49"/>
  <c r="DL36" i="49"/>
  <c r="DK36" i="49"/>
  <c r="DJ36" i="49"/>
  <c r="DI36" i="49"/>
  <c r="DH36" i="49"/>
  <c r="DG36" i="49"/>
  <c r="DF36" i="49"/>
  <c r="DE36" i="49"/>
  <c r="DD36" i="49"/>
  <c r="DC36" i="49"/>
  <c r="CN36" i="49" s="1"/>
  <c r="DB36" i="49"/>
  <c r="CZ36" i="49"/>
  <c r="CY36" i="49"/>
  <c r="CV36" i="49"/>
  <c r="CU36" i="49"/>
  <c r="CS36" i="49"/>
  <c r="CR36" i="49"/>
  <c r="CQ36" i="49"/>
  <c r="CP36" i="49"/>
  <c r="CM36" i="49"/>
  <c r="ET35" i="49"/>
  <c r="ES35" i="49"/>
  <c r="ER35" i="49"/>
  <c r="EQ35" i="49"/>
  <c r="DA35" i="49" s="1"/>
  <c r="EP35" i="49"/>
  <c r="EO35" i="49"/>
  <c r="EN35" i="49"/>
  <c r="CX35" i="49" s="1"/>
  <c r="EM35" i="49"/>
  <c r="EL35" i="49"/>
  <c r="EK35" i="49"/>
  <c r="EJ35" i="49"/>
  <c r="CW35" i="49" s="1"/>
  <c r="EI35" i="49"/>
  <c r="EH35" i="49"/>
  <c r="EG35" i="49"/>
  <c r="EF35" i="49"/>
  <c r="EE35" i="49"/>
  <c r="ED35" i="49"/>
  <c r="EC35" i="49"/>
  <c r="EB35" i="49"/>
  <c r="EA35" i="49"/>
  <c r="DZ35" i="49"/>
  <c r="DY35" i="49"/>
  <c r="DX35" i="49"/>
  <c r="CT35" i="49" s="1"/>
  <c r="DW35" i="49"/>
  <c r="DV35" i="49"/>
  <c r="DU35" i="49"/>
  <c r="DT35" i="49"/>
  <c r="DS35" i="49"/>
  <c r="DR35" i="49"/>
  <c r="DQ35" i="49"/>
  <c r="DP35" i="49"/>
  <c r="DO35" i="49"/>
  <c r="DN35" i="49"/>
  <c r="DM35" i="49"/>
  <c r="DL35" i="49"/>
  <c r="DK35" i="49"/>
  <c r="DJ35" i="49"/>
  <c r="DI35" i="49"/>
  <c r="DH35" i="49"/>
  <c r="DG35" i="49"/>
  <c r="DF35" i="49"/>
  <c r="DE35" i="49"/>
  <c r="DD35" i="49"/>
  <c r="CO35" i="49" s="1"/>
  <c r="DC35" i="49"/>
  <c r="CN35" i="49" s="1"/>
  <c r="DB35" i="49"/>
  <c r="CZ35" i="49"/>
  <c r="CY35" i="49"/>
  <c r="CV35" i="49"/>
  <c r="CU35" i="49"/>
  <c r="CS35" i="49"/>
  <c r="CR35" i="49"/>
  <c r="CQ35" i="49"/>
  <c r="CP35" i="49"/>
  <c r="CM35" i="49"/>
  <c r="ET34" i="49"/>
  <c r="ES34" i="49"/>
  <c r="ER34" i="49"/>
  <c r="EQ34" i="49"/>
  <c r="DA34" i="49" s="1"/>
  <c r="EP34" i="49"/>
  <c r="EO34" i="49"/>
  <c r="EN34" i="49"/>
  <c r="CX34" i="49" s="1"/>
  <c r="EM34" i="49"/>
  <c r="EL34" i="49"/>
  <c r="EK34" i="49"/>
  <c r="EJ34" i="49"/>
  <c r="EI34" i="49"/>
  <c r="EH34" i="49"/>
  <c r="EG34" i="49"/>
  <c r="EF34" i="49"/>
  <c r="EE34" i="49"/>
  <c r="ED34" i="49"/>
  <c r="EC34" i="49"/>
  <c r="EB34" i="49"/>
  <c r="EA34" i="49"/>
  <c r="DZ34" i="49"/>
  <c r="DY34" i="49"/>
  <c r="DX34" i="49"/>
  <c r="DW34" i="49"/>
  <c r="DV34" i="49"/>
  <c r="DU34" i="49"/>
  <c r="DT34" i="49"/>
  <c r="DS34" i="49"/>
  <c r="DR34" i="49"/>
  <c r="DQ34" i="49"/>
  <c r="DP34" i="49"/>
  <c r="DO34" i="49"/>
  <c r="DN34" i="49"/>
  <c r="DM34" i="49"/>
  <c r="DL34" i="49"/>
  <c r="DK34" i="49"/>
  <c r="DJ34" i="49"/>
  <c r="DI34" i="49"/>
  <c r="DH34" i="49"/>
  <c r="DG34" i="49"/>
  <c r="DF34" i="49"/>
  <c r="DE34" i="49"/>
  <c r="DD34" i="49"/>
  <c r="DC34" i="49"/>
  <c r="CN34" i="49" s="1"/>
  <c r="DB34" i="49"/>
  <c r="CZ34" i="49"/>
  <c r="CY34" i="49"/>
  <c r="CV34" i="49"/>
  <c r="CU34" i="49"/>
  <c r="CS34" i="49"/>
  <c r="CR34" i="49"/>
  <c r="CQ34" i="49"/>
  <c r="CP34" i="49"/>
  <c r="CM34" i="49"/>
  <c r="ET33" i="49"/>
  <c r="ES33" i="49"/>
  <c r="ER33" i="49"/>
  <c r="EQ33" i="49"/>
  <c r="DA33" i="49" s="1"/>
  <c r="EP33" i="49"/>
  <c r="EO33" i="49"/>
  <c r="EN33" i="49"/>
  <c r="CX33" i="49" s="1"/>
  <c r="EM33" i="49"/>
  <c r="EL33" i="49"/>
  <c r="EK33" i="49"/>
  <c r="EJ33" i="49"/>
  <c r="CW33" i="49" s="1"/>
  <c r="EI33" i="49"/>
  <c r="EH33" i="49"/>
  <c r="EG33" i="49"/>
  <c r="EF33" i="49"/>
  <c r="EE33" i="49"/>
  <c r="ED33" i="49"/>
  <c r="EC33" i="49"/>
  <c r="EB33" i="49"/>
  <c r="EA33" i="49"/>
  <c r="DZ33" i="49"/>
  <c r="DY33" i="49"/>
  <c r="DX33" i="49"/>
  <c r="CT33" i="49" s="1"/>
  <c r="DW33" i="49"/>
  <c r="DV33" i="49"/>
  <c r="DU33" i="49"/>
  <c r="DT33" i="49"/>
  <c r="DS33" i="49"/>
  <c r="DR33" i="49"/>
  <c r="DQ33" i="49"/>
  <c r="DP33" i="49"/>
  <c r="DO33" i="49"/>
  <c r="DN33" i="49"/>
  <c r="DM33" i="49"/>
  <c r="DL33" i="49"/>
  <c r="DK33" i="49"/>
  <c r="DJ33" i="49"/>
  <c r="DI33" i="49"/>
  <c r="DH33" i="49"/>
  <c r="DG33" i="49"/>
  <c r="DF33" i="49"/>
  <c r="DE33" i="49"/>
  <c r="DD33" i="49"/>
  <c r="CO33" i="49" s="1"/>
  <c r="DC33" i="49"/>
  <c r="CN33" i="49" s="1"/>
  <c r="DB33" i="49"/>
  <c r="CZ33" i="49"/>
  <c r="CY33" i="49"/>
  <c r="CV33" i="49"/>
  <c r="CU33" i="49"/>
  <c r="CS33" i="49"/>
  <c r="CR33" i="49"/>
  <c r="CQ33" i="49"/>
  <c r="CP33" i="49"/>
  <c r="CM33" i="49"/>
  <c r="ET32" i="49"/>
  <c r="ES32" i="49"/>
  <c r="ER32" i="49"/>
  <c r="EQ32" i="49"/>
  <c r="DA32" i="49" s="1"/>
  <c r="EP32" i="49"/>
  <c r="EO32" i="49"/>
  <c r="EN32" i="49"/>
  <c r="CX32" i="49" s="1"/>
  <c r="EM32" i="49"/>
  <c r="EL32" i="49"/>
  <c r="EK32" i="49"/>
  <c r="EJ32" i="49"/>
  <c r="EI32" i="49"/>
  <c r="EH32" i="49"/>
  <c r="EG32" i="49"/>
  <c r="EF32" i="49"/>
  <c r="EE32" i="49"/>
  <c r="ED32" i="49"/>
  <c r="EC32" i="49"/>
  <c r="EB32" i="49"/>
  <c r="EA32" i="49"/>
  <c r="DZ32" i="49"/>
  <c r="DY32" i="49"/>
  <c r="DX32" i="49"/>
  <c r="DW32" i="49"/>
  <c r="DV32" i="49"/>
  <c r="DU32" i="49"/>
  <c r="DT32" i="49"/>
  <c r="DS32" i="49"/>
  <c r="DR32" i="49"/>
  <c r="DQ32" i="49"/>
  <c r="DP32" i="49"/>
  <c r="DO32" i="49"/>
  <c r="DN32" i="49"/>
  <c r="DM32" i="49"/>
  <c r="DL32" i="49"/>
  <c r="DK32" i="49"/>
  <c r="DJ32" i="49"/>
  <c r="DI32" i="49"/>
  <c r="DH32" i="49"/>
  <c r="DG32" i="49"/>
  <c r="DF32" i="49"/>
  <c r="DE32" i="49"/>
  <c r="DD32" i="49"/>
  <c r="DC32" i="49"/>
  <c r="CN32" i="49" s="1"/>
  <c r="DB32" i="49"/>
  <c r="CZ32" i="49"/>
  <c r="CY32" i="49"/>
  <c r="CV32" i="49"/>
  <c r="CU32" i="49"/>
  <c r="CS32" i="49"/>
  <c r="CR32" i="49"/>
  <c r="CQ32" i="49"/>
  <c r="CP32" i="49"/>
  <c r="CM32" i="49"/>
  <c r="ET31" i="49"/>
  <c r="ES31" i="49"/>
  <c r="ER31" i="49"/>
  <c r="EQ31" i="49"/>
  <c r="DA31" i="49" s="1"/>
  <c r="EP31" i="49"/>
  <c r="EO31" i="49"/>
  <c r="EN31" i="49"/>
  <c r="CX31" i="49" s="1"/>
  <c r="EM31" i="49"/>
  <c r="EL31" i="49"/>
  <c r="EK31" i="49"/>
  <c r="EJ31" i="49"/>
  <c r="CW31" i="49" s="1"/>
  <c r="EI31" i="49"/>
  <c r="EH31" i="49"/>
  <c r="EG31" i="49"/>
  <c r="EF31" i="49"/>
  <c r="EE31" i="49"/>
  <c r="ED31" i="49"/>
  <c r="EC31" i="49"/>
  <c r="EB31" i="49"/>
  <c r="EA31" i="49"/>
  <c r="DZ31" i="49"/>
  <c r="DY31" i="49"/>
  <c r="DX31" i="49"/>
  <c r="CT31" i="49" s="1"/>
  <c r="DW31" i="49"/>
  <c r="DV31" i="49"/>
  <c r="DU31" i="49"/>
  <c r="DT31" i="49"/>
  <c r="DS31" i="49"/>
  <c r="DR31" i="49"/>
  <c r="DQ31" i="49"/>
  <c r="DP31" i="49"/>
  <c r="DO31" i="49"/>
  <c r="DN31" i="49"/>
  <c r="DM31" i="49"/>
  <c r="DL31" i="49"/>
  <c r="DK31" i="49"/>
  <c r="DJ31" i="49"/>
  <c r="DI31" i="49"/>
  <c r="DH31" i="49"/>
  <c r="DG31" i="49"/>
  <c r="DF31" i="49"/>
  <c r="DE31" i="49"/>
  <c r="DD31" i="49"/>
  <c r="CO31" i="49" s="1"/>
  <c r="DC31" i="49"/>
  <c r="CN31" i="49" s="1"/>
  <c r="DB31" i="49"/>
  <c r="CZ31" i="49"/>
  <c r="CY31" i="49"/>
  <c r="CV31" i="49"/>
  <c r="CU31" i="49"/>
  <c r="CS31" i="49"/>
  <c r="CR31" i="49"/>
  <c r="CQ31" i="49"/>
  <c r="CP31" i="49"/>
  <c r="CM31" i="49"/>
  <c r="ET30" i="49"/>
  <c r="ES30" i="49"/>
  <c r="ER30" i="49"/>
  <c r="EQ30" i="49"/>
  <c r="DA30" i="49" s="1"/>
  <c r="EP30" i="49"/>
  <c r="EO30" i="49"/>
  <c r="EN30" i="49"/>
  <c r="CX30" i="49" s="1"/>
  <c r="EM30" i="49"/>
  <c r="EL30" i="49"/>
  <c r="EK30" i="49"/>
  <c r="EJ30" i="49"/>
  <c r="EI30" i="49"/>
  <c r="EH30" i="49"/>
  <c r="EG30" i="49"/>
  <c r="EF30" i="49"/>
  <c r="EE30" i="49"/>
  <c r="ED30" i="49"/>
  <c r="EC30" i="49"/>
  <c r="EB30" i="49"/>
  <c r="EA30" i="49"/>
  <c r="DZ30" i="49"/>
  <c r="DY30" i="49"/>
  <c r="DX30" i="49"/>
  <c r="DW30" i="49"/>
  <c r="DV30" i="49"/>
  <c r="DU30" i="49"/>
  <c r="DT30" i="49"/>
  <c r="DS30" i="49"/>
  <c r="DR30" i="49"/>
  <c r="DQ30" i="49"/>
  <c r="DP30" i="49"/>
  <c r="DO30" i="49"/>
  <c r="DN30" i="49"/>
  <c r="DM30" i="49"/>
  <c r="DL30" i="49"/>
  <c r="DK30" i="49"/>
  <c r="DJ30" i="49"/>
  <c r="DI30" i="49"/>
  <c r="DH30" i="49"/>
  <c r="DG30" i="49"/>
  <c r="DF30" i="49"/>
  <c r="DE30" i="49"/>
  <c r="DD30" i="49"/>
  <c r="DC30" i="49"/>
  <c r="CN30" i="49" s="1"/>
  <c r="DB30" i="49"/>
  <c r="CZ30" i="49"/>
  <c r="CY30" i="49"/>
  <c r="CV30" i="49"/>
  <c r="CU30" i="49"/>
  <c r="CS30" i="49"/>
  <c r="CR30" i="49"/>
  <c r="CQ30" i="49"/>
  <c r="CP30" i="49"/>
  <c r="CM30" i="49"/>
  <c r="ET29" i="49"/>
  <c r="ES29" i="49"/>
  <c r="ER29" i="49"/>
  <c r="EQ29" i="49"/>
  <c r="DA29" i="49" s="1"/>
  <c r="EP29" i="49"/>
  <c r="EO29" i="49"/>
  <c r="EN29" i="49"/>
  <c r="CX29" i="49" s="1"/>
  <c r="EM29" i="49"/>
  <c r="EL29" i="49"/>
  <c r="EK29" i="49"/>
  <c r="EJ29" i="49"/>
  <c r="CW29" i="49" s="1"/>
  <c r="EI29" i="49"/>
  <c r="EH29" i="49"/>
  <c r="EG29" i="49"/>
  <c r="EF29" i="49"/>
  <c r="EE29" i="49"/>
  <c r="ED29" i="49"/>
  <c r="EC29" i="49"/>
  <c r="EB29" i="49"/>
  <c r="EA29" i="49"/>
  <c r="DZ29" i="49"/>
  <c r="DY29" i="49"/>
  <c r="DX29" i="49"/>
  <c r="CT29" i="49" s="1"/>
  <c r="DW29" i="49"/>
  <c r="DV29" i="49"/>
  <c r="DU29" i="49"/>
  <c r="DT29" i="49"/>
  <c r="DS29" i="49"/>
  <c r="DR29" i="49"/>
  <c r="DQ29" i="49"/>
  <c r="DP29" i="49"/>
  <c r="DO29" i="49"/>
  <c r="DN29" i="49"/>
  <c r="DM29" i="49"/>
  <c r="DL29" i="49"/>
  <c r="DK29" i="49"/>
  <c r="DJ29" i="49"/>
  <c r="DI29" i="49"/>
  <c r="DH29" i="49"/>
  <c r="DG29" i="49"/>
  <c r="DF29" i="49"/>
  <c r="DE29" i="49"/>
  <c r="DD29" i="49"/>
  <c r="CO29" i="49" s="1"/>
  <c r="DC29" i="49"/>
  <c r="CN29" i="49" s="1"/>
  <c r="DB29" i="49"/>
  <c r="CZ29" i="49"/>
  <c r="CY29" i="49"/>
  <c r="CV29" i="49"/>
  <c r="CU29" i="49"/>
  <c r="CS29" i="49"/>
  <c r="CR29" i="49"/>
  <c r="CQ29" i="49"/>
  <c r="CP29" i="49"/>
  <c r="CM29" i="49"/>
  <c r="ET28" i="49"/>
  <c r="ES28" i="49"/>
  <c r="ER28" i="49"/>
  <c r="EQ28" i="49"/>
  <c r="DA28" i="49" s="1"/>
  <c r="EP28" i="49"/>
  <c r="EO28" i="49"/>
  <c r="EN28" i="49"/>
  <c r="CX28" i="49" s="1"/>
  <c r="EM28" i="49"/>
  <c r="EL28" i="49"/>
  <c r="EK28" i="49"/>
  <c r="EJ28" i="49"/>
  <c r="EI28" i="49"/>
  <c r="EH28" i="49"/>
  <c r="EG28" i="49"/>
  <c r="EF28" i="49"/>
  <c r="EE28" i="49"/>
  <c r="ED28" i="49"/>
  <c r="EC28" i="49"/>
  <c r="EB28" i="49"/>
  <c r="EA28" i="49"/>
  <c r="DZ28" i="49"/>
  <c r="DY28" i="49"/>
  <c r="DX28" i="49"/>
  <c r="DW28" i="49"/>
  <c r="DV28" i="49"/>
  <c r="DU28" i="49"/>
  <c r="DT28" i="49"/>
  <c r="DS28" i="49"/>
  <c r="DR28" i="49"/>
  <c r="DQ28" i="49"/>
  <c r="DP28" i="49"/>
  <c r="DO28" i="49"/>
  <c r="DN28" i="49"/>
  <c r="DM28" i="49"/>
  <c r="DL28" i="49"/>
  <c r="DK28" i="49"/>
  <c r="DJ28" i="49"/>
  <c r="DI28" i="49"/>
  <c r="DH28" i="49"/>
  <c r="DG28" i="49"/>
  <c r="DF28" i="49"/>
  <c r="DE28" i="49"/>
  <c r="DD28" i="49"/>
  <c r="DC28" i="49"/>
  <c r="CN28" i="49" s="1"/>
  <c r="DB28" i="49"/>
  <c r="CZ28" i="49"/>
  <c r="CY28" i="49"/>
  <c r="CV28" i="49"/>
  <c r="CU28" i="49"/>
  <c r="CS28" i="49"/>
  <c r="CR28" i="49"/>
  <c r="CQ28" i="49"/>
  <c r="CP28" i="49"/>
  <c r="CM28" i="49"/>
  <c r="ET27" i="49"/>
  <c r="ES27" i="49"/>
  <c r="ER27" i="49"/>
  <c r="EQ27" i="49"/>
  <c r="DA27" i="49" s="1"/>
  <c r="EP27" i="49"/>
  <c r="EO27" i="49"/>
  <c r="EN27" i="49"/>
  <c r="CX27" i="49" s="1"/>
  <c r="EM27" i="49"/>
  <c r="EL27" i="49"/>
  <c r="EK27" i="49"/>
  <c r="EJ27" i="49"/>
  <c r="CW27" i="49" s="1"/>
  <c r="EI27" i="49"/>
  <c r="EH27" i="49"/>
  <c r="EG27" i="49"/>
  <c r="EF27" i="49"/>
  <c r="EE27" i="49"/>
  <c r="ED27" i="49"/>
  <c r="EC27" i="49"/>
  <c r="EB27" i="49"/>
  <c r="EA27" i="49"/>
  <c r="DZ27" i="49"/>
  <c r="DY27" i="49"/>
  <c r="DX27" i="49"/>
  <c r="CT27" i="49" s="1"/>
  <c r="DW27" i="49"/>
  <c r="DV27" i="49"/>
  <c r="DU27" i="49"/>
  <c r="DT27" i="49"/>
  <c r="DS27" i="49"/>
  <c r="DR27" i="49"/>
  <c r="DQ27" i="49"/>
  <c r="DP27" i="49"/>
  <c r="DO27" i="49"/>
  <c r="DN27" i="49"/>
  <c r="DM27" i="49"/>
  <c r="DL27" i="49"/>
  <c r="DK27" i="49"/>
  <c r="DJ27" i="49"/>
  <c r="DI27" i="49"/>
  <c r="DH27" i="49"/>
  <c r="DG27" i="49"/>
  <c r="DF27" i="49"/>
  <c r="DE27" i="49"/>
  <c r="DD27" i="49"/>
  <c r="CO27" i="49" s="1"/>
  <c r="DC27" i="49"/>
  <c r="CN27" i="49" s="1"/>
  <c r="DB27" i="49"/>
  <c r="CZ27" i="49"/>
  <c r="CY27" i="49"/>
  <c r="CV27" i="49"/>
  <c r="CU27" i="49"/>
  <c r="CS27" i="49"/>
  <c r="CR27" i="49"/>
  <c r="CQ27" i="49"/>
  <c r="CP27" i="49"/>
  <c r="CM27" i="49"/>
  <c r="ET26" i="49"/>
  <c r="ES26" i="49"/>
  <c r="ER26" i="49"/>
  <c r="EQ26" i="49"/>
  <c r="DA26" i="49" s="1"/>
  <c r="EP26" i="49"/>
  <c r="EO26" i="49"/>
  <c r="EN26" i="49"/>
  <c r="CX26" i="49" s="1"/>
  <c r="EM26" i="49"/>
  <c r="EL26" i="49"/>
  <c r="EK26" i="49"/>
  <c r="EJ26" i="49"/>
  <c r="EI26" i="49"/>
  <c r="EH26" i="49"/>
  <c r="EG26" i="49"/>
  <c r="EF26" i="49"/>
  <c r="EE26" i="49"/>
  <c r="ED26" i="49"/>
  <c r="EC26" i="49"/>
  <c r="EB26" i="49"/>
  <c r="EA26" i="49"/>
  <c r="DZ26" i="49"/>
  <c r="DY26" i="49"/>
  <c r="DX26" i="49"/>
  <c r="DW26" i="49"/>
  <c r="DV26" i="49"/>
  <c r="DU26" i="49"/>
  <c r="DT26" i="49"/>
  <c r="DS26" i="49"/>
  <c r="DR26" i="49"/>
  <c r="DQ26" i="49"/>
  <c r="DP26" i="49"/>
  <c r="DO26" i="49"/>
  <c r="DN26" i="49"/>
  <c r="DM26" i="49"/>
  <c r="DL26" i="49"/>
  <c r="DK26" i="49"/>
  <c r="DJ26" i="49"/>
  <c r="DI26" i="49"/>
  <c r="DH26" i="49"/>
  <c r="DG26" i="49"/>
  <c r="DF26" i="49"/>
  <c r="DE26" i="49"/>
  <c r="DD26" i="49"/>
  <c r="DC26" i="49"/>
  <c r="CN26" i="49" s="1"/>
  <c r="DB26" i="49"/>
  <c r="CZ26" i="49"/>
  <c r="CY26" i="49"/>
  <c r="CV26" i="49"/>
  <c r="CU26" i="49"/>
  <c r="CS26" i="49"/>
  <c r="CR26" i="49"/>
  <c r="CQ26" i="49"/>
  <c r="CP26" i="49"/>
  <c r="CM26" i="49"/>
  <c r="ET25" i="49"/>
  <c r="ES25" i="49"/>
  <c r="ER25" i="49"/>
  <c r="EQ25" i="49"/>
  <c r="DA25" i="49" s="1"/>
  <c r="EP25" i="49"/>
  <c r="EO25" i="49"/>
  <c r="EN25" i="49"/>
  <c r="CX25" i="49" s="1"/>
  <c r="EM25" i="49"/>
  <c r="EL25" i="49"/>
  <c r="EK25" i="49"/>
  <c r="EJ25" i="49"/>
  <c r="CW25" i="49" s="1"/>
  <c r="EI25" i="49"/>
  <c r="EH25" i="49"/>
  <c r="EG25" i="49"/>
  <c r="EF25" i="49"/>
  <c r="EE25" i="49"/>
  <c r="ED25" i="49"/>
  <c r="EC25" i="49"/>
  <c r="EB25" i="49"/>
  <c r="EA25" i="49"/>
  <c r="DZ25" i="49"/>
  <c r="DY25" i="49"/>
  <c r="DX25" i="49"/>
  <c r="CT25" i="49" s="1"/>
  <c r="DW25" i="49"/>
  <c r="DV25" i="49"/>
  <c r="DU25" i="49"/>
  <c r="DT25" i="49"/>
  <c r="DS25" i="49"/>
  <c r="DR25" i="49"/>
  <c r="DQ25" i="49"/>
  <c r="DP25" i="49"/>
  <c r="DO25" i="49"/>
  <c r="DN25" i="49"/>
  <c r="DM25" i="49"/>
  <c r="DL25" i="49"/>
  <c r="DK25" i="49"/>
  <c r="DJ25" i="49"/>
  <c r="DI25" i="49"/>
  <c r="DH25" i="49"/>
  <c r="DG25" i="49"/>
  <c r="DF25" i="49"/>
  <c r="DE25" i="49"/>
  <c r="DD25" i="49"/>
  <c r="CO25" i="49" s="1"/>
  <c r="DC25" i="49"/>
  <c r="DB25" i="49"/>
  <c r="CZ25" i="49"/>
  <c r="CY25" i="49"/>
  <c r="CV25" i="49"/>
  <c r="CU25" i="49"/>
  <c r="CS25" i="49"/>
  <c r="CR25" i="49"/>
  <c r="CQ25" i="49"/>
  <c r="CP25" i="49"/>
  <c r="CN25" i="49"/>
  <c r="CM25" i="49"/>
  <c r="ET24" i="49"/>
  <c r="ES24" i="49"/>
  <c r="ER24" i="49"/>
  <c r="EQ24" i="49"/>
  <c r="DA24" i="49" s="1"/>
  <c r="EP24" i="49"/>
  <c r="EO24" i="49"/>
  <c r="EN24" i="49"/>
  <c r="CX24" i="49" s="1"/>
  <c r="EM24" i="49"/>
  <c r="EL24" i="49"/>
  <c r="EK24" i="49"/>
  <c r="EJ24" i="49"/>
  <c r="EI24" i="49"/>
  <c r="EH24" i="49"/>
  <c r="EG24" i="49"/>
  <c r="EF24" i="49"/>
  <c r="EE24" i="49"/>
  <c r="ED24" i="49"/>
  <c r="EC24" i="49"/>
  <c r="EB24" i="49"/>
  <c r="EA24" i="49"/>
  <c r="DZ24" i="49"/>
  <c r="DY24" i="49"/>
  <c r="DX24" i="49"/>
  <c r="DW24" i="49"/>
  <c r="DV24" i="49"/>
  <c r="DU24" i="49"/>
  <c r="DT24" i="49"/>
  <c r="DS24" i="49"/>
  <c r="CU24" i="49" s="1"/>
  <c r="DR24" i="49"/>
  <c r="DQ24" i="49"/>
  <c r="DP24" i="49"/>
  <c r="DO24" i="49"/>
  <c r="DN24" i="49"/>
  <c r="DM24" i="49"/>
  <c r="DL24" i="49"/>
  <c r="DK24" i="49"/>
  <c r="DJ24" i="49"/>
  <c r="DI24" i="49"/>
  <c r="DH24" i="49"/>
  <c r="DG24" i="49"/>
  <c r="DF24" i="49"/>
  <c r="DE24" i="49"/>
  <c r="DD24" i="49"/>
  <c r="DC24" i="49"/>
  <c r="CN24" i="49" s="1"/>
  <c r="DB24" i="49"/>
  <c r="CZ24" i="49"/>
  <c r="CY24" i="49"/>
  <c r="CV24" i="49"/>
  <c r="CS24" i="49"/>
  <c r="CR24" i="49"/>
  <c r="CQ24" i="49"/>
  <c r="CP24" i="49"/>
  <c r="CM24" i="49"/>
  <c r="ET23" i="49"/>
  <c r="ES23" i="49"/>
  <c r="ER23" i="49"/>
  <c r="EQ23" i="49"/>
  <c r="DA23" i="49" s="1"/>
  <c r="EP23" i="49"/>
  <c r="EO23" i="49"/>
  <c r="EN23" i="49"/>
  <c r="CX23" i="49" s="1"/>
  <c r="EM23" i="49"/>
  <c r="EL23" i="49"/>
  <c r="EK23" i="49"/>
  <c r="EJ23" i="49"/>
  <c r="EI23" i="49"/>
  <c r="EH23" i="49"/>
  <c r="EG23" i="49"/>
  <c r="EF23" i="49"/>
  <c r="EE23" i="49"/>
  <c r="ED23" i="49"/>
  <c r="EC23" i="49"/>
  <c r="EB23" i="49"/>
  <c r="EA23" i="49"/>
  <c r="DZ23" i="49"/>
  <c r="DY23" i="49"/>
  <c r="DX23" i="49"/>
  <c r="DW23" i="49"/>
  <c r="DV23" i="49"/>
  <c r="DU23" i="49"/>
  <c r="DT23" i="49"/>
  <c r="DS23" i="49"/>
  <c r="DR23" i="49"/>
  <c r="DQ23" i="49"/>
  <c r="DP23" i="49"/>
  <c r="DO23" i="49"/>
  <c r="DN23" i="49"/>
  <c r="DM23" i="49"/>
  <c r="DL23" i="49"/>
  <c r="DK23" i="49"/>
  <c r="DJ23" i="49"/>
  <c r="DI23" i="49"/>
  <c r="DH23" i="49"/>
  <c r="DG23" i="49"/>
  <c r="DF23" i="49"/>
  <c r="DE23" i="49"/>
  <c r="DD23" i="49"/>
  <c r="DC23" i="49"/>
  <c r="CN23" i="49" s="1"/>
  <c r="DB23" i="49"/>
  <c r="CZ23" i="49"/>
  <c r="CY23" i="49"/>
  <c r="CV23" i="49"/>
  <c r="CU23" i="49"/>
  <c r="CS23" i="49"/>
  <c r="CR23" i="49"/>
  <c r="CQ23" i="49"/>
  <c r="CP23" i="49"/>
  <c r="CM23" i="49"/>
  <c r="ET22" i="49"/>
  <c r="ES22" i="49"/>
  <c r="ER22" i="49"/>
  <c r="EQ22" i="49"/>
  <c r="DA22" i="49" s="1"/>
  <c r="EP22" i="49"/>
  <c r="EO22" i="49"/>
  <c r="EN22" i="49"/>
  <c r="CX22" i="49" s="1"/>
  <c r="EM22" i="49"/>
  <c r="EL22" i="49"/>
  <c r="EK22" i="49"/>
  <c r="EJ22" i="49"/>
  <c r="EI22" i="49"/>
  <c r="EH22" i="49"/>
  <c r="EG22" i="49"/>
  <c r="EF22" i="49"/>
  <c r="EE22" i="49"/>
  <c r="ED22" i="49"/>
  <c r="EC22" i="49"/>
  <c r="EB22" i="49"/>
  <c r="EA22" i="49"/>
  <c r="DZ22" i="49"/>
  <c r="DY22" i="49"/>
  <c r="DX22" i="49"/>
  <c r="DW22" i="49"/>
  <c r="DV22" i="49"/>
  <c r="DU22" i="49"/>
  <c r="DT22" i="49"/>
  <c r="DS22" i="49"/>
  <c r="DR22" i="49"/>
  <c r="DQ22" i="49"/>
  <c r="DP22" i="49"/>
  <c r="DO22" i="49"/>
  <c r="DN22" i="49"/>
  <c r="DM22" i="49"/>
  <c r="DL22" i="49"/>
  <c r="DK22" i="49"/>
  <c r="DJ22" i="49"/>
  <c r="DI22" i="49"/>
  <c r="DH22" i="49"/>
  <c r="DG22" i="49"/>
  <c r="DF22" i="49"/>
  <c r="DE22" i="49"/>
  <c r="DD22" i="49"/>
  <c r="DC22" i="49"/>
  <c r="DB22" i="49"/>
  <c r="CZ22" i="49"/>
  <c r="CY22" i="49"/>
  <c r="CV22" i="49"/>
  <c r="CU22" i="49"/>
  <c r="CS22" i="49"/>
  <c r="CR22" i="49"/>
  <c r="CQ22" i="49"/>
  <c r="CP22" i="49"/>
  <c r="CN22" i="49"/>
  <c r="CM22" i="49"/>
  <c r="ET21" i="49"/>
  <c r="ES21" i="49"/>
  <c r="ER21" i="49"/>
  <c r="EQ21" i="49"/>
  <c r="DA21" i="49" s="1"/>
  <c r="EP21" i="49"/>
  <c r="EO21" i="49"/>
  <c r="EN21" i="49"/>
  <c r="CX21" i="49" s="1"/>
  <c r="EM21" i="49"/>
  <c r="EL21" i="49"/>
  <c r="EK21" i="49"/>
  <c r="EJ21" i="49"/>
  <c r="CW21" i="49" s="1"/>
  <c r="EI21" i="49"/>
  <c r="EH21" i="49"/>
  <c r="EG21" i="49"/>
  <c r="EF21" i="49"/>
  <c r="EE21" i="49"/>
  <c r="ED21" i="49"/>
  <c r="EC21" i="49"/>
  <c r="EB21" i="49"/>
  <c r="CU21" i="49" s="1"/>
  <c r="EA21" i="49"/>
  <c r="DZ21" i="49"/>
  <c r="DY21" i="49"/>
  <c r="DX21" i="49"/>
  <c r="CT21" i="49" s="1"/>
  <c r="DW21" i="49"/>
  <c r="DV21" i="49"/>
  <c r="DU21" i="49"/>
  <c r="DT21" i="49"/>
  <c r="DS21" i="49"/>
  <c r="DR21" i="49"/>
  <c r="DQ21" i="49"/>
  <c r="DP21" i="49"/>
  <c r="DO21" i="49"/>
  <c r="DN21" i="49"/>
  <c r="DM21" i="49"/>
  <c r="DL21" i="49"/>
  <c r="CQ21" i="49" s="1"/>
  <c r="DK21" i="49"/>
  <c r="DJ21" i="49"/>
  <c r="DI21" i="49"/>
  <c r="DH21" i="49"/>
  <c r="DG21" i="49"/>
  <c r="DF21" i="49"/>
  <c r="DE21" i="49"/>
  <c r="DD21" i="49"/>
  <c r="CO21" i="49" s="1"/>
  <c r="DC21" i="49"/>
  <c r="DB21" i="49"/>
  <c r="CZ21" i="49"/>
  <c r="CY21" i="49"/>
  <c r="CV21" i="49"/>
  <c r="CS21" i="49"/>
  <c r="CR21" i="49"/>
  <c r="CP21" i="49"/>
  <c r="CN21" i="49"/>
  <c r="CM21" i="49"/>
  <c r="ET20" i="49"/>
  <c r="ES20" i="49"/>
  <c r="ER20" i="49"/>
  <c r="EQ20" i="49"/>
  <c r="DA20" i="49" s="1"/>
  <c r="EP20" i="49"/>
  <c r="EO20" i="49"/>
  <c r="EN20" i="49"/>
  <c r="CX20" i="49" s="1"/>
  <c r="EM20" i="49"/>
  <c r="EL20" i="49"/>
  <c r="EK20" i="49"/>
  <c r="EJ20" i="49"/>
  <c r="EI20" i="49"/>
  <c r="EH20" i="49"/>
  <c r="EG20" i="49"/>
  <c r="EF20" i="49"/>
  <c r="EE20" i="49"/>
  <c r="ED20" i="49"/>
  <c r="EC20" i="49"/>
  <c r="EB20" i="49"/>
  <c r="EA20" i="49"/>
  <c r="DZ20" i="49"/>
  <c r="DY20" i="49"/>
  <c r="DX20" i="49"/>
  <c r="DW20" i="49"/>
  <c r="DV20" i="49"/>
  <c r="DU20" i="49"/>
  <c r="DT20" i="49"/>
  <c r="DS20" i="49"/>
  <c r="CU20" i="49" s="1"/>
  <c r="DR20" i="49"/>
  <c r="DQ20" i="49"/>
  <c r="DP20" i="49"/>
  <c r="DO20" i="49"/>
  <c r="DN20" i="49"/>
  <c r="DM20" i="49"/>
  <c r="DL20" i="49"/>
  <c r="DK20" i="49"/>
  <c r="DJ20" i="49"/>
  <c r="DI20" i="49"/>
  <c r="DH20" i="49"/>
  <c r="DG20" i="49"/>
  <c r="DF20" i="49"/>
  <c r="DE20" i="49"/>
  <c r="DD20" i="49"/>
  <c r="DC20" i="49"/>
  <c r="CN20" i="49" s="1"/>
  <c r="DB20" i="49"/>
  <c r="CZ20" i="49"/>
  <c r="CY20" i="49"/>
  <c r="CV20" i="49"/>
  <c r="CS20" i="49"/>
  <c r="CR20" i="49"/>
  <c r="CQ20" i="49"/>
  <c r="CP20" i="49"/>
  <c r="CM20" i="49"/>
  <c r="ET19" i="49"/>
  <c r="ES19" i="49"/>
  <c r="ER19" i="49"/>
  <c r="EQ19" i="49"/>
  <c r="DA19" i="49" s="1"/>
  <c r="EP19" i="49"/>
  <c r="EO19" i="49"/>
  <c r="EN19" i="49"/>
  <c r="CX19" i="49" s="1"/>
  <c r="EM19" i="49"/>
  <c r="EL19" i="49"/>
  <c r="EK19" i="49"/>
  <c r="EJ19" i="49"/>
  <c r="EI19" i="49"/>
  <c r="EH19" i="49"/>
  <c r="EG19" i="49"/>
  <c r="EF19" i="49"/>
  <c r="EE19" i="49"/>
  <c r="ED19" i="49"/>
  <c r="EC19" i="49"/>
  <c r="EB19" i="49"/>
  <c r="EA19" i="49"/>
  <c r="DZ19" i="49"/>
  <c r="DY19" i="49"/>
  <c r="DX19" i="49"/>
  <c r="DW19" i="49"/>
  <c r="DV19" i="49"/>
  <c r="DU19" i="49"/>
  <c r="DT19" i="49"/>
  <c r="DS19" i="49"/>
  <c r="DR19" i="49"/>
  <c r="DQ19" i="49"/>
  <c r="DP19" i="49"/>
  <c r="DO19" i="49"/>
  <c r="DN19" i="49"/>
  <c r="DM19" i="49"/>
  <c r="DL19" i="49"/>
  <c r="DK19" i="49"/>
  <c r="DJ19" i="49"/>
  <c r="DI19" i="49"/>
  <c r="DH19" i="49"/>
  <c r="DG19" i="49"/>
  <c r="DF19" i="49"/>
  <c r="DE19" i="49"/>
  <c r="DD19" i="49"/>
  <c r="DC19" i="49"/>
  <c r="CN19" i="49" s="1"/>
  <c r="DB19" i="49"/>
  <c r="CZ19" i="49"/>
  <c r="CY19" i="49"/>
  <c r="CV19" i="49"/>
  <c r="CU19" i="49"/>
  <c r="CS19" i="49"/>
  <c r="CR19" i="49"/>
  <c r="CQ19" i="49"/>
  <c r="CP19" i="49"/>
  <c r="CM19" i="49"/>
  <c r="ET18" i="49"/>
  <c r="ES18" i="49"/>
  <c r="ER18" i="49"/>
  <c r="EQ18" i="49"/>
  <c r="DA18" i="49" s="1"/>
  <c r="EP18" i="49"/>
  <c r="EO18" i="49"/>
  <c r="EN18" i="49"/>
  <c r="CX18" i="49" s="1"/>
  <c r="EM18" i="49"/>
  <c r="EL18" i="49"/>
  <c r="EK18" i="49"/>
  <c r="EJ18" i="49"/>
  <c r="EI18" i="49"/>
  <c r="EH18" i="49"/>
  <c r="EG18" i="49"/>
  <c r="EF18" i="49"/>
  <c r="EE18" i="49"/>
  <c r="ED18" i="49"/>
  <c r="EC18" i="49"/>
  <c r="EB18" i="49"/>
  <c r="EA18" i="49"/>
  <c r="DZ18" i="49"/>
  <c r="DY18" i="49"/>
  <c r="DX18" i="49"/>
  <c r="DW18" i="49"/>
  <c r="DV18" i="49"/>
  <c r="DU18" i="49"/>
  <c r="DT18" i="49"/>
  <c r="DS18" i="49"/>
  <c r="DR18" i="49"/>
  <c r="DQ18" i="49"/>
  <c r="DP18" i="49"/>
  <c r="DO18" i="49"/>
  <c r="DN18" i="49"/>
  <c r="DM18" i="49"/>
  <c r="DL18" i="49"/>
  <c r="DK18" i="49"/>
  <c r="DJ18" i="49"/>
  <c r="DI18" i="49"/>
  <c r="DH18" i="49"/>
  <c r="DG18" i="49"/>
  <c r="DF18" i="49"/>
  <c r="DE18" i="49"/>
  <c r="DD18" i="49"/>
  <c r="DC18" i="49"/>
  <c r="DB18" i="49"/>
  <c r="CZ18" i="49"/>
  <c r="CY18" i="49"/>
  <c r="CV18" i="49"/>
  <c r="CU18" i="49"/>
  <c r="CS18" i="49"/>
  <c r="CR18" i="49"/>
  <c r="CQ18" i="49"/>
  <c r="CP18" i="49"/>
  <c r="CN18" i="49"/>
  <c r="CM18" i="49"/>
  <c r="ET17" i="49"/>
  <c r="ES17" i="49"/>
  <c r="ER17" i="49"/>
  <c r="EQ17" i="49"/>
  <c r="DA17" i="49" s="1"/>
  <c r="EP17" i="49"/>
  <c r="EO17" i="49"/>
  <c r="EN17" i="49"/>
  <c r="CX17" i="49" s="1"/>
  <c r="EM17" i="49"/>
  <c r="EL17" i="49"/>
  <c r="EK17" i="49"/>
  <c r="EJ17" i="49"/>
  <c r="CW17" i="49" s="1"/>
  <c r="EI17" i="49"/>
  <c r="EH17" i="49"/>
  <c r="EG17" i="49"/>
  <c r="EF17" i="49"/>
  <c r="EE17" i="49"/>
  <c r="ED17" i="49"/>
  <c r="EC17" i="49"/>
  <c r="EB17" i="49"/>
  <c r="CU17" i="49" s="1"/>
  <c r="EA17" i="49"/>
  <c r="DZ17" i="49"/>
  <c r="DY17" i="49"/>
  <c r="DX17" i="49"/>
  <c r="CT17" i="49" s="1"/>
  <c r="DW17" i="49"/>
  <c r="DV17" i="49"/>
  <c r="DU17" i="49"/>
  <c r="DT17" i="49"/>
  <c r="DS17" i="49"/>
  <c r="DR17" i="49"/>
  <c r="DQ17" i="49"/>
  <c r="DP17" i="49"/>
  <c r="DO17" i="49"/>
  <c r="DN17" i="49"/>
  <c r="DM17" i="49"/>
  <c r="DL17" i="49"/>
  <c r="CQ17" i="49" s="1"/>
  <c r="DK17" i="49"/>
  <c r="DJ17" i="49"/>
  <c r="DI17" i="49"/>
  <c r="DH17" i="49"/>
  <c r="DG17" i="49"/>
  <c r="DF17" i="49"/>
  <c r="DE17" i="49"/>
  <c r="DD17" i="49"/>
  <c r="CO17" i="49" s="1"/>
  <c r="DC17" i="49"/>
  <c r="DB17" i="49"/>
  <c r="CZ17" i="49"/>
  <c r="CY17" i="49"/>
  <c r="CV17" i="49"/>
  <c r="CS17" i="49"/>
  <c r="CR17" i="49"/>
  <c r="CP17" i="49"/>
  <c r="CN17" i="49"/>
  <c r="CM17" i="49"/>
  <c r="ET16" i="49"/>
  <c r="ES16" i="49"/>
  <c r="ER16" i="49"/>
  <c r="EQ16" i="49"/>
  <c r="DA16" i="49" s="1"/>
  <c r="EP16" i="49"/>
  <c r="EO16" i="49"/>
  <c r="EN16" i="49"/>
  <c r="CX16" i="49" s="1"/>
  <c r="EM16" i="49"/>
  <c r="EL16" i="49"/>
  <c r="EK16" i="49"/>
  <c r="EJ16" i="49"/>
  <c r="EI16" i="49"/>
  <c r="EH16" i="49"/>
  <c r="EG16" i="49"/>
  <c r="EF16" i="49"/>
  <c r="EE16" i="49"/>
  <c r="ED16" i="49"/>
  <c r="EC16" i="49"/>
  <c r="EB16" i="49"/>
  <c r="EA16" i="49"/>
  <c r="DZ16" i="49"/>
  <c r="DY16" i="49"/>
  <c r="DX16" i="49"/>
  <c r="DW16" i="49"/>
  <c r="DV16" i="49"/>
  <c r="DU16" i="49"/>
  <c r="DT16" i="49"/>
  <c r="DS16" i="49"/>
  <c r="CU16" i="49" s="1"/>
  <c r="DR16" i="49"/>
  <c r="DQ16" i="49"/>
  <c r="DP16" i="49"/>
  <c r="DO16" i="49"/>
  <c r="DN16" i="49"/>
  <c r="DM16" i="49"/>
  <c r="DL16" i="49"/>
  <c r="DK16" i="49"/>
  <c r="DJ16" i="49"/>
  <c r="DI16" i="49"/>
  <c r="DH16" i="49"/>
  <c r="DG16" i="49"/>
  <c r="DF16" i="49"/>
  <c r="DE16" i="49"/>
  <c r="DD16" i="49"/>
  <c r="DC16" i="49"/>
  <c r="CN16" i="49" s="1"/>
  <c r="DB16" i="49"/>
  <c r="CZ16" i="49"/>
  <c r="CY16" i="49"/>
  <c r="CV16" i="49"/>
  <c r="CS16" i="49"/>
  <c r="CR16" i="49"/>
  <c r="CQ16" i="49"/>
  <c r="CP16" i="49"/>
  <c r="CM16" i="49"/>
  <c r="ET15" i="49"/>
  <c r="ES15" i="49"/>
  <c r="ER15" i="49"/>
  <c r="EQ15" i="49"/>
  <c r="DA15" i="49" s="1"/>
  <c r="EP15" i="49"/>
  <c r="EO15" i="49"/>
  <c r="EN15" i="49"/>
  <c r="CX15" i="49" s="1"/>
  <c r="EM15" i="49"/>
  <c r="EL15" i="49"/>
  <c r="EK15" i="49"/>
  <c r="EJ15" i="49"/>
  <c r="CW15" i="49" s="1"/>
  <c r="EI15" i="49"/>
  <c r="EH15" i="49"/>
  <c r="EG15" i="49"/>
  <c r="EF15" i="49"/>
  <c r="EE15" i="49"/>
  <c r="ED15" i="49"/>
  <c r="EC15" i="49"/>
  <c r="EB15" i="49"/>
  <c r="EA15" i="49"/>
  <c r="DZ15" i="49"/>
  <c r="DY15" i="49"/>
  <c r="DX15" i="49"/>
  <c r="CT15" i="49" s="1"/>
  <c r="DW15" i="49"/>
  <c r="DV15" i="49"/>
  <c r="DU15" i="49"/>
  <c r="DT15" i="49"/>
  <c r="DS15" i="49"/>
  <c r="CU15" i="49" s="1"/>
  <c r="DR15" i="49"/>
  <c r="DQ15" i="49"/>
  <c r="DP15" i="49"/>
  <c r="CR15" i="49" s="1"/>
  <c r="DO15" i="49"/>
  <c r="DN15" i="49"/>
  <c r="DM15" i="49"/>
  <c r="DL15" i="49"/>
  <c r="DK15" i="49"/>
  <c r="DJ15" i="49"/>
  <c r="DI15" i="49"/>
  <c r="DH15" i="49"/>
  <c r="DG15" i="49"/>
  <c r="DF15" i="49"/>
  <c r="DE15" i="49"/>
  <c r="DD15" i="49"/>
  <c r="DC15" i="49"/>
  <c r="DB15" i="49"/>
  <c r="CZ15" i="49"/>
  <c r="CY15" i="49"/>
  <c r="CV15" i="49"/>
  <c r="CS15" i="49"/>
  <c r="CQ15" i="49"/>
  <c r="CP15" i="49"/>
  <c r="CO15" i="49"/>
  <c r="CN15" i="49"/>
  <c r="CM15" i="49"/>
  <c r="ET14" i="49"/>
  <c r="ES14" i="49"/>
  <c r="CZ14" i="49" s="1"/>
  <c r="ER14" i="49"/>
  <c r="EQ14" i="49"/>
  <c r="DA14" i="49" s="1"/>
  <c r="EP14" i="49"/>
  <c r="EO14" i="49"/>
  <c r="EN14" i="49"/>
  <c r="EM14" i="49"/>
  <c r="CW14" i="49" s="1"/>
  <c r="EL14" i="49"/>
  <c r="EK14" i="49"/>
  <c r="CX14" i="49" s="1"/>
  <c r="EJ14" i="49"/>
  <c r="EI14" i="49"/>
  <c r="EH14" i="49"/>
  <c r="EG14" i="49"/>
  <c r="EF14" i="49"/>
  <c r="EE14" i="49"/>
  <c r="ED14" i="49"/>
  <c r="EC14" i="49"/>
  <c r="EB14" i="49"/>
  <c r="EA14" i="49"/>
  <c r="DZ14" i="49"/>
  <c r="DY14" i="49"/>
  <c r="DX14" i="49"/>
  <c r="DW14" i="49"/>
  <c r="DV14" i="49"/>
  <c r="DU14" i="49"/>
  <c r="CT14" i="49" s="1"/>
  <c r="DT14" i="49"/>
  <c r="DS14" i="49"/>
  <c r="DR14" i="49"/>
  <c r="DQ14" i="49"/>
  <c r="DP14" i="49"/>
  <c r="DO14" i="49"/>
  <c r="DN14" i="49"/>
  <c r="DM14" i="49"/>
  <c r="CR14" i="49" s="1"/>
  <c r="DL14" i="49"/>
  <c r="DK14" i="49"/>
  <c r="DJ14" i="49"/>
  <c r="DI14" i="49"/>
  <c r="DH14" i="49"/>
  <c r="DG14" i="49"/>
  <c r="CO14" i="49" s="1"/>
  <c r="DF14" i="49"/>
  <c r="DE14" i="49"/>
  <c r="DD14" i="49"/>
  <c r="DC14" i="49"/>
  <c r="CN14" i="49" s="1"/>
  <c r="DB14" i="49"/>
  <c r="CY14" i="49"/>
  <c r="CV14" i="49"/>
  <c r="CU14" i="49"/>
  <c r="CS14" i="49"/>
  <c r="CQ14" i="49"/>
  <c r="CP14" i="49"/>
  <c r="CM14" i="49"/>
  <c r="ET13" i="49"/>
  <c r="ES13" i="49"/>
  <c r="CZ13" i="49" s="1"/>
  <c r="ER13" i="49"/>
  <c r="EQ13" i="49"/>
  <c r="DA13" i="49" s="1"/>
  <c r="EP13" i="49"/>
  <c r="EO13" i="49"/>
  <c r="EN13" i="49"/>
  <c r="EM13" i="49"/>
  <c r="CW13" i="49" s="1"/>
  <c r="EL13" i="49"/>
  <c r="EK13" i="49"/>
  <c r="CX13" i="49" s="1"/>
  <c r="EJ13" i="49"/>
  <c r="EI13" i="49"/>
  <c r="EH13" i="49"/>
  <c r="EG13" i="49"/>
  <c r="EF13" i="49"/>
  <c r="EE13" i="49"/>
  <c r="ED13" i="49"/>
  <c r="EC13" i="49"/>
  <c r="EB13" i="49"/>
  <c r="EA13" i="49"/>
  <c r="DZ13" i="49"/>
  <c r="DY13" i="49"/>
  <c r="DX13" i="49"/>
  <c r="DW13" i="49"/>
  <c r="DV13" i="49"/>
  <c r="DU13" i="49"/>
  <c r="CT13" i="49" s="1"/>
  <c r="DT13" i="49"/>
  <c r="DS13" i="49"/>
  <c r="DR13" i="49"/>
  <c r="DQ13" i="49"/>
  <c r="DP13" i="49"/>
  <c r="DO13" i="49"/>
  <c r="DN13" i="49"/>
  <c r="DM13" i="49"/>
  <c r="CR13" i="49" s="1"/>
  <c r="DL13" i="49"/>
  <c r="DK13" i="49"/>
  <c r="DJ13" i="49"/>
  <c r="DI13" i="49"/>
  <c r="DH13" i="49"/>
  <c r="DG13" i="49"/>
  <c r="CO13" i="49" s="1"/>
  <c r="DF13" i="49"/>
  <c r="DE13" i="49"/>
  <c r="DD13" i="49"/>
  <c r="DC13" i="49"/>
  <c r="CN13" i="49" s="1"/>
  <c r="DB13" i="49"/>
  <c r="CY13" i="49"/>
  <c r="CV13" i="49"/>
  <c r="CU13" i="49"/>
  <c r="CS13" i="49"/>
  <c r="CQ13" i="49"/>
  <c r="CP13" i="49"/>
  <c r="CM13" i="49"/>
  <c r="ET12" i="49"/>
  <c r="ES12" i="49"/>
  <c r="CZ12" i="49" s="1"/>
  <c r="ER12" i="49"/>
  <c r="EQ12" i="49"/>
  <c r="DA12" i="49" s="1"/>
  <c r="EP12" i="49"/>
  <c r="EO12" i="49"/>
  <c r="EN12" i="49"/>
  <c r="EM12" i="49"/>
  <c r="CW12" i="49" s="1"/>
  <c r="EL12" i="49"/>
  <c r="EK12" i="49"/>
  <c r="CX12" i="49" s="1"/>
  <c r="EJ12" i="49"/>
  <c r="EI12" i="49"/>
  <c r="EH12" i="49"/>
  <c r="EG12" i="49"/>
  <c r="EF12" i="49"/>
  <c r="EE12" i="49"/>
  <c r="ED12" i="49"/>
  <c r="EC12" i="49"/>
  <c r="EB12" i="49"/>
  <c r="EA12" i="49"/>
  <c r="DZ12" i="49"/>
  <c r="DY12" i="49"/>
  <c r="DX12" i="49"/>
  <c r="DW12" i="49"/>
  <c r="DV12" i="49"/>
  <c r="DU12" i="49"/>
  <c r="CT12" i="49" s="1"/>
  <c r="DT12" i="49"/>
  <c r="DS12" i="49"/>
  <c r="DR12" i="49"/>
  <c r="DQ12" i="49"/>
  <c r="DP12" i="49"/>
  <c r="DO12" i="49"/>
  <c r="DN12" i="49"/>
  <c r="DM12" i="49"/>
  <c r="CR12" i="49" s="1"/>
  <c r="DL12" i="49"/>
  <c r="DK12" i="49"/>
  <c r="DJ12" i="49"/>
  <c r="DI12" i="49"/>
  <c r="DH12" i="49"/>
  <c r="DG12" i="49"/>
  <c r="CO12" i="49" s="1"/>
  <c r="DF12" i="49"/>
  <c r="DE12" i="49"/>
  <c r="DD12" i="49"/>
  <c r="DC12" i="49"/>
  <c r="CN12" i="49" s="1"/>
  <c r="DB12" i="49"/>
  <c r="CY12" i="49"/>
  <c r="CV12" i="49"/>
  <c r="CU12" i="49"/>
  <c r="CS12" i="49"/>
  <c r="CQ12" i="49"/>
  <c r="CP12" i="49"/>
  <c r="CM12" i="49"/>
  <c r="ET11" i="49"/>
  <c r="ES11" i="49"/>
  <c r="CZ11" i="49" s="1"/>
  <c r="ER11" i="49"/>
  <c r="EQ11" i="49"/>
  <c r="DA11" i="49" s="1"/>
  <c r="EP11" i="49"/>
  <c r="EO11" i="49"/>
  <c r="EN11" i="49"/>
  <c r="EM11" i="49"/>
  <c r="CW11" i="49" s="1"/>
  <c r="EL11" i="49"/>
  <c r="EK11" i="49"/>
  <c r="CX11" i="49" s="1"/>
  <c r="EJ11" i="49"/>
  <c r="EI11" i="49"/>
  <c r="EH11" i="49"/>
  <c r="EG11" i="49"/>
  <c r="EF11" i="49"/>
  <c r="EE11" i="49"/>
  <c r="ED11" i="49"/>
  <c r="EC11" i="49"/>
  <c r="EB11" i="49"/>
  <c r="EA11" i="49"/>
  <c r="DZ11" i="49"/>
  <c r="DY11" i="49"/>
  <c r="DX11" i="49"/>
  <c r="DW11" i="49"/>
  <c r="DV11" i="49"/>
  <c r="DU11" i="49"/>
  <c r="CT11" i="49" s="1"/>
  <c r="DT11" i="49"/>
  <c r="DS11" i="49"/>
  <c r="DR11" i="49"/>
  <c r="DQ11" i="49"/>
  <c r="DP11" i="49"/>
  <c r="DO11" i="49"/>
  <c r="DN11" i="49"/>
  <c r="DM11" i="49"/>
  <c r="CR11" i="49" s="1"/>
  <c r="DL11" i="49"/>
  <c r="DK11" i="49"/>
  <c r="DJ11" i="49"/>
  <c r="DI11" i="49"/>
  <c r="DH11" i="49"/>
  <c r="DG11" i="49"/>
  <c r="CO11" i="49" s="1"/>
  <c r="DF11" i="49"/>
  <c r="DE11" i="49"/>
  <c r="DD11" i="49"/>
  <c r="DC11" i="49"/>
  <c r="CN11" i="49" s="1"/>
  <c r="DB11" i="49"/>
  <c r="CY11" i="49"/>
  <c r="CV11" i="49"/>
  <c r="CU11" i="49"/>
  <c r="CS11" i="49"/>
  <c r="CQ11" i="49"/>
  <c r="CP11" i="49"/>
  <c r="CM11" i="49"/>
  <c r="ET10" i="49"/>
  <c r="ES10" i="49"/>
  <c r="CZ10" i="49" s="1"/>
  <c r="ER10" i="49"/>
  <c r="EQ10" i="49"/>
  <c r="DA10" i="49" s="1"/>
  <c r="EP10" i="49"/>
  <c r="EO10" i="49"/>
  <c r="EN10" i="49"/>
  <c r="EM10" i="49"/>
  <c r="CW10" i="49" s="1"/>
  <c r="EL10" i="49"/>
  <c r="EK10" i="49"/>
  <c r="CX10" i="49" s="1"/>
  <c r="EJ10" i="49"/>
  <c r="EI10" i="49"/>
  <c r="EH10" i="49"/>
  <c r="EG10" i="49"/>
  <c r="EF10" i="49"/>
  <c r="EE10" i="49"/>
  <c r="ED10" i="49"/>
  <c r="EC10" i="49"/>
  <c r="EB10" i="49"/>
  <c r="EA10" i="49"/>
  <c r="DZ10" i="49"/>
  <c r="DY10" i="49"/>
  <c r="DX10" i="49"/>
  <c r="DW10" i="49"/>
  <c r="DV10" i="49"/>
  <c r="DU10" i="49"/>
  <c r="CT10" i="49" s="1"/>
  <c r="DT10" i="49"/>
  <c r="DS10" i="49"/>
  <c r="DR10" i="49"/>
  <c r="DQ10" i="49"/>
  <c r="DP10" i="49"/>
  <c r="DO10" i="49"/>
  <c r="DN10" i="49"/>
  <c r="DM10" i="49"/>
  <c r="CR10" i="49" s="1"/>
  <c r="DL10" i="49"/>
  <c r="DK10" i="49"/>
  <c r="DJ10" i="49"/>
  <c r="DI10" i="49"/>
  <c r="DH10" i="49"/>
  <c r="DG10" i="49"/>
  <c r="CO10" i="49" s="1"/>
  <c r="DF10" i="49"/>
  <c r="DE10" i="49"/>
  <c r="DD10" i="49"/>
  <c r="DC10" i="49"/>
  <c r="CN10" i="49" s="1"/>
  <c r="DB10" i="49"/>
  <c r="CY10" i="49"/>
  <c r="CV10" i="49"/>
  <c r="CU10" i="49"/>
  <c r="CS10" i="49"/>
  <c r="CQ10" i="49"/>
  <c r="CP10" i="49"/>
  <c r="CM10" i="49"/>
  <c r="ET9" i="49"/>
  <c r="ES9" i="49"/>
  <c r="CZ9" i="49" s="1"/>
  <c r="ER9" i="49"/>
  <c r="EQ9" i="49"/>
  <c r="DA9" i="49" s="1"/>
  <c r="EP9" i="49"/>
  <c r="EO9" i="49"/>
  <c r="EN9" i="49"/>
  <c r="EM9" i="49"/>
  <c r="CW9" i="49" s="1"/>
  <c r="EL9" i="49"/>
  <c r="EK9" i="49"/>
  <c r="CX9" i="49" s="1"/>
  <c r="EJ9" i="49"/>
  <c r="EI9" i="49"/>
  <c r="EH9" i="49"/>
  <c r="EG9" i="49"/>
  <c r="EF9" i="49"/>
  <c r="EE9" i="49"/>
  <c r="ED9" i="49"/>
  <c r="EC9" i="49"/>
  <c r="EB9" i="49"/>
  <c r="EA9" i="49"/>
  <c r="DZ9" i="49"/>
  <c r="DY9" i="49"/>
  <c r="DX9" i="49"/>
  <c r="DW9" i="49"/>
  <c r="DV9" i="49"/>
  <c r="DU9" i="49"/>
  <c r="CT9" i="49" s="1"/>
  <c r="DT9" i="49"/>
  <c r="DS9" i="49"/>
  <c r="DR9" i="49"/>
  <c r="DQ9" i="49"/>
  <c r="DP9" i="49"/>
  <c r="DO9" i="49"/>
  <c r="DN9" i="49"/>
  <c r="DM9" i="49"/>
  <c r="CR9" i="49" s="1"/>
  <c r="DL9" i="49"/>
  <c r="DK9" i="49"/>
  <c r="DJ9" i="49"/>
  <c r="DI9" i="49"/>
  <c r="DH9" i="49"/>
  <c r="DG9" i="49"/>
  <c r="CO9" i="49" s="1"/>
  <c r="DF9" i="49"/>
  <c r="DE9" i="49"/>
  <c r="DD9" i="49"/>
  <c r="DC9" i="49"/>
  <c r="CN9" i="49" s="1"/>
  <c r="DB9" i="49"/>
  <c r="CY9" i="49"/>
  <c r="CV9" i="49"/>
  <c r="CU9" i="49"/>
  <c r="CS9" i="49"/>
  <c r="CQ9" i="49"/>
  <c r="CP9" i="49"/>
  <c r="CM9" i="49"/>
  <c r="ET8" i="49"/>
  <c r="ES8" i="49"/>
  <c r="CZ8" i="49" s="1"/>
  <c r="ER8" i="49"/>
  <c r="EQ8" i="49"/>
  <c r="DA8" i="49" s="1"/>
  <c r="EP8" i="49"/>
  <c r="EO8" i="49"/>
  <c r="EN8" i="49"/>
  <c r="EM8" i="49"/>
  <c r="CW8" i="49" s="1"/>
  <c r="EL8" i="49"/>
  <c r="EK8" i="49"/>
  <c r="CX8" i="49" s="1"/>
  <c r="EJ8" i="49"/>
  <c r="EI8" i="49"/>
  <c r="EH8" i="49"/>
  <c r="EG8" i="49"/>
  <c r="EF8" i="49"/>
  <c r="EE8" i="49"/>
  <c r="ED8" i="49"/>
  <c r="EC8" i="49"/>
  <c r="EB8" i="49"/>
  <c r="EA8" i="49"/>
  <c r="DZ8" i="49"/>
  <c r="DY8" i="49"/>
  <c r="DX8" i="49"/>
  <c r="DW8" i="49"/>
  <c r="DV8" i="49"/>
  <c r="DU8" i="49"/>
  <c r="CT8" i="49" s="1"/>
  <c r="DT8" i="49"/>
  <c r="DS8" i="49"/>
  <c r="DR8" i="49"/>
  <c r="DQ8" i="49"/>
  <c r="DP8" i="49"/>
  <c r="DO8" i="49"/>
  <c r="DN8" i="49"/>
  <c r="DM8" i="49"/>
  <c r="CR8" i="49" s="1"/>
  <c r="DL8" i="49"/>
  <c r="DK8" i="49"/>
  <c r="DJ8" i="49"/>
  <c r="DI8" i="49"/>
  <c r="DH8" i="49"/>
  <c r="DG8" i="49"/>
  <c r="CO8" i="49" s="1"/>
  <c r="DF8" i="49"/>
  <c r="DE8" i="49"/>
  <c r="DD8" i="49"/>
  <c r="DC8" i="49"/>
  <c r="CN8" i="49" s="1"/>
  <c r="DB8" i="49"/>
  <c r="CY8" i="49"/>
  <c r="CV8" i="49"/>
  <c r="CU8" i="49"/>
  <c r="CS8" i="49"/>
  <c r="CQ8" i="49"/>
  <c r="CP8" i="49"/>
  <c r="CM8" i="49"/>
  <c r="CO16" i="49" l="1"/>
  <c r="CT16" i="49"/>
  <c r="CW16" i="49"/>
  <c r="CO20" i="49"/>
  <c r="CT20" i="49"/>
  <c r="CW20" i="49"/>
  <c r="CO24" i="49"/>
  <c r="CT24" i="49"/>
  <c r="CW24" i="49"/>
  <c r="CO43" i="49"/>
  <c r="CO19" i="49"/>
  <c r="CT19" i="49"/>
  <c r="CW19" i="49"/>
  <c r="CO23" i="49"/>
  <c r="CT23" i="49"/>
  <c r="CW23" i="49"/>
  <c r="CO26" i="49"/>
  <c r="CT26" i="49"/>
  <c r="CW26" i="49"/>
  <c r="CO28" i="49"/>
  <c r="CT28" i="49"/>
  <c r="CW28" i="49"/>
  <c r="CO30" i="49"/>
  <c r="CT30" i="49"/>
  <c r="CW30" i="49"/>
  <c r="CO32" i="49"/>
  <c r="CT32" i="49"/>
  <c r="CW32" i="49"/>
  <c r="CO34" i="49"/>
  <c r="CT34" i="49"/>
  <c r="CW34" i="49"/>
  <c r="CO36" i="49"/>
  <c r="CT36" i="49"/>
  <c r="CW36" i="49"/>
  <c r="CO38" i="49"/>
  <c r="CT38" i="49"/>
  <c r="CW38" i="49"/>
  <c r="CO40" i="49"/>
  <c r="CT40" i="49"/>
  <c r="CW40" i="49"/>
  <c r="CO42" i="49"/>
  <c r="CT42" i="49"/>
  <c r="CO18" i="49"/>
  <c r="CT18" i="49"/>
  <c r="CW18" i="49"/>
  <c r="CO22" i="49"/>
  <c r="CT22" i="49"/>
  <c r="CW22" i="49"/>
  <c r="BQ10" i="49"/>
  <c r="V37" i="2" l="1"/>
  <c r="G37" i="2"/>
  <c r="BM44" i="2"/>
  <c r="BJ44" i="2"/>
  <c r="BG44" i="2"/>
  <c r="BD44" i="2"/>
  <c r="BA44" i="2"/>
  <c r="AX44" i="2"/>
  <c r="AU44" i="2"/>
  <c r="AR44" i="2"/>
  <c r="AO44" i="2"/>
  <c r="AL44" i="2"/>
  <c r="AI44" i="2"/>
  <c r="AF44" i="2"/>
  <c r="AC44" i="2"/>
  <c r="Z44" i="2"/>
  <c r="W44" i="2"/>
  <c r="BP42" i="49"/>
  <c r="BM43" i="2" s="1"/>
  <c r="BO42" i="49"/>
  <c r="BJ43" i="2" s="1"/>
  <c r="BN42" i="49"/>
  <c r="BG43" i="2" s="1"/>
  <c r="BM42" i="49"/>
  <c r="BD43" i="2" s="1"/>
  <c r="BL42" i="49"/>
  <c r="BA43" i="2" s="1"/>
  <c r="BK42" i="49"/>
  <c r="AX43" i="2" s="1"/>
  <c r="BJ42" i="49"/>
  <c r="AU43" i="2" s="1"/>
  <c r="BI42" i="49"/>
  <c r="AR43" i="2" s="1"/>
  <c r="BH42" i="49"/>
  <c r="AO43" i="2" s="1"/>
  <c r="BG42" i="49"/>
  <c r="AL43" i="2" s="1"/>
  <c r="BF42" i="49"/>
  <c r="AI43" i="2" s="1"/>
  <c r="BE42" i="49"/>
  <c r="AF43" i="2" s="1"/>
  <c r="BD42" i="49"/>
  <c r="AC43" i="2" s="1"/>
  <c r="BC42" i="49"/>
  <c r="Z43" i="2" s="1"/>
  <c r="BB42" i="49"/>
  <c r="W43" i="2" s="1"/>
  <c r="BP41" i="49"/>
  <c r="BM42" i="2" s="1"/>
  <c r="BO41" i="49"/>
  <c r="BJ42" i="2" s="1"/>
  <c r="BN41" i="49"/>
  <c r="BG42" i="2" s="1"/>
  <c r="BM41" i="49"/>
  <c r="BD42" i="2" s="1"/>
  <c r="BL41" i="49"/>
  <c r="BA42" i="2" s="1"/>
  <c r="BK41" i="49"/>
  <c r="AX42" i="2" s="1"/>
  <c r="BJ41" i="49"/>
  <c r="AU42" i="2" s="1"/>
  <c r="BI41" i="49"/>
  <c r="AR42" i="2" s="1"/>
  <c r="BH41" i="49"/>
  <c r="AO42" i="2" s="1"/>
  <c r="BG41" i="49"/>
  <c r="AL42" i="2" s="1"/>
  <c r="BF41" i="49"/>
  <c r="AI42" i="2" s="1"/>
  <c r="BE41" i="49"/>
  <c r="AF42" i="2" s="1"/>
  <c r="BD41" i="49"/>
  <c r="AC42" i="2" s="1"/>
  <c r="BC41" i="49"/>
  <c r="Z42" i="2" s="1"/>
  <c r="BB41" i="49"/>
  <c r="W42" i="2" s="1"/>
  <c r="AX43" i="49" l="1"/>
  <c r="AX42" i="49"/>
  <c r="AX41" i="49"/>
  <c r="AX40" i="49"/>
  <c r="AX39" i="49"/>
  <c r="AX38" i="49"/>
  <c r="AX37" i="49"/>
  <c r="AX36" i="49"/>
  <c r="AX35" i="49"/>
  <c r="AX34" i="49"/>
  <c r="AX33" i="49"/>
  <c r="AX32" i="49"/>
  <c r="AX31" i="49"/>
  <c r="AX30" i="49"/>
  <c r="AX29" i="49"/>
  <c r="AX28" i="49"/>
  <c r="AX27" i="49"/>
  <c r="AX26" i="49"/>
  <c r="AX25" i="49"/>
  <c r="AX24" i="49"/>
  <c r="AX23" i="49"/>
  <c r="AX22" i="49"/>
  <c r="AX21" i="49"/>
  <c r="AX20" i="49"/>
  <c r="AX19" i="49"/>
  <c r="AX18" i="49"/>
  <c r="AX17" i="49"/>
  <c r="AX16" i="49"/>
  <c r="AX15" i="49"/>
  <c r="AX14" i="49"/>
  <c r="AX13" i="49"/>
  <c r="AX12" i="49"/>
  <c r="AX11" i="49"/>
  <c r="AX10" i="49"/>
  <c r="AX9" i="49"/>
  <c r="AX8" i="49"/>
  <c r="AX7" i="49"/>
  <c r="AC25" i="49" l="1"/>
  <c r="V26" i="2" s="1"/>
  <c r="AD25" i="49"/>
  <c r="Y26" i="2" s="1"/>
  <c r="AE25" i="49"/>
  <c r="AB26" i="2" s="1"/>
  <c r="AF25" i="49"/>
  <c r="AE26" i="2" s="1"/>
  <c r="AG25" i="49"/>
  <c r="AH26" i="2" s="1"/>
  <c r="AH25" i="49"/>
  <c r="AK26" i="2" s="1"/>
  <c r="AI25" i="49"/>
  <c r="AN26" i="2" s="1"/>
  <c r="AJ25" i="49"/>
  <c r="AQ26" i="2" s="1"/>
  <c r="AK25" i="49"/>
  <c r="AT26" i="2" s="1"/>
  <c r="AL25" i="49"/>
  <c r="AW26" i="2" s="1"/>
  <c r="AM25" i="49"/>
  <c r="AZ26" i="2" s="1"/>
  <c r="AN25" i="49"/>
  <c r="BC26" i="2" s="1"/>
  <c r="AO25" i="49"/>
  <c r="BF26" i="2" s="1"/>
  <c r="AP25" i="49"/>
  <c r="BI26" i="2" s="1"/>
  <c r="AQ25" i="49"/>
  <c r="BL26" i="2" s="1"/>
  <c r="F32" i="4"/>
  <c r="G32" i="4" s="1"/>
  <c r="BB25" i="49"/>
  <c r="W26" i="2" s="1"/>
  <c r="BC25" i="49"/>
  <c r="Z26" i="2" s="1"/>
  <c r="BD25" i="49"/>
  <c r="AC26" i="2" s="1"/>
  <c r="BE25" i="49"/>
  <c r="AF26" i="2" s="1"/>
  <c r="BF25" i="49"/>
  <c r="AI26" i="2" s="1"/>
  <c r="BG25" i="49"/>
  <c r="AL26" i="2" s="1"/>
  <c r="BH25" i="49"/>
  <c r="AO26" i="2" s="1"/>
  <c r="BI25" i="49"/>
  <c r="AR26" i="2" s="1"/>
  <c r="BJ25" i="49"/>
  <c r="AU26" i="2" s="1"/>
  <c r="BK25" i="49"/>
  <c r="AX26" i="2" s="1"/>
  <c r="BL25" i="49"/>
  <c r="BA26" i="2" s="1"/>
  <c r="BM25" i="49"/>
  <c r="BD26" i="2" s="1"/>
  <c r="BN25" i="49"/>
  <c r="BG26" i="2" s="1"/>
  <c r="BO25" i="49"/>
  <c r="BJ26" i="2" s="1"/>
  <c r="BP25" i="49"/>
  <c r="BM26" i="2" s="1"/>
  <c r="BQ25" i="49"/>
  <c r="AA26" i="2"/>
  <c r="AD26" i="2"/>
  <c r="AJ26" i="2"/>
  <c r="AM26" i="2"/>
  <c r="AS26" i="2"/>
  <c r="AV26" i="2"/>
  <c r="AY26" i="2"/>
  <c r="BB26" i="2"/>
  <c r="BH26" i="2"/>
  <c r="BK26" i="2"/>
  <c r="CH25" i="49"/>
  <c r="CH43" i="49"/>
  <c r="CH42" i="49"/>
  <c r="CH41" i="49"/>
  <c r="CH40" i="49"/>
  <c r="CH39" i="49"/>
  <c r="CH38" i="49"/>
  <c r="CH37" i="49"/>
  <c r="CH36" i="49"/>
  <c r="CH35" i="49"/>
  <c r="CH34" i="49"/>
  <c r="CH33" i="49"/>
  <c r="CH32" i="49"/>
  <c r="CH31" i="49"/>
  <c r="CH30" i="49"/>
  <c r="CH29" i="49"/>
  <c r="CH28" i="49"/>
  <c r="CH27" i="49"/>
  <c r="CH26" i="49"/>
  <c r="CH24" i="49"/>
  <c r="CH23" i="49"/>
  <c r="CH22" i="49"/>
  <c r="CH21" i="49"/>
  <c r="CH20" i="49"/>
  <c r="CH19" i="49"/>
  <c r="CH18" i="49"/>
  <c r="CH17" i="49"/>
  <c r="CH16" i="49"/>
  <c r="CH15" i="49"/>
  <c r="CH14" i="49"/>
  <c r="CH13" i="49"/>
  <c r="CH12" i="49"/>
  <c r="CH11" i="49"/>
  <c r="CH10" i="49"/>
  <c r="CH9" i="49"/>
  <c r="CH8" i="49"/>
  <c r="CH7" i="49"/>
  <c r="Z221" i="49"/>
  <c r="Y221" i="49"/>
  <c r="X221" i="49"/>
  <c r="W221" i="49"/>
  <c r="V221" i="49"/>
  <c r="U221" i="49"/>
  <c r="T221" i="49"/>
  <c r="S221" i="49"/>
  <c r="R221" i="49"/>
  <c r="Q221" i="49"/>
  <c r="P221" i="49"/>
  <c r="O221" i="49"/>
  <c r="N221" i="49"/>
  <c r="L218" i="49"/>
  <c r="CG43" i="49"/>
  <c r="BN44" i="2" s="1"/>
  <c r="CF43" i="49"/>
  <c r="BK44" i="2" s="1"/>
  <c r="CE43" i="49"/>
  <c r="BH44" i="2" s="1"/>
  <c r="CD43" i="49"/>
  <c r="BE44" i="2" s="1"/>
  <c r="CC43" i="49"/>
  <c r="BB44" i="2" s="1"/>
  <c r="CB43" i="49"/>
  <c r="AY44" i="2" s="1"/>
  <c r="CA43" i="49"/>
  <c r="AV44" i="2" s="1"/>
  <c r="BZ43" i="49"/>
  <c r="AS44" i="2" s="1"/>
  <c r="BY43" i="49"/>
  <c r="AP44" i="2" s="1"/>
  <c r="BX43" i="49"/>
  <c r="AM44" i="2" s="1"/>
  <c r="BW43" i="49"/>
  <c r="AJ44" i="2" s="1"/>
  <c r="BV43" i="49"/>
  <c r="AG44" i="2" s="1"/>
  <c r="BU43" i="49"/>
  <c r="AD44" i="2" s="1"/>
  <c r="BT43" i="49"/>
  <c r="AA44" i="2" s="1"/>
  <c r="CG42" i="49"/>
  <c r="BN43" i="2" s="1"/>
  <c r="CF42" i="49"/>
  <c r="BK43" i="2" s="1"/>
  <c r="CE42" i="49"/>
  <c r="BH43" i="2" s="1"/>
  <c r="CD42" i="49"/>
  <c r="BE43" i="2" s="1"/>
  <c r="CC42" i="49"/>
  <c r="BB43" i="2" s="1"/>
  <c r="CB42" i="49"/>
  <c r="AY43" i="2" s="1"/>
  <c r="CA42" i="49"/>
  <c r="AV43" i="2" s="1"/>
  <c r="BZ42" i="49"/>
  <c r="AS43" i="2" s="1"/>
  <c r="BY42" i="49"/>
  <c r="AP43" i="2" s="1"/>
  <c r="BX42" i="49"/>
  <c r="AM43" i="2" s="1"/>
  <c r="BW42" i="49"/>
  <c r="AJ43" i="2" s="1"/>
  <c r="BV42" i="49"/>
  <c r="AG43" i="2" s="1"/>
  <c r="BU42" i="49"/>
  <c r="AD43" i="2" s="1"/>
  <c r="BT42" i="49"/>
  <c r="AA43" i="2" s="1"/>
  <c r="CG41" i="49"/>
  <c r="BN42" i="2" s="1"/>
  <c r="CF41" i="49"/>
  <c r="BK42" i="2" s="1"/>
  <c r="CE41" i="49"/>
  <c r="BH42" i="2" s="1"/>
  <c r="CD41" i="49"/>
  <c r="BE42" i="2" s="1"/>
  <c r="CC41" i="49"/>
  <c r="BB42" i="2" s="1"/>
  <c r="CB41" i="49"/>
  <c r="AY42" i="2" s="1"/>
  <c r="CA41" i="49"/>
  <c r="AV42" i="2" s="1"/>
  <c r="BZ41" i="49"/>
  <c r="AS42" i="2" s="1"/>
  <c r="BY41" i="49"/>
  <c r="AP42" i="2" s="1"/>
  <c r="BX41" i="49"/>
  <c r="AM42" i="2" s="1"/>
  <c r="BW41" i="49"/>
  <c r="AJ42" i="2" s="1"/>
  <c r="BV41" i="49"/>
  <c r="AG42" i="2" s="1"/>
  <c r="BU41" i="49"/>
  <c r="AD42" i="2" s="1"/>
  <c r="BT41" i="49"/>
  <c r="AA42" i="2" s="1"/>
  <c r="BK41" i="2"/>
  <c r="BH41" i="2"/>
  <c r="BB41" i="2"/>
  <c r="AY41" i="2"/>
  <c r="AV41" i="2"/>
  <c r="AS41" i="2"/>
  <c r="AM41" i="2"/>
  <c r="AJ41" i="2"/>
  <c r="AD41" i="2"/>
  <c r="AA41" i="2"/>
  <c r="CG39" i="49"/>
  <c r="CF39" i="49"/>
  <c r="CE39" i="49"/>
  <c r="CD39" i="49"/>
  <c r="CC39" i="49"/>
  <c r="CB39" i="49"/>
  <c r="CA39" i="49"/>
  <c r="BZ39" i="49"/>
  <c r="BY39" i="49"/>
  <c r="BX39" i="49"/>
  <c r="BW39" i="49"/>
  <c r="BV39" i="49"/>
  <c r="BU39" i="49"/>
  <c r="BT39" i="49"/>
  <c r="CG38" i="49"/>
  <c r="CF38" i="49"/>
  <c r="CE38" i="49"/>
  <c r="CD38" i="49"/>
  <c r="CC38" i="49"/>
  <c r="CB38" i="49"/>
  <c r="CA38" i="49"/>
  <c r="BZ38" i="49"/>
  <c r="BY38" i="49"/>
  <c r="BX38" i="49"/>
  <c r="BW38" i="49"/>
  <c r="BV38" i="49"/>
  <c r="BU38" i="49"/>
  <c r="BT38" i="49"/>
  <c r="CG37" i="49"/>
  <c r="CF37" i="49"/>
  <c r="CE37" i="49"/>
  <c r="CD37" i="49"/>
  <c r="CC37" i="49"/>
  <c r="CB37" i="49"/>
  <c r="CA37" i="49"/>
  <c r="BZ37" i="49"/>
  <c r="BY37" i="49"/>
  <c r="BX37" i="49"/>
  <c r="BW37" i="49"/>
  <c r="BV37" i="49"/>
  <c r="BU37" i="49"/>
  <c r="BT37" i="49"/>
  <c r="CG36" i="49"/>
  <c r="CF36" i="49"/>
  <c r="CE36" i="49"/>
  <c r="CD36" i="49"/>
  <c r="CC36" i="49"/>
  <c r="CB36" i="49"/>
  <c r="CA36" i="49"/>
  <c r="BZ36" i="49"/>
  <c r="BY36" i="49"/>
  <c r="BX36" i="49"/>
  <c r="BW36" i="49"/>
  <c r="BV36" i="49"/>
  <c r="BU36" i="49"/>
  <c r="BT36" i="49"/>
  <c r="CG35" i="49"/>
  <c r="CF35" i="49"/>
  <c r="CE35" i="49"/>
  <c r="CD35" i="49"/>
  <c r="CC35" i="49"/>
  <c r="CB35" i="49"/>
  <c r="CA35" i="49"/>
  <c r="BZ35" i="49"/>
  <c r="BY35" i="49"/>
  <c r="BX35" i="49"/>
  <c r="BW35" i="49"/>
  <c r="BV35" i="49"/>
  <c r="BU35" i="49"/>
  <c r="BT35" i="49"/>
  <c r="CG34" i="49"/>
  <c r="CF34" i="49"/>
  <c r="CE34" i="49"/>
  <c r="CD34" i="49"/>
  <c r="CC34" i="49"/>
  <c r="CB34" i="49"/>
  <c r="CA34" i="49"/>
  <c r="BZ34" i="49"/>
  <c r="BY34" i="49"/>
  <c r="BX34" i="49"/>
  <c r="BW34" i="49"/>
  <c r="BV34" i="49"/>
  <c r="BU34" i="49"/>
  <c r="BT34" i="49"/>
  <c r="CG33" i="49"/>
  <c r="CF33" i="49"/>
  <c r="CE33" i="49"/>
  <c r="CD33" i="49"/>
  <c r="CC33" i="49"/>
  <c r="CB33" i="49"/>
  <c r="CA33" i="49"/>
  <c r="BZ33" i="49"/>
  <c r="BY33" i="49"/>
  <c r="BX33" i="49"/>
  <c r="BW33" i="49"/>
  <c r="BV33" i="49"/>
  <c r="BU33" i="49"/>
  <c r="BT33" i="49"/>
  <c r="CG31" i="49"/>
  <c r="CF31" i="49"/>
  <c r="CE31" i="49"/>
  <c r="CD31" i="49"/>
  <c r="CC31" i="49"/>
  <c r="CB31" i="49"/>
  <c r="CA31" i="49"/>
  <c r="BZ31" i="49"/>
  <c r="BY31" i="49"/>
  <c r="BX31" i="49"/>
  <c r="BW31" i="49"/>
  <c r="BV31" i="49"/>
  <c r="BU31" i="49"/>
  <c r="BT31" i="49"/>
  <c r="CG30" i="49"/>
  <c r="CF30" i="49"/>
  <c r="CE30" i="49"/>
  <c r="CD30" i="49"/>
  <c r="CC30" i="49"/>
  <c r="CB30" i="49"/>
  <c r="CA30" i="49"/>
  <c r="BZ30" i="49"/>
  <c r="BY30" i="49"/>
  <c r="BX30" i="49"/>
  <c r="BW30" i="49"/>
  <c r="BV30" i="49"/>
  <c r="BU30" i="49"/>
  <c r="BT30" i="49"/>
  <c r="CG29" i="49"/>
  <c r="CF29" i="49"/>
  <c r="CE29" i="49"/>
  <c r="CD29" i="49"/>
  <c r="CC29" i="49"/>
  <c r="CB29" i="49"/>
  <c r="CA29" i="49"/>
  <c r="BZ29" i="49"/>
  <c r="BX29" i="49"/>
  <c r="BW29" i="49"/>
  <c r="BV29" i="49"/>
  <c r="BU29" i="49"/>
  <c r="BT29" i="49"/>
  <c r="CG28" i="49"/>
  <c r="CF28" i="49"/>
  <c r="CE28" i="49"/>
  <c r="CD28" i="49"/>
  <c r="CC28" i="49"/>
  <c r="CB28" i="49"/>
  <c r="CA28" i="49"/>
  <c r="BZ28" i="49"/>
  <c r="BY28" i="49"/>
  <c r="BX28" i="49"/>
  <c r="BW28" i="49"/>
  <c r="BV28" i="49"/>
  <c r="BU28" i="49"/>
  <c r="BT28" i="49"/>
  <c r="CG27" i="49"/>
  <c r="CF27" i="49"/>
  <c r="CE27" i="49"/>
  <c r="CD27" i="49"/>
  <c r="CC27" i="49"/>
  <c r="CB27" i="49"/>
  <c r="CA27" i="49"/>
  <c r="BZ27" i="49"/>
  <c r="BY27" i="49"/>
  <c r="BX27" i="49"/>
  <c r="BW27" i="49"/>
  <c r="BV27" i="49"/>
  <c r="BU27" i="49"/>
  <c r="BT27" i="49"/>
  <c r="CG26" i="49"/>
  <c r="CF26" i="49"/>
  <c r="CE26" i="49"/>
  <c r="CD26" i="49"/>
  <c r="CC26" i="49"/>
  <c r="CB26" i="49"/>
  <c r="CA26" i="49"/>
  <c r="BZ26" i="49"/>
  <c r="BY26" i="49"/>
  <c r="BX26" i="49"/>
  <c r="BW26" i="49"/>
  <c r="BV26" i="49"/>
  <c r="BU26" i="49"/>
  <c r="BT26" i="49"/>
  <c r="CG24" i="49"/>
  <c r="CF24" i="49"/>
  <c r="CE24" i="49"/>
  <c r="CD24" i="49"/>
  <c r="CC24" i="49"/>
  <c r="CB24" i="49"/>
  <c r="CA24" i="49"/>
  <c r="BZ24" i="49"/>
  <c r="BY24" i="49"/>
  <c r="BX24" i="49"/>
  <c r="BW24" i="49"/>
  <c r="BV24" i="49"/>
  <c r="BU24" i="49"/>
  <c r="BT24" i="49"/>
  <c r="CG23" i="49"/>
  <c r="CF23" i="49"/>
  <c r="CE23" i="49"/>
  <c r="CD23" i="49"/>
  <c r="CC23" i="49"/>
  <c r="CB23" i="49"/>
  <c r="CA23" i="49"/>
  <c r="BZ23" i="49"/>
  <c r="BY23" i="49"/>
  <c r="BX23" i="49"/>
  <c r="BW23" i="49"/>
  <c r="BV23" i="49"/>
  <c r="BU23" i="49"/>
  <c r="BT23" i="49"/>
  <c r="CG22" i="49"/>
  <c r="CF22" i="49"/>
  <c r="CE22" i="49"/>
  <c r="CD22" i="49"/>
  <c r="CC22" i="49"/>
  <c r="CB22" i="49"/>
  <c r="CA22" i="49"/>
  <c r="BZ22" i="49"/>
  <c r="BY22" i="49"/>
  <c r="BX22" i="49"/>
  <c r="BW22" i="49"/>
  <c r="BV22" i="49"/>
  <c r="BU22" i="49"/>
  <c r="BT22" i="49"/>
  <c r="CG19" i="49"/>
  <c r="CF19" i="49"/>
  <c r="CE19" i="49"/>
  <c r="CD19" i="49"/>
  <c r="CC19" i="49"/>
  <c r="CB19" i="49"/>
  <c r="CA19" i="49"/>
  <c r="BZ19" i="49"/>
  <c r="BY19" i="49"/>
  <c r="BX19" i="49"/>
  <c r="BW19" i="49"/>
  <c r="BV19" i="49"/>
  <c r="BU19" i="49"/>
  <c r="BT19" i="49"/>
  <c r="CG18" i="49"/>
  <c r="CC18" i="49"/>
  <c r="CB18" i="49"/>
  <c r="CA18" i="49"/>
  <c r="BZ18" i="49"/>
  <c r="BY18" i="49"/>
  <c r="BX18" i="49"/>
  <c r="BW18" i="49"/>
  <c r="BV18" i="49"/>
  <c r="BU18" i="49"/>
  <c r="BT18" i="49"/>
  <c r="CG16" i="49"/>
  <c r="CF16" i="49"/>
  <c r="CE16" i="49"/>
  <c r="CD16" i="49"/>
  <c r="CC16" i="49"/>
  <c r="CB16" i="49"/>
  <c r="CA16" i="49"/>
  <c r="BZ16" i="49"/>
  <c r="BY16" i="49"/>
  <c r="BX16" i="49"/>
  <c r="BW16" i="49"/>
  <c r="BV16" i="49"/>
  <c r="BU16" i="49"/>
  <c r="BT16" i="49"/>
  <c r="CG15" i="49"/>
  <c r="CF15" i="49"/>
  <c r="CE15" i="49"/>
  <c r="CD15" i="49"/>
  <c r="CC15" i="49"/>
  <c r="CB15" i="49"/>
  <c r="CA15" i="49"/>
  <c r="BZ15" i="49"/>
  <c r="BY15" i="49"/>
  <c r="BX15" i="49"/>
  <c r="BW15" i="49"/>
  <c r="BV15" i="49"/>
  <c r="BU15" i="49"/>
  <c r="BT15" i="49"/>
  <c r="CG14" i="49"/>
  <c r="CF14" i="49"/>
  <c r="CE14" i="49"/>
  <c r="CD14" i="49"/>
  <c r="CC14" i="49"/>
  <c r="CB14" i="49"/>
  <c r="CA14" i="49"/>
  <c r="BZ14" i="49"/>
  <c r="BY14" i="49"/>
  <c r="BX14" i="49"/>
  <c r="BW14" i="49"/>
  <c r="BV14" i="49"/>
  <c r="BU14" i="49"/>
  <c r="BT14" i="49"/>
  <c r="CG13" i="49"/>
  <c r="CF13" i="49"/>
  <c r="CE13" i="49"/>
  <c r="CD13" i="49"/>
  <c r="CC13" i="49"/>
  <c r="CB13" i="49"/>
  <c r="CA13" i="49"/>
  <c r="BZ13" i="49"/>
  <c r="BY13" i="49"/>
  <c r="BX13" i="49"/>
  <c r="BW13" i="49"/>
  <c r="BV13" i="49"/>
  <c r="BU13" i="49"/>
  <c r="BT13" i="49"/>
  <c r="CG12" i="49"/>
  <c r="CF12" i="49"/>
  <c r="CE12" i="49"/>
  <c r="CD12" i="49"/>
  <c r="CC12" i="49"/>
  <c r="CB12" i="49"/>
  <c r="CA12" i="49"/>
  <c r="BZ12" i="49"/>
  <c r="BY12" i="49"/>
  <c r="BX12" i="49"/>
  <c r="BW12" i="49"/>
  <c r="BV12" i="49"/>
  <c r="BU12" i="49"/>
  <c r="BT12" i="49"/>
  <c r="CG11" i="49"/>
  <c r="CF11" i="49"/>
  <c r="CE11" i="49"/>
  <c r="CD11" i="49"/>
  <c r="CC11" i="49"/>
  <c r="CB11" i="49"/>
  <c r="CA11" i="49"/>
  <c r="BZ11" i="49"/>
  <c r="BY11" i="49"/>
  <c r="BX11" i="49"/>
  <c r="BW11" i="49"/>
  <c r="BV11" i="49"/>
  <c r="BU11" i="49"/>
  <c r="BT11" i="49"/>
  <c r="CG10" i="49"/>
  <c r="CF10" i="49"/>
  <c r="CE10" i="49"/>
  <c r="CD10" i="49"/>
  <c r="CC10" i="49"/>
  <c r="CB10" i="49"/>
  <c r="CA10" i="49"/>
  <c r="BZ10" i="49"/>
  <c r="BY10" i="49"/>
  <c r="BX10" i="49"/>
  <c r="BW10" i="49"/>
  <c r="BV10" i="49"/>
  <c r="BU10" i="49"/>
  <c r="BT10" i="49"/>
  <c r="CG9" i="49"/>
  <c r="CF9" i="49"/>
  <c r="CE9" i="49"/>
  <c r="CD9" i="49"/>
  <c r="CC9" i="49"/>
  <c r="CB9" i="49"/>
  <c r="CA9" i="49"/>
  <c r="BZ9" i="49"/>
  <c r="BY9" i="49"/>
  <c r="BX9" i="49"/>
  <c r="BW9" i="49"/>
  <c r="BV9" i="49"/>
  <c r="BU9" i="49"/>
  <c r="BT9" i="49"/>
  <c r="CG8" i="49"/>
  <c r="CF8" i="49"/>
  <c r="CE8" i="49"/>
  <c r="CD8" i="49"/>
  <c r="CC8" i="49"/>
  <c r="CB8" i="49"/>
  <c r="CA8" i="49"/>
  <c r="BZ8" i="49"/>
  <c r="BY8" i="49"/>
  <c r="BX8" i="49"/>
  <c r="BW8" i="49"/>
  <c r="BV8" i="49"/>
  <c r="BU8" i="49"/>
  <c r="BT8" i="49"/>
  <c r="CG7" i="49"/>
  <c r="CF7" i="49"/>
  <c r="CE7" i="49"/>
  <c r="CD7" i="49"/>
  <c r="CC7" i="49"/>
  <c r="CB7" i="49"/>
  <c r="CA7" i="49"/>
  <c r="BZ7" i="49"/>
  <c r="BY7" i="49"/>
  <c r="BX7" i="49"/>
  <c r="BW7" i="49"/>
  <c r="BV7" i="49"/>
  <c r="BU7" i="49"/>
  <c r="BT7" i="49"/>
  <c r="BS43" i="49"/>
  <c r="X44" i="2" s="1"/>
  <c r="BS42" i="49"/>
  <c r="X43" i="2" s="1"/>
  <c r="BS41" i="49"/>
  <c r="X42" i="2" s="1"/>
  <c r="BS39" i="49"/>
  <c r="BS38" i="49"/>
  <c r="BS37" i="49"/>
  <c r="BS36" i="49"/>
  <c r="BS35" i="49"/>
  <c r="BS34" i="49"/>
  <c r="BS33" i="49"/>
  <c r="BS31" i="49"/>
  <c r="BS30" i="49"/>
  <c r="BS29" i="49"/>
  <c r="BS28" i="49"/>
  <c r="BS27" i="49"/>
  <c r="BS26" i="49"/>
  <c r="BS24" i="49"/>
  <c r="BS23" i="49"/>
  <c r="BS22" i="49"/>
  <c r="BS19" i="49"/>
  <c r="BS18" i="49"/>
  <c r="BS16" i="49"/>
  <c r="BS15" i="49"/>
  <c r="BS14" i="49"/>
  <c r="BS13" i="49"/>
  <c r="BS12" i="49"/>
  <c r="BS11" i="49"/>
  <c r="BS10" i="49"/>
  <c r="BS9" i="49"/>
  <c r="BS8" i="49"/>
  <c r="BS7" i="49"/>
  <c r="BQ43" i="49"/>
  <c r="BQ42" i="49"/>
  <c r="BQ41" i="49"/>
  <c r="BQ40" i="49"/>
  <c r="BQ39" i="49"/>
  <c r="BQ38" i="49"/>
  <c r="BQ37" i="49"/>
  <c r="BQ36" i="49"/>
  <c r="BQ35" i="49"/>
  <c r="BQ34" i="49"/>
  <c r="BQ33" i="49"/>
  <c r="BQ32" i="49"/>
  <c r="BQ31" i="49"/>
  <c r="BQ30" i="49"/>
  <c r="BQ29" i="49"/>
  <c r="BQ28" i="49"/>
  <c r="BQ27" i="49"/>
  <c r="BQ26" i="49"/>
  <c r="BQ24" i="49"/>
  <c r="BQ23" i="49"/>
  <c r="BQ22" i="49"/>
  <c r="BQ21" i="49"/>
  <c r="BQ20" i="49"/>
  <c r="BQ19" i="49"/>
  <c r="BQ18" i="49"/>
  <c r="BQ17" i="49"/>
  <c r="BQ16" i="49"/>
  <c r="BQ15" i="49"/>
  <c r="BQ14" i="49"/>
  <c r="BQ13" i="49"/>
  <c r="BQ12" i="49"/>
  <c r="BQ11" i="49"/>
  <c r="BQ9" i="49"/>
  <c r="BQ8" i="49"/>
  <c r="BQ7" i="49"/>
  <c r="L41" i="2" l="1"/>
  <c r="AG41" i="2"/>
  <c r="R41" i="2"/>
  <c r="BE41" i="2"/>
  <c r="X41" i="2"/>
  <c r="O41" i="2"/>
  <c r="AP41" i="2"/>
  <c r="U41" i="2"/>
  <c r="BN41" i="2"/>
  <c r="U26" i="2"/>
  <c r="BN26" i="2"/>
  <c r="O26" i="2"/>
  <c r="AP26" i="2"/>
  <c r="R26" i="2"/>
  <c r="BE26" i="2"/>
  <c r="L26" i="2"/>
  <c r="AG26" i="2"/>
  <c r="X26" i="2"/>
  <c r="S32" i="4"/>
  <c r="W32" i="4"/>
  <c r="AA32" i="4"/>
  <c r="O32" i="4"/>
  <c r="P32" i="4"/>
  <c r="T32" i="4"/>
  <c r="X32" i="4"/>
  <c r="AB32" i="4"/>
  <c r="Q32" i="4"/>
  <c r="U32" i="4"/>
  <c r="Y32" i="4"/>
  <c r="AC32" i="4"/>
  <c r="R32" i="4"/>
  <c r="V32" i="4"/>
  <c r="Z32" i="4"/>
  <c r="I42" i="2"/>
  <c r="AS25" i="49"/>
  <c r="J26" i="2" s="1"/>
  <c r="AR25" i="49"/>
  <c r="G26" i="2" s="1"/>
  <c r="N26" i="2"/>
  <c r="T26" i="2"/>
  <c r="Q26" i="2"/>
  <c r="H26" i="2"/>
  <c r="AV25" i="49"/>
  <c r="S26" i="2" s="1"/>
  <c r="AU25" i="49"/>
  <c r="P26" i="2" s="1"/>
  <c r="AT25" i="49"/>
  <c r="M26" i="2" s="1"/>
  <c r="K26" i="2"/>
  <c r="R42" i="2"/>
  <c r="U42" i="2"/>
  <c r="L42" i="2"/>
  <c r="O42" i="2"/>
  <c r="BP40" i="49"/>
  <c r="BM41" i="2" s="1"/>
  <c r="BO40" i="49"/>
  <c r="BJ41" i="2" s="1"/>
  <c r="BN40" i="49"/>
  <c r="BG41" i="2" s="1"/>
  <c r="BM40" i="49"/>
  <c r="BD41" i="2" s="1"/>
  <c r="BL40" i="49"/>
  <c r="BA41" i="2" s="1"/>
  <c r="BK40" i="49"/>
  <c r="AX41" i="2" s="1"/>
  <c r="BJ40" i="49"/>
  <c r="AU41" i="2" s="1"/>
  <c r="BI40" i="49"/>
  <c r="AR41" i="2" s="1"/>
  <c r="BH40" i="49"/>
  <c r="AO41" i="2" s="1"/>
  <c r="BG40" i="49"/>
  <c r="AL41" i="2" s="1"/>
  <c r="BF40" i="49"/>
  <c r="AI41" i="2" s="1"/>
  <c r="BE40" i="49"/>
  <c r="AF41" i="2" s="1"/>
  <c r="BP39" i="49"/>
  <c r="BO39" i="49"/>
  <c r="BN39" i="49"/>
  <c r="BM39" i="49"/>
  <c r="BL39" i="49"/>
  <c r="BK39" i="49"/>
  <c r="BJ39" i="49"/>
  <c r="BI39" i="49"/>
  <c r="BH39" i="49"/>
  <c r="BG39" i="49"/>
  <c r="BF39" i="49"/>
  <c r="BE39" i="49"/>
  <c r="BP37" i="49"/>
  <c r="BO37" i="49"/>
  <c r="BN37" i="49"/>
  <c r="BM37" i="49"/>
  <c r="BL37" i="49"/>
  <c r="BK37" i="49"/>
  <c r="BJ37" i="49"/>
  <c r="BI37" i="49"/>
  <c r="BH37" i="49"/>
  <c r="BG37" i="49"/>
  <c r="BF37" i="49"/>
  <c r="BE37" i="49"/>
  <c r="BP36" i="49"/>
  <c r="BO36" i="49"/>
  <c r="BN36" i="49"/>
  <c r="BM36" i="49"/>
  <c r="BL36" i="49"/>
  <c r="BK36" i="49"/>
  <c r="BJ36" i="49"/>
  <c r="BI36" i="49"/>
  <c r="BH36" i="49"/>
  <c r="BG36" i="49"/>
  <c r="BF36" i="49"/>
  <c r="BE36" i="49"/>
  <c r="BP34" i="49"/>
  <c r="BO34" i="49"/>
  <c r="BN34" i="49"/>
  <c r="BM34" i="49"/>
  <c r="BL34" i="49"/>
  <c r="BK34" i="49"/>
  <c r="BJ34" i="49"/>
  <c r="BI34" i="49"/>
  <c r="BH34" i="49"/>
  <c r="BG34" i="49"/>
  <c r="BF34" i="49"/>
  <c r="BE34" i="49"/>
  <c r="BP33" i="49"/>
  <c r="BO33" i="49"/>
  <c r="BN33" i="49"/>
  <c r="BM33" i="49"/>
  <c r="BL33" i="49"/>
  <c r="BK33" i="49"/>
  <c r="BJ33" i="49"/>
  <c r="BI33" i="49"/>
  <c r="BH33" i="49"/>
  <c r="BG33" i="49"/>
  <c r="BF33" i="49"/>
  <c r="BE33" i="49"/>
  <c r="BP32" i="49"/>
  <c r="BO32" i="49"/>
  <c r="BN32" i="49"/>
  <c r="BM32" i="49"/>
  <c r="BL32" i="49"/>
  <c r="BK32" i="49"/>
  <c r="BJ32" i="49"/>
  <c r="BI32" i="49"/>
  <c r="BH32" i="49"/>
  <c r="BG32" i="49"/>
  <c r="BF32" i="49"/>
  <c r="BE32" i="49"/>
  <c r="BP31" i="49"/>
  <c r="BO31" i="49"/>
  <c r="BN31" i="49"/>
  <c r="BM31" i="49"/>
  <c r="BL31" i="49"/>
  <c r="BK31" i="49"/>
  <c r="BJ31" i="49"/>
  <c r="BI31" i="49"/>
  <c r="BH31" i="49"/>
  <c r="BG31" i="49"/>
  <c r="BF31" i="49"/>
  <c r="BE31" i="49"/>
  <c r="BP29" i="49"/>
  <c r="BO29" i="49"/>
  <c r="BN29" i="49"/>
  <c r="BM29" i="49"/>
  <c r="BL29" i="49"/>
  <c r="BK29" i="49"/>
  <c r="BJ29" i="49"/>
  <c r="BI29" i="49"/>
  <c r="BH29" i="49"/>
  <c r="BG29" i="49"/>
  <c r="BF29" i="49"/>
  <c r="BE29" i="49"/>
  <c r="BP28" i="49"/>
  <c r="BO28" i="49"/>
  <c r="BN28" i="49"/>
  <c r="BM28" i="49"/>
  <c r="BL28" i="49"/>
  <c r="BK28" i="49"/>
  <c r="BJ28" i="49"/>
  <c r="BI28" i="49"/>
  <c r="BH28" i="49"/>
  <c r="BG28" i="49"/>
  <c r="BF28" i="49"/>
  <c r="BE28" i="49"/>
  <c r="BP27" i="49"/>
  <c r="BO27" i="49"/>
  <c r="BN27" i="49"/>
  <c r="BM27" i="49"/>
  <c r="BL27" i="49"/>
  <c r="BK27" i="49"/>
  <c r="BJ27" i="49"/>
  <c r="BI27" i="49"/>
  <c r="BH27" i="49"/>
  <c r="BG27" i="49"/>
  <c r="BF27" i="49"/>
  <c r="BE27" i="49"/>
  <c r="BP26" i="49"/>
  <c r="BO26" i="49"/>
  <c r="BN26" i="49"/>
  <c r="BM26" i="49"/>
  <c r="BL26" i="49"/>
  <c r="BK26" i="49"/>
  <c r="BJ26" i="49"/>
  <c r="BI26" i="49"/>
  <c r="BH26" i="49"/>
  <c r="BG26" i="49"/>
  <c r="BF26" i="49"/>
  <c r="BE26" i="49"/>
  <c r="BP24" i="49"/>
  <c r="BO24" i="49"/>
  <c r="BN24" i="49"/>
  <c r="BM24" i="49"/>
  <c r="BL24" i="49"/>
  <c r="BK24" i="49"/>
  <c r="BJ24" i="49"/>
  <c r="BI24" i="49"/>
  <c r="BH24" i="49"/>
  <c r="BG24" i="49"/>
  <c r="BF24" i="49"/>
  <c r="BE24" i="49"/>
  <c r="BP23" i="49"/>
  <c r="BO23" i="49"/>
  <c r="BN23" i="49"/>
  <c r="BM23" i="49"/>
  <c r="BL23" i="49"/>
  <c r="BK23" i="49"/>
  <c r="BJ23" i="49"/>
  <c r="BI23" i="49"/>
  <c r="BH23" i="49"/>
  <c r="BG23" i="49"/>
  <c r="BF23" i="49"/>
  <c r="BE23" i="49"/>
  <c r="BP22" i="49"/>
  <c r="BO22" i="49"/>
  <c r="BN22" i="49"/>
  <c r="BM22" i="49"/>
  <c r="BL22" i="49"/>
  <c r="BK22" i="49"/>
  <c r="BJ22" i="49"/>
  <c r="BI22" i="49"/>
  <c r="BH22" i="49"/>
  <c r="BG22" i="49"/>
  <c r="BF22" i="49"/>
  <c r="BE22" i="49"/>
  <c r="BP21" i="49"/>
  <c r="BO21" i="49"/>
  <c r="BN21" i="49"/>
  <c r="BM21" i="49"/>
  <c r="BL21" i="49"/>
  <c r="BK21" i="49"/>
  <c r="BJ21" i="49"/>
  <c r="BI21" i="49"/>
  <c r="BH21" i="49"/>
  <c r="BG21" i="49"/>
  <c r="BF21" i="49"/>
  <c r="BE21" i="49"/>
  <c r="BP20" i="49"/>
  <c r="BO20" i="49"/>
  <c r="BN20" i="49"/>
  <c r="BM20" i="49"/>
  <c r="BL20" i="49"/>
  <c r="BK20" i="49"/>
  <c r="BJ20" i="49"/>
  <c r="BI20" i="49"/>
  <c r="BH20" i="49"/>
  <c r="BG20" i="49"/>
  <c r="BF20" i="49"/>
  <c r="BE20" i="49"/>
  <c r="BP19" i="49"/>
  <c r="BO19" i="49"/>
  <c r="BN19" i="49"/>
  <c r="BM19" i="49"/>
  <c r="BL19" i="49"/>
  <c r="BK19" i="49"/>
  <c r="BJ19" i="49"/>
  <c r="BI19" i="49"/>
  <c r="BH19" i="49"/>
  <c r="BG19" i="49"/>
  <c r="BF19" i="49"/>
  <c r="BE19" i="49"/>
  <c r="BP18" i="49"/>
  <c r="BO18" i="49"/>
  <c r="BN18" i="49"/>
  <c r="BM18" i="49"/>
  <c r="BL18" i="49"/>
  <c r="BK18" i="49"/>
  <c r="BJ18" i="49"/>
  <c r="BI18" i="49"/>
  <c r="BH18" i="49"/>
  <c r="BG18" i="49"/>
  <c r="BF18" i="49"/>
  <c r="BE18" i="49"/>
  <c r="BP17" i="49"/>
  <c r="BO17" i="49"/>
  <c r="BN17" i="49"/>
  <c r="BM17" i="49"/>
  <c r="BL17" i="49"/>
  <c r="BK17" i="49"/>
  <c r="BJ17" i="49"/>
  <c r="BI17" i="49"/>
  <c r="BH17" i="49"/>
  <c r="BG17" i="49"/>
  <c r="BF17" i="49"/>
  <c r="BE17" i="49"/>
  <c r="BP16" i="49"/>
  <c r="BO16" i="49"/>
  <c r="BN16" i="49"/>
  <c r="BM16" i="49"/>
  <c r="BL16" i="49"/>
  <c r="BK16" i="49"/>
  <c r="BJ16" i="49"/>
  <c r="BI16" i="49"/>
  <c r="BH16" i="49"/>
  <c r="BG16" i="49"/>
  <c r="BF16" i="49"/>
  <c r="BE16" i="49"/>
  <c r="BP15" i="49"/>
  <c r="BO15" i="49"/>
  <c r="BN15" i="49"/>
  <c r="BM15" i="49"/>
  <c r="BL15" i="49"/>
  <c r="BK15" i="49"/>
  <c r="BJ15" i="49"/>
  <c r="BI15" i="49"/>
  <c r="BH15" i="49"/>
  <c r="BG15" i="49"/>
  <c r="BF15" i="49"/>
  <c r="BE15" i="49"/>
  <c r="BP14" i="49"/>
  <c r="BO14" i="49"/>
  <c r="BN14" i="49"/>
  <c r="BM14" i="49"/>
  <c r="BL14" i="49"/>
  <c r="BK14" i="49"/>
  <c r="BJ14" i="49"/>
  <c r="BI14" i="49"/>
  <c r="BH14" i="49"/>
  <c r="BG14" i="49"/>
  <c r="BF14" i="49"/>
  <c r="BE14" i="49"/>
  <c r="BP13" i="49"/>
  <c r="BO13" i="49"/>
  <c r="BN13" i="49"/>
  <c r="BM13" i="49"/>
  <c r="BL13" i="49"/>
  <c r="BK13" i="49"/>
  <c r="BJ13" i="49"/>
  <c r="BI13" i="49"/>
  <c r="BH13" i="49"/>
  <c r="BG13" i="49"/>
  <c r="BF13" i="49"/>
  <c r="BE13" i="49"/>
  <c r="BP11" i="49"/>
  <c r="BO11" i="49"/>
  <c r="BN11" i="49"/>
  <c r="BM11" i="49"/>
  <c r="BL11" i="49"/>
  <c r="BK11" i="49"/>
  <c r="BJ11" i="49"/>
  <c r="BI11" i="49"/>
  <c r="BH11" i="49"/>
  <c r="BG11" i="49"/>
  <c r="BF11" i="49"/>
  <c r="BE11" i="49"/>
  <c r="BP9" i="49"/>
  <c r="BO9" i="49"/>
  <c r="BN9" i="49"/>
  <c r="BM9" i="49"/>
  <c r="BL9" i="49"/>
  <c r="BK9" i="49"/>
  <c r="BJ9" i="49"/>
  <c r="BI9" i="49"/>
  <c r="BH9" i="49"/>
  <c r="BG9" i="49"/>
  <c r="BF9" i="49"/>
  <c r="BE9" i="49"/>
  <c r="BP8" i="49"/>
  <c r="BO8" i="49"/>
  <c r="BN8" i="49"/>
  <c r="BM8" i="49"/>
  <c r="BL8" i="49"/>
  <c r="BK8" i="49"/>
  <c r="BJ8" i="49"/>
  <c r="BI8" i="49"/>
  <c r="BH8" i="49"/>
  <c r="BG8" i="49"/>
  <c r="BF8" i="49"/>
  <c r="BE8" i="49"/>
  <c r="BD40" i="49"/>
  <c r="AC41" i="2" s="1"/>
  <c r="BD39" i="49"/>
  <c r="BD37" i="49"/>
  <c r="BD36" i="49"/>
  <c r="BD34" i="49"/>
  <c r="BD33" i="49"/>
  <c r="BD32" i="49"/>
  <c r="BD31" i="49"/>
  <c r="BD29" i="49"/>
  <c r="BD28" i="49"/>
  <c r="BD27" i="49"/>
  <c r="BD26" i="49"/>
  <c r="BD24" i="49"/>
  <c r="BD23" i="49"/>
  <c r="BD22" i="49"/>
  <c r="BD21" i="49"/>
  <c r="BD20" i="49"/>
  <c r="BD19" i="49"/>
  <c r="BD18" i="49"/>
  <c r="BD17" i="49"/>
  <c r="BD16" i="49"/>
  <c r="BD15" i="49"/>
  <c r="BD14" i="49"/>
  <c r="BD13" i="49"/>
  <c r="BD11" i="49"/>
  <c r="BD9" i="49"/>
  <c r="BD8" i="49"/>
  <c r="BC40" i="49"/>
  <c r="Z41" i="2" s="1"/>
  <c r="BC39" i="49"/>
  <c r="BC37" i="49"/>
  <c r="BC36" i="49"/>
  <c r="BC34" i="49"/>
  <c r="BC33" i="49"/>
  <c r="BC32" i="49"/>
  <c r="BC31" i="49"/>
  <c r="BC29" i="49"/>
  <c r="BC28" i="49"/>
  <c r="BC27" i="49"/>
  <c r="BC26" i="49"/>
  <c r="BC24" i="49"/>
  <c r="BC23" i="49"/>
  <c r="BC22" i="49"/>
  <c r="BC21" i="49"/>
  <c r="BC20" i="49"/>
  <c r="BC19" i="49"/>
  <c r="BC18" i="49"/>
  <c r="BC17" i="49"/>
  <c r="BC16" i="49"/>
  <c r="BC15" i="49"/>
  <c r="BC14" i="49"/>
  <c r="BC13" i="49"/>
  <c r="BC11" i="49"/>
  <c r="BC9" i="49"/>
  <c r="BC8" i="49"/>
  <c r="BP7" i="49"/>
  <c r="BO7" i="49"/>
  <c r="BN7" i="49"/>
  <c r="BM7" i="49"/>
  <c r="BL7" i="49"/>
  <c r="BK7" i="49"/>
  <c r="BJ7" i="49"/>
  <c r="BI7" i="49"/>
  <c r="BH7" i="49"/>
  <c r="BG7" i="49"/>
  <c r="BF7" i="49"/>
  <c r="BE7" i="49"/>
  <c r="BD7" i="49"/>
  <c r="BC7" i="49"/>
  <c r="BB40" i="49"/>
  <c r="W41" i="2" s="1"/>
  <c r="BB39" i="49"/>
  <c r="BB37" i="49"/>
  <c r="BB36" i="49"/>
  <c r="BB34" i="49"/>
  <c r="BB33" i="49"/>
  <c r="BB32" i="49"/>
  <c r="BB31" i="49"/>
  <c r="BB29" i="49"/>
  <c r="BB28" i="49"/>
  <c r="BB27" i="49"/>
  <c r="BB26" i="49"/>
  <c r="BB24" i="49"/>
  <c r="BB23" i="49"/>
  <c r="BB22" i="49"/>
  <c r="BB21" i="49"/>
  <c r="BB20" i="49"/>
  <c r="BB19" i="49"/>
  <c r="BB18" i="49"/>
  <c r="BB17" i="49"/>
  <c r="BB16" i="49"/>
  <c r="BB15" i="49"/>
  <c r="BB14" i="49"/>
  <c r="BB13" i="49"/>
  <c r="BB11" i="49"/>
  <c r="BB9" i="49"/>
  <c r="BB8" i="49"/>
  <c r="BB7" i="49"/>
  <c r="J32" i="4" l="1"/>
  <c r="F41" i="2"/>
  <c r="I41" i="2"/>
  <c r="F26" i="2"/>
  <c r="I26" i="2"/>
  <c r="M32" i="4"/>
  <c r="L32" i="4"/>
  <c r="K32" i="4"/>
  <c r="N32" i="4"/>
  <c r="H42" i="2"/>
  <c r="H41" i="2"/>
  <c r="AW25" i="49"/>
  <c r="CJ25" i="49" s="1"/>
  <c r="D26" i="2" s="1"/>
  <c r="CK25" i="49"/>
  <c r="E26" i="2" s="1"/>
  <c r="T41" i="2"/>
  <c r="T42" i="2"/>
  <c r="CL41" i="49"/>
  <c r="F42" i="2" s="1"/>
  <c r="N41" i="2"/>
  <c r="N42" i="2"/>
  <c r="K41" i="2"/>
  <c r="Q41" i="2"/>
  <c r="K42" i="2"/>
  <c r="Q42" i="2"/>
  <c r="C294" i="49"/>
  <c r="C293" i="49"/>
  <c r="C292" i="49"/>
  <c r="C291" i="49"/>
  <c r="C290" i="49"/>
  <c r="C289" i="49"/>
  <c r="C288" i="49"/>
  <c r="C287" i="49"/>
  <c r="C286" i="49"/>
  <c r="C285" i="49"/>
  <c r="C284" i="49"/>
  <c r="C283" i="49"/>
  <c r="C282" i="49"/>
  <c r="C281" i="49"/>
  <c r="C280" i="49"/>
  <c r="C279" i="49"/>
  <c r="C278" i="49"/>
  <c r="C277" i="49"/>
  <c r="C276" i="49"/>
  <c r="C275" i="49"/>
  <c r="C274" i="49"/>
  <c r="C273" i="49"/>
  <c r="C272" i="49"/>
  <c r="C271" i="49"/>
  <c r="C270" i="49"/>
  <c r="C269" i="49"/>
  <c r="C268" i="49"/>
  <c r="C267" i="49"/>
  <c r="C266" i="49"/>
  <c r="C265" i="49"/>
  <c r="C264" i="49"/>
  <c r="C263" i="49"/>
  <c r="C262" i="49"/>
  <c r="C261" i="49"/>
  <c r="C260" i="49"/>
  <c r="C259" i="49"/>
  <c r="C258" i="49"/>
  <c r="C257" i="49"/>
  <c r="C256" i="49"/>
  <c r="C255" i="49"/>
  <c r="C254" i="49"/>
  <c r="C253" i="49"/>
  <c r="C252" i="49"/>
  <c r="C251" i="49"/>
  <c r="C250" i="49"/>
  <c r="C249" i="49"/>
  <c r="C248" i="49"/>
  <c r="C247" i="49"/>
  <c r="C246" i="49"/>
  <c r="C245" i="49"/>
  <c r="I32" i="4" l="1"/>
  <c r="CK41" i="49"/>
  <c r="E42" i="2" s="1"/>
  <c r="CK40" i="49"/>
  <c r="E41" i="2" s="1"/>
  <c r="F48" i="4"/>
  <c r="G48" i="4" s="1"/>
  <c r="F47" i="4"/>
  <c r="G47" i="4" s="1"/>
  <c r="F43" i="4"/>
  <c r="G43" i="4" s="1"/>
  <c r="AQ43" i="49"/>
  <c r="BL44" i="2" s="1"/>
  <c r="AQ42" i="49"/>
  <c r="BL43" i="2" s="1"/>
  <c r="AQ41" i="49"/>
  <c r="BL42" i="2" s="1"/>
  <c r="AQ40" i="49"/>
  <c r="AQ39" i="49"/>
  <c r="AQ38" i="49"/>
  <c r="AQ37" i="49"/>
  <c r="AQ36" i="49"/>
  <c r="AC43" i="4" s="1"/>
  <c r="AQ35" i="49"/>
  <c r="AQ34" i="49"/>
  <c r="AQ33" i="49"/>
  <c r="AQ32" i="49"/>
  <c r="AQ31" i="49"/>
  <c r="AQ30" i="49"/>
  <c r="AQ29" i="49"/>
  <c r="AQ28" i="49"/>
  <c r="AQ27" i="49"/>
  <c r="AQ26" i="49"/>
  <c r="AQ24" i="49"/>
  <c r="AQ23" i="49"/>
  <c r="AQ22" i="49"/>
  <c r="AQ21" i="49"/>
  <c r="AQ20" i="49"/>
  <c r="AQ19" i="49"/>
  <c r="AQ18" i="49"/>
  <c r="AQ17" i="49"/>
  <c r="AQ16" i="49"/>
  <c r="AQ15" i="49"/>
  <c r="AQ14" i="49"/>
  <c r="AQ13" i="49"/>
  <c r="AQ12" i="49"/>
  <c r="AQ11" i="49"/>
  <c r="AQ10" i="49"/>
  <c r="AQ9" i="49"/>
  <c r="AQ8" i="49"/>
  <c r="AP43" i="49"/>
  <c r="BI44" i="2" s="1"/>
  <c r="AP42" i="49"/>
  <c r="BI43" i="2" s="1"/>
  <c r="AP41" i="49"/>
  <c r="BI42" i="2" s="1"/>
  <c r="AP40" i="49"/>
  <c r="AP39" i="49"/>
  <c r="AP38" i="49"/>
  <c r="AP37" i="49"/>
  <c r="AP36" i="49"/>
  <c r="AB43" i="4" s="1"/>
  <c r="AP35" i="49"/>
  <c r="AP34" i="49"/>
  <c r="AP33" i="49"/>
  <c r="AP32" i="49"/>
  <c r="AP31" i="49"/>
  <c r="AP30" i="49"/>
  <c r="AP29" i="49"/>
  <c r="AP28" i="49"/>
  <c r="AP27" i="49"/>
  <c r="AP26" i="49"/>
  <c r="AP24" i="49"/>
  <c r="AP23" i="49"/>
  <c r="AP22" i="49"/>
  <c r="AP21" i="49"/>
  <c r="AP20" i="49"/>
  <c r="AP19" i="49"/>
  <c r="AP18" i="49"/>
  <c r="AP17" i="49"/>
  <c r="AP16" i="49"/>
  <c r="AP15" i="49"/>
  <c r="AP14" i="49"/>
  <c r="AP13" i="49"/>
  <c r="AP12" i="49"/>
  <c r="AP11" i="49"/>
  <c r="AP10" i="49"/>
  <c r="AP9" i="49"/>
  <c r="AP8" i="49"/>
  <c r="AO43" i="49"/>
  <c r="BF44" i="2" s="1"/>
  <c r="AO42" i="49"/>
  <c r="BF43" i="2" s="1"/>
  <c r="AO41" i="49"/>
  <c r="BF42" i="2" s="1"/>
  <c r="AO40" i="49"/>
  <c r="AO39" i="49"/>
  <c r="AO38" i="49"/>
  <c r="AO37" i="49"/>
  <c r="AO36" i="49"/>
  <c r="AA43" i="4" s="1"/>
  <c r="AO35" i="49"/>
  <c r="AO34" i="49"/>
  <c r="AO33" i="49"/>
  <c r="AO32" i="49"/>
  <c r="AO31" i="49"/>
  <c r="AO30" i="49"/>
  <c r="AO29" i="49"/>
  <c r="AO28" i="49"/>
  <c r="AO27" i="49"/>
  <c r="AO26" i="49"/>
  <c r="AO24" i="49"/>
  <c r="AO23" i="49"/>
  <c r="AO22" i="49"/>
  <c r="AO21" i="49"/>
  <c r="AO20" i="49"/>
  <c r="AO19" i="49"/>
  <c r="AO18" i="49"/>
  <c r="AO17" i="49"/>
  <c r="AO16" i="49"/>
  <c r="AO15" i="49"/>
  <c r="AO14" i="49"/>
  <c r="AO13" i="49"/>
  <c r="AO12" i="49"/>
  <c r="AO11" i="49"/>
  <c r="AO10" i="49"/>
  <c r="AO9" i="49"/>
  <c r="AO8" i="49"/>
  <c r="AN43" i="49"/>
  <c r="BC44" i="2" s="1"/>
  <c r="AN42" i="49"/>
  <c r="BC43" i="2" s="1"/>
  <c r="AN41" i="49"/>
  <c r="BC42" i="2" s="1"/>
  <c r="AN40" i="49"/>
  <c r="AN39" i="49"/>
  <c r="AN38" i="49"/>
  <c r="AN37" i="49"/>
  <c r="AN36" i="49"/>
  <c r="AN35" i="49"/>
  <c r="AN34" i="49"/>
  <c r="AN33" i="49"/>
  <c r="AN32" i="49"/>
  <c r="AN31" i="49"/>
  <c r="AN30" i="49"/>
  <c r="AN29" i="49"/>
  <c r="AN28" i="49"/>
  <c r="AN27" i="49"/>
  <c r="AN26" i="49"/>
  <c r="AN24" i="49"/>
  <c r="AN23" i="49"/>
  <c r="AN22" i="49"/>
  <c r="AN21" i="49"/>
  <c r="AN20" i="49"/>
  <c r="AN19" i="49"/>
  <c r="AN18" i="49"/>
  <c r="AN17" i="49"/>
  <c r="AN16" i="49"/>
  <c r="AN15" i="49"/>
  <c r="AN14" i="49"/>
  <c r="AN13" i="49"/>
  <c r="AN12" i="49"/>
  <c r="AN11" i="49"/>
  <c r="AN10" i="49"/>
  <c r="AN9" i="49"/>
  <c r="AN8" i="49"/>
  <c r="AM43" i="49"/>
  <c r="AZ44" i="2" s="1"/>
  <c r="AM42" i="49"/>
  <c r="AZ43" i="2" s="1"/>
  <c r="AM41" i="49"/>
  <c r="AZ42" i="2" s="1"/>
  <c r="AM40" i="49"/>
  <c r="AM39" i="49"/>
  <c r="AM38" i="49"/>
  <c r="AM37" i="49"/>
  <c r="AM36" i="49"/>
  <c r="AM35" i="49"/>
  <c r="AM34" i="49"/>
  <c r="AM33" i="49"/>
  <c r="AM32" i="49"/>
  <c r="AM31" i="49"/>
  <c r="AM30" i="49"/>
  <c r="AM29" i="49"/>
  <c r="AM28" i="49"/>
  <c r="AM27" i="49"/>
  <c r="AM26" i="49"/>
  <c r="AM24" i="49"/>
  <c r="AM23" i="49"/>
  <c r="AM22" i="49"/>
  <c r="AM21" i="49"/>
  <c r="AM20" i="49"/>
  <c r="AM19" i="49"/>
  <c r="AM18" i="49"/>
  <c r="AM17" i="49"/>
  <c r="AM16" i="49"/>
  <c r="AM15" i="49"/>
  <c r="AM14" i="49"/>
  <c r="AM13" i="49"/>
  <c r="AM12" i="49"/>
  <c r="AM11" i="49"/>
  <c r="AM10" i="49"/>
  <c r="AM9" i="49"/>
  <c r="AM8" i="49"/>
  <c r="AL43" i="49"/>
  <c r="AW44" i="2" s="1"/>
  <c r="AL42" i="49"/>
  <c r="AW43" i="2" s="1"/>
  <c r="AL41" i="49"/>
  <c r="AW42" i="2" s="1"/>
  <c r="AL40" i="49"/>
  <c r="AL39" i="49"/>
  <c r="AL38" i="49"/>
  <c r="AL37" i="49"/>
  <c r="AL36" i="49"/>
  <c r="AL35" i="49"/>
  <c r="AL34" i="49"/>
  <c r="AL33" i="49"/>
  <c r="AL32" i="49"/>
  <c r="AL31" i="49"/>
  <c r="AL30" i="49"/>
  <c r="AL29" i="49"/>
  <c r="AL28" i="49"/>
  <c r="AL27" i="49"/>
  <c r="AL26" i="49"/>
  <c r="AL24" i="49"/>
  <c r="AL23" i="49"/>
  <c r="AL22" i="49"/>
  <c r="AL21" i="49"/>
  <c r="AL20" i="49"/>
  <c r="AL19" i="49"/>
  <c r="AL18" i="49"/>
  <c r="AL17" i="49"/>
  <c r="AL16" i="49"/>
  <c r="AL15" i="49"/>
  <c r="AL14" i="49"/>
  <c r="AL13" i="49"/>
  <c r="AL12" i="49"/>
  <c r="AL11" i="49"/>
  <c r="AL10" i="49"/>
  <c r="AL9" i="49"/>
  <c r="AL8" i="49"/>
  <c r="AK43" i="49"/>
  <c r="AT44" i="2" s="1"/>
  <c r="AK42" i="49"/>
  <c r="AT43" i="2" s="1"/>
  <c r="AK41" i="49"/>
  <c r="AT42" i="2" s="1"/>
  <c r="AK40" i="49"/>
  <c r="AK39" i="49"/>
  <c r="AK38" i="49"/>
  <c r="AK37" i="49"/>
  <c r="AK36" i="49"/>
  <c r="AK35" i="49"/>
  <c r="AK34" i="49"/>
  <c r="AK33" i="49"/>
  <c r="AK32" i="49"/>
  <c r="AK31" i="49"/>
  <c r="AK30" i="49"/>
  <c r="AK29" i="49"/>
  <c r="AK28" i="49"/>
  <c r="AK27" i="49"/>
  <c r="AK26" i="49"/>
  <c r="AK24" i="49"/>
  <c r="AK23" i="49"/>
  <c r="AK22" i="49"/>
  <c r="AK21" i="49"/>
  <c r="AK20" i="49"/>
  <c r="AK19" i="49"/>
  <c r="AK18" i="49"/>
  <c r="AK17" i="49"/>
  <c r="AK16" i="49"/>
  <c r="AK15" i="49"/>
  <c r="AK14" i="49"/>
  <c r="AK13" i="49"/>
  <c r="AK12" i="49"/>
  <c r="AK11" i="49"/>
  <c r="AK10" i="49"/>
  <c r="AK9" i="49"/>
  <c r="AK8" i="49"/>
  <c r="AJ43" i="49"/>
  <c r="AQ44" i="2" s="1"/>
  <c r="AJ42" i="49"/>
  <c r="AQ43" i="2" s="1"/>
  <c r="AJ41" i="49"/>
  <c r="AQ42" i="2" s="1"/>
  <c r="AJ40" i="49"/>
  <c r="AJ39" i="49"/>
  <c r="AJ38" i="49"/>
  <c r="AJ37" i="49"/>
  <c r="AJ36" i="49"/>
  <c r="AJ35" i="49"/>
  <c r="AJ34" i="49"/>
  <c r="AJ33" i="49"/>
  <c r="AJ32" i="49"/>
  <c r="AJ31" i="49"/>
  <c r="AJ30" i="49"/>
  <c r="AJ29" i="49"/>
  <c r="AJ28" i="49"/>
  <c r="AJ27" i="49"/>
  <c r="AJ26" i="49"/>
  <c r="AJ24" i="49"/>
  <c r="AJ23" i="49"/>
  <c r="AJ22" i="49"/>
  <c r="AJ21" i="49"/>
  <c r="AJ20" i="49"/>
  <c r="AJ19" i="49"/>
  <c r="AJ18" i="49"/>
  <c r="AJ17" i="49"/>
  <c r="AJ16" i="49"/>
  <c r="AJ15" i="49"/>
  <c r="AJ14" i="49"/>
  <c r="AJ13" i="49"/>
  <c r="AJ12" i="49"/>
  <c r="AJ11" i="49"/>
  <c r="AJ10" i="49"/>
  <c r="AJ9" i="49"/>
  <c r="AJ8" i="49"/>
  <c r="AI43" i="49"/>
  <c r="AN44" i="2" s="1"/>
  <c r="AI42" i="49"/>
  <c r="AN43" i="2" s="1"/>
  <c r="AI41" i="49"/>
  <c r="AN42" i="2" s="1"/>
  <c r="AI40" i="49"/>
  <c r="AI39" i="49"/>
  <c r="AI38" i="49"/>
  <c r="AI37" i="49"/>
  <c r="AI36" i="49"/>
  <c r="AI35" i="49"/>
  <c r="AI34" i="49"/>
  <c r="AI33" i="49"/>
  <c r="AI32" i="49"/>
  <c r="AI31" i="49"/>
  <c r="AI30" i="49"/>
  <c r="AI29" i="49"/>
  <c r="AI28" i="49"/>
  <c r="AI27" i="49"/>
  <c r="AI26" i="49"/>
  <c r="AI24" i="49"/>
  <c r="AI23" i="49"/>
  <c r="AI22" i="49"/>
  <c r="AI21" i="49"/>
  <c r="AI20" i="49"/>
  <c r="AI19" i="49"/>
  <c r="AI18" i="49"/>
  <c r="AI17" i="49"/>
  <c r="AI16" i="49"/>
  <c r="AI15" i="49"/>
  <c r="AI14" i="49"/>
  <c r="AI13" i="49"/>
  <c r="AI12" i="49"/>
  <c r="AI11" i="49"/>
  <c r="AI10" i="49"/>
  <c r="AI9" i="49"/>
  <c r="AI8" i="49"/>
  <c r="AH43" i="49"/>
  <c r="AK44" i="2" s="1"/>
  <c r="AH42" i="49"/>
  <c r="AK43" i="2" s="1"/>
  <c r="AH41" i="49"/>
  <c r="AK42" i="2" s="1"/>
  <c r="AH40" i="49"/>
  <c r="AH39" i="49"/>
  <c r="AH38" i="49"/>
  <c r="AH37" i="49"/>
  <c r="AH36" i="49"/>
  <c r="AH35" i="49"/>
  <c r="AH34" i="49"/>
  <c r="AH33" i="49"/>
  <c r="AH32" i="49"/>
  <c r="AH31" i="49"/>
  <c r="AH30" i="49"/>
  <c r="AH29" i="49"/>
  <c r="AH28" i="49"/>
  <c r="AH27" i="49"/>
  <c r="AH26" i="49"/>
  <c r="AH24" i="49"/>
  <c r="AH23" i="49"/>
  <c r="AH22" i="49"/>
  <c r="AH21" i="49"/>
  <c r="AH20" i="49"/>
  <c r="AH19" i="49"/>
  <c r="AH18" i="49"/>
  <c r="AH17" i="49"/>
  <c r="AH16" i="49"/>
  <c r="AH15" i="49"/>
  <c r="AH14" i="49"/>
  <c r="AH13" i="49"/>
  <c r="AH12" i="49"/>
  <c r="AH11" i="49"/>
  <c r="AH10" i="49"/>
  <c r="AH9" i="49"/>
  <c r="AH8" i="49"/>
  <c r="AG43" i="49"/>
  <c r="AH44" i="2" s="1"/>
  <c r="AG42" i="49"/>
  <c r="AH43" i="2" s="1"/>
  <c r="AG41" i="49"/>
  <c r="AH42" i="2" s="1"/>
  <c r="AG40" i="49"/>
  <c r="AG39" i="49"/>
  <c r="AG38" i="49"/>
  <c r="AG37" i="49"/>
  <c r="AG36" i="49"/>
  <c r="AG35" i="49"/>
  <c r="AG34" i="49"/>
  <c r="AG33" i="49"/>
  <c r="AG32" i="49"/>
  <c r="AG31" i="49"/>
  <c r="AG30" i="49"/>
  <c r="AG29" i="49"/>
  <c r="AG28" i="49"/>
  <c r="AG27" i="49"/>
  <c r="AG26" i="49"/>
  <c r="AG24" i="49"/>
  <c r="AG23" i="49"/>
  <c r="AG22" i="49"/>
  <c r="AG21" i="49"/>
  <c r="AG20" i="49"/>
  <c r="AG19" i="49"/>
  <c r="AG18" i="49"/>
  <c r="AG17" i="49"/>
  <c r="AG16" i="49"/>
  <c r="AG15" i="49"/>
  <c r="AG14" i="49"/>
  <c r="AG13" i="49"/>
  <c r="AG12" i="49"/>
  <c r="AG11" i="49"/>
  <c r="AG10" i="49"/>
  <c r="AG9" i="49"/>
  <c r="AG8" i="49"/>
  <c r="AF43" i="49"/>
  <c r="AE44" i="2" s="1"/>
  <c r="AF42" i="49"/>
  <c r="AE43" i="2" s="1"/>
  <c r="AF41" i="49"/>
  <c r="AE42" i="2" s="1"/>
  <c r="AF40" i="49"/>
  <c r="AF39" i="49"/>
  <c r="AF38" i="49"/>
  <c r="AF37" i="49"/>
  <c r="AF36" i="49"/>
  <c r="AF35" i="49"/>
  <c r="AF34" i="49"/>
  <c r="AF33" i="49"/>
  <c r="AF32" i="49"/>
  <c r="AF31" i="49"/>
  <c r="AF30" i="49"/>
  <c r="AF29" i="49"/>
  <c r="AF28" i="49"/>
  <c r="AF27" i="49"/>
  <c r="AF26" i="49"/>
  <c r="AF24" i="49"/>
  <c r="AF23" i="49"/>
  <c r="AF22" i="49"/>
  <c r="AF21" i="49"/>
  <c r="AF20" i="49"/>
  <c r="AF19" i="49"/>
  <c r="AF18" i="49"/>
  <c r="AF17" i="49"/>
  <c r="AF16" i="49"/>
  <c r="AF15" i="49"/>
  <c r="AF14" i="49"/>
  <c r="AF13" i="49"/>
  <c r="AF12" i="49"/>
  <c r="AF11" i="49"/>
  <c r="AF10" i="49"/>
  <c r="AF9" i="49"/>
  <c r="AF8" i="49"/>
  <c r="AE43" i="49"/>
  <c r="AB44" i="2" s="1"/>
  <c r="AE42" i="49"/>
  <c r="AB43" i="2" s="1"/>
  <c r="AE41" i="49"/>
  <c r="AB42" i="2" s="1"/>
  <c r="AE40" i="49"/>
  <c r="AE39" i="49"/>
  <c r="AE38" i="49"/>
  <c r="AE37" i="49"/>
  <c r="AE36" i="49"/>
  <c r="AE35" i="49"/>
  <c r="AE34" i="49"/>
  <c r="AE33" i="49"/>
  <c r="AE32" i="49"/>
  <c r="AE31" i="49"/>
  <c r="AE30" i="49"/>
  <c r="AE29" i="49"/>
  <c r="AE28" i="49"/>
  <c r="AE27" i="49"/>
  <c r="AE26" i="49"/>
  <c r="AE24" i="49"/>
  <c r="AE23" i="49"/>
  <c r="AE22" i="49"/>
  <c r="AE21" i="49"/>
  <c r="AE20" i="49"/>
  <c r="AE19" i="49"/>
  <c r="AE18" i="49"/>
  <c r="AE17" i="49"/>
  <c r="AE16" i="49"/>
  <c r="AE15" i="49"/>
  <c r="AE14" i="49"/>
  <c r="AE13" i="49"/>
  <c r="AE12" i="49"/>
  <c r="AE11" i="49"/>
  <c r="AE10" i="49"/>
  <c r="AE9" i="49"/>
  <c r="AE8" i="49"/>
  <c r="AD43" i="49"/>
  <c r="Y44" i="2" s="1"/>
  <c r="AD42" i="49"/>
  <c r="Y43" i="2" s="1"/>
  <c r="AD41" i="49"/>
  <c r="Y42" i="2" s="1"/>
  <c r="AD40" i="49"/>
  <c r="AD39" i="49"/>
  <c r="AD38" i="49"/>
  <c r="AD37" i="49"/>
  <c r="AD36" i="49"/>
  <c r="AD35" i="49"/>
  <c r="AD34" i="49"/>
  <c r="AD33" i="49"/>
  <c r="AD32" i="49"/>
  <c r="AD31" i="49"/>
  <c r="AD30" i="49"/>
  <c r="AD29" i="49"/>
  <c r="AD28" i="49"/>
  <c r="AD27" i="49"/>
  <c r="AD26" i="49"/>
  <c r="AD24" i="49"/>
  <c r="AD23" i="49"/>
  <c r="AD22" i="49"/>
  <c r="AD21" i="49"/>
  <c r="AD20" i="49"/>
  <c r="AD19" i="49"/>
  <c r="AD18" i="49"/>
  <c r="AD17" i="49"/>
  <c r="AD16" i="49"/>
  <c r="AD15" i="49"/>
  <c r="AD14" i="49"/>
  <c r="AD13" i="49"/>
  <c r="AD12" i="49"/>
  <c r="AD11" i="49"/>
  <c r="AD10" i="49"/>
  <c r="AD9" i="49"/>
  <c r="AD8" i="49"/>
  <c r="AQ7" i="49"/>
  <c r="AP7" i="49"/>
  <c r="AO7" i="49"/>
  <c r="AN7" i="49"/>
  <c r="AM7" i="49"/>
  <c r="AL7" i="49"/>
  <c r="AK7" i="49"/>
  <c r="AJ7" i="49"/>
  <c r="AI7" i="49"/>
  <c r="AH7" i="49"/>
  <c r="AG7" i="49"/>
  <c r="AF7" i="49"/>
  <c r="AE7" i="49"/>
  <c r="AD7" i="49"/>
  <c r="AC43" i="49"/>
  <c r="V44" i="2" s="1"/>
  <c r="AC42" i="49"/>
  <c r="V43" i="2" s="1"/>
  <c r="AC41" i="49"/>
  <c r="V42" i="2" s="1"/>
  <c r="AC40" i="49"/>
  <c r="AC39" i="49"/>
  <c r="AC38" i="49"/>
  <c r="AC37" i="49"/>
  <c r="AC36" i="49"/>
  <c r="O43" i="4" s="1"/>
  <c r="AC35" i="49"/>
  <c r="AC34" i="49"/>
  <c r="AC33" i="49"/>
  <c r="AC32" i="49"/>
  <c r="AC31" i="49"/>
  <c r="AC30" i="49"/>
  <c r="AC29" i="49"/>
  <c r="AC28" i="49"/>
  <c r="AC27" i="49"/>
  <c r="AC26" i="49"/>
  <c r="AC24" i="49"/>
  <c r="AC23" i="49"/>
  <c r="AC22" i="49"/>
  <c r="AC21" i="49"/>
  <c r="AC20" i="49"/>
  <c r="AC19" i="49"/>
  <c r="AC18" i="49"/>
  <c r="AC17" i="49"/>
  <c r="AC16" i="49"/>
  <c r="AC15" i="49"/>
  <c r="AC14" i="49"/>
  <c r="AC13" i="49"/>
  <c r="AC12" i="49"/>
  <c r="AC11" i="49"/>
  <c r="AC10" i="49"/>
  <c r="AC9" i="49"/>
  <c r="AC8" i="49"/>
  <c r="AC7" i="49"/>
  <c r="BL37" i="2"/>
  <c r="W37" i="2"/>
  <c r="Z37" i="2"/>
  <c r="AC37" i="2"/>
  <c r="AF37" i="2"/>
  <c r="AI37" i="2"/>
  <c r="AL37" i="2"/>
  <c r="AO37" i="2"/>
  <c r="AR37" i="2"/>
  <c r="AU37" i="2"/>
  <c r="AX37" i="2"/>
  <c r="BA37" i="2"/>
  <c r="BD37" i="2"/>
  <c r="BG37" i="2"/>
  <c r="BJ37" i="2"/>
  <c r="BM37" i="2"/>
  <c r="X37" i="2"/>
  <c r="AA37" i="2"/>
  <c r="AD37" i="2"/>
  <c r="AG37" i="2"/>
  <c r="AJ37" i="2"/>
  <c r="AM37" i="2"/>
  <c r="AP37" i="2"/>
  <c r="AS37" i="2"/>
  <c r="AV37" i="2"/>
  <c r="AY37" i="2"/>
  <c r="BB37" i="2"/>
  <c r="BE37" i="2"/>
  <c r="BH37" i="2"/>
  <c r="BK37" i="2"/>
  <c r="BN37" i="2"/>
  <c r="Y220" i="49"/>
  <c r="G236" i="49" s="1"/>
  <c r="Y219" i="49"/>
  <c r="G235" i="49" s="1"/>
  <c r="Y218" i="49"/>
  <c r="G234" i="49" s="1"/>
  <c r="N43" i="4" l="1"/>
  <c r="BF37" i="2"/>
  <c r="AK37" i="2"/>
  <c r="T43" i="4"/>
  <c r="AW41" i="2"/>
  <c r="X47" i="4"/>
  <c r="P48" i="4"/>
  <c r="AH37" i="2"/>
  <c r="S43" i="4"/>
  <c r="AH41" i="2"/>
  <c r="S47" i="4"/>
  <c r="T48" i="4"/>
  <c r="AT37" i="2"/>
  <c r="W43" i="4"/>
  <c r="AT41" i="2"/>
  <c r="W47" i="4"/>
  <c r="X48" i="4"/>
  <c r="BF41" i="2"/>
  <c r="AA47" i="4"/>
  <c r="AB48" i="4"/>
  <c r="Y37" i="2"/>
  <c r="P43" i="4"/>
  <c r="J43" i="4" s="1"/>
  <c r="AW37" i="2"/>
  <c r="X43" i="4"/>
  <c r="Y48" i="4"/>
  <c r="BI41" i="2"/>
  <c r="AB47" i="4"/>
  <c r="AC48" i="4"/>
  <c r="AE37" i="2"/>
  <c r="R43" i="4"/>
  <c r="AE41" i="2"/>
  <c r="R47" i="4"/>
  <c r="S48" i="4"/>
  <c r="AQ37" i="2"/>
  <c r="V43" i="4"/>
  <c r="AQ41" i="2"/>
  <c r="V47" i="4"/>
  <c r="W48" i="4"/>
  <c r="BC37" i="2"/>
  <c r="Z43" i="4"/>
  <c r="M43" i="4" s="1"/>
  <c r="BC41" i="2"/>
  <c r="Z47" i="4"/>
  <c r="AA48" i="4"/>
  <c r="O48" i="4"/>
  <c r="Y41" i="2"/>
  <c r="P47" i="4"/>
  <c r="Q48" i="4"/>
  <c r="AK41" i="2"/>
  <c r="T47" i="4"/>
  <c r="U48" i="4"/>
  <c r="V41" i="2"/>
  <c r="O47" i="4"/>
  <c r="AB37" i="2"/>
  <c r="Q43" i="4"/>
  <c r="AB41" i="2"/>
  <c r="Q47" i="4"/>
  <c r="R48" i="4"/>
  <c r="AN37" i="2"/>
  <c r="U43" i="4"/>
  <c r="AN41" i="2"/>
  <c r="U47" i="4"/>
  <c r="V48" i="4"/>
  <c r="AZ37" i="2"/>
  <c r="Y43" i="4"/>
  <c r="AZ41" i="2"/>
  <c r="Y47" i="4"/>
  <c r="Z48" i="4"/>
  <c r="BL41" i="2"/>
  <c r="AC47" i="4"/>
  <c r="AR39" i="49"/>
  <c r="AR38" i="49"/>
  <c r="AR36" i="49"/>
  <c r="AR37" i="49"/>
  <c r="U37" i="2"/>
  <c r="AR41" i="49"/>
  <c r="AT40" i="49"/>
  <c r="M41" i="2" s="1"/>
  <c r="AV41" i="49"/>
  <c r="S42" i="2" s="1"/>
  <c r="K37" i="2"/>
  <c r="R37" i="2"/>
  <c r="AS40" i="49"/>
  <c r="J41" i="2" s="1"/>
  <c r="AU41" i="49"/>
  <c r="P42" i="2" s="1"/>
  <c r="AR40" i="49"/>
  <c r="AT41" i="49"/>
  <c r="M42" i="2" s="1"/>
  <c r="AV40" i="49"/>
  <c r="S41" i="2" s="1"/>
  <c r="AS41" i="49"/>
  <c r="J42" i="2" s="1"/>
  <c r="AU40" i="49"/>
  <c r="P41" i="2" s="1"/>
  <c r="L37" i="2"/>
  <c r="O37" i="2"/>
  <c r="I37" i="2"/>
  <c r="Q37" i="2"/>
  <c r="T37" i="2"/>
  <c r="N37" i="2"/>
  <c r="H37" i="2"/>
  <c r="AV36" i="49"/>
  <c r="S37" i="2" s="1"/>
  <c r="AU36" i="49"/>
  <c r="P37" i="2" s="1"/>
  <c r="AT36" i="49"/>
  <c r="M37" i="2" s="1"/>
  <c r="AS36" i="49"/>
  <c r="J37" i="2" s="1"/>
  <c r="BI37" i="2"/>
  <c r="M47" i="4" l="1"/>
  <c r="J47" i="4"/>
  <c r="M48" i="4"/>
  <c r="J48" i="4"/>
  <c r="K47" i="4"/>
  <c r="L43" i="4"/>
  <c r="L48" i="4"/>
  <c r="L47" i="4"/>
  <c r="K43" i="4"/>
  <c r="N47" i="4"/>
  <c r="N48" i="4"/>
  <c r="K48" i="4"/>
  <c r="G41" i="2"/>
  <c r="AW40" i="49"/>
  <c r="CJ40" i="49" s="1"/>
  <c r="D41" i="2" s="1"/>
  <c r="G42" i="2"/>
  <c r="AW41" i="49"/>
  <c r="CJ41" i="49" s="1"/>
  <c r="D42" i="2" s="1"/>
  <c r="CK36" i="49"/>
  <c r="E37" i="2" s="1"/>
  <c r="CL36" i="49"/>
  <c r="F37" i="2" s="1"/>
  <c r="AW36" i="49"/>
  <c r="CJ36" i="49" s="1"/>
  <c r="D37" i="2" s="1"/>
  <c r="M221" i="49"/>
  <c r="M220" i="49"/>
  <c r="G231" i="49" s="1"/>
  <c r="M219" i="49"/>
  <c r="G230" i="49" s="1"/>
  <c r="M218" i="49"/>
  <c r="G229" i="49" s="1"/>
  <c r="I43" i="4" l="1"/>
  <c r="I48" i="4"/>
  <c r="I47" i="4"/>
  <c r="L221" i="49"/>
  <c r="L219" i="49"/>
  <c r="G253" i="49"/>
  <c r="G254" i="49"/>
  <c r="G252" i="49"/>
  <c r="G251" i="49"/>
  <c r="G250" i="49"/>
  <c r="G249" i="49"/>
  <c r="G248" i="49"/>
  <c r="G247" i="49"/>
  <c r="G246" i="49"/>
  <c r="G245" i="49"/>
  <c r="G226" i="49"/>
  <c r="G225" i="49"/>
  <c r="G224" i="49"/>
  <c r="G221" i="49"/>
  <c r="G220" i="49"/>
  <c r="G219" i="49"/>
  <c r="D226" i="49"/>
  <c r="D225" i="49"/>
  <c r="D224" i="49"/>
  <c r="D223" i="49"/>
  <c r="D222" i="49"/>
  <c r="D221" i="49"/>
  <c r="D220" i="49"/>
  <c r="D219" i="49"/>
  <c r="D245" i="49" l="1"/>
  <c r="E245" i="49" s="1"/>
  <c r="BM40" i="2"/>
  <c r="BJ40" i="2"/>
  <c r="BG40" i="2"/>
  <c r="BD40" i="2"/>
  <c r="BA40" i="2"/>
  <c r="AX40" i="2"/>
  <c r="AU40" i="2"/>
  <c r="AR40" i="2"/>
  <c r="AO40" i="2"/>
  <c r="AL40" i="2"/>
  <c r="AI40" i="2"/>
  <c r="AF40" i="2"/>
  <c r="AC40" i="2"/>
  <c r="Z40" i="2"/>
  <c r="W40" i="2"/>
  <c r="V40" i="2"/>
  <c r="BN39" i="2"/>
  <c r="BM39" i="2"/>
  <c r="BK39" i="2"/>
  <c r="BJ39" i="2"/>
  <c r="BH39" i="2"/>
  <c r="BG39" i="2"/>
  <c r="BE39" i="2"/>
  <c r="BD39" i="2"/>
  <c r="BB39" i="2"/>
  <c r="BA39" i="2"/>
  <c r="AY39" i="2"/>
  <c r="AX39" i="2"/>
  <c r="AV39" i="2"/>
  <c r="AU39" i="2"/>
  <c r="AS39" i="2"/>
  <c r="AR39" i="2"/>
  <c r="AP39" i="2"/>
  <c r="AO39" i="2"/>
  <c r="AM39" i="2"/>
  <c r="AL39" i="2"/>
  <c r="AJ39" i="2"/>
  <c r="AI39" i="2"/>
  <c r="AG39" i="2"/>
  <c r="AF39" i="2"/>
  <c r="AD39" i="2"/>
  <c r="AC39" i="2"/>
  <c r="AA39" i="2"/>
  <c r="Z39" i="2"/>
  <c r="X39" i="2"/>
  <c r="W39" i="2"/>
  <c r="V39" i="2"/>
  <c r="BN38" i="2"/>
  <c r="BM38" i="2"/>
  <c r="BK38" i="2"/>
  <c r="BJ38" i="2"/>
  <c r="BH38" i="2"/>
  <c r="BG38" i="2"/>
  <c r="BE38" i="2"/>
  <c r="BD38" i="2"/>
  <c r="BB38" i="2"/>
  <c r="BA38" i="2"/>
  <c r="AY38" i="2"/>
  <c r="AX38" i="2"/>
  <c r="AV38" i="2"/>
  <c r="AU38" i="2"/>
  <c r="AS38" i="2"/>
  <c r="AR38" i="2"/>
  <c r="AP38" i="2"/>
  <c r="AO38" i="2"/>
  <c r="AM38" i="2"/>
  <c r="AL38" i="2"/>
  <c r="AJ38" i="2"/>
  <c r="AI38" i="2"/>
  <c r="AG38" i="2"/>
  <c r="AF38" i="2"/>
  <c r="AD38" i="2"/>
  <c r="AC38" i="2"/>
  <c r="AA38" i="2"/>
  <c r="Z38" i="2"/>
  <c r="X38" i="2"/>
  <c r="W38" i="2"/>
  <c r="BN36" i="2"/>
  <c r="BM36" i="2"/>
  <c r="BK36" i="2"/>
  <c r="BJ36" i="2"/>
  <c r="BH36" i="2"/>
  <c r="BG36" i="2"/>
  <c r="BE36" i="2"/>
  <c r="BD36" i="2"/>
  <c r="BB36" i="2"/>
  <c r="BA36" i="2"/>
  <c r="AY36" i="2"/>
  <c r="AX36" i="2"/>
  <c r="AV36" i="2"/>
  <c r="AU36" i="2"/>
  <c r="AS36" i="2"/>
  <c r="AR36" i="2"/>
  <c r="AP36" i="2"/>
  <c r="AO36" i="2"/>
  <c r="AM36" i="2"/>
  <c r="AL36" i="2"/>
  <c r="AJ36" i="2"/>
  <c r="AI36" i="2"/>
  <c r="AG36" i="2"/>
  <c r="AF36" i="2"/>
  <c r="AD36" i="2"/>
  <c r="AC36" i="2"/>
  <c r="AA36" i="2"/>
  <c r="Z36" i="2"/>
  <c r="X36" i="2"/>
  <c r="W36" i="2"/>
  <c r="V36" i="2"/>
  <c r="BM35" i="2"/>
  <c r="BJ35" i="2"/>
  <c r="BG35" i="2"/>
  <c r="BD35" i="2"/>
  <c r="BA35" i="2"/>
  <c r="AY35" i="2"/>
  <c r="AX35" i="2"/>
  <c r="AU35" i="2"/>
  <c r="AR35" i="2"/>
  <c r="AO35" i="2"/>
  <c r="AL35" i="2"/>
  <c r="AI35" i="2"/>
  <c r="AF35" i="2"/>
  <c r="AC35" i="2"/>
  <c r="Z35" i="2"/>
  <c r="W35" i="2"/>
  <c r="V35" i="2"/>
  <c r="BN34" i="2"/>
  <c r="BM34" i="2"/>
  <c r="BK34" i="2"/>
  <c r="BJ34" i="2"/>
  <c r="BH34" i="2"/>
  <c r="BG34" i="2"/>
  <c r="BE34" i="2"/>
  <c r="BD34" i="2"/>
  <c r="BB34" i="2"/>
  <c r="BA34" i="2"/>
  <c r="AY34" i="2"/>
  <c r="AX34" i="2"/>
  <c r="AV34" i="2"/>
  <c r="AU34" i="2"/>
  <c r="AS34" i="2"/>
  <c r="AR34" i="2"/>
  <c r="AP34" i="2"/>
  <c r="AO34" i="2"/>
  <c r="AM34" i="2"/>
  <c r="AL34" i="2"/>
  <c r="AJ34" i="2"/>
  <c r="AI34" i="2"/>
  <c r="AG34" i="2"/>
  <c r="AF34" i="2"/>
  <c r="AD34" i="2"/>
  <c r="AC34" i="2"/>
  <c r="AA34" i="2"/>
  <c r="Z34" i="2"/>
  <c r="X34" i="2"/>
  <c r="W34" i="2"/>
  <c r="BN33" i="2"/>
  <c r="BM33" i="2"/>
  <c r="BK33" i="2"/>
  <c r="BJ33" i="2"/>
  <c r="BH33" i="2"/>
  <c r="BG33" i="2"/>
  <c r="BE33" i="2"/>
  <c r="BD33" i="2"/>
  <c r="BB33" i="2"/>
  <c r="BA33" i="2"/>
  <c r="AY33" i="2"/>
  <c r="AX33" i="2"/>
  <c r="AV33" i="2"/>
  <c r="AU33" i="2"/>
  <c r="AS33" i="2"/>
  <c r="AR33" i="2"/>
  <c r="AP33" i="2"/>
  <c r="AO33" i="2"/>
  <c r="AM33" i="2"/>
  <c r="AL33" i="2"/>
  <c r="AJ33" i="2"/>
  <c r="AI33" i="2"/>
  <c r="AG33" i="2"/>
  <c r="AF33" i="2"/>
  <c r="AD33" i="2"/>
  <c r="AC33" i="2"/>
  <c r="AA33" i="2"/>
  <c r="Z33" i="2"/>
  <c r="X33" i="2"/>
  <c r="W33" i="2"/>
  <c r="O39" i="4"/>
  <c r="BN32" i="2"/>
  <c r="BM32" i="2"/>
  <c r="BK32" i="2"/>
  <c r="BJ32" i="2"/>
  <c r="BH32" i="2"/>
  <c r="BE32" i="2"/>
  <c r="BD32" i="2"/>
  <c r="BB32" i="2"/>
  <c r="BA32" i="2"/>
  <c r="AY32" i="2"/>
  <c r="AX32" i="2"/>
  <c r="AV32" i="2"/>
  <c r="AU32" i="2"/>
  <c r="AS32" i="2"/>
  <c r="AR32" i="2"/>
  <c r="AP32" i="2"/>
  <c r="AO32" i="2"/>
  <c r="AM32" i="2"/>
  <c r="AL32" i="2"/>
  <c r="AJ32" i="2"/>
  <c r="AI32" i="2"/>
  <c r="AG32" i="2"/>
  <c r="AF32" i="2"/>
  <c r="AD32" i="2"/>
  <c r="AC32" i="2"/>
  <c r="AA32" i="2"/>
  <c r="Z32" i="2"/>
  <c r="X32" i="2"/>
  <c r="W32" i="2"/>
  <c r="O38" i="4"/>
  <c r="BN31" i="2"/>
  <c r="BM31" i="2"/>
  <c r="BK31" i="2"/>
  <c r="BJ31" i="2"/>
  <c r="BH31" i="2"/>
  <c r="BG31" i="2"/>
  <c r="BE31" i="2"/>
  <c r="BD31" i="2"/>
  <c r="BB31" i="2"/>
  <c r="BA31" i="2"/>
  <c r="AY31" i="2"/>
  <c r="AX31" i="2"/>
  <c r="AV31" i="2"/>
  <c r="AU31" i="2"/>
  <c r="AS31" i="2"/>
  <c r="AR31" i="2"/>
  <c r="AP31" i="2"/>
  <c r="AO31" i="2"/>
  <c r="AM31" i="2"/>
  <c r="AL31" i="2"/>
  <c r="AJ31" i="2"/>
  <c r="AI31" i="2"/>
  <c r="AG31" i="2"/>
  <c r="AF31" i="2"/>
  <c r="AD31" i="2"/>
  <c r="AC31" i="2"/>
  <c r="AA31" i="2"/>
  <c r="Z31" i="2"/>
  <c r="X31" i="2"/>
  <c r="W31" i="2"/>
  <c r="O37" i="4"/>
  <c r="BN30" i="2"/>
  <c r="BK30" i="2"/>
  <c r="BH30" i="2"/>
  <c r="BE30" i="2"/>
  <c r="BB30" i="2"/>
  <c r="AY30" i="2"/>
  <c r="AV30" i="2"/>
  <c r="AS30" i="2"/>
  <c r="AP30" i="2"/>
  <c r="AM30" i="2"/>
  <c r="AJ30" i="2"/>
  <c r="AG30" i="2"/>
  <c r="AD30" i="2"/>
  <c r="AA30" i="2"/>
  <c r="X30" i="2"/>
  <c r="BN29" i="2"/>
  <c r="BM29" i="2"/>
  <c r="BK29" i="2"/>
  <c r="BJ29" i="2"/>
  <c r="BH29" i="2"/>
  <c r="BG29" i="2"/>
  <c r="BE29" i="2"/>
  <c r="BD29" i="2"/>
  <c r="BA29" i="2"/>
  <c r="AY29" i="2"/>
  <c r="AX29" i="2"/>
  <c r="AV29" i="2"/>
  <c r="AU29" i="2"/>
  <c r="AS29" i="2"/>
  <c r="AR29" i="2"/>
  <c r="AP29" i="2"/>
  <c r="AO29" i="2"/>
  <c r="AM29" i="2"/>
  <c r="AL29" i="2"/>
  <c r="AJ29" i="2"/>
  <c r="AI29" i="2"/>
  <c r="AG29" i="2"/>
  <c r="AF29" i="2"/>
  <c r="AD29" i="2"/>
  <c r="AC29" i="2"/>
  <c r="AA29" i="2"/>
  <c r="Z29" i="2"/>
  <c r="X29" i="2"/>
  <c r="W29" i="2"/>
  <c r="BN28" i="2"/>
  <c r="BM28" i="2"/>
  <c r="BK28" i="2"/>
  <c r="BH28" i="2"/>
  <c r="BG28" i="2"/>
  <c r="BE28" i="2"/>
  <c r="BD28" i="2"/>
  <c r="BB28" i="2"/>
  <c r="BA28" i="2"/>
  <c r="AY28" i="2"/>
  <c r="AX28" i="2"/>
  <c r="AV28" i="2"/>
  <c r="AU28" i="2"/>
  <c r="AS28" i="2"/>
  <c r="AR28" i="2"/>
  <c r="AP28" i="2"/>
  <c r="AO28" i="2"/>
  <c r="AM28" i="2"/>
  <c r="AL28" i="2"/>
  <c r="AJ28" i="2"/>
  <c r="AI28" i="2"/>
  <c r="AG28" i="2"/>
  <c r="AF28" i="2"/>
  <c r="AD28" i="2"/>
  <c r="AC28" i="2"/>
  <c r="AA28" i="2"/>
  <c r="Z28" i="2"/>
  <c r="X28" i="2"/>
  <c r="W28" i="2"/>
  <c r="O34" i="4"/>
  <c r="BN27" i="2"/>
  <c r="BM27" i="2"/>
  <c r="BK27" i="2"/>
  <c r="BJ27" i="2"/>
  <c r="BH27" i="2"/>
  <c r="BG27" i="2"/>
  <c r="BE27" i="2"/>
  <c r="BD27" i="2"/>
  <c r="BB27" i="2"/>
  <c r="BA27" i="2"/>
  <c r="AY27" i="2"/>
  <c r="AX27" i="2"/>
  <c r="AV27" i="2"/>
  <c r="AU27" i="2"/>
  <c r="AS27" i="2"/>
  <c r="AR27" i="2"/>
  <c r="AP27" i="2"/>
  <c r="AO27" i="2"/>
  <c r="AM27" i="2"/>
  <c r="AL27" i="2"/>
  <c r="AJ27" i="2"/>
  <c r="AI27" i="2"/>
  <c r="AG27" i="2"/>
  <c r="AF27" i="2"/>
  <c r="AD27" i="2"/>
  <c r="AC27" i="2"/>
  <c r="AA27" i="2"/>
  <c r="Z27" i="2"/>
  <c r="X27" i="2"/>
  <c r="W27" i="2"/>
  <c r="O33" i="4"/>
  <c r="BN25" i="2"/>
  <c r="BM25" i="2"/>
  <c r="BK25" i="2"/>
  <c r="BJ25" i="2"/>
  <c r="BH25" i="2"/>
  <c r="BG25" i="2"/>
  <c r="BE25" i="2"/>
  <c r="BD25" i="2"/>
  <c r="BB25" i="2"/>
  <c r="BA25" i="2"/>
  <c r="AY25" i="2"/>
  <c r="AX25" i="2"/>
  <c r="AV25" i="2"/>
  <c r="AU25" i="2"/>
  <c r="AS25" i="2"/>
  <c r="AR25" i="2"/>
  <c r="AP25" i="2"/>
  <c r="AO25" i="2"/>
  <c r="AM25" i="2"/>
  <c r="AL25" i="2"/>
  <c r="AI25" i="2"/>
  <c r="AF25" i="2"/>
  <c r="AD25" i="2"/>
  <c r="AC25" i="2"/>
  <c r="AA25" i="2"/>
  <c r="Z25" i="2"/>
  <c r="X25" i="2"/>
  <c r="W25" i="2"/>
  <c r="O31" i="4"/>
  <c r="BN24" i="2"/>
  <c r="BM24" i="2"/>
  <c r="BK24" i="2"/>
  <c r="BJ24" i="2"/>
  <c r="BH24" i="2"/>
  <c r="BG24" i="2"/>
  <c r="BE24" i="2"/>
  <c r="BD24" i="2"/>
  <c r="BB24" i="2"/>
  <c r="BA24" i="2"/>
  <c r="AY24" i="2"/>
  <c r="AX24" i="2"/>
  <c r="AV24" i="2"/>
  <c r="AU24" i="2"/>
  <c r="AS24" i="2"/>
  <c r="AR24" i="2"/>
  <c r="AP24" i="2"/>
  <c r="AO24" i="2"/>
  <c r="AM24" i="2"/>
  <c r="AL24" i="2"/>
  <c r="AJ24" i="2"/>
  <c r="AI24" i="2"/>
  <c r="AG24" i="2"/>
  <c r="AF24" i="2"/>
  <c r="AD24" i="2"/>
  <c r="AC24" i="2"/>
  <c r="AA24" i="2"/>
  <c r="Z24" i="2"/>
  <c r="X24" i="2"/>
  <c r="W24" i="2"/>
  <c r="O30" i="4"/>
  <c r="BN23" i="2"/>
  <c r="BM23" i="2"/>
  <c r="BK23" i="2"/>
  <c r="BJ23" i="2"/>
  <c r="BH23" i="2"/>
  <c r="BG23" i="2"/>
  <c r="BE23" i="2"/>
  <c r="BD23" i="2"/>
  <c r="BB23" i="2"/>
  <c r="BA23" i="2"/>
  <c r="AY23" i="2"/>
  <c r="AX23" i="2"/>
  <c r="AV23" i="2"/>
  <c r="AU23" i="2"/>
  <c r="AS23" i="2"/>
  <c r="AR23" i="2"/>
  <c r="AP23" i="2"/>
  <c r="AO23" i="2"/>
  <c r="AM23" i="2"/>
  <c r="AL23" i="2"/>
  <c r="AJ23" i="2"/>
  <c r="AI23" i="2"/>
  <c r="AG23" i="2"/>
  <c r="AF23" i="2"/>
  <c r="AD23" i="2"/>
  <c r="AC23" i="2"/>
  <c r="AA23" i="2"/>
  <c r="Z23" i="2"/>
  <c r="X23" i="2"/>
  <c r="W23" i="2"/>
  <c r="O29" i="4"/>
  <c r="BN22" i="2"/>
  <c r="BM22" i="2"/>
  <c r="BK22" i="2"/>
  <c r="BJ22" i="2"/>
  <c r="BG22" i="2"/>
  <c r="BD22" i="2"/>
  <c r="BB22" i="2"/>
  <c r="BA22" i="2"/>
  <c r="AY22" i="2"/>
  <c r="AX22" i="2"/>
  <c r="AU22" i="2"/>
  <c r="AS22" i="2"/>
  <c r="AR22" i="2"/>
  <c r="AP22" i="2"/>
  <c r="AO22" i="2"/>
  <c r="AM22" i="2"/>
  <c r="AL22" i="2"/>
  <c r="AJ22" i="2"/>
  <c r="AI22" i="2"/>
  <c r="AG22" i="2"/>
  <c r="AF22" i="2"/>
  <c r="AD22" i="2"/>
  <c r="AC22" i="2"/>
  <c r="AA22" i="2"/>
  <c r="Z22" i="2"/>
  <c r="X22" i="2"/>
  <c r="W22" i="2"/>
  <c r="BN21" i="2"/>
  <c r="BM21" i="2"/>
  <c r="BK21" i="2"/>
  <c r="BJ21" i="2"/>
  <c r="BH21" i="2"/>
  <c r="BG21" i="2"/>
  <c r="BE21" i="2"/>
  <c r="BD21" i="2"/>
  <c r="BB21" i="2"/>
  <c r="BA21" i="2"/>
  <c r="AY21" i="2"/>
  <c r="AX21" i="2"/>
  <c r="AV21" i="2"/>
  <c r="AU21" i="2"/>
  <c r="AS21" i="2"/>
  <c r="AR21" i="2"/>
  <c r="AP21" i="2"/>
  <c r="AO21" i="2"/>
  <c r="AM21" i="2"/>
  <c r="AL21" i="2"/>
  <c r="AJ21" i="2"/>
  <c r="AI21" i="2"/>
  <c r="AG21" i="2"/>
  <c r="AF21" i="2"/>
  <c r="AD21" i="2"/>
  <c r="AC21" i="2"/>
  <c r="AA21" i="2"/>
  <c r="Z21" i="2"/>
  <c r="X21" i="2"/>
  <c r="W21" i="2"/>
  <c r="O27" i="4"/>
  <c r="BM20" i="2"/>
  <c r="BJ20" i="2"/>
  <c r="BG20" i="2"/>
  <c r="BD20" i="2"/>
  <c r="BA20" i="2"/>
  <c r="AX20" i="2"/>
  <c r="AU20" i="2"/>
  <c r="AR20" i="2"/>
  <c r="AO20" i="2"/>
  <c r="AL20" i="2"/>
  <c r="AI20" i="2"/>
  <c r="AF20" i="2"/>
  <c r="AC20" i="2"/>
  <c r="Z20" i="2"/>
  <c r="W20" i="2"/>
  <c r="O26" i="4"/>
  <c r="BN19" i="2"/>
  <c r="BM19" i="2"/>
  <c r="BK19" i="2"/>
  <c r="BJ19" i="2"/>
  <c r="BH19" i="2"/>
  <c r="BG19" i="2"/>
  <c r="BE19" i="2"/>
  <c r="BD19" i="2"/>
  <c r="BB19" i="2"/>
  <c r="BA19" i="2"/>
  <c r="AY19" i="2"/>
  <c r="AX19" i="2"/>
  <c r="AV19" i="2"/>
  <c r="AU19" i="2"/>
  <c r="AS19" i="2"/>
  <c r="AR19" i="2"/>
  <c r="AP19" i="2"/>
  <c r="AO19" i="2"/>
  <c r="AM19" i="2"/>
  <c r="AL19" i="2"/>
  <c r="AJ19" i="2"/>
  <c r="AI19" i="2"/>
  <c r="AG19" i="2"/>
  <c r="AF19" i="2"/>
  <c r="AD19" i="2"/>
  <c r="AC19" i="2"/>
  <c r="AA19" i="2"/>
  <c r="Z19" i="2"/>
  <c r="X19" i="2"/>
  <c r="W19" i="2"/>
  <c r="O25" i="4"/>
  <c r="BN18" i="2"/>
  <c r="BM18" i="2"/>
  <c r="BK18" i="2"/>
  <c r="BJ18" i="2"/>
  <c r="BH18" i="2"/>
  <c r="BG18" i="2"/>
  <c r="BE18" i="2"/>
  <c r="BD18" i="2"/>
  <c r="BB18" i="2"/>
  <c r="BA18" i="2"/>
  <c r="AY18" i="2"/>
  <c r="AX18" i="2"/>
  <c r="AV18" i="2"/>
  <c r="AU18" i="2"/>
  <c r="AS18" i="2"/>
  <c r="AR18" i="2"/>
  <c r="AP18" i="2"/>
  <c r="AO18" i="2"/>
  <c r="AM18" i="2"/>
  <c r="AL18" i="2"/>
  <c r="AJ18" i="2"/>
  <c r="AI18" i="2"/>
  <c r="AG18" i="2"/>
  <c r="AF18" i="2"/>
  <c r="AD18" i="2"/>
  <c r="AC18" i="2"/>
  <c r="AA18" i="2"/>
  <c r="Z18" i="2"/>
  <c r="X18" i="2"/>
  <c r="W18" i="2"/>
  <c r="BN17" i="2"/>
  <c r="BM17" i="2"/>
  <c r="BK17" i="2"/>
  <c r="BJ17" i="2"/>
  <c r="BH17" i="2"/>
  <c r="BG17" i="2"/>
  <c r="BE17" i="2"/>
  <c r="BD17" i="2"/>
  <c r="BB17" i="2"/>
  <c r="BA17" i="2"/>
  <c r="AY17" i="2"/>
  <c r="AX17" i="2"/>
  <c r="AV17" i="2"/>
  <c r="AU17" i="2"/>
  <c r="AS17" i="2"/>
  <c r="AR17" i="2"/>
  <c r="AP17" i="2"/>
  <c r="AO17" i="2"/>
  <c r="AM17" i="2"/>
  <c r="AL17" i="2"/>
  <c r="AJ17" i="2"/>
  <c r="AI17" i="2"/>
  <c r="AG17" i="2"/>
  <c r="AF17" i="2"/>
  <c r="AD17" i="2"/>
  <c r="AC17" i="2"/>
  <c r="AA17" i="2"/>
  <c r="Z17" i="2"/>
  <c r="X17" i="2"/>
  <c r="W17" i="2"/>
  <c r="O23" i="4"/>
  <c r="BN16" i="2"/>
  <c r="BM16" i="2"/>
  <c r="BK16" i="2"/>
  <c r="BJ16" i="2"/>
  <c r="BH16" i="2"/>
  <c r="BG16" i="2"/>
  <c r="BE16" i="2"/>
  <c r="BD16" i="2"/>
  <c r="BB16" i="2"/>
  <c r="BA16" i="2"/>
  <c r="AY16" i="2"/>
  <c r="AX16" i="2"/>
  <c r="AV16" i="2"/>
  <c r="AU16" i="2"/>
  <c r="AS16" i="2"/>
  <c r="AR16" i="2"/>
  <c r="AP16" i="2"/>
  <c r="AO16" i="2"/>
  <c r="AM16" i="2"/>
  <c r="AL16" i="2"/>
  <c r="AJ16" i="2"/>
  <c r="AI16" i="2"/>
  <c r="AG16" i="2"/>
  <c r="AF16" i="2"/>
  <c r="AD16" i="2"/>
  <c r="AC16" i="2"/>
  <c r="AA16" i="2"/>
  <c r="Z16" i="2"/>
  <c r="X16" i="2"/>
  <c r="W16" i="2"/>
  <c r="O22" i="4"/>
  <c r="BN15" i="2"/>
  <c r="BM15" i="2"/>
  <c r="BK15" i="2"/>
  <c r="BJ15" i="2"/>
  <c r="BH15" i="2"/>
  <c r="BG15" i="2"/>
  <c r="BE15" i="2"/>
  <c r="BD15" i="2"/>
  <c r="BB15" i="2"/>
  <c r="BA15" i="2"/>
  <c r="AY15" i="2"/>
  <c r="AX15" i="2"/>
  <c r="AV15" i="2"/>
  <c r="AU15" i="2"/>
  <c r="AS15" i="2"/>
  <c r="AR15" i="2"/>
  <c r="AP15" i="2"/>
  <c r="AO15" i="2"/>
  <c r="AM15" i="2"/>
  <c r="AL15" i="2"/>
  <c r="AJ15" i="2"/>
  <c r="AI15" i="2"/>
  <c r="AG15" i="2"/>
  <c r="AF15" i="2"/>
  <c r="AD15" i="2"/>
  <c r="AC15" i="2"/>
  <c r="AA15" i="2"/>
  <c r="Z15" i="2"/>
  <c r="X15" i="2"/>
  <c r="W15" i="2"/>
  <c r="O21" i="4"/>
  <c r="BN14" i="2"/>
  <c r="BM14" i="2"/>
  <c r="BK14" i="2"/>
  <c r="BJ14" i="2"/>
  <c r="BH14" i="2"/>
  <c r="BG14" i="2"/>
  <c r="BE14" i="2"/>
  <c r="BD14" i="2"/>
  <c r="BB14" i="2"/>
  <c r="BA14" i="2"/>
  <c r="AY14" i="2"/>
  <c r="AX14" i="2"/>
  <c r="AV14" i="2"/>
  <c r="AU14" i="2"/>
  <c r="AS14" i="2"/>
  <c r="AR14" i="2"/>
  <c r="AP14" i="2"/>
  <c r="AO14" i="2"/>
  <c r="AM14" i="2"/>
  <c r="AL14" i="2"/>
  <c r="AJ14" i="2"/>
  <c r="AI14" i="2"/>
  <c r="AG14" i="2"/>
  <c r="AF14" i="2"/>
  <c r="AD14" i="2"/>
  <c r="AC14" i="2"/>
  <c r="AA14" i="2"/>
  <c r="Z14" i="2"/>
  <c r="X14" i="2"/>
  <c r="W14" i="2"/>
  <c r="O20" i="4"/>
  <c r="BN13" i="2"/>
  <c r="BK13" i="2"/>
  <c r="BJ13" i="2"/>
  <c r="BH13" i="2"/>
  <c r="BE13" i="2"/>
  <c r="BD13" i="2"/>
  <c r="BB13" i="2"/>
  <c r="BA13" i="2"/>
  <c r="AY13" i="2"/>
  <c r="AX13" i="2"/>
  <c r="AV13" i="2"/>
  <c r="AU13" i="2"/>
  <c r="AS13" i="2"/>
  <c r="AR13" i="2"/>
  <c r="AP13" i="2"/>
  <c r="AM13" i="2"/>
  <c r="AJ13" i="2"/>
  <c r="AI13" i="2"/>
  <c r="AG13" i="2"/>
  <c r="AD13" i="2"/>
  <c r="AC13" i="2"/>
  <c r="AA13" i="2"/>
  <c r="Z13" i="2"/>
  <c r="X13" i="2"/>
  <c r="W13" i="2"/>
  <c r="O19" i="4"/>
  <c r="BN12" i="2"/>
  <c r="BM12" i="2"/>
  <c r="BK12" i="2"/>
  <c r="BJ12" i="2"/>
  <c r="BH12" i="2"/>
  <c r="BG12" i="2"/>
  <c r="BE12" i="2"/>
  <c r="BD12" i="2"/>
  <c r="BB12" i="2"/>
  <c r="BA12" i="2"/>
  <c r="AY12" i="2"/>
  <c r="AX12" i="2"/>
  <c r="AV12" i="2"/>
  <c r="AU12" i="2"/>
  <c r="AS12" i="2"/>
  <c r="AR12" i="2"/>
  <c r="AP12" i="2"/>
  <c r="AO12" i="2"/>
  <c r="AM12" i="2"/>
  <c r="AL12" i="2"/>
  <c r="AJ12" i="2"/>
  <c r="AI12" i="2"/>
  <c r="AG12" i="2"/>
  <c r="AF12" i="2"/>
  <c r="AD12" i="2"/>
  <c r="AC12" i="2"/>
  <c r="AA12" i="2"/>
  <c r="Z12" i="2"/>
  <c r="X12" i="2"/>
  <c r="W12" i="2"/>
  <c r="BN11" i="2"/>
  <c r="BK11" i="2"/>
  <c r="BH11" i="2"/>
  <c r="BE11" i="2"/>
  <c r="BB11" i="2"/>
  <c r="AY11" i="2"/>
  <c r="AV11" i="2"/>
  <c r="AS11" i="2"/>
  <c r="AP11" i="2"/>
  <c r="AM11" i="2"/>
  <c r="AJ11" i="2"/>
  <c r="AG11" i="2"/>
  <c r="AD11" i="2"/>
  <c r="AA11" i="2"/>
  <c r="X11" i="2"/>
  <c r="O17" i="4"/>
  <c r="BN10" i="2"/>
  <c r="BM10" i="2"/>
  <c r="BK10" i="2"/>
  <c r="BJ10" i="2"/>
  <c r="BH10" i="2"/>
  <c r="BG10" i="2"/>
  <c r="BE10" i="2"/>
  <c r="BD10" i="2"/>
  <c r="BA10" i="2"/>
  <c r="AX10" i="2"/>
  <c r="AU10" i="2"/>
  <c r="AR10" i="2"/>
  <c r="AO10" i="2"/>
  <c r="AL10" i="2"/>
  <c r="AJ10" i="2"/>
  <c r="AI10" i="2"/>
  <c r="AG10" i="2"/>
  <c r="AF10" i="2"/>
  <c r="AD10" i="2"/>
  <c r="AC10" i="2"/>
  <c r="AA10" i="2"/>
  <c r="Z10" i="2"/>
  <c r="X10" i="2"/>
  <c r="W10" i="2"/>
  <c r="O16" i="4"/>
  <c r="BN9" i="2"/>
  <c r="BM9" i="2"/>
  <c r="BK9" i="2"/>
  <c r="BJ9" i="2"/>
  <c r="BH9" i="2"/>
  <c r="BG9" i="2"/>
  <c r="BE9" i="2"/>
  <c r="BD9" i="2"/>
  <c r="BB9" i="2"/>
  <c r="BA9" i="2"/>
  <c r="AY9" i="2"/>
  <c r="AX9" i="2"/>
  <c r="AV9" i="2"/>
  <c r="AU9" i="2"/>
  <c r="AS9" i="2"/>
  <c r="AR9" i="2"/>
  <c r="AP9" i="2"/>
  <c r="AO9" i="2"/>
  <c r="AM9" i="2"/>
  <c r="AL9" i="2"/>
  <c r="AJ9" i="2"/>
  <c r="AI9" i="2"/>
  <c r="AG9" i="2"/>
  <c r="AF9" i="2"/>
  <c r="AD9" i="2"/>
  <c r="AC9" i="2"/>
  <c r="AA9" i="2"/>
  <c r="Z9" i="2"/>
  <c r="X9" i="2"/>
  <c r="W9" i="2"/>
  <c r="O15" i="4"/>
  <c r="ET7" i="49"/>
  <c r="ES7" i="49"/>
  <c r="BM8" i="2" s="1"/>
  <c r="ER7" i="49"/>
  <c r="BL8" i="2" s="1"/>
  <c r="EQ7" i="49"/>
  <c r="BK8" i="2" s="1"/>
  <c r="EP7" i="49"/>
  <c r="EO7" i="49"/>
  <c r="BI8" i="2" s="1"/>
  <c r="EN7" i="49"/>
  <c r="BH8" i="2" s="1"/>
  <c r="EM7" i="49"/>
  <c r="BG8" i="2" s="1"/>
  <c r="EL7" i="49"/>
  <c r="BF8" i="2" s="1"/>
  <c r="EK7" i="49"/>
  <c r="EJ7" i="49"/>
  <c r="EI7" i="49"/>
  <c r="BC8" i="2" s="1"/>
  <c r="EH7" i="49"/>
  <c r="BB8" i="2" s="1"/>
  <c r="EG7" i="49"/>
  <c r="BA8" i="2" s="1"/>
  <c r="EF7" i="49"/>
  <c r="AZ8" i="2" s="1"/>
  <c r="EE7" i="49"/>
  <c r="AY8" i="2" s="1"/>
  <c r="ED7" i="49"/>
  <c r="AX8" i="2" s="1"/>
  <c r="EC7" i="49"/>
  <c r="AW8" i="2" s="1"/>
  <c r="EB7" i="49"/>
  <c r="AV8" i="2" s="1"/>
  <c r="EA7" i="49"/>
  <c r="AU8" i="2" s="1"/>
  <c r="DZ7" i="49"/>
  <c r="AT8" i="2" s="1"/>
  <c r="DY7" i="49"/>
  <c r="AS8" i="2" s="1"/>
  <c r="DX7" i="49"/>
  <c r="V14" i="4"/>
  <c r="DV7" i="49"/>
  <c r="DU7" i="49"/>
  <c r="AO8" i="2" s="1"/>
  <c r="DT7" i="49"/>
  <c r="AN8" i="2" s="1"/>
  <c r="DS7" i="49"/>
  <c r="AM8" i="2" s="1"/>
  <c r="DR7" i="49"/>
  <c r="AL8" i="2" s="1"/>
  <c r="DQ7" i="49"/>
  <c r="AK8" i="2" s="1"/>
  <c r="DP7" i="49"/>
  <c r="AJ8" i="2" s="1"/>
  <c r="DO7" i="49"/>
  <c r="AI8" i="2" s="1"/>
  <c r="DN7" i="49"/>
  <c r="AH8" i="2" s="1"/>
  <c r="DM7" i="49"/>
  <c r="DL7" i="49"/>
  <c r="DK7" i="49"/>
  <c r="AE8" i="2" s="1"/>
  <c r="DJ7" i="49"/>
  <c r="AD8" i="2" s="1"/>
  <c r="DI7" i="49"/>
  <c r="AC8" i="2" s="1"/>
  <c r="DH7" i="49"/>
  <c r="AB8" i="2" s="1"/>
  <c r="DG7" i="49"/>
  <c r="AA8" i="2" s="1"/>
  <c r="DF7" i="49"/>
  <c r="DE7" i="49"/>
  <c r="Y8" i="2" s="1"/>
  <c r="DD7" i="49"/>
  <c r="DC7" i="49"/>
  <c r="W8" i="2" s="1"/>
  <c r="AB51" i="4"/>
  <c r="AC51" i="4"/>
  <c r="Z51" i="4"/>
  <c r="AA51" i="4"/>
  <c r="T51" i="4"/>
  <c r="U51" i="4"/>
  <c r="V51" i="4"/>
  <c r="W51" i="4"/>
  <c r="X51" i="4"/>
  <c r="Y51" i="4"/>
  <c r="Q51" i="4"/>
  <c r="R51" i="4"/>
  <c r="S51" i="4"/>
  <c r="O51" i="4"/>
  <c r="P51" i="4"/>
  <c r="F50" i="4"/>
  <c r="G50" i="4" s="1"/>
  <c r="F49" i="4"/>
  <c r="G49" i="4" s="1"/>
  <c r="F46" i="4"/>
  <c r="G46" i="4" s="1"/>
  <c r="F45" i="4"/>
  <c r="G45" i="4" s="1"/>
  <c r="F44" i="4"/>
  <c r="G44" i="4" s="1"/>
  <c r="F42" i="4"/>
  <c r="G42" i="4" s="1"/>
  <c r="F41" i="4"/>
  <c r="G41" i="4" s="1"/>
  <c r="F40" i="4"/>
  <c r="G40" i="4" s="1"/>
  <c r="F39" i="4"/>
  <c r="G39" i="4" s="1"/>
  <c r="F38" i="4"/>
  <c r="G38" i="4" s="1"/>
  <c r="F37" i="4"/>
  <c r="G37" i="4" s="1"/>
  <c r="F36" i="4"/>
  <c r="G36" i="4" s="1"/>
  <c r="F35" i="4"/>
  <c r="G35" i="4" s="1"/>
  <c r="F34" i="4"/>
  <c r="G34" i="4" s="1"/>
  <c r="F33" i="4"/>
  <c r="G33" i="4" s="1"/>
  <c r="F31" i="4"/>
  <c r="G31" i="4" s="1"/>
  <c r="F30" i="4"/>
  <c r="G30" i="4" s="1"/>
  <c r="F29" i="4"/>
  <c r="G29" i="4" s="1"/>
  <c r="F28" i="4"/>
  <c r="G28" i="4" s="1"/>
  <c r="F27" i="4"/>
  <c r="G27" i="4" s="1"/>
  <c r="F26" i="4"/>
  <c r="G26" i="4" s="1"/>
  <c r="F25" i="4"/>
  <c r="G25" i="4" s="1"/>
  <c r="F24" i="4"/>
  <c r="G24" i="4" s="1"/>
  <c r="F23" i="4"/>
  <c r="G23" i="4" s="1"/>
  <c r="F22" i="4"/>
  <c r="G22" i="4" s="1"/>
  <c r="F21" i="4"/>
  <c r="G21" i="4" s="1"/>
  <c r="F20" i="4"/>
  <c r="G20" i="4" s="1"/>
  <c r="F19" i="4"/>
  <c r="G19" i="4" s="1"/>
  <c r="F18" i="4"/>
  <c r="G18" i="4" s="1"/>
  <c r="F17" i="4"/>
  <c r="G17" i="4" s="1"/>
  <c r="F16" i="4"/>
  <c r="G16" i="4" s="1"/>
  <c r="F15" i="4"/>
  <c r="G15" i="4" s="1"/>
  <c r="F14" i="4"/>
  <c r="AM10" i="2"/>
  <c r="AP10" i="2"/>
  <c r="AS10" i="2"/>
  <c r="AV10" i="2"/>
  <c r="AY10" i="2"/>
  <c r="BB10" i="2"/>
  <c r="X20" i="2"/>
  <c r="AA20" i="2"/>
  <c r="AD20" i="2"/>
  <c r="AG20" i="2"/>
  <c r="AJ20" i="2"/>
  <c r="AM20" i="2"/>
  <c r="AP20" i="2"/>
  <c r="AS20" i="2"/>
  <c r="AV20" i="2"/>
  <c r="AY20" i="2"/>
  <c r="BB20" i="2"/>
  <c r="BE20" i="2"/>
  <c r="BH20" i="2"/>
  <c r="BK20" i="2"/>
  <c r="BN20" i="2"/>
  <c r="AV22" i="2"/>
  <c r="BH22" i="2"/>
  <c r="AG25" i="2"/>
  <c r="AJ25" i="2"/>
  <c r="BB29" i="2"/>
  <c r="X35" i="2"/>
  <c r="AA35" i="2"/>
  <c r="AD35" i="2"/>
  <c r="AG35" i="2"/>
  <c r="AJ35" i="2"/>
  <c r="AM35" i="2"/>
  <c r="AP35" i="2"/>
  <c r="AS35" i="2"/>
  <c r="AV35" i="2"/>
  <c r="BB35" i="2"/>
  <c r="BE35" i="2"/>
  <c r="BH35" i="2"/>
  <c r="BK35" i="2"/>
  <c r="BN35" i="2"/>
  <c r="X40" i="2"/>
  <c r="AA40" i="2"/>
  <c r="AD40" i="2"/>
  <c r="AG40" i="2"/>
  <c r="AJ40" i="2"/>
  <c r="AM40" i="2"/>
  <c r="AP40" i="2"/>
  <c r="AS40" i="2"/>
  <c r="AV40" i="2"/>
  <c r="AY40" i="2"/>
  <c r="BB40" i="2"/>
  <c r="BE40" i="2"/>
  <c r="BH40" i="2"/>
  <c r="BK40" i="2"/>
  <c r="BN40" i="2"/>
  <c r="Z11" i="2"/>
  <c r="AC11" i="2"/>
  <c r="AF11" i="2"/>
  <c r="AI11" i="2"/>
  <c r="AL11" i="2"/>
  <c r="AO11" i="2"/>
  <c r="AR11" i="2"/>
  <c r="AU11" i="2"/>
  <c r="AX11" i="2"/>
  <c r="BA11" i="2"/>
  <c r="BD11" i="2"/>
  <c r="BG11" i="2"/>
  <c r="BJ11" i="2"/>
  <c r="BM11" i="2"/>
  <c r="AF13" i="2"/>
  <c r="AL13" i="2"/>
  <c r="AO13" i="2"/>
  <c r="BG13" i="2"/>
  <c r="BJ28" i="2"/>
  <c r="W30" i="2"/>
  <c r="Z30" i="2"/>
  <c r="AC30" i="2"/>
  <c r="AF30" i="2"/>
  <c r="AI30" i="2"/>
  <c r="AL30" i="2"/>
  <c r="AO30" i="2"/>
  <c r="AR30" i="2"/>
  <c r="AU30" i="2"/>
  <c r="AX30" i="2"/>
  <c r="BA30" i="2"/>
  <c r="BD30" i="2"/>
  <c r="BG30" i="2"/>
  <c r="BJ30" i="2"/>
  <c r="BM30" i="2"/>
  <c r="BG32" i="2"/>
  <c r="E51" i="4"/>
  <c r="W11" i="2" l="1"/>
  <c r="R22" i="2"/>
  <c r="BE22" i="2"/>
  <c r="T13" i="2"/>
  <c r="BM13" i="2"/>
  <c r="D246" i="49"/>
  <c r="E246" i="49" s="1"/>
  <c r="O35" i="2"/>
  <c r="I40" i="2"/>
  <c r="R35" i="2"/>
  <c r="U40" i="2"/>
  <c r="I20" i="2"/>
  <c r="I35" i="2"/>
  <c r="L25" i="2"/>
  <c r="U20" i="2"/>
  <c r="Q11" i="2"/>
  <c r="K13" i="2"/>
  <c r="K11" i="2"/>
  <c r="N13" i="2"/>
  <c r="Q30" i="2"/>
  <c r="K30" i="2"/>
  <c r="P2659" i="49"/>
  <c r="O40" i="2"/>
  <c r="H30" i="2"/>
  <c r="T11" i="2"/>
  <c r="N11" i="2"/>
  <c r="L35" i="2"/>
  <c r="R20" i="2"/>
  <c r="L20" i="2"/>
  <c r="O10" i="2"/>
  <c r="T30" i="2"/>
  <c r="H11" i="2"/>
  <c r="R40" i="2"/>
  <c r="L40" i="2"/>
  <c r="U35" i="2"/>
  <c r="C297" i="49"/>
  <c r="S2657" i="49"/>
  <c r="R14" i="4"/>
  <c r="U2659" i="49"/>
  <c r="AR7" i="49"/>
  <c r="CM7" i="49" s="1"/>
  <c r="G8" i="2" s="1"/>
  <c r="Z14" i="4"/>
  <c r="I39" i="2"/>
  <c r="Q39" i="2"/>
  <c r="Y14" i="4"/>
  <c r="M2659" i="49"/>
  <c r="R15" i="2"/>
  <c r="Q18" i="2"/>
  <c r="S2659" i="49"/>
  <c r="M2657" i="49"/>
  <c r="O14" i="4"/>
  <c r="W14" i="4"/>
  <c r="R36" i="2"/>
  <c r="R44" i="2"/>
  <c r="U2657" i="49"/>
  <c r="P2657" i="49"/>
  <c r="L220" i="49"/>
  <c r="DB7" i="49"/>
  <c r="V8" i="2" s="1"/>
  <c r="R14" i="2"/>
  <c r="H17" i="2"/>
  <c r="T2657" i="49"/>
  <c r="S14" i="4"/>
  <c r="V9" i="2"/>
  <c r="V17" i="2"/>
  <c r="R17" i="2"/>
  <c r="H22" i="2"/>
  <c r="R32" i="2"/>
  <c r="R2657" i="49"/>
  <c r="O2659" i="49"/>
  <c r="H10" i="2"/>
  <c r="H12" i="2"/>
  <c r="R13" i="2"/>
  <c r="V14" i="2"/>
  <c r="I21" i="2"/>
  <c r="V28" i="2"/>
  <c r="Z2657" i="49"/>
  <c r="Q20" i="2"/>
  <c r="V2657" i="49"/>
  <c r="Q14" i="4"/>
  <c r="R12" i="2"/>
  <c r="I13" i="2"/>
  <c r="H16" i="2"/>
  <c r="I19" i="2"/>
  <c r="Q19" i="2"/>
  <c r="Q21" i="2"/>
  <c r="V27" i="2"/>
  <c r="H38" i="2"/>
  <c r="AT7" i="49"/>
  <c r="CS7" i="49" s="1"/>
  <c r="M8" i="2" s="1"/>
  <c r="DW7" i="49"/>
  <c r="AQ8" i="2" s="1"/>
  <c r="AU7" i="49"/>
  <c r="CV7" i="49" s="1"/>
  <c r="P8" i="2" s="1"/>
  <c r="H9" i="2"/>
  <c r="I15" i="2"/>
  <c r="Q15" i="2"/>
  <c r="H19" i="2"/>
  <c r="V24" i="2"/>
  <c r="V32" i="2"/>
  <c r="H33" i="2"/>
  <c r="V31" i="2"/>
  <c r="I11" i="2"/>
  <c r="AA14" i="4"/>
  <c r="I10" i="2"/>
  <c r="I17" i="2"/>
  <c r="Q17" i="2"/>
  <c r="R23" i="2"/>
  <c r="V25" i="2"/>
  <c r="V33" i="2"/>
  <c r="I36" i="2"/>
  <c r="I43" i="2"/>
  <c r="Q43" i="2"/>
  <c r="AV7" i="49"/>
  <c r="CY7" i="49" s="1"/>
  <c r="S8" i="2" s="1"/>
  <c r="Q16" i="2"/>
  <c r="O24" i="4"/>
  <c r="V18" i="2"/>
  <c r="O28" i="4"/>
  <c r="V22" i="2"/>
  <c r="V23" i="2"/>
  <c r="H14" i="2"/>
  <c r="R28" i="2"/>
  <c r="X2657" i="49"/>
  <c r="L223" i="49"/>
  <c r="N223" i="49"/>
  <c r="AC14" i="4"/>
  <c r="U14" i="4"/>
  <c r="Z2659" i="49"/>
  <c r="V2659" i="49"/>
  <c r="R2659" i="49"/>
  <c r="Q223" i="49"/>
  <c r="W223" i="49"/>
  <c r="Y223" i="49"/>
  <c r="AB14" i="4"/>
  <c r="X14" i="4"/>
  <c r="T14" i="4"/>
  <c r="P14" i="4"/>
  <c r="AS7" i="49"/>
  <c r="CP7" i="49" s="1"/>
  <c r="J8" i="2" s="1"/>
  <c r="I9" i="2"/>
  <c r="Q9" i="2"/>
  <c r="R10" i="2"/>
  <c r="V13" i="2"/>
  <c r="V21" i="2"/>
  <c r="I30" i="2"/>
  <c r="Q31" i="2"/>
  <c r="X2659" i="49"/>
  <c r="T2659" i="49"/>
  <c r="O2657" i="49"/>
  <c r="R9" i="2"/>
  <c r="V10" i="2"/>
  <c r="O18" i="4"/>
  <c r="V12" i="2"/>
  <c r="V15" i="2"/>
  <c r="I18" i="2"/>
  <c r="H20" i="2"/>
  <c r="R21" i="2"/>
  <c r="I22" i="2"/>
  <c r="Q10" i="2"/>
  <c r="V11" i="2"/>
  <c r="R11" i="2"/>
  <c r="I12" i="2"/>
  <c r="Q12" i="2"/>
  <c r="H13" i="2"/>
  <c r="I14" i="2"/>
  <c r="H15" i="2"/>
  <c r="V16" i="2"/>
  <c r="R16" i="2"/>
  <c r="H18" i="2"/>
  <c r="V19" i="2"/>
  <c r="R19" i="2"/>
  <c r="V20" i="2"/>
  <c r="H23" i="2"/>
  <c r="H24" i="2"/>
  <c r="O35" i="4"/>
  <c r="V29" i="2"/>
  <c r="R31" i="2"/>
  <c r="Q14" i="2"/>
  <c r="I16" i="2"/>
  <c r="R18" i="2"/>
  <c r="H21" i="2"/>
  <c r="Q22" i="2"/>
  <c r="I23" i="2"/>
  <c r="Q23" i="2"/>
  <c r="I24" i="2"/>
  <c r="Q28" i="2"/>
  <c r="O36" i="4"/>
  <c r="V30" i="2"/>
  <c r="O40" i="4"/>
  <c r="V34" i="2"/>
  <c r="H36" i="2"/>
  <c r="R39" i="2"/>
  <c r="I25" i="2"/>
  <c r="H28" i="2"/>
  <c r="I31" i="2"/>
  <c r="I33" i="2"/>
  <c r="Q33" i="2"/>
  <c r="H34" i="2"/>
  <c r="I38" i="2"/>
  <c r="Q38" i="2"/>
  <c r="H40" i="2"/>
  <c r="R43" i="2"/>
  <c r="R33" i="2"/>
  <c r="I34" i="2"/>
  <c r="Q34" i="2"/>
  <c r="H35" i="2"/>
  <c r="Q35" i="2"/>
  <c r="R38" i="2"/>
  <c r="Q40" i="2"/>
  <c r="H44" i="2"/>
  <c r="H25" i="2"/>
  <c r="I28" i="2"/>
  <c r="H31" i="2"/>
  <c r="R34" i="2"/>
  <c r="Q36" i="2"/>
  <c r="H39" i="2"/>
  <c r="H43" i="2"/>
  <c r="I44" i="2"/>
  <c r="Q44" i="2"/>
  <c r="F51" i="4"/>
  <c r="G51" i="4" s="1"/>
  <c r="G14" i="4"/>
  <c r="N30" i="2"/>
  <c r="CO7" i="49"/>
  <c r="X8" i="2"/>
  <c r="AF8" i="2"/>
  <c r="CQ7" i="49"/>
  <c r="K8" i="2" s="1"/>
  <c r="AR8" i="2"/>
  <c r="CT7" i="49"/>
  <c r="N8" i="2" s="1"/>
  <c r="BD8" i="2"/>
  <c r="CW7" i="49"/>
  <c r="Q8" i="2" s="1"/>
  <c r="O20" i="2"/>
  <c r="Z8" i="2"/>
  <c r="CN7" i="49"/>
  <c r="CU7" i="49"/>
  <c r="O8" i="2" s="1"/>
  <c r="AP8" i="2"/>
  <c r="BJ8" i="2"/>
  <c r="CZ7" i="49"/>
  <c r="T8" i="2" s="1"/>
  <c r="DA7" i="49"/>
  <c r="U8" i="2" s="1"/>
  <c r="BN8" i="2"/>
  <c r="CR7" i="49"/>
  <c r="L8" i="2" s="1"/>
  <c r="CX7" i="49"/>
  <c r="R8" i="2" s="1"/>
  <c r="Y9" i="2"/>
  <c r="AR8" i="49"/>
  <c r="P15" i="4"/>
  <c r="J15" i="4" s="1"/>
  <c r="AB9" i="2"/>
  <c r="AS8" i="49"/>
  <c r="J9" i="2" s="1"/>
  <c r="Q15" i="4"/>
  <c r="AE9" i="2"/>
  <c r="R15" i="4"/>
  <c r="K9" i="2"/>
  <c r="L9" i="2"/>
  <c r="AH9" i="2"/>
  <c r="S15" i="4"/>
  <c r="AK9" i="2"/>
  <c r="AT8" i="49"/>
  <c r="M9" i="2" s="1"/>
  <c r="T15" i="4"/>
  <c r="AN9" i="2"/>
  <c r="U15" i="4"/>
  <c r="N9" i="2"/>
  <c r="O9" i="2"/>
  <c r="AQ9" i="2"/>
  <c r="V15" i="4"/>
  <c r="AT9" i="2"/>
  <c r="W15" i="4"/>
  <c r="AW9" i="2"/>
  <c r="X15" i="4"/>
  <c r="AZ9" i="2"/>
  <c r="Y15" i="4"/>
  <c r="BC9" i="2"/>
  <c r="AU8" i="49"/>
  <c r="P9" i="2" s="1"/>
  <c r="Z15" i="4"/>
  <c r="BF9" i="2"/>
  <c r="AA15" i="4"/>
  <c r="BI9" i="2"/>
  <c r="AV8" i="49"/>
  <c r="S9" i="2" s="1"/>
  <c r="AB15" i="4"/>
  <c r="BL9" i="2"/>
  <c r="AC15" i="4"/>
  <c r="T9" i="2"/>
  <c r="U9" i="2"/>
  <c r="Y10" i="2"/>
  <c r="AR9" i="49"/>
  <c r="P16" i="4"/>
  <c r="J16" i="4" s="1"/>
  <c r="AB10" i="2"/>
  <c r="AS9" i="49"/>
  <c r="J10" i="2" s="1"/>
  <c r="Q16" i="4"/>
  <c r="AE10" i="2"/>
  <c r="R16" i="4"/>
  <c r="K10" i="2"/>
  <c r="L10" i="2"/>
  <c r="AH10" i="2"/>
  <c r="S16" i="4"/>
  <c r="AK10" i="2"/>
  <c r="AT9" i="49"/>
  <c r="M10" i="2" s="1"/>
  <c r="T16" i="4"/>
  <c r="AN10" i="2"/>
  <c r="U16" i="4"/>
  <c r="N10" i="2"/>
  <c r="AQ10" i="2"/>
  <c r="V16" i="4"/>
  <c r="AT10" i="2"/>
  <c r="W16" i="4"/>
  <c r="AW10" i="2"/>
  <c r="X16" i="4"/>
  <c r="AZ10" i="2"/>
  <c r="Y16" i="4"/>
  <c r="BC10" i="2"/>
  <c r="AU9" i="49"/>
  <c r="P10" i="2" s="1"/>
  <c r="Z16" i="4"/>
  <c r="BF10" i="2"/>
  <c r="AA16" i="4"/>
  <c r="BI10" i="2"/>
  <c r="AV9" i="49"/>
  <c r="S10" i="2" s="1"/>
  <c r="AB16" i="4"/>
  <c r="BL10" i="2"/>
  <c r="AC16" i="4"/>
  <c r="T10" i="2"/>
  <c r="U10" i="2"/>
  <c r="Y11" i="2"/>
  <c r="AR10" i="49"/>
  <c r="P17" i="4"/>
  <c r="J17" i="4" s="1"/>
  <c r="AB11" i="2"/>
  <c r="AS10" i="49"/>
  <c r="J11" i="2" s="1"/>
  <c r="Q17" i="4"/>
  <c r="AE11" i="2"/>
  <c r="R17" i="4"/>
  <c r="L11" i="2"/>
  <c r="AH11" i="2"/>
  <c r="S17" i="4"/>
  <c r="AK11" i="2"/>
  <c r="AT10" i="49"/>
  <c r="M11" i="2" s="1"/>
  <c r="T17" i="4"/>
  <c r="AN11" i="2"/>
  <c r="U17" i="4"/>
  <c r="O11" i="2"/>
  <c r="AQ11" i="2"/>
  <c r="V17" i="4"/>
  <c r="AT11" i="2"/>
  <c r="W17" i="4"/>
  <c r="AW11" i="2"/>
  <c r="X17" i="4"/>
  <c r="AZ11" i="2"/>
  <c r="Y17" i="4"/>
  <c r="BC11" i="2"/>
  <c r="AU10" i="49"/>
  <c r="P11" i="2" s="1"/>
  <c r="Z17" i="4"/>
  <c r="BF11" i="2"/>
  <c r="AA17" i="4"/>
  <c r="BI11" i="2"/>
  <c r="AV10" i="49"/>
  <c r="S11" i="2" s="1"/>
  <c r="AB17" i="4"/>
  <c r="BL11" i="2"/>
  <c r="AC17" i="4"/>
  <c r="U11" i="2"/>
  <c r="Y14" i="2"/>
  <c r="AR13" i="49"/>
  <c r="P20" i="4"/>
  <c r="J20" i="4" s="1"/>
  <c r="AB14" i="2"/>
  <c r="AS13" i="49"/>
  <c r="J14" i="2" s="1"/>
  <c r="Q20" i="4"/>
  <c r="AE14" i="2"/>
  <c r="R20" i="4"/>
  <c r="K14" i="2"/>
  <c r="L14" i="2"/>
  <c r="AH14" i="2"/>
  <c r="S20" i="4"/>
  <c r="AK14" i="2"/>
  <c r="AT13" i="49"/>
  <c r="M14" i="2" s="1"/>
  <c r="T20" i="4"/>
  <c r="AN14" i="2"/>
  <c r="U20" i="4"/>
  <c r="N14" i="2"/>
  <c r="O14" i="2"/>
  <c r="AQ14" i="2"/>
  <c r="V20" i="4"/>
  <c r="AT14" i="2"/>
  <c r="W20" i="4"/>
  <c r="AW14" i="2"/>
  <c r="X20" i="4"/>
  <c r="AZ14" i="2"/>
  <c r="Y20" i="4"/>
  <c r="BC14" i="2"/>
  <c r="AU13" i="49"/>
  <c r="P14" i="2" s="1"/>
  <c r="Z20" i="4"/>
  <c r="BF14" i="2"/>
  <c r="AA20" i="4"/>
  <c r="BI14" i="2"/>
  <c r="AV13" i="49"/>
  <c r="S14" i="2" s="1"/>
  <c r="AB20" i="4"/>
  <c r="BL14" i="2"/>
  <c r="AC20" i="4"/>
  <c r="T14" i="2"/>
  <c r="U14" i="2"/>
  <c r="Y16" i="2"/>
  <c r="AR15" i="49"/>
  <c r="P22" i="4"/>
  <c r="J22" i="4" s="1"/>
  <c r="AB16" i="2"/>
  <c r="AS15" i="49"/>
  <c r="J16" i="2" s="1"/>
  <c r="Q22" i="4"/>
  <c r="AE16" i="2"/>
  <c r="R22" i="4"/>
  <c r="K16" i="2"/>
  <c r="L16" i="2"/>
  <c r="AH16" i="2"/>
  <c r="S22" i="4"/>
  <c r="AK16" i="2"/>
  <c r="AT15" i="49"/>
  <c r="M16" i="2" s="1"/>
  <c r="T22" i="4"/>
  <c r="AN16" i="2"/>
  <c r="U22" i="4"/>
  <c r="N16" i="2"/>
  <c r="O16" i="2"/>
  <c r="AQ16" i="2"/>
  <c r="V22" i="4"/>
  <c r="AT16" i="2"/>
  <c r="W22" i="4"/>
  <c r="AW16" i="2"/>
  <c r="X22" i="4"/>
  <c r="AZ16" i="2"/>
  <c r="Y22" i="4"/>
  <c r="BC16" i="2"/>
  <c r="Z22" i="4"/>
  <c r="AU15" i="49"/>
  <c r="P16" i="2" s="1"/>
  <c r="BF16" i="2"/>
  <c r="AA22" i="4"/>
  <c r="BI16" i="2"/>
  <c r="AV15" i="49"/>
  <c r="S16" i="2" s="1"/>
  <c r="AB22" i="4"/>
  <c r="BL16" i="2"/>
  <c r="AC22" i="4"/>
  <c r="T16" i="2"/>
  <c r="U16" i="2"/>
  <c r="Y18" i="2"/>
  <c r="AR17" i="49"/>
  <c r="P24" i="4"/>
  <c r="AB18" i="2"/>
  <c r="AS17" i="49"/>
  <c r="J18" i="2" s="1"/>
  <c r="Q24" i="4"/>
  <c r="AE18" i="2"/>
  <c r="R24" i="4"/>
  <c r="K18" i="2"/>
  <c r="L18" i="2"/>
  <c r="AH18" i="2"/>
  <c r="S24" i="4"/>
  <c r="AK18" i="2"/>
  <c r="AT17" i="49"/>
  <c r="M18" i="2" s="1"/>
  <c r="T24" i="4"/>
  <c r="AN18" i="2"/>
  <c r="U24" i="4"/>
  <c r="N18" i="2"/>
  <c r="O18" i="2"/>
  <c r="AQ18" i="2"/>
  <c r="V24" i="4"/>
  <c r="AT18" i="2"/>
  <c r="W24" i="4"/>
  <c r="AW18" i="2"/>
  <c r="X24" i="4"/>
  <c r="AZ18" i="2"/>
  <c r="Y24" i="4"/>
  <c r="BC18" i="2"/>
  <c r="Z24" i="4"/>
  <c r="AU17" i="49"/>
  <c r="P18" i="2" s="1"/>
  <c r="BF18" i="2"/>
  <c r="AA24" i="4"/>
  <c r="BI18" i="2"/>
  <c r="AV17" i="49"/>
  <c r="S18" i="2" s="1"/>
  <c r="AB24" i="4"/>
  <c r="BL18" i="2"/>
  <c r="AC24" i="4"/>
  <c r="T18" i="2"/>
  <c r="U18" i="2"/>
  <c r="Y20" i="2"/>
  <c r="AR19" i="49"/>
  <c r="P26" i="4"/>
  <c r="J26" i="4" s="1"/>
  <c r="AB20" i="2"/>
  <c r="AS19" i="49"/>
  <c r="J20" i="2" s="1"/>
  <c r="Q26" i="4"/>
  <c r="AE20" i="2"/>
  <c r="R26" i="4"/>
  <c r="K20" i="2"/>
  <c r="AH20" i="2"/>
  <c r="S26" i="4"/>
  <c r="AK20" i="2"/>
  <c r="AT19" i="49"/>
  <c r="M20" i="2" s="1"/>
  <c r="T26" i="4"/>
  <c r="AN20" i="2"/>
  <c r="U26" i="4"/>
  <c r="N20" i="2"/>
  <c r="Y23" i="2"/>
  <c r="AR22" i="49"/>
  <c r="P29" i="4"/>
  <c r="J29" i="4" s="1"/>
  <c r="AB23" i="2"/>
  <c r="AS22" i="49"/>
  <c r="J23" i="2" s="1"/>
  <c r="Q29" i="4"/>
  <c r="AE23" i="2"/>
  <c r="R29" i="4"/>
  <c r="K23" i="2"/>
  <c r="L23" i="2"/>
  <c r="AH23" i="2"/>
  <c r="S29" i="4"/>
  <c r="AK23" i="2"/>
  <c r="AT22" i="49"/>
  <c r="M23" i="2" s="1"/>
  <c r="T29" i="4"/>
  <c r="AN23" i="2"/>
  <c r="U29" i="4"/>
  <c r="N23" i="2"/>
  <c r="O23" i="2"/>
  <c r="AQ23" i="2"/>
  <c r="V29" i="4"/>
  <c r="AT23" i="2"/>
  <c r="W29" i="4"/>
  <c r="AW23" i="2"/>
  <c r="X29" i="4"/>
  <c r="AZ23" i="2"/>
  <c r="Y29" i="4"/>
  <c r="BC23" i="2"/>
  <c r="AU22" i="49"/>
  <c r="P23" i="2" s="1"/>
  <c r="Z29" i="4"/>
  <c r="BF23" i="2"/>
  <c r="AA29" i="4"/>
  <c r="BI23" i="2"/>
  <c r="AV22" i="49"/>
  <c r="S23" i="2" s="1"/>
  <c r="AB29" i="4"/>
  <c r="BL23" i="2"/>
  <c r="AC29" i="4"/>
  <c r="T23" i="2"/>
  <c r="U23" i="2"/>
  <c r="Y24" i="2"/>
  <c r="AR23" i="49"/>
  <c r="P30" i="4"/>
  <c r="J30" i="4" s="1"/>
  <c r="AB24" i="2"/>
  <c r="AS23" i="49"/>
  <c r="J24" i="2" s="1"/>
  <c r="Q30" i="4"/>
  <c r="AE24" i="2"/>
  <c r="R30" i="4"/>
  <c r="K24" i="2"/>
  <c r="L24" i="2"/>
  <c r="AH24" i="2"/>
  <c r="S30" i="4"/>
  <c r="AK24" i="2"/>
  <c r="AT23" i="49"/>
  <c r="M24" i="2" s="1"/>
  <c r="T30" i="4"/>
  <c r="AN24" i="2"/>
  <c r="U30" i="4"/>
  <c r="O24" i="2"/>
  <c r="AT24" i="2"/>
  <c r="W30" i="4"/>
  <c r="AZ24" i="2"/>
  <c r="Y30" i="4"/>
  <c r="Q24" i="2"/>
  <c r="BF24" i="2"/>
  <c r="AA30" i="4"/>
  <c r="BL24" i="2"/>
  <c r="AC30" i="4"/>
  <c r="U24" i="2"/>
  <c r="AN25" i="2"/>
  <c r="U31" i="4"/>
  <c r="O25" i="2"/>
  <c r="AT25" i="2"/>
  <c r="W31" i="4"/>
  <c r="AZ25" i="2"/>
  <c r="Y31" i="4"/>
  <c r="Q25" i="2"/>
  <c r="BF25" i="2"/>
  <c r="AA31" i="4"/>
  <c r="BL25" i="2"/>
  <c r="AC31" i="4"/>
  <c r="U25" i="2"/>
  <c r="H27" i="2"/>
  <c r="Y27" i="2"/>
  <c r="AR26" i="49"/>
  <c r="P33" i="4"/>
  <c r="J33" i="4" s="1"/>
  <c r="AE27" i="2"/>
  <c r="R33" i="4"/>
  <c r="L27" i="2"/>
  <c r="AK27" i="2"/>
  <c r="AT26" i="49"/>
  <c r="M27" i="2" s="1"/>
  <c r="T33" i="4"/>
  <c r="N27" i="2"/>
  <c r="AQ27" i="2"/>
  <c r="V33" i="4"/>
  <c r="AW27" i="2"/>
  <c r="X33" i="4"/>
  <c r="BC27" i="2"/>
  <c r="AU26" i="49"/>
  <c r="P27" i="2" s="1"/>
  <c r="Z33" i="4"/>
  <c r="R27" i="2"/>
  <c r="BI27" i="2"/>
  <c r="AV26" i="49"/>
  <c r="S27" i="2" s="1"/>
  <c r="AB33" i="4"/>
  <c r="T27" i="2"/>
  <c r="I29" i="2"/>
  <c r="AB29" i="2"/>
  <c r="AS28" i="49"/>
  <c r="J29" i="2" s="1"/>
  <c r="Q35" i="4"/>
  <c r="K29" i="2"/>
  <c r="AH29" i="2"/>
  <c r="S35" i="4"/>
  <c r="AN29" i="2"/>
  <c r="U35" i="4"/>
  <c r="O29" i="2"/>
  <c r="AT29" i="2"/>
  <c r="W35" i="4"/>
  <c r="AZ29" i="2"/>
  <c r="Y35" i="4"/>
  <c r="BC29" i="2"/>
  <c r="AU28" i="49"/>
  <c r="P29" i="2" s="1"/>
  <c r="Z35" i="4"/>
  <c r="R29" i="2"/>
  <c r="BI29" i="2"/>
  <c r="AV28" i="49"/>
  <c r="S29" i="2" s="1"/>
  <c r="AB35" i="4"/>
  <c r="T29" i="2"/>
  <c r="AQ30" i="2"/>
  <c r="V36" i="4"/>
  <c r="AT30" i="2"/>
  <c r="W36" i="4"/>
  <c r="AW30" i="2"/>
  <c r="X36" i="4"/>
  <c r="AZ30" i="2"/>
  <c r="Y36" i="4"/>
  <c r="BC30" i="2"/>
  <c r="Z36" i="4"/>
  <c r="AU29" i="49"/>
  <c r="P30" i="2" s="1"/>
  <c r="BF30" i="2"/>
  <c r="AA36" i="4"/>
  <c r="BI30" i="2"/>
  <c r="AV29" i="49"/>
  <c r="S30" i="2" s="1"/>
  <c r="AB36" i="4"/>
  <c r="BL30" i="2"/>
  <c r="AC36" i="4"/>
  <c r="I32" i="2"/>
  <c r="AB32" i="2"/>
  <c r="AS31" i="49"/>
  <c r="J32" i="2" s="1"/>
  <c r="Q38" i="4"/>
  <c r="K32" i="2"/>
  <c r="AH32" i="2"/>
  <c r="S38" i="4"/>
  <c r="AN32" i="2"/>
  <c r="U38" i="4"/>
  <c r="AG8" i="2"/>
  <c r="BE8" i="2"/>
  <c r="Y12" i="2"/>
  <c r="AR11" i="49"/>
  <c r="P18" i="4"/>
  <c r="AB12" i="2"/>
  <c r="AS11" i="49"/>
  <c r="J12" i="2" s="1"/>
  <c r="Q18" i="4"/>
  <c r="AE12" i="2"/>
  <c r="R18" i="4"/>
  <c r="K12" i="2"/>
  <c r="L12" i="2"/>
  <c r="AH12" i="2"/>
  <c r="S18" i="4"/>
  <c r="AK12" i="2"/>
  <c r="AT11" i="49"/>
  <c r="M12" i="2" s="1"/>
  <c r="T18" i="4"/>
  <c r="AN12" i="2"/>
  <c r="U18" i="4"/>
  <c r="N12" i="2"/>
  <c r="O12" i="2"/>
  <c r="AQ12" i="2"/>
  <c r="V18" i="4"/>
  <c r="AT12" i="2"/>
  <c r="W18" i="4"/>
  <c r="AW12" i="2"/>
  <c r="X18" i="4"/>
  <c r="AZ12" i="2"/>
  <c r="Y18" i="4"/>
  <c r="BC12" i="2"/>
  <c r="AU11" i="49"/>
  <c r="P12" i="2" s="1"/>
  <c r="Z18" i="4"/>
  <c r="BF12" i="2"/>
  <c r="AA18" i="4"/>
  <c r="BI12" i="2"/>
  <c r="AV11" i="49"/>
  <c r="S12" i="2" s="1"/>
  <c r="AB18" i="4"/>
  <c r="BL12" i="2"/>
  <c r="AC18" i="4"/>
  <c r="T12" i="2"/>
  <c r="U12" i="2"/>
  <c r="Y13" i="2"/>
  <c r="AR12" i="49"/>
  <c r="P19" i="4"/>
  <c r="J19" i="4" s="1"/>
  <c r="AB13" i="2"/>
  <c r="AS12" i="49"/>
  <c r="J13" i="2" s="1"/>
  <c r="Q19" i="4"/>
  <c r="AE13" i="2"/>
  <c r="R19" i="4"/>
  <c r="L13" i="2"/>
  <c r="AH13" i="2"/>
  <c r="S19" i="4"/>
  <c r="AK13" i="2"/>
  <c r="AT12" i="49"/>
  <c r="M13" i="2" s="1"/>
  <c r="T19" i="4"/>
  <c r="AN13" i="2"/>
  <c r="U19" i="4"/>
  <c r="O13" i="2"/>
  <c r="AQ13" i="2"/>
  <c r="V19" i="4"/>
  <c r="AT13" i="2"/>
  <c r="W19" i="4"/>
  <c r="AW13" i="2"/>
  <c r="X19" i="4"/>
  <c r="AZ13" i="2"/>
  <c r="Y19" i="4"/>
  <c r="BC13" i="2"/>
  <c r="AU12" i="49"/>
  <c r="P13" i="2" s="1"/>
  <c r="Z19" i="4"/>
  <c r="Q13" i="2"/>
  <c r="BF13" i="2"/>
  <c r="AA19" i="4"/>
  <c r="BI13" i="2"/>
  <c r="AV12" i="49"/>
  <c r="S13" i="2" s="1"/>
  <c r="AB19" i="4"/>
  <c r="BL13" i="2"/>
  <c r="AC19" i="4"/>
  <c r="U13" i="2"/>
  <c r="Y15" i="2"/>
  <c r="AR14" i="49"/>
  <c r="P21" i="4"/>
  <c r="J21" i="4" s="1"/>
  <c r="AB15" i="2"/>
  <c r="AS14" i="49"/>
  <c r="J15" i="2" s="1"/>
  <c r="Q21" i="4"/>
  <c r="AE15" i="2"/>
  <c r="R21" i="4"/>
  <c r="K15" i="2"/>
  <c r="L15" i="2"/>
  <c r="AH15" i="2"/>
  <c r="S21" i="4"/>
  <c r="AK15" i="2"/>
  <c r="AT14" i="49"/>
  <c r="M15" i="2" s="1"/>
  <c r="T21" i="4"/>
  <c r="AN15" i="2"/>
  <c r="U21" i="4"/>
  <c r="N15" i="2"/>
  <c r="O15" i="2"/>
  <c r="AQ15" i="2"/>
  <c r="V21" i="4"/>
  <c r="AT15" i="2"/>
  <c r="W21" i="4"/>
  <c r="AW15" i="2"/>
  <c r="X21" i="4"/>
  <c r="AZ15" i="2"/>
  <c r="Y21" i="4"/>
  <c r="BC15" i="2"/>
  <c r="AU14" i="49"/>
  <c r="P15" i="2" s="1"/>
  <c r="Z21" i="4"/>
  <c r="BF15" i="2"/>
  <c r="AA21" i="4"/>
  <c r="BI15" i="2"/>
  <c r="AV14" i="49"/>
  <c r="S15" i="2" s="1"/>
  <c r="AB21" i="4"/>
  <c r="BL15" i="2"/>
  <c r="AC21" i="4"/>
  <c r="T15" i="2"/>
  <c r="U15" i="2"/>
  <c r="Y17" i="2"/>
  <c r="AR16" i="49"/>
  <c r="P23" i="4"/>
  <c r="J23" i="4" s="1"/>
  <c r="AB17" i="2"/>
  <c r="AS16" i="49"/>
  <c r="J17" i="2" s="1"/>
  <c r="Q23" i="4"/>
  <c r="AE17" i="2"/>
  <c r="R23" i="4"/>
  <c r="K17" i="2"/>
  <c r="L17" i="2"/>
  <c r="AH17" i="2"/>
  <c r="S23" i="4"/>
  <c r="AK17" i="2"/>
  <c r="AT16" i="49"/>
  <c r="M17" i="2" s="1"/>
  <c r="T23" i="4"/>
  <c r="AN17" i="2"/>
  <c r="U23" i="4"/>
  <c r="N17" i="2"/>
  <c r="O17" i="2"/>
  <c r="AQ17" i="2"/>
  <c r="V23" i="4"/>
  <c r="AT17" i="2"/>
  <c r="W23" i="4"/>
  <c r="AW17" i="2"/>
  <c r="X23" i="4"/>
  <c r="AZ17" i="2"/>
  <c r="Y23" i="4"/>
  <c r="BC17" i="2"/>
  <c r="AU16" i="49"/>
  <c r="P17" i="2" s="1"/>
  <c r="Z23" i="4"/>
  <c r="BF17" i="2"/>
  <c r="AA23" i="4"/>
  <c r="BI17" i="2"/>
  <c r="AV16" i="49"/>
  <c r="S17" i="2" s="1"/>
  <c r="AB23" i="4"/>
  <c r="BL17" i="2"/>
  <c r="AC23" i="4"/>
  <c r="T17" i="2"/>
  <c r="U17" i="2"/>
  <c r="Y19" i="2"/>
  <c r="AR18" i="49"/>
  <c r="P25" i="4"/>
  <c r="J25" i="4" s="1"/>
  <c r="AB19" i="2"/>
  <c r="AS18" i="49"/>
  <c r="J19" i="2" s="1"/>
  <c r="Q25" i="4"/>
  <c r="AE19" i="2"/>
  <c r="R25" i="4"/>
  <c r="K19" i="2"/>
  <c r="L19" i="2"/>
  <c r="AH19" i="2"/>
  <c r="S25" i="4"/>
  <c r="AK19" i="2"/>
  <c r="AT18" i="49"/>
  <c r="M19" i="2" s="1"/>
  <c r="T25" i="4"/>
  <c r="AN19" i="2"/>
  <c r="U25" i="4"/>
  <c r="N19" i="2"/>
  <c r="O19" i="2"/>
  <c r="AQ19" i="2"/>
  <c r="V25" i="4"/>
  <c r="AT19" i="2"/>
  <c r="W25" i="4"/>
  <c r="AW19" i="2"/>
  <c r="X25" i="4"/>
  <c r="AZ19" i="2"/>
  <c r="Y25" i="4"/>
  <c r="BC19" i="2"/>
  <c r="AU18" i="49"/>
  <c r="P19" i="2" s="1"/>
  <c r="Z25" i="4"/>
  <c r="BF19" i="2"/>
  <c r="AA25" i="4"/>
  <c r="BI19" i="2"/>
  <c r="AV18" i="49"/>
  <c r="S19" i="2" s="1"/>
  <c r="AB25" i="4"/>
  <c r="BL19" i="2"/>
  <c r="AC25" i="4"/>
  <c r="T19" i="2"/>
  <c r="U19" i="2"/>
  <c r="AQ20" i="2"/>
  <c r="V26" i="4"/>
  <c r="AT20" i="2"/>
  <c r="W26" i="4"/>
  <c r="AW20" i="2"/>
  <c r="X26" i="4"/>
  <c r="AZ20" i="2"/>
  <c r="Y26" i="4"/>
  <c r="BC20" i="2"/>
  <c r="Z26" i="4"/>
  <c r="AU19" i="49"/>
  <c r="P20" i="2" s="1"/>
  <c r="BF20" i="2"/>
  <c r="AA26" i="4"/>
  <c r="BI20" i="2"/>
  <c r="AV19" i="49"/>
  <c r="S20" i="2" s="1"/>
  <c r="AB26" i="4"/>
  <c r="BL20" i="2"/>
  <c r="AC26" i="4"/>
  <c r="T20" i="2"/>
  <c r="Y21" i="2"/>
  <c r="AR20" i="49"/>
  <c r="P27" i="4"/>
  <c r="J27" i="4" s="1"/>
  <c r="AB21" i="2"/>
  <c r="AS20" i="49"/>
  <c r="J21" i="2" s="1"/>
  <c r="Q27" i="4"/>
  <c r="AE21" i="2"/>
  <c r="R27" i="4"/>
  <c r="K21" i="2"/>
  <c r="L21" i="2"/>
  <c r="AH21" i="2"/>
  <c r="S27" i="4"/>
  <c r="AK21" i="2"/>
  <c r="AT20" i="49"/>
  <c r="M21" i="2" s="1"/>
  <c r="T27" i="4"/>
  <c r="AN21" i="2"/>
  <c r="U27" i="4"/>
  <c r="N21" i="2"/>
  <c r="O21" i="2"/>
  <c r="AQ21" i="2"/>
  <c r="V27" i="4"/>
  <c r="AT21" i="2"/>
  <c r="W27" i="4"/>
  <c r="AW21" i="2"/>
  <c r="X27" i="4"/>
  <c r="AZ21" i="2"/>
  <c r="Y27" i="4"/>
  <c r="BC21" i="2"/>
  <c r="AU20" i="49"/>
  <c r="P21" i="2" s="1"/>
  <c r="Z27" i="4"/>
  <c r="BF21" i="2"/>
  <c r="AA27" i="4"/>
  <c r="BI21" i="2"/>
  <c r="AV20" i="49"/>
  <c r="S21" i="2" s="1"/>
  <c r="AB27" i="4"/>
  <c r="BL21" i="2"/>
  <c r="AC27" i="4"/>
  <c r="T21" i="2"/>
  <c r="U21" i="2"/>
  <c r="Y22" i="2"/>
  <c r="AR21" i="49"/>
  <c r="P28" i="4"/>
  <c r="AB22" i="2"/>
  <c r="AS21" i="49"/>
  <c r="J22" i="2" s="1"/>
  <c r="Q28" i="4"/>
  <c r="AE22" i="2"/>
  <c r="R28" i="4"/>
  <c r="K22" i="2"/>
  <c r="L22" i="2"/>
  <c r="AH22" i="2"/>
  <c r="S28" i="4"/>
  <c r="AK22" i="2"/>
  <c r="AT21" i="49"/>
  <c r="M22" i="2" s="1"/>
  <c r="T28" i="4"/>
  <c r="AN22" i="2"/>
  <c r="U28" i="4"/>
  <c r="N22" i="2"/>
  <c r="O22" i="2"/>
  <c r="AQ22" i="2"/>
  <c r="V28" i="4"/>
  <c r="AT22" i="2"/>
  <c r="W28" i="4"/>
  <c r="AW22" i="2"/>
  <c r="X28" i="4"/>
  <c r="AZ22" i="2"/>
  <c r="Y28" i="4"/>
  <c r="BC22" i="2"/>
  <c r="Z28" i="4"/>
  <c r="AU21" i="49"/>
  <c r="P22" i="2" s="1"/>
  <c r="BF22" i="2"/>
  <c r="AA28" i="4"/>
  <c r="BI22" i="2"/>
  <c r="AV21" i="49"/>
  <c r="S22" i="2" s="1"/>
  <c r="AB28" i="4"/>
  <c r="BL22" i="2"/>
  <c r="AC28" i="4"/>
  <c r="T22" i="2"/>
  <c r="U22" i="2"/>
  <c r="N24" i="2"/>
  <c r="AQ24" i="2"/>
  <c r="V30" i="4"/>
  <c r="AW24" i="2"/>
  <c r="X30" i="4"/>
  <c r="BC24" i="2"/>
  <c r="Z30" i="4"/>
  <c r="AU23" i="49"/>
  <c r="P24" i="2" s="1"/>
  <c r="R24" i="2"/>
  <c r="BI24" i="2"/>
  <c r="AV23" i="49"/>
  <c r="S24" i="2" s="1"/>
  <c r="AB30" i="4"/>
  <c r="T24" i="2"/>
  <c r="AK25" i="2"/>
  <c r="AT24" i="49"/>
  <c r="M25" i="2" s="1"/>
  <c r="T31" i="4"/>
  <c r="N25" i="2"/>
  <c r="AQ25" i="2"/>
  <c r="V31" i="4"/>
  <c r="AW25" i="2"/>
  <c r="X31" i="4"/>
  <c r="BC25" i="2"/>
  <c r="AU24" i="49"/>
  <c r="P25" i="2" s="1"/>
  <c r="Z31" i="4"/>
  <c r="R25" i="2"/>
  <c r="BI25" i="2"/>
  <c r="AV24" i="49"/>
  <c r="S25" i="2" s="1"/>
  <c r="AB31" i="4"/>
  <c r="T25" i="2"/>
  <c r="I27" i="2"/>
  <c r="AB27" i="2"/>
  <c r="AS26" i="49"/>
  <c r="J27" i="2" s="1"/>
  <c r="Q33" i="4"/>
  <c r="K27" i="2"/>
  <c r="AH27" i="2"/>
  <c r="S33" i="4"/>
  <c r="AN27" i="2"/>
  <c r="U33" i="4"/>
  <c r="O27" i="2"/>
  <c r="AT27" i="2"/>
  <c r="W33" i="4"/>
  <c r="AZ27" i="2"/>
  <c r="Y33" i="4"/>
  <c r="Q27" i="2"/>
  <c r="BF27" i="2"/>
  <c r="AA33" i="4"/>
  <c r="BL27" i="2"/>
  <c r="AC33" i="4"/>
  <c r="U27" i="2"/>
  <c r="H29" i="2"/>
  <c r="Y29" i="2"/>
  <c r="AR28" i="49"/>
  <c r="P35" i="4"/>
  <c r="AE29" i="2"/>
  <c r="R35" i="4"/>
  <c r="L29" i="2"/>
  <c r="AK29" i="2"/>
  <c r="AT28" i="49"/>
  <c r="M29" i="2" s="1"/>
  <c r="T35" i="4"/>
  <c r="N29" i="2"/>
  <c r="AQ29" i="2"/>
  <c r="V35" i="4"/>
  <c r="AW29" i="2"/>
  <c r="X35" i="4"/>
  <c r="Q29" i="2"/>
  <c r="BF29" i="2"/>
  <c r="AA35" i="4"/>
  <c r="BL29" i="2"/>
  <c r="AC35" i="4"/>
  <c r="U29" i="2"/>
  <c r="O30" i="2"/>
  <c r="R30" i="2"/>
  <c r="U30" i="2"/>
  <c r="H32" i="2"/>
  <c r="Y32" i="2"/>
  <c r="AR31" i="49"/>
  <c r="P38" i="4"/>
  <c r="J38" i="4" s="1"/>
  <c r="AE32" i="2"/>
  <c r="R38" i="4"/>
  <c r="L32" i="2"/>
  <c r="AK32" i="2"/>
  <c r="AT31" i="49"/>
  <c r="M32" i="2" s="1"/>
  <c r="T38" i="4"/>
  <c r="N32" i="2"/>
  <c r="O32" i="2"/>
  <c r="AQ32" i="2"/>
  <c r="V38" i="4"/>
  <c r="AT32" i="2"/>
  <c r="W38" i="4"/>
  <c r="AW32" i="2"/>
  <c r="X38" i="4"/>
  <c r="AZ32" i="2"/>
  <c r="Y38" i="4"/>
  <c r="BC32" i="2"/>
  <c r="Z38" i="4"/>
  <c r="AU31" i="49"/>
  <c r="P32" i="2" s="1"/>
  <c r="Q32" i="2"/>
  <c r="BF32" i="2"/>
  <c r="AA38" i="4"/>
  <c r="BI32" i="2"/>
  <c r="AV31" i="49"/>
  <c r="S32" i="2" s="1"/>
  <c r="AB38" i="4"/>
  <c r="BL32" i="2"/>
  <c r="AC38" i="4"/>
  <c r="T32" i="2"/>
  <c r="U32" i="2"/>
  <c r="Y33" i="2"/>
  <c r="AR32" i="49"/>
  <c r="P39" i="4"/>
  <c r="J39" i="4" s="1"/>
  <c r="AB33" i="2"/>
  <c r="AS32" i="49"/>
  <c r="J33" i="2" s="1"/>
  <c r="Q39" i="4"/>
  <c r="AE33" i="2"/>
  <c r="R39" i="4"/>
  <c r="K33" i="2"/>
  <c r="L33" i="2"/>
  <c r="AH33" i="2"/>
  <c r="S39" i="4"/>
  <c r="AK33" i="2"/>
  <c r="AT32" i="49"/>
  <c r="M33" i="2" s="1"/>
  <c r="T39" i="4"/>
  <c r="AN33" i="2"/>
  <c r="U39" i="4"/>
  <c r="N33" i="2"/>
  <c r="O33" i="2"/>
  <c r="AQ33" i="2"/>
  <c r="V39" i="4"/>
  <c r="AT33" i="2"/>
  <c r="W39" i="4"/>
  <c r="AW33" i="2"/>
  <c r="X39" i="4"/>
  <c r="AZ33" i="2"/>
  <c r="Y39" i="4"/>
  <c r="BC33" i="2"/>
  <c r="AU32" i="49"/>
  <c r="P33" i="2" s="1"/>
  <c r="Z39" i="4"/>
  <c r="BF33" i="2"/>
  <c r="AA39" i="4"/>
  <c r="BI33" i="2"/>
  <c r="AV32" i="49"/>
  <c r="S33" i="2" s="1"/>
  <c r="AB39" i="4"/>
  <c r="BL33" i="2"/>
  <c r="AC39" i="4"/>
  <c r="T33" i="2"/>
  <c r="U33" i="2"/>
  <c r="Y34" i="2"/>
  <c r="AR33" i="49"/>
  <c r="P40" i="4"/>
  <c r="AB34" i="2"/>
  <c r="AS33" i="49"/>
  <c r="J34" i="2" s="1"/>
  <c r="Q40" i="4"/>
  <c r="AE34" i="2"/>
  <c r="R40" i="4"/>
  <c r="K34" i="2"/>
  <c r="L34" i="2"/>
  <c r="AH34" i="2"/>
  <c r="S40" i="4"/>
  <c r="AK34" i="2"/>
  <c r="AT33" i="49"/>
  <c r="M34" i="2" s="1"/>
  <c r="T40" i="4"/>
  <c r="AN34" i="2"/>
  <c r="U40" i="4"/>
  <c r="N34" i="2"/>
  <c r="O34" i="2"/>
  <c r="AQ34" i="2"/>
  <c r="V40" i="4"/>
  <c r="AT34" i="2"/>
  <c r="W40" i="4"/>
  <c r="AW34" i="2"/>
  <c r="X40" i="4"/>
  <c r="AZ34" i="2"/>
  <c r="Y40" i="4"/>
  <c r="BC34" i="2"/>
  <c r="Z40" i="4"/>
  <c r="AU33" i="49"/>
  <c r="P34" i="2" s="1"/>
  <c r="BF34" i="2"/>
  <c r="AA40" i="4"/>
  <c r="BI34" i="2"/>
  <c r="AV33" i="49"/>
  <c r="S34" i="2" s="1"/>
  <c r="AB40" i="4"/>
  <c r="BL34" i="2"/>
  <c r="AC40" i="4"/>
  <c r="T34" i="2"/>
  <c r="U34" i="2"/>
  <c r="AZ35" i="2"/>
  <c r="Y41" i="4"/>
  <c r="BC35" i="2"/>
  <c r="AU34" i="49"/>
  <c r="P35" i="2" s="1"/>
  <c r="Z41" i="4"/>
  <c r="BF35" i="2"/>
  <c r="AA41" i="4"/>
  <c r="BI35" i="2"/>
  <c r="AV34" i="49"/>
  <c r="S35" i="2" s="1"/>
  <c r="AB41" i="4"/>
  <c r="BL35" i="2"/>
  <c r="AC41" i="4"/>
  <c r="T35" i="2"/>
  <c r="O44" i="4"/>
  <c r="Y38" i="2"/>
  <c r="P44" i="4"/>
  <c r="AB38" i="2"/>
  <c r="AS37" i="49"/>
  <c r="J38" i="2" s="1"/>
  <c r="Q44" i="4"/>
  <c r="AE38" i="2"/>
  <c r="R44" i="4"/>
  <c r="K38" i="2"/>
  <c r="L38" i="2"/>
  <c r="AH38" i="2"/>
  <c r="S44" i="4"/>
  <c r="AK38" i="2"/>
  <c r="AT37" i="49"/>
  <c r="M38" i="2" s="1"/>
  <c r="T44" i="4"/>
  <c r="AN38" i="2"/>
  <c r="U44" i="4"/>
  <c r="N38" i="2"/>
  <c r="O38" i="2"/>
  <c r="AQ38" i="2"/>
  <c r="V44" i="4"/>
  <c r="AT38" i="2"/>
  <c r="W44" i="4"/>
  <c r="AW38" i="2"/>
  <c r="X44" i="4"/>
  <c r="AZ38" i="2"/>
  <c r="Y44" i="4"/>
  <c r="BC38" i="2"/>
  <c r="AU37" i="49"/>
  <c r="P38" i="2" s="1"/>
  <c r="Z44" i="4"/>
  <c r="BF38" i="2"/>
  <c r="AA44" i="4"/>
  <c r="BI38" i="2"/>
  <c r="AV37" i="49"/>
  <c r="S38" i="2" s="1"/>
  <c r="AB44" i="4"/>
  <c r="BL38" i="2"/>
  <c r="AC44" i="4"/>
  <c r="T38" i="2"/>
  <c r="U38" i="2"/>
  <c r="AR42" i="49"/>
  <c r="O49" i="4"/>
  <c r="P49" i="4"/>
  <c r="AS42" i="49"/>
  <c r="J43" i="2" s="1"/>
  <c r="Q49" i="4"/>
  <c r="R49" i="4"/>
  <c r="K43" i="2"/>
  <c r="L43" i="2"/>
  <c r="S49" i="4"/>
  <c r="AT42" i="49"/>
  <c r="M43" i="2" s="1"/>
  <c r="T49" i="4"/>
  <c r="U49" i="4"/>
  <c r="N43" i="2"/>
  <c r="O43" i="2"/>
  <c r="V49" i="4"/>
  <c r="W49" i="4"/>
  <c r="X49" i="4"/>
  <c r="Y49" i="4"/>
  <c r="Z49" i="4"/>
  <c r="AU42" i="49"/>
  <c r="P43" i="2" s="1"/>
  <c r="AA49" i="4"/>
  <c r="AV42" i="49"/>
  <c r="S43" i="2" s="1"/>
  <c r="AB49" i="4"/>
  <c r="AC49" i="4"/>
  <c r="T43" i="2"/>
  <c r="U43" i="2"/>
  <c r="O50" i="4"/>
  <c r="AR43" i="49"/>
  <c r="P50" i="4"/>
  <c r="AS43" i="49"/>
  <c r="J44" i="2" s="1"/>
  <c r="Q50" i="4"/>
  <c r="R50" i="4"/>
  <c r="K44" i="2"/>
  <c r="L44" i="2"/>
  <c r="S50" i="4"/>
  <c r="AT43" i="49"/>
  <c r="M44" i="2" s="1"/>
  <c r="T50" i="4"/>
  <c r="U50" i="4"/>
  <c r="N44" i="2"/>
  <c r="O44" i="2"/>
  <c r="V50" i="4"/>
  <c r="W50" i="4"/>
  <c r="X50" i="4"/>
  <c r="Y50" i="4"/>
  <c r="AU43" i="49"/>
  <c r="P44" i="2" s="1"/>
  <c r="Z50" i="4"/>
  <c r="AA50" i="4"/>
  <c r="AV43" i="49"/>
  <c r="S44" i="2" s="1"/>
  <c r="AB50" i="4"/>
  <c r="AC50" i="4"/>
  <c r="T44" i="2"/>
  <c r="U44" i="2"/>
  <c r="Y25" i="2"/>
  <c r="AR24" i="49"/>
  <c r="P31" i="4"/>
  <c r="J31" i="4" s="1"/>
  <c r="AB25" i="2"/>
  <c r="AS24" i="49"/>
  <c r="J25" i="2" s="1"/>
  <c r="Q31" i="4"/>
  <c r="AE25" i="2"/>
  <c r="R31" i="4"/>
  <c r="K25" i="2"/>
  <c r="AH25" i="2"/>
  <c r="S31" i="4"/>
  <c r="Y28" i="2"/>
  <c r="AR27" i="49"/>
  <c r="P34" i="4"/>
  <c r="J34" i="4" s="1"/>
  <c r="AB28" i="2"/>
  <c r="AS27" i="49"/>
  <c r="J28" i="2" s="1"/>
  <c r="Q34" i="4"/>
  <c r="AE28" i="2"/>
  <c r="R34" i="4"/>
  <c r="K28" i="2"/>
  <c r="L28" i="2"/>
  <c r="AH28" i="2"/>
  <c r="S34" i="4"/>
  <c r="AK28" i="2"/>
  <c r="AT27" i="49"/>
  <c r="M28" i="2" s="1"/>
  <c r="T34" i="4"/>
  <c r="AN28" i="2"/>
  <c r="U34" i="4"/>
  <c r="N28" i="2"/>
  <c r="O28" i="2"/>
  <c r="AQ28" i="2"/>
  <c r="V34" i="4"/>
  <c r="AT28" i="2"/>
  <c r="W34" i="4"/>
  <c r="AW28" i="2"/>
  <c r="X34" i="4"/>
  <c r="AZ28" i="2"/>
  <c r="Y34" i="4"/>
  <c r="BC28" i="2"/>
  <c r="Z34" i="4"/>
  <c r="AU27" i="49"/>
  <c r="P28" i="2" s="1"/>
  <c r="BF28" i="2"/>
  <c r="AA34" i="4"/>
  <c r="BI28" i="2"/>
  <c r="AV27" i="49"/>
  <c r="S28" i="2" s="1"/>
  <c r="AB34" i="4"/>
  <c r="BL28" i="2"/>
  <c r="AC34" i="4"/>
  <c r="T28" i="2"/>
  <c r="U28" i="2"/>
  <c r="Y30" i="2"/>
  <c r="AR29" i="49"/>
  <c r="P36" i="4"/>
  <c r="AB30" i="2"/>
  <c r="AS29" i="49"/>
  <c r="J30" i="2" s="1"/>
  <c r="Q36" i="4"/>
  <c r="AE30" i="2"/>
  <c r="R36" i="4"/>
  <c r="L30" i="2"/>
  <c r="AH30" i="2"/>
  <c r="S36" i="4"/>
  <c r="AK30" i="2"/>
  <c r="AT29" i="49"/>
  <c r="M30" i="2" s="1"/>
  <c r="T36" i="4"/>
  <c r="AN30" i="2"/>
  <c r="U36" i="4"/>
  <c r="Y31" i="2"/>
  <c r="AR30" i="49"/>
  <c r="P37" i="4"/>
  <c r="J37" i="4" s="1"/>
  <c r="AB31" i="2"/>
  <c r="AS30" i="49"/>
  <c r="J31" i="2" s="1"/>
  <c r="Q37" i="4"/>
  <c r="AE31" i="2"/>
  <c r="R37" i="4"/>
  <c r="K31" i="2"/>
  <c r="L31" i="2"/>
  <c r="AH31" i="2"/>
  <c r="S37" i="4"/>
  <c r="AK31" i="2"/>
  <c r="AT30" i="49"/>
  <c r="M31" i="2" s="1"/>
  <c r="T37" i="4"/>
  <c r="AN31" i="2"/>
  <c r="U37" i="4"/>
  <c r="N31" i="2"/>
  <c r="O31" i="2"/>
  <c r="AQ31" i="2"/>
  <c r="V37" i="4"/>
  <c r="AT31" i="2"/>
  <c r="W37" i="4"/>
  <c r="AW31" i="2"/>
  <c r="X37" i="4"/>
  <c r="AZ31" i="2"/>
  <c r="Y37" i="4"/>
  <c r="BC31" i="2"/>
  <c r="AU30" i="49"/>
  <c r="P31" i="2" s="1"/>
  <c r="Z37" i="4"/>
  <c r="BF31" i="2"/>
  <c r="AA37" i="4"/>
  <c r="BI31" i="2"/>
  <c r="AV30" i="49"/>
  <c r="S31" i="2" s="1"/>
  <c r="AB37" i="4"/>
  <c r="BL31" i="2"/>
  <c r="AC37" i="4"/>
  <c r="T31" i="2"/>
  <c r="U31" i="2"/>
  <c r="O41" i="4"/>
  <c r="AR34" i="49"/>
  <c r="Y35" i="2"/>
  <c r="P41" i="4"/>
  <c r="AB35" i="2"/>
  <c r="AS34" i="49"/>
  <c r="J35" i="2" s="1"/>
  <c r="Q41" i="4"/>
  <c r="AE35" i="2"/>
  <c r="R41" i="4"/>
  <c r="K35" i="2"/>
  <c r="AH35" i="2"/>
  <c r="S41" i="4"/>
  <c r="AK35" i="2"/>
  <c r="AT34" i="49"/>
  <c r="M35" i="2" s="1"/>
  <c r="T41" i="4"/>
  <c r="AN35" i="2"/>
  <c r="U41" i="4"/>
  <c r="N35" i="2"/>
  <c r="AQ35" i="2"/>
  <c r="V41" i="4"/>
  <c r="AT35" i="2"/>
  <c r="W41" i="4"/>
  <c r="AW35" i="2"/>
  <c r="X41" i="4"/>
  <c r="AR35" i="49"/>
  <c r="O42" i="4"/>
  <c r="Y36" i="2"/>
  <c r="P42" i="4"/>
  <c r="AB36" i="2"/>
  <c r="AS35" i="49"/>
  <c r="J36" i="2" s="1"/>
  <c r="Q42" i="4"/>
  <c r="AE36" i="2"/>
  <c r="R42" i="4"/>
  <c r="K36" i="2"/>
  <c r="L36" i="2"/>
  <c r="AH36" i="2"/>
  <c r="S42" i="4"/>
  <c r="AK36" i="2"/>
  <c r="AT35" i="49"/>
  <c r="M36" i="2" s="1"/>
  <c r="T42" i="4"/>
  <c r="AN36" i="2"/>
  <c r="U42" i="4"/>
  <c r="N36" i="2"/>
  <c r="O36" i="2"/>
  <c r="AQ36" i="2"/>
  <c r="V42" i="4"/>
  <c r="AT36" i="2"/>
  <c r="W42" i="4"/>
  <c r="AW36" i="2"/>
  <c r="X42" i="4"/>
  <c r="AZ36" i="2"/>
  <c r="Y42" i="4"/>
  <c r="BC36" i="2"/>
  <c r="Z42" i="4"/>
  <c r="AU35" i="49"/>
  <c r="P36" i="2" s="1"/>
  <c r="BF36" i="2"/>
  <c r="AA42" i="4"/>
  <c r="BI36" i="2"/>
  <c r="AV35" i="49"/>
  <c r="S36" i="2" s="1"/>
  <c r="AB42" i="4"/>
  <c r="BL36" i="2"/>
  <c r="AC42" i="4"/>
  <c r="T36" i="2"/>
  <c r="U36" i="2"/>
  <c r="V38" i="2"/>
  <c r="O45" i="4"/>
  <c r="Y39" i="2"/>
  <c r="P45" i="4"/>
  <c r="AB39" i="2"/>
  <c r="AS38" i="49"/>
  <c r="J39" i="2" s="1"/>
  <c r="Q45" i="4"/>
  <c r="AE39" i="2"/>
  <c r="R45" i="4"/>
  <c r="K39" i="2"/>
  <c r="L39" i="2"/>
  <c r="AH39" i="2"/>
  <c r="S45" i="4"/>
  <c r="AK39" i="2"/>
  <c r="AT38" i="49"/>
  <c r="M39" i="2" s="1"/>
  <c r="T45" i="4"/>
  <c r="AN39" i="2"/>
  <c r="U45" i="4"/>
  <c r="N39" i="2"/>
  <c r="O39" i="2"/>
  <c r="AQ39" i="2"/>
  <c r="V45" i="4"/>
  <c r="AT39" i="2"/>
  <c r="W45" i="4"/>
  <c r="AW39" i="2"/>
  <c r="X45" i="4"/>
  <c r="AZ39" i="2"/>
  <c r="Y45" i="4"/>
  <c r="BC39" i="2"/>
  <c r="Z45" i="4"/>
  <c r="AU38" i="49"/>
  <c r="P39" i="2" s="1"/>
  <c r="BF39" i="2"/>
  <c r="AA45" i="4"/>
  <c r="BI39" i="2"/>
  <c r="AV38" i="49"/>
  <c r="S39" i="2" s="1"/>
  <c r="AB45" i="4"/>
  <c r="BL39" i="2"/>
  <c r="AC45" i="4"/>
  <c r="T39" i="2"/>
  <c r="U39" i="2"/>
  <c r="O46" i="4"/>
  <c r="Y40" i="2"/>
  <c r="P46" i="4"/>
  <c r="AB40" i="2"/>
  <c r="AS39" i="49"/>
  <c r="J40" i="2" s="1"/>
  <c r="Q46" i="4"/>
  <c r="AE40" i="2"/>
  <c r="R46" i="4"/>
  <c r="K40" i="2"/>
  <c r="AH40" i="2"/>
  <c r="S46" i="4"/>
  <c r="AK40" i="2"/>
  <c r="AT39" i="49"/>
  <c r="M40" i="2" s="1"/>
  <c r="T46" i="4"/>
  <c r="AN40" i="2"/>
  <c r="U46" i="4"/>
  <c r="N40" i="2"/>
  <c r="AQ40" i="2"/>
  <c r="V46" i="4"/>
  <c r="AT40" i="2"/>
  <c r="W46" i="4"/>
  <c r="AW40" i="2"/>
  <c r="X46" i="4"/>
  <c r="AZ40" i="2"/>
  <c r="Y46" i="4"/>
  <c r="BC40" i="2"/>
  <c r="AU39" i="49"/>
  <c r="P40" i="2" s="1"/>
  <c r="Z46" i="4"/>
  <c r="BF40" i="2"/>
  <c r="AA46" i="4"/>
  <c r="BI40" i="2"/>
  <c r="AV39" i="49"/>
  <c r="S40" i="2" s="1"/>
  <c r="AB46" i="4"/>
  <c r="BL40" i="2"/>
  <c r="AC46" i="4"/>
  <c r="T40" i="2"/>
  <c r="V52" i="4" l="1"/>
  <c r="P52" i="4"/>
  <c r="S52" i="4"/>
  <c r="Z52" i="4"/>
  <c r="T52" i="4"/>
  <c r="AA52" i="4"/>
  <c r="Q52" i="4"/>
  <c r="Y52" i="4"/>
  <c r="X52" i="4"/>
  <c r="U52" i="4"/>
  <c r="W52" i="4"/>
  <c r="N14" i="4"/>
  <c r="AB52" i="4"/>
  <c r="AC52" i="4"/>
  <c r="O52" i="4"/>
  <c r="R52" i="4"/>
  <c r="J18" i="4"/>
  <c r="D247" i="49"/>
  <c r="E247" i="49" s="1"/>
  <c r="CL39" i="49"/>
  <c r="F40" i="2" s="1"/>
  <c r="CL34" i="49"/>
  <c r="F35" i="2" s="1"/>
  <c r="CL19" i="49"/>
  <c r="F20" i="2" s="1"/>
  <c r="P2660" i="49"/>
  <c r="M2660" i="49"/>
  <c r="E11" i="2"/>
  <c r="CK29" i="49"/>
  <c r="E30" i="2" s="1"/>
  <c r="O2660" i="49"/>
  <c r="K14" i="4"/>
  <c r="S2660" i="49"/>
  <c r="E13" i="2"/>
  <c r="J14" i="4"/>
  <c r="U2660" i="49"/>
  <c r="N31" i="4"/>
  <c r="M14" i="4"/>
  <c r="CL24" i="49"/>
  <c r="F25" i="2" s="1"/>
  <c r="T2660" i="49"/>
  <c r="R2660" i="49"/>
  <c r="V2660" i="49"/>
  <c r="AW7" i="49"/>
  <c r="CJ7" i="49" s="1"/>
  <c r="D8" i="2" s="1"/>
  <c r="Z2660" i="49"/>
  <c r="CL29" i="49"/>
  <c r="F30" i="2" s="1"/>
  <c r="J40" i="4"/>
  <c r="J28" i="4"/>
  <c r="J36" i="4"/>
  <c r="J24" i="4"/>
  <c r="Y2657" i="49"/>
  <c r="N51" i="4"/>
  <c r="Y2659" i="49"/>
  <c r="K51" i="4"/>
  <c r="N2657" i="49"/>
  <c r="N2659" i="49"/>
  <c r="J35" i="4"/>
  <c r="W2657" i="49"/>
  <c r="M51" i="4"/>
  <c r="W2659" i="49"/>
  <c r="J51" i="4"/>
  <c r="L224" i="49"/>
  <c r="L2657" i="49" s="1"/>
  <c r="Q2657" i="49"/>
  <c r="L51" i="4"/>
  <c r="Q2659" i="49"/>
  <c r="L14" i="4"/>
  <c r="X2660" i="49"/>
  <c r="M31" i="4"/>
  <c r="N30" i="4"/>
  <c r="M30" i="4"/>
  <c r="M36" i="4"/>
  <c r="M26" i="4"/>
  <c r="M19" i="4"/>
  <c r="N46" i="4"/>
  <c r="CK39" i="49"/>
  <c r="E40" i="2" s="1"/>
  <c r="J46" i="4"/>
  <c r="K45" i="4"/>
  <c r="E39" i="2"/>
  <c r="G39" i="2"/>
  <c r="AW38" i="49"/>
  <c r="CJ38" i="49" s="1"/>
  <c r="D39" i="2" s="1"/>
  <c r="K42" i="4"/>
  <c r="E36" i="2"/>
  <c r="G36" i="2"/>
  <c r="AW35" i="49"/>
  <c r="CJ35" i="49" s="1"/>
  <c r="D36" i="2" s="1"/>
  <c r="L41" i="4"/>
  <c r="K41" i="4"/>
  <c r="G35" i="2"/>
  <c r="AW34" i="49"/>
  <c r="CJ34" i="49" s="1"/>
  <c r="D35" i="2" s="1"/>
  <c r="M37" i="4"/>
  <c r="K37" i="4"/>
  <c r="G31" i="2"/>
  <c r="AW30" i="49"/>
  <c r="CJ30" i="49" s="1"/>
  <c r="D31" i="2" s="1"/>
  <c r="CL30" i="49"/>
  <c r="F31" i="2" s="1"/>
  <c r="L36" i="4"/>
  <c r="K36" i="4"/>
  <c r="G30" i="2"/>
  <c r="AW29" i="49"/>
  <c r="CJ29" i="49" s="1"/>
  <c r="D30" i="2" s="1"/>
  <c r="K34" i="4"/>
  <c r="G28" i="2"/>
  <c r="AW27" i="49"/>
  <c r="CJ27" i="49" s="1"/>
  <c r="D28" i="2" s="1"/>
  <c r="CL27" i="49"/>
  <c r="F28" i="2" s="1"/>
  <c r="CK24" i="49"/>
  <c r="E25" i="2" s="1"/>
  <c r="M50" i="4"/>
  <c r="K50" i="4"/>
  <c r="E44" i="2"/>
  <c r="J50" i="4"/>
  <c r="K49" i="4"/>
  <c r="CK42" i="49"/>
  <c r="E43" i="2" s="1"/>
  <c r="G43" i="2"/>
  <c r="AW42" i="49"/>
  <c r="CJ42" i="49" s="1"/>
  <c r="D43" i="2" s="1"/>
  <c r="M44" i="4"/>
  <c r="K44" i="4"/>
  <c r="CK37" i="49"/>
  <c r="E38" i="2" s="1"/>
  <c r="J44" i="4"/>
  <c r="N41" i="4"/>
  <c r="N40" i="4"/>
  <c r="M40" i="4"/>
  <c r="L40" i="4"/>
  <c r="CK33" i="49"/>
  <c r="E34" i="2" s="1"/>
  <c r="M39" i="4"/>
  <c r="K39" i="4"/>
  <c r="G33" i="2"/>
  <c r="AW32" i="49"/>
  <c r="CJ32" i="49" s="1"/>
  <c r="D33" i="2" s="1"/>
  <c r="F33" i="2"/>
  <c r="N38" i="4"/>
  <c r="L38" i="4"/>
  <c r="G32" i="2"/>
  <c r="AW31" i="49"/>
  <c r="CJ31" i="49" s="1"/>
  <c r="D32" i="2" s="1"/>
  <c r="L35" i="4"/>
  <c r="G29" i="2"/>
  <c r="AW28" i="49"/>
  <c r="CJ28" i="49" s="1"/>
  <c r="D29" i="2" s="1"/>
  <c r="K33" i="4"/>
  <c r="CL26" i="49"/>
  <c r="F27" i="2" s="1"/>
  <c r="L31" i="4"/>
  <c r="K28" i="4"/>
  <c r="G22" i="2"/>
  <c r="AW21" i="49"/>
  <c r="CJ21" i="49" s="1"/>
  <c r="D22" i="2" s="1"/>
  <c r="F22" i="2"/>
  <c r="N27" i="4"/>
  <c r="L27" i="4"/>
  <c r="CK20" i="49"/>
  <c r="E21" i="2" s="1"/>
  <c r="N26" i="4"/>
  <c r="N25" i="4"/>
  <c r="L25" i="4"/>
  <c r="CK18" i="49"/>
  <c r="E19" i="2" s="1"/>
  <c r="M23" i="4"/>
  <c r="K23" i="4"/>
  <c r="G17" i="2"/>
  <c r="AW16" i="49"/>
  <c r="CJ16" i="49" s="1"/>
  <c r="D17" i="2" s="1"/>
  <c r="CL16" i="49"/>
  <c r="F17" i="2" s="1"/>
  <c r="N21" i="4"/>
  <c r="L21" i="4"/>
  <c r="CK14" i="49"/>
  <c r="E15" i="2" s="1"/>
  <c r="N19" i="4"/>
  <c r="L19" i="4"/>
  <c r="K19" i="4"/>
  <c r="G13" i="2"/>
  <c r="AW12" i="49"/>
  <c r="CJ12" i="49" s="1"/>
  <c r="D13" i="2" s="1"/>
  <c r="CL12" i="49"/>
  <c r="F13" i="2" s="1"/>
  <c r="N18" i="4"/>
  <c r="L18" i="4"/>
  <c r="CK11" i="49"/>
  <c r="E12" i="2" s="1"/>
  <c r="N36" i="4"/>
  <c r="N35" i="4"/>
  <c r="K35" i="4"/>
  <c r="CL28" i="49"/>
  <c r="F29" i="2" s="1"/>
  <c r="M33" i="4"/>
  <c r="CK26" i="49"/>
  <c r="E27" i="2" s="1"/>
  <c r="K30" i="4"/>
  <c r="AW23" i="49"/>
  <c r="CJ23" i="49" s="1"/>
  <c r="D24" i="2" s="1"/>
  <c r="G24" i="2"/>
  <c r="CL23" i="49"/>
  <c r="F24" i="2" s="1"/>
  <c r="N29" i="4"/>
  <c r="L29" i="4"/>
  <c r="CK22" i="49"/>
  <c r="E23" i="2" s="1"/>
  <c r="N24" i="4"/>
  <c r="M24" i="4"/>
  <c r="L24" i="4"/>
  <c r="CK17" i="49"/>
  <c r="E18" i="2" s="1"/>
  <c r="K22" i="4"/>
  <c r="AW15" i="49"/>
  <c r="CJ15" i="49" s="1"/>
  <c r="D16" i="2" s="1"/>
  <c r="G16" i="2"/>
  <c r="CL15" i="49"/>
  <c r="F16" i="2" s="1"/>
  <c r="N20" i="4"/>
  <c r="L20" i="4"/>
  <c r="CK13" i="49"/>
  <c r="E14" i="2" s="1"/>
  <c r="M17" i="4"/>
  <c r="L17" i="4"/>
  <c r="K17" i="4"/>
  <c r="G11" i="2"/>
  <c r="AW10" i="49"/>
  <c r="CJ10" i="49" s="1"/>
  <c r="D11" i="2" s="1"/>
  <c r="CL10" i="49"/>
  <c r="F11" i="2" s="1"/>
  <c r="M16" i="4"/>
  <c r="L16" i="4"/>
  <c r="CK9" i="49"/>
  <c r="E10" i="2" s="1"/>
  <c r="M15" i="4"/>
  <c r="K15" i="4"/>
  <c r="G9" i="2"/>
  <c r="AW8" i="49"/>
  <c r="CJ8" i="49" s="1"/>
  <c r="D9" i="2" s="1"/>
  <c r="CL8" i="49"/>
  <c r="F9" i="2" s="1"/>
  <c r="CK7" i="49"/>
  <c r="E8" i="2" s="1"/>
  <c r="H8" i="2"/>
  <c r="CL7" i="49"/>
  <c r="F8" i="2" s="1"/>
  <c r="I8" i="2"/>
  <c r="M46" i="4"/>
  <c r="L46" i="4"/>
  <c r="K46" i="4"/>
  <c r="G40" i="2"/>
  <c r="AW39" i="49"/>
  <c r="CJ39" i="49" s="1"/>
  <c r="D40" i="2" s="1"/>
  <c r="N45" i="4"/>
  <c r="M45" i="4"/>
  <c r="L45" i="4"/>
  <c r="CL38" i="49"/>
  <c r="F39" i="2" s="1"/>
  <c r="J45" i="4"/>
  <c r="N42" i="4"/>
  <c r="M42" i="4"/>
  <c r="L42" i="4"/>
  <c r="CL35" i="49"/>
  <c r="F36" i="2" s="1"/>
  <c r="J42" i="4"/>
  <c r="CK34" i="49"/>
  <c r="E35" i="2" s="1"/>
  <c r="J41" i="4"/>
  <c r="N37" i="4"/>
  <c r="L37" i="4"/>
  <c r="E31" i="2"/>
  <c r="N34" i="4"/>
  <c r="M34" i="4"/>
  <c r="L34" i="4"/>
  <c r="CK27" i="49"/>
  <c r="E28" i="2" s="1"/>
  <c r="K31" i="4"/>
  <c r="G25" i="2"/>
  <c r="AW24" i="49"/>
  <c r="CJ24" i="49" s="1"/>
  <c r="D25" i="2" s="1"/>
  <c r="N50" i="4"/>
  <c r="L50" i="4"/>
  <c r="CL43" i="49"/>
  <c r="F44" i="2" s="1"/>
  <c r="G44" i="2"/>
  <c r="AW43" i="49"/>
  <c r="CJ43" i="49" s="1"/>
  <c r="D44" i="2" s="1"/>
  <c r="N49" i="4"/>
  <c r="M49" i="4"/>
  <c r="L49" i="4"/>
  <c r="CL42" i="49"/>
  <c r="F43" i="2" s="1"/>
  <c r="J49" i="4"/>
  <c r="N44" i="4"/>
  <c r="L44" i="4"/>
  <c r="CL37" i="49"/>
  <c r="F38" i="2" s="1"/>
  <c r="G38" i="2"/>
  <c r="AW37" i="49"/>
  <c r="CJ37" i="49" s="1"/>
  <c r="D38" i="2" s="1"/>
  <c r="M41" i="4"/>
  <c r="K40" i="4"/>
  <c r="G34" i="2"/>
  <c r="AW33" i="49"/>
  <c r="CJ33" i="49" s="1"/>
  <c r="D34" i="2" s="1"/>
  <c r="CL33" i="49"/>
  <c r="F34" i="2" s="1"/>
  <c r="N39" i="4"/>
  <c r="L39" i="4"/>
  <c r="CK32" i="49"/>
  <c r="E33" i="2" s="1"/>
  <c r="M38" i="4"/>
  <c r="CK31" i="49"/>
  <c r="E32" i="2" s="1"/>
  <c r="CK28" i="49"/>
  <c r="E29" i="2" s="1"/>
  <c r="N28" i="4"/>
  <c r="M28" i="4"/>
  <c r="L28" i="4"/>
  <c r="CK21" i="49"/>
  <c r="E22" i="2" s="1"/>
  <c r="M27" i="4"/>
  <c r="K27" i="4"/>
  <c r="G21" i="2"/>
  <c r="AW20" i="49"/>
  <c r="CJ20" i="49" s="1"/>
  <c r="D21" i="2" s="1"/>
  <c r="F21" i="2"/>
  <c r="M25" i="4"/>
  <c r="K25" i="4"/>
  <c r="G19" i="2"/>
  <c r="AW18" i="49"/>
  <c r="CJ18" i="49" s="1"/>
  <c r="D19" i="2" s="1"/>
  <c r="CL18" i="49"/>
  <c r="F19" i="2" s="1"/>
  <c r="N23" i="4"/>
  <c r="L23" i="4"/>
  <c r="CK16" i="49"/>
  <c r="E17" i="2" s="1"/>
  <c r="M21" i="4"/>
  <c r="K21" i="4"/>
  <c r="G15" i="2"/>
  <c r="AW14" i="49"/>
  <c r="CJ14" i="49" s="1"/>
  <c r="D15" i="2" s="1"/>
  <c r="CL14" i="49"/>
  <c r="F15" i="2" s="1"/>
  <c r="M18" i="4"/>
  <c r="K18" i="4"/>
  <c r="G12" i="2"/>
  <c r="AW11" i="49"/>
  <c r="CJ11" i="49" s="1"/>
  <c r="D12" i="2" s="1"/>
  <c r="CL11" i="49"/>
  <c r="F12" i="2" s="1"/>
  <c r="K38" i="4"/>
  <c r="CL31" i="49"/>
  <c r="F32" i="2" s="1"/>
  <c r="M35" i="4"/>
  <c r="N33" i="4"/>
  <c r="L33" i="4"/>
  <c r="G27" i="2"/>
  <c r="AW26" i="49"/>
  <c r="CJ26" i="49" s="1"/>
  <c r="D27" i="2" s="1"/>
  <c r="L30" i="4"/>
  <c r="CK23" i="49"/>
  <c r="E24" i="2" s="1"/>
  <c r="M29" i="4"/>
  <c r="K29" i="4"/>
  <c r="G23" i="2"/>
  <c r="AW22" i="49"/>
  <c r="CJ22" i="49" s="1"/>
  <c r="D23" i="2" s="1"/>
  <c r="CL22" i="49"/>
  <c r="F23" i="2" s="1"/>
  <c r="L26" i="4"/>
  <c r="K26" i="4"/>
  <c r="AW19" i="49"/>
  <c r="CJ19" i="49" s="1"/>
  <c r="D20" i="2" s="1"/>
  <c r="G20" i="2"/>
  <c r="CK19" i="49"/>
  <c r="E20" i="2" s="1"/>
  <c r="K24" i="4"/>
  <c r="G18" i="2"/>
  <c r="AW17" i="49"/>
  <c r="CJ17" i="49" s="1"/>
  <c r="D18" i="2" s="1"/>
  <c r="F18" i="2"/>
  <c r="N22" i="4"/>
  <c r="M22" i="4"/>
  <c r="L22" i="4"/>
  <c r="CK15" i="49"/>
  <c r="E16" i="2" s="1"/>
  <c r="M20" i="4"/>
  <c r="K20" i="4"/>
  <c r="G14" i="2"/>
  <c r="AW13" i="49"/>
  <c r="CJ13" i="49" s="1"/>
  <c r="D14" i="2" s="1"/>
  <c r="CL13" i="49"/>
  <c r="F14" i="2" s="1"/>
  <c r="N17" i="4"/>
  <c r="N16" i="4"/>
  <c r="K16" i="4"/>
  <c r="AW9" i="49"/>
  <c r="CJ9" i="49" s="1"/>
  <c r="D10" i="2" s="1"/>
  <c r="G10" i="2"/>
  <c r="CL9" i="49"/>
  <c r="F10" i="2" s="1"/>
  <c r="N15" i="4"/>
  <c r="L15" i="4"/>
  <c r="CK8" i="49"/>
  <c r="E9" i="2" s="1"/>
  <c r="M52" i="4" l="1"/>
  <c r="L52" i="4"/>
  <c r="N52" i="4"/>
  <c r="K52" i="4"/>
  <c r="J52" i="4"/>
  <c r="D248" i="49"/>
  <c r="E248" i="49" s="1"/>
  <c r="I14" i="4"/>
  <c r="Q2660" i="49"/>
  <c r="I31" i="4"/>
  <c r="I23" i="4"/>
  <c r="Y2660" i="49"/>
  <c r="I39" i="4"/>
  <c r="I49" i="4"/>
  <c r="N2660" i="49"/>
  <c r="I25" i="4"/>
  <c r="I19" i="4"/>
  <c r="I51" i="4"/>
  <c r="L2659" i="49"/>
  <c r="L2660" i="49" s="1"/>
  <c r="W2660" i="49"/>
  <c r="I17" i="4"/>
  <c r="I35" i="4"/>
  <c r="I20" i="4"/>
  <c r="I29" i="4"/>
  <c r="I33" i="4"/>
  <c r="I15" i="4"/>
  <c r="I24" i="4"/>
  <c r="I38" i="4"/>
  <c r="I21" i="4"/>
  <c r="I27" i="4"/>
  <c r="I40" i="4"/>
  <c r="I37" i="4"/>
  <c r="I42" i="4"/>
  <c r="I16" i="4"/>
  <c r="I26" i="4"/>
  <c r="I18" i="4"/>
  <c r="I45" i="4"/>
  <c r="I22" i="4"/>
  <c r="I30" i="4"/>
  <c r="I28" i="4"/>
  <c r="I44" i="4"/>
  <c r="I50" i="4"/>
  <c r="I36" i="4"/>
  <c r="I41" i="4"/>
  <c r="I34" i="4"/>
  <c r="I46" i="4"/>
  <c r="I52" i="4" l="1"/>
  <c r="D249" i="49"/>
  <c r="E249" i="49" s="1"/>
  <c r="D250" i="49" l="1"/>
  <c r="E250" i="49" s="1"/>
  <c r="D251" i="49" l="1"/>
  <c r="E251" i="49" s="1"/>
  <c r="D252" i="49" l="1"/>
  <c r="E252" i="49" s="1"/>
  <c r="D253" i="49" l="1"/>
  <c r="E253" i="49" s="1"/>
  <c r="D254" i="49" l="1"/>
  <c r="E254" i="49" s="1"/>
  <c r="D255" i="49" l="1"/>
  <c r="E255" i="49" s="1"/>
  <c r="D256" i="49" l="1"/>
  <c r="E256" i="49" s="1"/>
  <c r="D257" i="49" l="1"/>
  <c r="E257" i="49" s="1"/>
  <c r="D258" i="49" l="1"/>
  <c r="E258" i="49" s="1"/>
  <c r="D259" i="49" l="1"/>
  <c r="E259" i="49" s="1"/>
  <c r="D260" i="49" l="1"/>
  <c r="E260" i="49" s="1"/>
  <c r="D261" i="49" l="1"/>
  <c r="E261" i="49" s="1"/>
  <c r="D262" i="49" l="1"/>
  <c r="E262" i="49" s="1"/>
  <c r="D263" i="49" l="1"/>
  <c r="E263" i="49" s="1"/>
  <c r="D264" i="49" l="1"/>
  <c r="E264" i="49" s="1"/>
  <c r="D265" i="49" l="1"/>
  <c r="E265" i="49" s="1"/>
  <c r="D266" i="49" l="1"/>
  <c r="E266" i="49" s="1"/>
  <c r="D267" i="49" l="1"/>
  <c r="E267" i="49" s="1"/>
  <c r="D268" i="49" l="1"/>
  <c r="E268" i="49" s="1"/>
  <c r="D269" i="49" l="1"/>
  <c r="E269" i="49" s="1"/>
  <c r="D270" i="49" l="1"/>
  <c r="E270" i="49" s="1"/>
  <c r="D271" i="49" l="1"/>
  <c r="E271" i="49" s="1"/>
  <c r="D272" i="49" l="1"/>
  <c r="E272" i="49" s="1"/>
  <c r="D273" i="49" l="1"/>
  <c r="E273" i="49" s="1"/>
  <c r="D274" i="49" l="1"/>
  <c r="E274" i="49" s="1"/>
  <c r="D275" i="49" l="1"/>
  <c r="E275" i="49" s="1"/>
  <c r="D276" i="49" l="1"/>
  <c r="E276" i="49" s="1"/>
  <c r="D277" i="49" l="1"/>
  <c r="E277" i="49" s="1"/>
  <c r="D278" i="49" l="1"/>
  <c r="E278" i="49" s="1"/>
  <c r="D279" i="49" l="1"/>
  <c r="E279" i="49" s="1"/>
  <c r="D280" i="49" l="1"/>
  <c r="E280" i="49" s="1"/>
  <c r="D281" i="49" l="1"/>
  <c r="E281" i="49" s="1"/>
  <c r="D282" i="49" l="1"/>
  <c r="E282" i="49" s="1"/>
  <c r="D283" i="49" l="1"/>
  <c r="E283" i="49" s="1"/>
  <c r="D284" i="49" l="1"/>
  <c r="E284" i="49" s="1"/>
  <c r="D285" i="49" l="1"/>
  <c r="E285" i="49" s="1"/>
  <c r="D286" i="49" l="1"/>
  <c r="E286" i="49" s="1"/>
  <c r="D287" i="49" l="1"/>
  <c r="E287" i="49" s="1"/>
  <c r="D288" i="49" l="1"/>
  <c r="E288" i="49" s="1"/>
  <c r="D289" i="49" l="1"/>
  <c r="E289" i="49" s="1"/>
  <c r="D290" i="49" l="1"/>
  <c r="E290" i="49" s="1"/>
  <c r="D291" i="49" l="1"/>
  <c r="E291" i="49" s="1"/>
  <c r="D292" i="49" l="1"/>
  <c r="E292" i="49" s="1"/>
  <c r="D293" i="49" l="1"/>
  <c r="E293" i="49" s="1"/>
  <c r="D294" i="49" l="1"/>
  <c r="E294" i="49" s="1"/>
</calcChain>
</file>

<file path=xl/comments1.xml><?xml version="1.0" encoding="utf-8"?>
<comments xmlns="http://schemas.openxmlformats.org/spreadsheetml/2006/main">
  <authors>
    <author>calidad21</author>
  </authors>
  <commentList>
    <comment ref="AX4" authorId="0" shapeId="0">
      <text>
        <r>
          <rPr>
            <b/>
            <sz val="9"/>
            <color indexed="81"/>
            <rFont val="Tahoma"/>
            <family val="2"/>
          </rPr>
          <t>calidad21:</t>
        </r>
        <r>
          <rPr>
            <sz val="9"/>
            <color indexed="81"/>
            <rFont val="Tahoma"/>
            <family val="2"/>
          </rPr>
          <t xml:space="preserve">
Eliminamos valores de celdas con errros (DIV0) e ocultamos valores 0. Ambos se corresponden a valores sen resposta</t>
        </r>
      </text>
    </comment>
    <comment ref="C5" authorId="0" shapeId="0">
      <text>
        <r>
          <rPr>
            <b/>
            <sz val="9"/>
            <color indexed="81"/>
            <rFont val="Tahoma"/>
            <family val="2"/>
          </rPr>
          <t>calidad21:</t>
        </r>
        <r>
          <rPr>
            <sz val="9"/>
            <color indexed="81"/>
            <rFont val="Tahoma"/>
            <family val="2"/>
          </rPr>
          <t xml:space="preserve">
ELIMÍNANSE AS RESPOSTAS SEN DATA (NON COMPLETAS)</t>
        </r>
      </text>
    </comment>
  </commentList>
</comments>
</file>

<file path=xl/sharedStrings.xml><?xml version="1.0" encoding="utf-8"?>
<sst xmlns="http://schemas.openxmlformats.org/spreadsheetml/2006/main" count="2297" uniqueCount="475">
  <si>
    <t>Resumo</t>
  </si>
  <si>
    <t xml:space="preserve">Informe de Resultados </t>
  </si>
  <si>
    <t>Título</t>
  </si>
  <si>
    <t>Valoración 
Global</t>
  </si>
  <si>
    <t>Código</t>
  </si>
  <si>
    <t>Porcentaxe
Participación</t>
  </si>
  <si>
    <t>Total</t>
  </si>
  <si>
    <t xml:space="preserve">Mulleres </t>
  </si>
  <si>
    <t>Homes</t>
  </si>
  <si>
    <t>Resultados desagregados</t>
  </si>
  <si>
    <t>Valoración 
pregunta 6</t>
  </si>
  <si>
    <t>Valoración 
pregunta 7</t>
  </si>
  <si>
    <t>Valoración 
pregunta 8</t>
  </si>
  <si>
    <t>Valoración 
pregunta 9</t>
  </si>
  <si>
    <t>Valoración 
pregunta 10</t>
  </si>
  <si>
    <t>Valoración 
pregunta 11</t>
  </si>
  <si>
    <t>Valoración 
pregunta 12</t>
  </si>
  <si>
    <t>Valoración 
pregunta 13</t>
  </si>
  <si>
    <t>Valoración 
pregunta 14</t>
  </si>
  <si>
    <t>Valoración 
pregunta 15</t>
  </si>
  <si>
    <t xml:space="preserve">Área de Calidade
</t>
  </si>
  <si>
    <t>Poboación</t>
  </si>
  <si>
    <t>Nº</t>
  </si>
  <si>
    <t xml:space="preserve">Poboación: </t>
  </si>
  <si>
    <t>Ficha da enquisa</t>
  </si>
  <si>
    <t>Escala:</t>
  </si>
  <si>
    <t>Preguntas</t>
  </si>
  <si>
    <t>Ficha</t>
  </si>
  <si>
    <t>sexo</t>
  </si>
  <si>
    <t>TOTAL</t>
  </si>
  <si>
    <t>preg. 6</t>
  </si>
  <si>
    <t>preg. 7</t>
  </si>
  <si>
    <t>preg. 8</t>
  </si>
  <si>
    <t>preg. 9</t>
  </si>
  <si>
    <t>preg. 10</t>
  </si>
  <si>
    <t>preg. 11</t>
  </si>
  <si>
    <t>preg. 12</t>
  </si>
  <si>
    <t>preg. 13</t>
  </si>
  <si>
    <t>preg. 14</t>
  </si>
  <si>
    <t>preg. 15</t>
  </si>
  <si>
    <t>título</t>
  </si>
  <si>
    <t>Nº Respuestas alumnas</t>
  </si>
  <si>
    <t>Nº Respuestas alumnos</t>
  </si>
  <si>
    <t>Universidade de Vigo</t>
  </si>
  <si>
    <t>Nacionalidade</t>
  </si>
  <si>
    <t>Dispón de bolsa ou contrato para realizar os estudos.</t>
  </si>
  <si>
    <t>Universidade na que finalizou os estudos previos á matrícula no programa de doutoramento.</t>
  </si>
  <si>
    <t xml:space="preserve">Dedicación maioritaria no programa: </t>
  </si>
  <si>
    <t>Sexo</t>
  </si>
  <si>
    <t>Información Xeral do Programa</t>
  </si>
  <si>
    <t xml:space="preserve">A información pública na web sobre o programa (obxectivos, requisitos formativos, cadro docente, liñas de investigación) foi satisfactoria. </t>
  </si>
  <si>
    <t>Coñezo o sistema de bolsas/contratos para o alumnado de doutoramento (etapa de formación, mobilidade).</t>
  </si>
  <si>
    <t xml:space="preserve"> Os procedementos administrativos</t>
  </si>
  <si>
    <t>A organización do proceso de matrícula</t>
  </si>
  <si>
    <t>Os procedementos informáticos relativos á proposta e aprobación dos documentos de actividades formativas foron satisfactorios.</t>
  </si>
  <si>
    <t>Os procedementos informáticos relativos á proposta e aprobación dos plans de investigación foron satisfactorios.</t>
  </si>
  <si>
    <t>Os axentes implicados</t>
  </si>
  <si>
    <t>Estou satisfeito/a co labor do/a meu/miña titor/a.</t>
  </si>
  <si>
    <t>Estou satisfeito/a co labor do/a/s meu/miña/s director/a/s de tese.</t>
  </si>
  <si>
    <t>O profesorado do programa fomenta a crítica científica e maila actividade investigadora.</t>
  </si>
  <si>
    <t xml:space="preserve">Estou satisfeito/a co labor do persoal administrativo do centro (facultade, escola). </t>
  </si>
  <si>
    <t xml:space="preserve">Estou satisfeito/a co funcionamento da Sección de Posgrao da Universidade de Vigo. </t>
  </si>
  <si>
    <t xml:space="preserve"> Os recursos</t>
  </si>
  <si>
    <t xml:space="preserve">O programa dispón dos medios materiais, bibliográficos e de investigación necesarios para desenvolver satisfactoriamente a miña tese. </t>
  </si>
  <si>
    <t xml:space="preserve">Os espazos de traballo (para os/as doutorandos/as, a biblioteca, os laboratorios, etc.) son axeitados. </t>
  </si>
  <si>
    <t xml:space="preserve">Elixín este programa pola súa relación cos meus obxectivos profesionais. </t>
  </si>
  <si>
    <t>En xeral, estou satisfeito/a co programa de doutoramento.</t>
  </si>
  <si>
    <t>Oferta formativa</t>
  </si>
  <si>
    <t>Datos Persoais</t>
  </si>
  <si>
    <t>Estou satisfeito/a co labor do/a coordinador/a do programa.</t>
  </si>
  <si>
    <t>España</t>
  </si>
  <si>
    <t>Portugal</t>
  </si>
  <si>
    <t>Serbia</t>
  </si>
  <si>
    <t>data</t>
  </si>
  <si>
    <t>Non</t>
  </si>
  <si>
    <t>Si</t>
  </si>
  <si>
    <t>Universidade de procedencia</t>
  </si>
  <si>
    <t>tempo completo ou parcial</t>
  </si>
  <si>
    <t>Universidade do Porto</t>
  </si>
  <si>
    <t>UNED</t>
  </si>
  <si>
    <t>Universidad de Valladolid</t>
  </si>
  <si>
    <t>Universidad de Granada</t>
  </si>
  <si>
    <t>Universidade do Minho</t>
  </si>
  <si>
    <t>Universidade de Aveiro</t>
  </si>
  <si>
    <t>Universidad de Santiago de Compostela</t>
  </si>
  <si>
    <t>Pontificia Universidad Católica del Ecuador</t>
  </si>
  <si>
    <t>Escola Superior de Saúde do Instituto Politécnico do Porto</t>
  </si>
  <si>
    <t>Oviedo</t>
  </si>
  <si>
    <t>V01D006V06</t>
  </si>
  <si>
    <t>V01D029V06</t>
  </si>
  <si>
    <t>V05D018V06</t>
  </si>
  <si>
    <t>V10D007V06</t>
  </si>
  <si>
    <t>O01D011V06</t>
  </si>
  <si>
    <t>I01D02V06</t>
  </si>
  <si>
    <t>V05D005V06</t>
  </si>
  <si>
    <t>V03D036V06</t>
  </si>
  <si>
    <t>V11D012V06</t>
  </si>
  <si>
    <t>O05D019V06</t>
  </si>
  <si>
    <t>V01D024V06</t>
  </si>
  <si>
    <t>P02D004V06</t>
  </si>
  <si>
    <t>P02D016V06</t>
  </si>
  <si>
    <t>V04D034V06</t>
  </si>
  <si>
    <t>V02D028V06</t>
  </si>
  <si>
    <t>V01D013V06</t>
  </si>
  <si>
    <t>V12D017V06</t>
  </si>
  <si>
    <t>V02D003V06</t>
  </si>
  <si>
    <t>V09D038V06</t>
  </si>
  <si>
    <t>V08D010V06</t>
  </si>
  <si>
    <t>O06D023V06</t>
  </si>
  <si>
    <t>V01D032V06</t>
  </si>
  <si>
    <t>P02D037V06</t>
  </si>
  <si>
    <t>P01D025V06</t>
  </si>
  <si>
    <t>V12D020V06</t>
  </si>
  <si>
    <t>O01D030V06</t>
  </si>
  <si>
    <t>V05D008V06</t>
  </si>
  <si>
    <t>V11D027V06</t>
  </si>
  <si>
    <t>V08D022V06</t>
  </si>
  <si>
    <t>V02D021V06</t>
  </si>
  <si>
    <t>O01D015V06</t>
  </si>
  <si>
    <t>V05D031V06</t>
  </si>
  <si>
    <t>V03D026V06</t>
  </si>
  <si>
    <t>V09D009V06</t>
  </si>
  <si>
    <t>Programa de doutoramento en Estudos Literarios</t>
  </si>
  <si>
    <t>Programa de doutoramento en Estudos Ingleses avanzados: Lingüística, Literatura e Cultura</t>
  </si>
  <si>
    <t>Programa de Doutoramento en Tecnoloxías da Información e as comunicacións pola Universidade de Vigo</t>
  </si>
  <si>
    <t>Programa de doutoramento en Física Aplicada</t>
  </si>
  <si>
    <t>Programa de Doutoramento en Ciencia e Tecnoloxía Agroalimentaria</t>
  </si>
  <si>
    <t>Programa de Doutoramento en Estudos Lingüísticos</t>
  </si>
  <si>
    <t>Programa de Doutoramento en Análise Económico e Estratexia Empresarial</t>
  </si>
  <si>
    <t>Programa de Doutoramento en Ciencia e Tecnoloxía de Coloides e Interfaces</t>
  </si>
  <si>
    <t>Programa de doutoramento en Ciencias da Educación e do Comportamento</t>
  </si>
  <si>
    <t>Programa de doutoramento en  Tradución e Paratradución</t>
  </si>
  <si>
    <t>Programa de Doutoramento  en Equidade e Innovación en Educación</t>
  </si>
  <si>
    <t>Programa de Doutoramento en Educación, Deporte e Saúde</t>
  </si>
  <si>
    <t>Programa de doutoramento en Eficiencia enerxética e Sustentabilidade en Enxeńaría e Arquitectura</t>
  </si>
  <si>
    <t>Programa de doutoramento en Endocrinoloxía pola Universidade de Santiago de Compostela e a Universidade de Vigo</t>
  </si>
  <si>
    <t>Programa de doutoramento en Comunicación</t>
  </si>
  <si>
    <t>Programa de doutoramento en Enxeńaría Química</t>
  </si>
  <si>
    <t>Programa de Doutoramento en Biotecnoloxía Avanzada</t>
  </si>
  <si>
    <t>Programa de Doutoramento en Protección do Patrimonio Cultural</t>
  </si>
  <si>
    <t>Programa de Doutoramento en Xestión e resolución de conflictos. Menores, Familia e Xustiza Terapéutica</t>
  </si>
  <si>
    <t>Programa de doutoramento en  Sistemas de Software intelixentes e adaptables</t>
  </si>
  <si>
    <t>Programa de doutoramento en Neurociencia e Psicoloxía Clínica pola Universidade de A Coruńa, a Universidade de Santiago de Compostela e a Universidade de Vigo</t>
  </si>
  <si>
    <t>Programa de Doutoramento en Ciencias do Deporte, Educación Física e Actividade Física Saudable</t>
  </si>
  <si>
    <t>Programa de doutoramento en Creación e Investigación en Arte Contemporáneo pola Universidade de Vigo</t>
  </si>
  <si>
    <t>Programa de doutoramento en Investigación en Tecnoloxías e procesos avanzados na industria</t>
  </si>
  <si>
    <t>Programa de doutoramento en Láser, Fotónica e Visión pola Universidade da Coruńa, a Universidade de Santiago de Compostela e a Universidade de Vigo</t>
  </si>
  <si>
    <t>Programa de Doutoramento en Tecnoloxía Aeroespacial: Enxeńarías Electromagnética, Electrónica, Informática e Mecánica</t>
  </si>
  <si>
    <t>Programa de doutoramento en Ciencia e Tecnoloxía Química pola Universidade de Santiago de Compostela e a Universidade de Vigo</t>
  </si>
  <si>
    <t>Programa de doutoramento en Ordenación Xurídica do Mercado</t>
  </si>
  <si>
    <t>Programa de doutoramento en Metodoloxía e Aplicacións en Ciencias da Vida</t>
  </si>
  <si>
    <t>Programa de doutoramento en Ecosistemas Terrestres ; usos sustentables e implicaciöns ambientais</t>
  </si>
  <si>
    <t>Programa de doutoramento en Métodos Matemáticos e Simulación Numérica en Enxeńaría e Ciencias Aplicadas</t>
  </si>
  <si>
    <t>Programa de doutoramento en Estatística e Investigación Operativa</t>
  </si>
  <si>
    <t>Programa de Doutoramento en Xeotecnoloxías Aplicadas á Construción, Enerxía e Industria</t>
  </si>
  <si>
    <t>A información pública na web sobre o programa (obxectivos, requisitos formativos, cadro docente, liñas de investigación) foi satisfactoria</t>
  </si>
  <si>
    <t>Sobre a información xeral do programa</t>
  </si>
  <si>
    <t>1. O proceso de matrícula estivo ben organizado.</t>
  </si>
  <si>
    <t>1. Os procedementos informáticos relativos á proposta e aprobación dos documentos de actividades formativas foron satisfactorios.</t>
  </si>
  <si>
    <t>1. Os procedementos informáticos relativos á proposta e aprobación dos plans de investigación foron satisfactorios.</t>
  </si>
  <si>
    <t>Sobre os procedementos administrativos</t>
  </si>
  <si>
    <t>1. Estou satisfeito/a co labor do/a coordinador/a do programa.</t>
  </si>
  <si>
    <t>1. Estou satisfeito/a co labor do/a meu/miña titor/a.</t>
  </si>
  <si>
    <t>1. Estou satisfeito/a co labor do personal administrativo do Centro (Facultade, Escola).</t>
  </si>
  <si>
    <t>1. Estou satisfeito/a co funcionamento da Sección de Posgrao da UVigo.</t>
  </si>
  <si>
    <t>Sobre os axentes implicados</t>
  </si>
  <si>
    <t>Sobre os recursos</t>
  </si>
  <si>
    <t>Sobre a oferta formativa</t>
  </si>
  <si>
    <t>1. O programa dispón dos medios materiais, bibliográficos e de investigación necesarios para o desenvolvemento satisfactorio da miña tese.</t>
  </si>
  <si>
    <t>1. Os espazos de traballo (para doutorandos/as, biblioteca, laboratorios, etc.) son axeitados.</t>
  </si>
  <si>
    <t>1. Elixín este programa pola súa relación cos meu obxectivos profesionais.</t>
  </si>
  <si>
    <t>En xeral, estou satisfeito/a co programa de doutoramento</t>
  </si>
  <si>
    <t>NS/NC</t>
  </si>
  <si>
    <t>1. Coñezo o sistema de bolsas/contratos para o alumnado de doutoramento (etapa de formación, mobilidade). (SI/NON</t>
  </si>
  <si>
    <t>bloque 1</t>
  </si>
  <si>
    <t>bloque 2</t>
  </si>
  <si>
    <t>bloque 3</t>
  </si>
  <si>
    <t>bloque 4</t>
  </si>
  <si>
    <t>bloque 5</t>
  </si>
  <si>
    <t>alumnas</t>
  </si>
  <si>
    <t>De 1 a 5</t>
  </si>
  <si>
    <t>Cuestionario</t>
  </si>
  <si>
    <t>Enquisa de satisfacción do alumnado do 1º ano cos programas de doutoramento</t>
  </si>
  <si>
    <t>Cuestionario da enquisa</t>
  </si>
  <si>
    <t>Participantes</t>
  </si>
  <si>
    <t>total bloque 1</t>
  </si>
  <si>
    <t>mulleres bloque 1</t>
  </si>
  <si>
    <t>homes bloque 1</t>
  </si>
  <si>
    <t>total bloque 2</t>
  </si>
  <si>
    <t>mulleres bloque 2</t>
  </si>
  <si>
    <t>homes bloque 2</t>
  </si>
  <si>
    <t>total bloque 3</t>
  </si>
  <si>
    <t>mulleres bloque 3</t>
  </si>
  <si>
    <t>homes bloque 3</t>
  </si>
  <si>
    <t>total bloque 4</t>
  </si>
  <si>
    <t>mulleres bloque 4</t>
  </si>
  <si>
    <t>homes bloque 4</t>
  </si>
  <si>
    <t>total bloque 5</t>
  </si>
  <si>
    <t>mulleres bloque 5</t>
  </si>
  <si>
    <t>homes bloque 5</t>
  </si>
  <si>
    <t>total pregunta 1</t>
  </si>
  <si>
    <t>pregunta mulleres  5</t>
  </si>
  <si>
    <t>pregunta mulleres  1</t>
  </si>
  <si>
    <t>pregunta homes 1</t>
  </si>
  <si>
    <t>total pregunta 2</t>
  </si>
  <si>
    <t>pregunta mulleres  2</t>
  </si>
  <si>
    <t>pregunta homes 2</t>
  </si>
  <si>
    <t>total pregunta 3</t>
  </si>
  <si>
    <t>pregunta mulleres  3</t>
  </si>
  <si>
    <t>pregunta homes 3</t>
  </si>
  <si>
    <t>total pregunta 4</t>
  </si>
  <si>
    <t>pregunta mulleres  4</t>
  </si>
  <si>
    <t>pregunta homes 4</t>
  </si>
  <si>
    <t>total pregunta 5</t>
  </si>
  <si>
    <t>pregunta homes 5</t>
  </si>
  <si>
    <t>total pregunta 6</t>
  </si>
  <si>
    <t>pregunta mulleres  6</t>
  </si>
  <si>
    <t>pregunta homes 6</t>
  </si>
  <si>
    <t>total pregunta 7</t>
  </si>
  <si>
    <t>pregunta mulleres  7</t>
  </si>
  <si>
    <t>pregunta homes 7</t>
  </si>
  <si>
    <t>total pregunta 8</t>
  </si>
  <si>
    <t>pregunta mulleres  8</t>
  </si>
  <si>
    <t>pregunta homes 8</t>
  </si>
  <si>
    <t>total pregunta 9</t>
  </si>
  <si>
    <t>pregunta mulleres  9</t>
  </si>
  <si>
    <t>pregunta homes 9</t>
  </si>
  <si>
    <t>total pregunta 10</t>
  </si>
  <si>
    <t>pregunta mulleres  10</t>
  </si>
  <si>
    <t>pregunta homes 10</t>
  </si>
  <si>
    <t>total pregunta 11</t>
  </si>
  <si>
    <t>pregunta mulleres  11</t>
  </si>
  <si>
    <t>pregunta homes 11</t>
  </si>
  <si>
    <t>total pregunta 12</t>
  </si>
  <si>
    <t>pregunta mulleres  12</t>
  </si>
  <si>
    <t>pregunta homes 12</t>
  </si>
  <si>
    <t>total pregunta 13</t>
  </si>
  <si>
    <t>pregunta mulleres  13</t>
  </si>
  <si>
    <t>pregunta homes 13</t>
  </si>
  <si>
    <t>total pregunta 14</t>
  </si>
  <si>
    <t>pregunta mulleres  14</t>
  </si>
  <si>
    <t>pregunta homes 14</t>
  </si>
  <si>
    <t>total pregunta 15</t>
  </si>
  <si>
    <t>pregunta mulleres  15</t>
  </si>
  <si>
    <t>pregunta homes 15</t>
  </si>
  <si>
    <t>total</t>
  </si>
  <si>
    <t xml:space="preserve">total mulleres </t>
  </si>
  <si>
    <t>total homes</t>
  </si>
  <si>
    <t>Valoración  Bloque 1</t>
  </si>
  <si>
    <t>Valoración  Bloque 2</t>
  </si>
  <si>
    <t>Valoración  Bloque 3</t>
  </si>
  <si>
    <t>Valoración  Bloque 4</t>
  </si>
  <si>
    <t>Valoración  Bloque 5</t>
  </si>
  <si>
    <t>Doutoramento en Ciencia e Tecnoloxía Agroalimentaria</t>
  </si>
  <si>
    <t xml:space="preserve">Doutoramento en Ciencias Marińas, Tecnoloxía e Xestión </t>
  </si>
  <si>
    <t>Doutoramento en Ecosistemas Terrestres ; usos sustentables e implicaciöns ambientais</t>
  </si>
  <si>
    <t>Doutoramento en Ciencias da Educación e do Comportamento</t>
  </si>
  <si>
    <t>Doutoramento en  Sistemas de Software intelixentes e adaptables</t>
  </si>
  <si>
    <t>Doutoramento  en Equidade e Innovación en Educación</t>
  </si>
  <si>
    <t>Doutoramento en Educación, Deporte e Saúde</t>
  </si>
  <si>
    <t>Doutoramento en Ciencias do Deporte, Educación Física e Actividade Física Saudable</t>
  </si>
  <si>
    <t>Doutoramento en Estudos Literarios</t>
  </si>
  <si>
    <t>Doutoramento en Comunicación</t>
  </si>
  <si>
    <t>Doutoramento en  Tradución e Paratradución</t>
  </si>
  <si>
    <t>Doutoramento en Estudos Ingleses avanzados: Lingüística, Literatura e Cultura</t>
  </si>
  <si>
    <t>Doutoramento en Neurociencia e Psicoloxía Clínica pola UDC, USC e UVIGO</t>
  </si>
  <si>
    <t>Doutoramento en Biotecnoloxía Avanzada</t>
  </si>
  <si>
    <t>Doutoramento en Metodoloxía e Aplicacións en Ciencias da Vida</t>
  </si>
  <si>
    <t>Doutoramento en Endocrinoloxía pola USC e UVIGO</t>
  </si>
  <si>
    <t>Doutoramento en Estatística e Investigación Operativa</t>
  </si>
  <si>
    <t>Doutoramento en Análise Económico e Estratexia Empresarial</t>
  </si>
  <si>
    <t>Doutoramento en Eficiencia enerxética e Sustentabilidade en Enxeńaría e Arquitectura</t>
  </si>
  <si>
    <t>Doutoramento en Estudos Lingüísticos</t>
  </si>
  <si>
    <t>Doutoramento en Tecnoloxía Aeroespacial: Enxeńarías Electromagnética, Electrónica, Informática e Mecánica</t>
  </si>
  <si>
    <t>Doutoramento en Tecnoloxías da Información e as comunicacións pola Universidade de Vigo</t>
  </si>
  <si>
    <t>Doutoramento en Métodos Matemáticos e Simulación Numérica en Enxeńaría e Ciencias Aplicadas</t>
  </si>
  <si>
    <t>Doutoramento en Xestión e resolución de conflictos. Menores, Familia e Xustiza Terapéutica</t>
  </si>
  <si>
    <t>Doutoramento en Ordenación Xurídica do Mercado</t>
  </si>
  <si>
    <t>Doutoramento en Xeotecnoloxías Aplicadas á Construción, Enerxía e Industria</t>
  </si>
  <si>
    <t>Doutoramento en Protección do Patrimonio Cultural</t>
  </si>
  <si>
    <t>Doutoramento en Física Aplicada</t>
  </si>
  <si>
    <t>Doutoramento en Ciencia e Tecnoloxía de Coloides e Interfaces</t>
  </si>
  <si>
    <t>Doutoramento en Ciencia e Tecnoloxía Química pola USC e universidade de Santiago de Compostela e a Universidade de Vigo</t>
  </si>
  <si>
    <t>Doutoramento en Láser, Fotónica e Visión pola UDC, USC e UVIGO</t>
  </si>
  <si>
    <t>Doutoramento en Creación e Investigación en Arte Contemporáneo pola UVIGO</t>
  </si>
  <si>
    <t xml:space="preserve">Bloques </t>
  </si>
  <si>
    <t>Europa</t>
  </si>
  <si>
    <t>África</t>
  </si>
  <si>
    <t>Asia</t>
  </si>
  <si>
    <t>Otros</t>
  </si>
  <si>
    <t>Coñezo o sistema de bolsas/contratos para o alumnado de doutoramento (etapa de formación, mobilidade). (SI/NON</t>
  </si>
  <si>
    <t>O proceso de matrícula estivo ben organizado.</t>
  </si>
  <si>
    <t>Respostas</t>
  </si>
  <si>
    <t>Home / Muller</t>
  </si>
  <si>
    <t>Si / Non</t>
  </si>
  <si>
    <t>Tempo completo / parcial</t>
  </si>
  <si>
    <t>Datos de entrada</t>
  </si>
  <si>
    <t>Resultados desagregados por sexo dos bloques e preguntas</t>
  </si>
  <si>
    <t>Escala de valoración da enquisa, métodos de cálculo e poboación</t>
  </si>
  <si>
    <t>Evolución da participación</t>
  </si>
  <si>
    <t>Representación gráfica das respostas de tipo Si/Non</t>
  </si>
  <si>
    <t>Brutos</t>
  </si>
  <si>
    <t>As respostas detalladas atópanse na folla Brutos</t>
  </si>
  <si>
    <t>Resultados das preguntas:</t>
  </si>
  <si>
    <t>Resultados do bloque</t>
  </si>
  <si>
    <t>Preguntas Si/Non:</t>
  </si>
  <si>
    <t>alumnos</t>
  </si>
  <si>
    <t>Período de realización:</t>
  </si>
  <si>
    <t>4: Satisfactorio</t>
  </si>
  <si>
    <t>5 Moi Satisfactorio</t>
  </si>
  <si>
    <t>3: Aceptable</t>
  </si>
  <si>
    <t>2: Insatisfactorio</t>
  </si>
  <si>
    <t>1: Moi Insatisfactorio</t>
  </si>
  <si>
    <t>Valor asignado para Si : 5</t>
  </si>
  <si>
    <t>Valoración 
pregunta 16</t>
  </si>
  <si>
    <t>Valoración 
pregunta 17</t>
  </si>
  <si>
    <t>Valoración 
pregunta 18</t>
  </si>
  <si>
    <t>Valoración 
pregunta 19</t>
  </si>
  <si>
    <t>Valoración 
pregunta 20</t>
  </si>
  <si>
    <t>preg. 16</t>
  </si>
  <si>
    <t>preg. 17</t>
  </si>
  <si>
    <t>preg. 18</t>
  </si>
  <si>
    <t>preg. 19</t>
  </si>
  <si>
    <t>preg. 20</t>
  </si>
  <si>
    <t>Datos brutos das respostas</t>
  </si>
  <si>
    <t>curso 2016-2017</t>
  </si>
  <si>
    <t>Febreiro de 2018</t>
  </si>
  <si>
    <t>1 de decembro de 2017 ata o 19 de xaneiro de 2018</t>
  </si>
  <si>
    <t>Española</t>
  </si>
  <si>
    <t>Mexicana</t>
  </si>
  <si>
    <t>Griego</t>
  </si>
  <si>
    <t>Portuguesa</t>
  </si>
  <si>
    <t>Alemana/brasileña.</t>
  </si>
  <si>
    <t>cubana</t>
  </si>
  <si>
    <t>Venezolano</t>
  </si>
  <si>
    <t>Tunecino</t>
  </si>
  <si>
    <t xml:space="preserve"> Argentina</t>
  </si>
  <si>
    <t>Egipto</t>
  </si>
  <si>
    <t>rusa</t>
  </si>
  <si>
    <t>Ecuatoriana</t>
  </si>
  <si>
    <t>Marroquí</t>
  </si>
  <si>
    <t>España y Brasil</t>
  </si>
  <si>
    <t>Italiana</t>
  </si>
  <si>
    <t>Cubana / Brasileña</t>
  </si>
  <si>
    <t>Hondureño</t>
  </si>
  <si>
    <t xml:space="preserve">portuguesa alemã </t>
  </si>
  <si>
    <t>china</t>
  </si>
  <si>
    <t>Iraní</t>
  </si>
  <si>
    <t>Bolsa ou contrato</t>
  </si>
  <si>
    <t>Universidad Autónoma de San Luis Potosí</t>
  </si>
  <si>
    <t>University of Patras</t>
  </si>
  <si>
    <t>Universidad de Lisboa</t>
  </si>
  <si>
    <t>Universidade do Porto, Faculdade de Letras</t>
  </si>
  <si>
    <t>Universidade Federal de Pernambuco (UFPE, Brasil)</t>
  </si>
  <si>
    <t>Universidad Central de las Villas (Cuba)</t>
  </si>
  <si>
    <t>Universidad Oberta de Catalunya</t>
  </si>
  <si>
    <t>Universidad Complutense de Madrid y Universitat Oberta de Cantalunya</t>
  </si>
  <si>
    <t>UVigo</t>
  </si>
  <si>
    <t>Faculdade de Psicologia e Ciências da Educação da Universidade do Porto</t>
  </si>
  <si>
    <t>Faculdade de Economia da Universidade de Coimbra</t>
  </si>
  <si>
    <t>USC</t>
  </si>
  <si>
    <t>Instituto Politécnico do Porto, Portugal</t>
  </si>
  <si>
    <t>Instituto de Contabilidade e Administração do Porto - Instituto Politécnico do Porto</t>
  </si>
  <si>
    <t>Universidad Complutense de Madrid</t>
  </si>
  <si>
    <t>UTAD Portugal</t>
  </si>
  <si>
    <t>Instituto Politécnico de Viana do Castelo</t>
  </si>
  <si>
    <t>Universidade de Vigo e Universidade de Santiago de Compostela</t>
  </si>
  <si>
    <t>Universidad Central de Venezuela</t>
  </si>
  <si>
    <t>USC e Uvigo</t>
  </si>
  <si>
    <t>Universidad Alcalá de Henares</t>
  </si>
  <si>
    <t>Universidad de Vigo Universidad de Oviedo</t>
  </si>
  <si>
    <t>Universidad de York, Inglaterra</t>
  </si>
  <si>
    <t xml:space="preserve">FEUP - Faculdade de Engenharia da Universidade do Porto  </t>
  </si>
  <si>
    <t>Universidad de Vigo e UPC</t>
  </si>
  <si>
    <t>Universidad de León</t>
  </si>
  <si>
    <t>Universidad Pablo de Olavide Universidad de Granada</t>
  </si>
  <si>
    <t>Universidad de Perm, Rusia</t>
  </si>
  <si>
    <t>Universidad Politécnica Salesiana sede Cuenca, Ecuador</t>
  </si>
  <si>
    <t>Universidad del País Vasco-Euskal Herriko Unibertsitatea</t>
  </si>
  <si>
    <t>Universidad de Abdelmalek Essaadi, Marruecos</t>
  </si>
  <si>
    <t>Universidad Carlos III de Madrid (Licenciatura) Universidad Rey Juan Carlos (Master)</t>
  </si>
  <si>
    <t xml:space="preserve">Instituto Superior de Engenharia do Porto </t>
  </si>
  <si>
    <t>Universidad de La Laguna</t>
  </si>
  <si>
    <t>Università degli Studi di Torino (Italia)</t>
  </si>
  <si>
    <t>Universidade Autónoma de Madrid</t>
  </si>
  <si>
    <t>Faculdade de Economia da Universidade do Porto</t>
  </si>
  <si>
    <t>Universidade de Cádiz</t>
  </si>
  <si>
    <t>Instituto Superior da Maia - Portugal Porto Business School - Universidade do Porto - Portugal</t>
  </si>
  <si>
    <t>UFJR - Universidad Federal de Rio de Janeiro, Brasil</t>
  </si>
  <si>
    <t>Navarra</t>
  </si>
  <si>
    <t>Faculdade de Direito - Universidade do Porto</t>
  </si>
  <si>
    <t xml:space="preserve">Escola Superior de Educação do Instituto Politécnico de Viana do Castelo </t>
  </si>
  <si>
    <t xml:space="preserve">Universidad de Valladolid </t>
  </si>
  <si>
    <t>IPCA - Instituto Politécnico do Cávado e do Ave</t>
  </si>
  <si>
    <t>Universidade de Manchester, Reino Unido</t>
  </si>
  <si>
    <t>Universidade da Coruña</t>
  </si>
  <si>
    <t>Universidad de las Islas Baleares UIB</t>
  </si>
  <si>
    <t>Universidad de Kragujevac, Serbia</t>
  </si>
  <si>
    <t>Universidade Beira Interior (Portugal)</t>
  </si>
  <si>
    <t>Universidad Nacional de Ica San Luis Gonzaga</t>
  </si>
  <si>
    <t>Universität Bremen</t>
  </si>
  <si>
    <t>Vrije Universiteit Brussel</t>
  </si>
  <si>
    <t>Universitat Autònoma de Barcelona</t>
  </si>
  <si>
    <t>AAST, The Arab Academy for Maritime Transport</t>
  </si>
  <si>
    <t>Ghazni University</t>
  </si>
  <si>
    <t>América</t>
  </si>
  <si>
    <t>Universidad de Murcia</t>
  </si>
  <si>
    <t xml:space="preserve">UNICAM </t>
  </si>
  <si>
    <t>Universidad del Centro del Perú - bachiller economía.</t>
  </si>
  <si>
    <t>UdC</t>
  </si>
  <si>
    <t>Tempo completo</t>
  </si>
  <si>
    <t>Tempo parcial</t>
  </si>
  <si>
    <t>V11D033V06</t>
  </si>
  <si>
    <t>Programa de doutoramento en Química Teórica e Modelización Computacíonal/Theoretical Chemistry and Computacional Modelling</t>
  </si>
  <si>
    <t>Programa de Doutoramento en Ciencias Marińas, Tecnoloxía e Xestión [Programa de Doctorado conjunto de Universidad de A Coruńa, Universidad de Santiago de Compostela, Universidad de Vigo, Universidade de Aveiro (Portugal), Universidade de Trás-os-Montes</t>
  </si>
  <si>
    <t>V09D041V06</t>
  </si>
  <si>
    <t>V11D01V06</t>
  </si>
  <si>
    <t>Programa de Doutoramento en Nanomedicina</t>
  </si>
  <si>
    <t>M</t>
  </si>
  <si>
    <t>H</t>
  </si>
  <si>
    <t>Peruana</t>
  </si>
  <si>
    <t>Alemana/brasileña</t>
  </si>
  <si>
    <t>Pregunta 19. Elixín este programa pola súa relación …</t>
  </si>
  <si>
    <t>Pregunta 5. Dedicación</t>
  </si>
  <si>
    <t>Pregunta 3. Bolsa ou contrato</t>
  </si>
  <si>
    <t>Pregunta 7. Coñezo o sistema de bolsas/contratos</t>
  </si>
  <si>
    <t>Doutoramento en Nanomedicina</t>
  </si>
  <si>
    <t>Doutoramento en Química Teórica e Modelización Computacíonal/Theoretical Chemistry and Computacional Modelling</t>
  </si>
  <si>
    <t>Doutoramento en Enxeńaría Química</t>
  </si>
  <si>
    <t>Doutoramento en Investigación en Tecnoloxías e procesos avanzados na industria</t>
  </si>
  <si>
    <t xml:space="preserve">Media agregada das respostas da pregunta </t>
  </si>
  <si>
    <r>
      <t>Media</t>
    </r>
    <r>
      <rPr>
        <sz val="14"/>
        <color rgb="FF7030A0"/>
        <rFont val="New Baskerville"/>
        <family val="1"/>
      </rPr>
      <t xml:space="preserve"> </t>
    </r>
    <r>
      <rPr>
        <sz val="14"/>
        <rFont val="New Baskerville"/>
        <family val="1"/>
      </rPr>
      <t>dos resultados das preguntas do bloque</t>
    </r>
  </si>
  <si>
    <r>
      <t xml:space="preserve">Media </t>
    </r>
    <r>
      <rPr>
        <sz val="14"/>
        <rFont val="New Baskerville"/>
        <family val="1"/>
      </rPr>
      <t>dos bloques</t>
    </r>
  </si>
  <si>
    <t>Valor asignado para Non : 1</t>
  </si>
  <si>
    <t>Respostas detalladas do estudantado</t>
  </si>
  <si>
    <t>Porcentaxe de participación do estudantado</t>
  </si>
  <si>
    <t>Resultados globais, por pregunta e por bloques dos programas de doutoramento</t>
  </si>
  <si>
    <t>Resultados de participación</t>
  </si>
  <si>
    <t>Resultados de satisfacción por bloques</t>
  </si>
  <si>
    <t>Bloque 2
Información xeral do programa</t>
  </si>
  <si>
    <t>Bloque 3
Os procedementos administrativos</t>
  </si>
  <si>
    <t>Bloque 4
Os axentes implicados</t>
  </si>
  <si>
    <t>Bloque 5
Os recursos</t>
  </si>
  <si>
    <t>Bloque 6
Oferta formativa</t>
  </si>
  <si>
    <t>Resultados de satisfacción por pregunta</t>
  </si>
  <si>
    <t>7
Sistema de bolsas / contratos</t>
  </si>
  <si>
    <t>8
Proceso de matrícula</t>
  </si>
  <si>
    <t>9
Documentos  actividades formativas</t>
  </si>
  <si>
    <t>6
Información pública DO pd</t>
  </si>
  <si>
    <t>12
Titor/a</t>
  </si>
  <si>
    <t>11
Coordinador/a do PD</t>
  </si>
  <si>
    <t>13
Dirección de tese</t>
  </si>
  <si>
    <t>14
Profesorado do PD</t>
  </si>
  <si>
    <t>15
PAS do centro</t>
  </si>
  <si>
    <t>16
Sección de Posgrao</t>
  </si>
  <si>
    <t>17
Medios materiais</t>
  </si>
  <si>
    <t>18
Espazos de traballo</t>
  </si>
  <si>
    <t>19
Obxectivos profesionais</t>
  </si>
  <si>
    <t>20
Satisfacción xeral co PD</t>
  </si>
  <si>
    <t>10
Xestión do PI</t>
  </si>
  <si>
    <t>Resultados de satisfacción</t>
  </si>
  <si>
    <t>Xerais</t>
  </si>
  <si>
    <t>Universidade de Vigo
(media)</t>
  </si>
  <si>
    <t>desviación típica</t>
  </si>
  <si>
    <t>Si=5
Non=1</t>
  </si>
  <si>
    <t>Informe de resultados da enquisa de satisfacción do estudantado de 1º ano de doutoramento -2016/17- (síntese)</t>
  </si>
  <si>
    <t>Resultados desagregados por sexo e pregunta</t>
  </si>
  <si>
    <t>2016/17</t>
  </si>
  <si>
    <t>2015/16</t>
  </si>
  <si>
    <t>Cuestionario da enquisa coas preguntas e coas posibles respostas</t>
  </si>
  <si>
    <t>Representación gráfica das respostas persoais</t>
  </si>
  <si>
    <t xml:space="preserve">Estudantado matriculado por 1ª vez nun programa de doutoramento na Universidade de Vigo no curso 2016/17  
</t>
  </si>
  <si>
    <t>código 
PD</t>
  </si>
  <si>
    <t>Programa de doutoramento</t>
  </si>
  <si>
    <t>Resultados de participación e análise dos filtros de entrada (bloque 1: datos persoais)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</si>
</sst>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C0A]d\-mmm;@"/>
    <numFmt numFmtId="165" formatCode="0.0%"/>
    <numFmt numFmtId="166" formatCode="0.00;;@"/>
  </numFmts>
  <fonts count="4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22"/>
      <name val="Arial"/>
      <family val="2"/>
    </font>
    <font>
      <b/>
      <sz val="22"/>
      <color theme="5" tint="-0.249977111117893"/>
      <name val="Times New Roman"/>
      <family val="1"/>
    </font>
    <font>
      <b/>
      <sz val="22"/>
      <name val="Arial Black"/>
      <family val="2"/>
    </font>
    <font>
      <sz val="22"/>
      <color rgb="FF00B0F0"/>
      <name val="Arial"/>
      <family val="2"/>
    </font>
    <font>
      <b/>
      <sz val="22"/>
      <color rgb="FF00B0F0"/>
      <name val="Arial Black"/>
      <family val="2"/>
    </font>
    <font>
      <sz val="10"/>
      <name val="New Baskerville"/>
      <family val="1"/>
    </font>
    <font>
      <sz val="11"/>
      <color theme="1"/>
      <name val="New Baskerville"/>
      <family val="1"/>
    </font>
    <font>
      <sz val="22"/>
      <name val="New Baskerville"/>
      <family val="1"/>
    </font>
    <font>
      <sz val="18"/>
      <name val="Arial"/>
      <family val="2"/>
    </font>
    <font>
      <sz val="18"/>
      <name val="New Baskerville"/>
      <family val="1"/>
    </font>
    <font>
      <sz val="14"/>
      <name val="New Baskerville"/>
      <family val="1"/>
    </font>
    <font>
      <sz val="11"/>
      <name val="New Baskerville"/>
      <family val="1"/>
    </font>
    <font>
      <sz val="12"/>
      <color theme="5" tint="-0.249977111117893"/>
      <name val="New Baskerville"/>
      <family val="1"/>
    </font>
    <font>
      <sz val="22"/>
      <color rgb="FFC66211"/>
      <name val="New Baskerville"/>
      <family val="1"/>
    </font>
    <font>
      <u/>
      <sz val="11"/>
      <color theme="10"/>
      <name val="Calibri"/>
      <family val="2"/>
      <scheme val="minor"/>
    </font>
    <font>
      <u/>
      <sz val="11"/>
      <color theme="10"/>
      <name val="New Baskerville"/>
      <family val="1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name val="New Baskerville"/>
      <family val="1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</font>
    <font>
      <sz val="16"/>
      <name val="New Baskerville"/>
      <family val="1"/>
    </font>
    <font>
      <u/>
      <sz val="18"/>
      <color theme="10"/>
      <name val="New Baskerville"/>
      <family val="1"/>
    </font>
    <font>
      <sz val="12"/>
      <color rgb="FF7030A0"/>
      <name val="New Baskerville"/>
      <family val="1"/>
    </font>
    <font>
      <sz val="16"/>
      <color rgb="FF7030A0"/>
      <name val="New Baskerville"/>
      <family val="1"/>
    </font>
    <font>
      <sz val="14"/>
      <color rgb="FF7030A0"/>
      <name val="New Baskerville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New Baskerville"/>
      <family val="1"/>
    </font>
    <font>
      <sz val="12"/>
      <color rgb="FF0070C0"/>
      <name val="New Baskerville"/>
      <family val="1"/>
    </font>
    <font>
      <sz val="22"/>
      <color rgb="FF0070C0"/>
      <name val="New Baskerville"/>
      <family val="1"/>
    </font>
    <font>
      <sz val="11"/>
      <color rgb="FF0070C0"/>
      <name val="Calibri"/>
      <family val="2"/>
      <scheme val="minor"/>
    </font>
    <font>
      <b/>
      <sz val="14"/>
      <color theme="1"/>
      <name val="New Baskerville"/>
      <family val="1"/>
    </font>
    <font>
      <b/>
      <i/>
      <sz val="14"/>
      <color theme="1"/>
      <name val="Calibri"/>
      <family val="2"/>
      <scheme val="minor"/>
    </font>
    <font>
      <b/>
      <i/>
      <sz val="14"/>
      <name val="New Baskerville"/>
      <family val="1"/>
    </font>
    <font>
      <b/>
      <sz val="14"/>
      <name val="New Baskerville"/>
      <family val="1"/>
    </font>
    <font>
      <i/>
      <sz val="14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8"/>
      <color rgb="FF0070C0"/>
      <name val="New Baskerville"/>
      <family val="1"/>
    </font>
    <font>
      <b/>
      <sz val="12"/>
      <name val="New Baskerville"/>
      <family val="1"/>
    </font>
    <font>
      <sz val="14"/>
      <color theme="1"/>
      <name val="New Baskerville"/>
      <family val="1"/>
    </font>
  </fonts>
  <fills count="9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89">
    <border>
      <left/>
      <right/>
      <top/>
      <bottom/>
      <diagonal/>
    </border>
    <border>
      <left style="medium">
        <color rgb="FFC66211"/>
      </left>
      <right/>
      <top style="medium">
        <color rgb="FFC66211"/>
      </top>
      <bottom/>
      <diagonal/>
    </border>
    <border>
      <left/>
      <right/>
      <top style="medium">
        <color rgb="FFC66211"/>
      </top>
      <bottom/>
      <diagonal/>
    </border>
    <border>
      <left/>
      <right style="medium">
        <color rgb="FFC66211"/>
      </right>
      <top style="medium">
        <color rgb="FFC66211"/>
      </top>
      <bottom/>
      <diagonal/>
    </border>
    <border>
      <left style="medium">
        <color rgb="FFC66211"/>
      </left>
      <right/>
      <top/>
      <bottom/>
      <diagonal/>
    </border>
    <border>
      <left/>
      <right style="medium">
        <color rgb="FFC66211"/>
      </right>
      <top/>
      <bottom/>
      <diagonal/>
    </border>
    <border>
      <left style="medium">
        <color rgb="FFC66211"/>
      </left>
      <right/>
      <top/>
      <bottom style="medium">
        <color rgb="FFC66211"/>
      </bottom>
      <diagonal/>
    </border>
    <border>
      <left/>
      <right/>
      <top/>
      <bottom style="medium">
        <color rgb="FFC66211"/>
      </bottom>
      <diagonal/>
    </border>
    <border>
      <left/>
      <right style="medium">
        <color rgb="FFC66211"/>
      </right>
      <top/>
      <bottom style="medium">
        <color rgb="FFC66211"/>
      </bottom>
      <diagonal/>
    </border>
    <border>
      <left style="medium">
        <color rgb="FFC66211"/>
      </left>
      <right/>
      <top style="medium">
        <color rgb="FFC66211"/>
      </top>
      <bottom style="medium">
        <color rgb="FFC66211"/>
      </bottom>
      <diagonal/>
    </border>
    <border>
      <left/>
      <right/>
      <top style="medium">
        <color rgb="FFC66211"/>
      </top>
      <bottom style="medium">
        <color rgb="FFC66211"/>
      </bottom>
      <diagonal/>
    </border>
    <border>
      <left/>
      <right style="medium">
        <color rgb="FFC66211"/>
      </right>
      <top style="medium">
        <color rgb="FFC66211"/>
      </top>
      <bottom style="medium">
        <color rgb="FFC66211"/>
      </bottom>
      <diagonal/>
    </border>
    <border>
      <left/>
      <right/>
      <top/>
      <bottom style="thin">
        <color rgb="FFC66211"/>
      </bottom>
      <diagonal/>
    </border>
    <border>
      <left/>
      <right/>
      <top style="thin">
        <color rgb="FFC66211"/>
      </top>
      <bottom style="thin">
        <color rgb="FFC66211"/>
      </bottom>
      <diagonal/>
    </border>
    <border>
      <left/>
      <right/>
      <top style="thin">
        <color rgb="FFC66211"/>
      </top>
      <bottom/>
      <diagonal/>
    </border>
    <border>
      <left style="thin">
        <color rgb="FFC66211"/>
      </left>
      <right/>
      <top style="thin">
        <color rgb="FFC66211"/>
      </top>
      <bottom style="thin">
        <color rgb="FFC66211"/>
      </bottom>
      <diagonal/>
    </border>
    <border>
      <left style="thin">
        <color rgb="FFC66211"/>
      </left>
      <right/>
      <top/>
      <bottom/>
      <diagonal/>
    </border>
    <border>
      <left style="thin">
        <color rgb="FFC66211"/>
      </left>
      <right/>
      <top style="thin">
        <color rgb="FFC66211"/>
      </top>
      <bottom/>
      <diagonal/>
    </border>
    <border>
      <left style="thin">
        <color rgb="FFC66211"/>
      </left>
      <right/>
      <top/>
      <bottom style="thin">
        <color rgb="FFC66211"/>
      </bottom>
      <diagonal/>
    </border>
    <border>
      <left style="thin">
        <color rgb="FFC66211"/>
      </left>
      <right style="medium">
        <color rgb="FFC66211"/>
      </right>
      <top/>
      <bottom/>
      <diagonal/>
    </border>
    <border>
      <left/>
      <right style="thin">
        <color rgb="FFC66211"/>
      </right>
      <top style="thin">
        <color rgb="FFC66211"/>
      </top>
      <bottom/>
      <diagonal/>
    </border>
    <border>
      <left/>
      <right style="thin">
        <color rgb="FFC66211"/>
      </right>
      <top/>
      <bottom/>
      <diagonal/>
    </border>
    <border>
      <left/>
      <right style="thin">
        <color rgb="FFC66211"/>
      </right>
      <top/>
      <bottom style="thin">
        <color rgb="FFC66211"/>
      </bottom>
      <diagonal/>
    </border>
    <border>
      <left style="medium">
        <color rgb="FFC66211"/>
      </left>
      <right/>
      <top style="thin">
        <color rgb="FFC66211"/>
      </top>
      <bottom/>
      <diagonal/>
    </border>
    <border>
      <left/>
      <right style="medium">
        <color rgb="FFC66211"/>
      </right>
      <top style="thin">
        <color rgb="FFC66211"/>
      </top>
      <bottom/>
      <diagonal/>
    </border>
    <border>
      <left style="thin">
        <color rgb="FFC66211"/>
      </left>
      <right style="thin">
        <color rgb="FFC66211"/>
      </right>
      <top style="thin">
        <color rgb="FFC66211"/>
      </top>
      <bottom style="thin">
        <color rgb="FFC66211"/>
      </bottom>
      <diagonal/>
    </border>
    <border>
      <left/>
      <right style="thin">
        <color rgb="FFC66211"/>
      </right>
      <top style="thin">
        <color rgb="FFC66211"/>
      </top>
      <bottom style="thin">
        <color rgb="FFC66211"/>
      </bottom>
      <diagonal/>
    </border>
    <border>
      <left style="medium">
        <color rgb="FFC66211"/>
      </left>
      <right style="medium">
        <color rgb="FFC66211"/>
      </right>
      <top style="medium">
        <color rgb="FFC66211"/>
      </top>
      <bottom/>
      <diagonal/>
    </border>
    <border>
      <left style="medium">
        <color rgb="FFC66211"/>
      </left>
      <right style="medium">
        <color rgb="FFC66211"/>
      </right>
      <top/>
      <bottom style="medium">
        <color rgb="FFC66211"/>
      </bottom>
      <diagonal/>
    </border>
    <border>
      <left style="medium">
        <color rgb="FFC66211"/>
      </left>
      <right style="thin">
        <color rgb="FFC66211"/>
      </right>
      <top style="medium">
        <color rgb="FFC66211"/>
      </top>
      <bottom/>
      <diagonal/>
    </border>
    <border>
      <left style="medium">
        <color rgb="FFC66211"/>
      </left>
      <right style="medium">
        <color rgb="FFC66211"/>
      </right>
      <top style="medium">
        <color rgb="FFC66211"/>
      </top>
      <bottom style="medium">
        <color rgb="FFC66211"/>
      </bottom>
      <diagonal/>
    </border>
    <border>
      <left style="medium">
        <color rgb="FFC66211"/>
      </left>
      <right/>
      <top style="medium">
        <color rgb="FFC66211"/>
      </top>
      <bottom style="hair">
        <color rgb="FFC66211"/>
      </bottom>
      <diagonal/>
    </border>
    <border>
      <left/>
      <right/>
      <top style="medium">
        <color rgb="FFC66211"/>
      </top>
      <bottom style="hair">
        <color rgb="FFC66211"/>
      </bottom>
      <diagonal/>
    </border>
    <border>
      <left/>
      <right style="medium">
        <color rgb="FFC66211"/>
      </right>
      <top style="medium">
        <color rgb="FFC66211"/>
      </top>
      <bottom style="hair">
        <color rgb="FFC66211"/>
      </bottom>
      <diagonal/>
    </border>
    <border>
      <left style="medium">
        <color rgb="FFC66211"/>
      </left>
      <right/>
      <top style="hair">
        <color rgb="FFC66211"/>
      </top>
      <bottom style="hair">
        <color rgb="FFC66211"/>
      </bottom>
      <diagonal/>
    </border>
    <border>
      <left/>
      <right/>
      <top style="hair">
        <color rgb="FFC66211"/>
      </top>
      <bottom style="hair">
        <color rgb="FFC66211"/>
      </bottom>
      <diagonal/>
    </border>
    <border>
      <left/>
      <right style="medium">
        <color rgb="FFC66211"/>
      </right>
      <top style="hair">
        <color rgb="FFC66211"/>
      </top>
      <bottom style="hair">
        <color rgb="FFC66211"/>
      </bottom>
      <diagonal/>
    </border>
    <border>
      <left style="medium">
        <color rgb="FFC66211"/>
      </left>
      <right/>
      <top style="hair">
        <color rgb="FFC66211"/>
      </top>
      <bottom style="medium">
        <color rgb="FFC66211"/>
      </bottom>
      <diagonal/>
    </border>
    <border>
      <left/>
      <right/>
      <top style="hair">
        <color rgb="FFC66211"/>
      </top>
      <bottom style="medium">
        <color rgb="FFC66211"/>
      </bottom>
      <diagonal/>
    </border>
    <border>
      <left/>
      <right style="medium">
        <color rgb="FFC66211"/>
      </right>
      <top style="hair">
        <color rgb="FFC66211"/>
      </top>
      <bottom style="medium">
        <color rgb="FFC66211"/>
      </bottom>
      <diagonal/>
    </border>
    <border>
      <left style="medium">
        <color rgb="FFC66211"/>
      </left>
      <right style="medium">
        <color rgb="FFC66211"/>
      </right>
      <top style="hair">
        <color rgb="FFC66211"/>
      </top>
      <bottom style="medium">
        <color rgb="FFC66211"/>
      </bottom>
      <diagonal/>
    </border>
    <border>
      <left style="medium">
        <color rgb="FFC66211"/>
      </left>
      <right style="medium">
        <color rgb="FFC66211"/>
      </right>
      <top style="medium">
        <color rgb="FFC66211"/>
      </top>
      <bottom style="hair">
        <color rgb="FFC66211"/>
      </bottom>
      <diagonal/>
    </border>
    <border>
      <left style="medium">
        <color rgb="FFC66211"/>
      </left>
      <right style="medium">
        <color rgb="FFC66211"/>
      </right>
      <top style="hair">
        <color rgb="FFC66211"/>
      </top>
      <bottom style="hair">
        <color rgb="FFC66211"/>
      </bottom>
      <diagonal/>
    </border>
    <border>
      <left style="medium">
        <color rgb="FFC66211"/>
      </left>
      <right style="medium">
        <color rgb="FFC66211"/>
      </right>
      <top/>
      <bottom/>
      <diagonal/>
    </border>
    <border>
      <left style="thin">
        <color rgb="FFC66211"/>
      </left>
      <right/>
      <top style="medium">
        <color rgb="FFC66211"/>
      </top>
      <bottom style="hair">
        <color rgb="FFC66211"/>
      </bottom>
      <diagonal/>
    </border>
    <border>
      <left/>
      <right style="thin">
        <color rgb="FFC66211"/>
      </right>
      <top style="medium">
        <color rgb="FFC66211"/>
      </top>
      <bottom style="hair">
        <color rgb="FFC66211"/>
      </bottom>
      <diagonal/>
    </border>
    <border>
      <left style="thin">
        <color rgb="FFC66211"/>
      </left>
      <right/>
      <top style="hair">
        <color rgb="FFC66211"/>
      </top>
      <bottom style="hair">
        <color rgb="FFC66211"/>
      </bottom>
      <diagonal/>
    </border>
    <border>
      <left/>
      <right style="thin">
        <color rgb="FFC66211"/>
      </right>
      <top style="hair">
        <color rgb="FFC66211"/>
      </top>
      <bottom style="hair">
        <color rgb="FFC66211"/>
      </bottom>
      <diagonal/>
    </border>
    <border>
      <left style="thin">
        <color rgb="FFC66211"/>
      </left>
      <right/>
      <top style="hair">
        <color rgb="FFC66211"/>
      </top>
      <bottom style="medium">
        <color rgb="FFC66211"/>
      </bottom>
      <diagonal/>
    </border>
    <border>
      <left/>
      <right style="thin">
        <color rgb="FFC66211"/>
      </right>
      <top style="hair">
        <color rgb="FFC66211"/>
      </top>
      <bottom style="medium">
        <color rgb="FFC66211"/>
      </bottom>
      <diagonal/>
    </border>
    <border>
      <left/>
      <right/>
      <top style="medium">
        <color rgb="FFC66211"/>
      </top>
      <bottom style="thin">
        <color rgb="FFC66211"/>
      </bottom>
      <diagonal/>
    </border>
    <border>
      <left/>
      <right style="medium">
        <color rgb="FFC66211"/>
      </right>
      <top style="medium">
        <color rgb="FFC66211"/>
      </top>
      <bottom style="thin">
        <color rgb="FFC66211"/>
      </bottom>
      <diagonal/>
    </border>
    <border>
      <left style="medium">
        <color rgb="FFC66211"/>
      </left>
      <right/>
      <top style="thin">
        <color rgb="FFC66211"/>
      </top>
      <bottom style="medium">
        <color rgb="FFC66211"/>
      </bottom>
      <diagonal/>
    </border>
    <border>
      <left/>
      <right/>
      <top style="thin">
        <color rgb="FFC66211"/>
      </top>
      <bottom style="medium">
        <color rgb="FFC66211"/>
      </bottom>
      <diagonal/>
    </border>
    <border>
      <left/>
      <right style="medium">
        <color rgb="FFC66211"/>
      </right>
      <top style="thin">
        <color rgb="FFC66211"/>
      </top>
      <bottom style="medium">
        <color rgb="FFC66211"/>
      </bottom>
      <diagonal/>
    </border>
    <border>
      <left style="medium">
        <color rgb="FFC66211"/>
      </left>
      <right style="hair">
        <color rgb="FFC66211"/>
      </right>
      <top style="thin">
        <color rgb="FFC66211"/>
      </top>
      <bottom style="medium">
        <color rgb="FFC66211"/>
      </bottom>
      <diagonal/>
    </border>
    <border>
      <left/>
      <right style="hair">
        <color rgb="FFC66211"/>
      </right>
      <top style="medium">
        <color rgb="FFC66211"/>
      </top>
      <bottom style="hair">
        <color rgb="FFC66211"/>
      </bottom>
      <diagonal/>
    </border>
    <border>
      <left/>
      <right style="hair">
        <color rgb="FFC66211"/>
      </right>
      <top style="hair">
        <color rgb="FFC66211"/>
      </top>
      <bottom style="hair">
        <color rgb="FFC66211"/>
      </bottom>
      <diagonal/>
    </border>
    <border>
      <left/>
      <right style="hair">
        <color rgb="FFC66211"/>
      </right>
      <top style="hair">
        <color rgb="FFC66211"/>
      </top>
      <bottom style="medium">
        <color rgb="FFC66211"/>
      </bottom>
      <diagonal/>
    </border>
    <border>
      <left/>
      <right style="hair">
        <color rgb="FFC66211"/>
      </right>
      <top/>
      <bottom style="medium">
        <color rgb="FFC66211"/>
      </bottom>
      <diagonal/>
    </border>
    <border>
      <left style="hair">
        <color rgb="FFC66211"/>
      </left>
      <right style="hair">
        <color rgb="FFC66211"/>
      </right>
      <top style="thin">
        <color rgb="FFC66211"/>
      </top>
      <bottom style="medium">
        <color rgb="FFC66211"/>
      </bottom>
      <diagonal/>
    </border>
    <border>
      <left style="hair">
        <color rgb="FFC66211"/>
      </left>
      <right style="medium">
        <color rgb="FFC66211"/>
      </right>
      <top style="thin">
        <color rgb="FFC66211"/>
      </top>
      <bottom style="medium">
        <color rgb="FFC66211"/>
      </bottom>
      <diagonal/>
    </border>
    <border>
      <left style="medium">
        <color rgb="FFC66211"/>
      </left>
      <right style="hair">
        <color rgb="FFC66211"/>
      </right>
      <top style="medium">
        <color rgb="FFC66211"/>
      </top>
      <bottom style="hair">
        <color rgb="FFC66211"/>
      </bottom>
      <diagonal/>
    </border>
    <border>
      <left style="hair">
        <color rgb="FFC66211"/>
      </left>
      <right style="hair">
        <color rgb="FFC66211"/>
      </right>
      <top style="medium">
        <color rgb="FFC66211"/>
      </top>
      <bottom style="hair">
        <color rgb="FFC66211"/>
      </bottom>
      <diagonal/>
    </border>
    <border>
      <left style="hair">
        <color rgb="FFC66211"/>
      </left>
      <right style="medium">
        <color rgb="FFC66211"/>
      </right>
      <top style="medium">
        <color rgb="FFC66211"/>
      </top>
      <bottom style="hair">
        <color rgb="FFC66211"/>
      </bottom>
      <diagonal/>
    </border>
    <border>
      <left style="medium">
        <color rgb="FFC66211"/>
      </left>
      <right style="hair">
        <color rgb="FFC66211"/>
      </right>
      <top style="hair">
        <color rgb="FFC66211"/>
      </top>
      <bottom style="hair">
        <color rgb="FFC66211"/>
      </bottom>
      <diagonal/>
    </border>
    <border>
      <left style="hair">
        <color rgb="FFC66211"/>
      </left>
      <right style="hair">
        <color rgb="FFC66211"/>
      </right>
      <top style="hair">
        <color rgb="FFC66211"/>
      </top>
      <bottom style="hair">
        <color rgb="FFC66211"/>
      </bottom>
      <diagonal/>
    </border>
    <border>
      <left style="hair">
        <color rgb="FFC66211"/>
      </left>
      <right style="medium">
        <color rgb="FFC66211"/>
      </right>
      <top style="hair">
        <color rgb="FFC66211"/>
      </top>
      <bottom style="hair">
        <color rgb="FFC66211"/>
      </bottom>
      <diagonal/>
    </border>
    <border>
      <left style="medium">
        <color rgb="FFC66211"/>
      </left>
      <right style="hair">
        <color rgb="FFC66211"/>
      </right>
      <top style="hair">
        <color rgb="FFC66211"/>
      </top>
      <bottom style="medium">
        <color rgb="FFC66211"/>
      </bottom>
      <diagonal/>
    </border>
    <border>
      <left style="hair">
        <color rgb="FFC66211"/>
      </left>
      <right style="hair">
        <color rgb="FFC66211"/>
      </right>
      <top style="hair">
        <color rgb="FFC66211"/>
      </top>
      <bottom style="medium">
        <color rgb="FFC66211"/>
      </bottom>
      <diagonal/>
    </border>
    <border>
      <left style="hair">
        <color rgb="FFC66211"/>
      </left>
      <right style="medium">
        <color rgb="FFC66211"/>
      </right>
      <top style="hair">
        <color rgb="FFC66211"/>
      </top>
      <bottom style="medium">
        <color rgb="FFC66211"/>
      </bottom>
      <diagonal/>
    </border>
    <border>
      <left style="medium">
        <color rgb="FFC66211"/>
      </left>
      <right style="hair">
        <color rgb="FFC66211"/>
      </right>
      <top/>
      <bottom style="medium">
        <color rgb="FFC66211"/>
      </bottom>
      <diagonal/>
    </border>
    <border>
      <left style="hair">
        <color rgb="FFC66211"/>
      </left>
      <right style="hair">
        <color rgb="FFC66211"/>
      </right>
      <top/>
      <bottom style="medium">
        <color rgb="FFC66211"/>
      </bottom>
      <diagonal/>
    </border>
    <border>
      <left style="hair">
        <color rgb="FFC66211"/>
      </left>
      <right style="medium">
        <color rgb="FFC66211"/>
      </right>
      <top/>
      <bottom style="medium">
        <color rgb="FFC66211"/>
      </bottom>
      <diagonal/>
    </border>
    <border>
      <left/>
      <right style="thin">
        <color rgb="FFC66211"/>
      </right>
      <top style="thin">
        <color rgb="FFC66211"/>
      </top>
      <bottom style="medium">
        <color rgb="FFC66211"/>
      </bottom>
      <diagonal/>
    </border>
    <border>
      <left style="thin">
        <color rgb="FFC66211"/>
      </left>
      <right/>
      <top style="thin">
        <color rgb="FFC66211"/>
      </top>
      <bottom style="medium">
        <color rgb="FFC66211"/>
      </bottom>
      <diagonal/>
    </border>
    <border>
      <left style="medium">
        <color rgb="FFC66211"/>
      </left>
      <right/>
      <top style="thin">
        <color rgb="FFC66211"/>
      </top>
      <bottom style="thin">
        <color rgb="FFC66211"/>
      </bottom>
      <diagonal/>
    </border>
    <border>
      <left/>
      <right style="medium">
        <color rgb="FFC66211"/>
      </right>
      <top style="thin">
        <color rgb="FFC66211"/>
      </top>
      <bottom style="thin">
        <color rgb="FFC66211"/>
      </bottom>
      <diagonal/>
    </border>
    <border>
      <left style="thin">
        <color rgb="FFC66211"/>
      </left>
      <right style="medium">
        <color rgb="FFC66211"/>
      </right>
      <top style="thin">
        <color rgb="FFC66211"/>
      </top>
      <bottom style="thin">
        <color rgb="FFC66211"/>
      </bottom>
      <diagonal/>
    </border>
    <border>
      <left style="medium">
        <color rgb="FFC66211"/>
      </left>
      <right style="hair">
        <color rgb="FFC66211"/>
      </right>
      <top/>
      <bottom/>
      <diagonal/>
    </border>
    <border>
      <left style="medium">
        <color rgb="FFC66211"/>
      </left>
      <right style="hair">
        <color rgb="FFC66211"/>
      </right>
      <top style="medium">
        <color rgb="FFC66211"/>
      </top>
      <bottom style="medium">
        <color rgb="FFC66211"/>
      </bottom>
      <diagonal/>
    </border>
    <border>
      <left style="medium">
        <color rgb="FFC66211"/>
      </left>
      <right style="hair">
        <color rgb="FFC66211"/>
      </right>
      <top style="hair">
        <color rgb="FFC66211"/>
      </top>
      <bottom/>
      <diagonal/>
    </border>
    <border>
      <left style="medium">
        <color rgb="FFC66211"/>
      </left>
      <right style="medium">
        <color rgb="FFC66211"/>
      </right>
      <top style="thin">
        <color rgb="FFC66211"/>
      </top>
      <bottom style="thin">
        <color rgb="FFC66211"/>
      </bottom>
      <diagonal/>
    </border>
    <border>
      <left style="medium">
        <color rgb="FFC66211"/>
      </left>
      <right style="thin">
        <color rgb="FFC66211"/>
      </right>
      <top style="thin">
        <color rgb="FFC66211"/>
      </top>
      <bottom style="thin">
        <color rgb="FFC66211"/>
      </bottom>
      <diagonal/>
    </border>
    <border>
      <left style="medium">
        <color rgb="FFC66211"/>
      </left>
      <right style="thin">
        <color rgb="FFC66211"/>
      </right>
      <top/>
      <bottom/>
      <diagonal/>
    </border>
    <border>
      <left style="medium">
        <color rgb="FFC66211"/>
      </left>
      <right style="thin">
        <color rgb="FFC66211"/>
      </right>
      <top/>
      <bottom style="medium">
        <color rgb="FFC66211"/>
      </bottom>
      <diagonal/>
    </border>
    <border>
      <left style="medium">
        <color rgb="FFC66211"/>
      </left>
      <right style="thin">
        <color rgb="FFC66211"/>
      </right>
      <top style="medium">
        <color rgb="FFC66211"/>
      </top>
      <bottom style="hair">
        <color rgb="FFC66211"/>
      </bottom>
      <diagonal/>
    </border>
    <border>
      <left style="medium">
        <color rgb="FFC66211"/>
      </left>
      <right style="thin">
        <color rgb="FFC66211"/>
      </right>
      <top style="hair">
        <color rgb="FFC66211"/>
      </top>
      <bottom style="hair">
        <color rgb="FFC66211"/>
      </bottom>
      <diagonal/>
    </border>
    <border>
      <left style="medium">
        <color rgb="FFC66211"/>
      </left>
      <right style="thin">
        <color rgb="FFC66211"/>
      </right>
      <top style="hair">
        <color rgb="FFC66211"/>
      </top>
      <bottom style="medium">
        <color rgb="FFC66211"/>
      </bottom>
      <diagonal/>
    </border>
  </borders>
  <cellStyleXfs count="4">
    <xf numFmtId="0" fontId="0" fillId="0" borderId="0"/>
    <xf numFmtId="0" fontId="1" fillId="0" borderId="0"/>
    <xf numFmtId="0" fontId="16" fillId="0" borderId="0" applyNumberFormat="0" applyFill="0" applyBorder="0" applyAlignment="0" applyProtection="0"/>
    <xf numFmtId="9" fontId="18" fillId="0" borderId="0" applyFont="0" applyFill="0" applyBorder="0" applyAlignment="0" applyProtection="0"/>
  </cellStyleXfs>
  <cellXfs count="440">
    <xf numFmtId="0" fontId="0" fillId="0" borderId="0" xfId="0"/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0" fontId="4" fillId="0" borderId="0" xfId="1" applyFont="1" applyAlignment="1">
      <alignment horizontal="left"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horizontal="left" vertical="center"/>
    </xf>
    <xf numFmtId="0" fontId="13" fillId="0" borderId="0" xfId="1" applyFont="1" applyFill="1" applyBorder="1" applyAlignment="1">
      <alignment horizontal="left" vertical="center"/>
    </xf>
    <xf numFmtId="0" fontId="0" fillId="0" borderId="1" xfId="0" applyFill="1" applyBorder="1" applyAlignment="1">
      <alignment vertical="center"/>
    </xf>
    <xf numFmtId="0" fontId="8" fillId="0" borderId="2" xfId="0" applyFont="1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2" fillId="0" borderId="4" xfId="1" applyFont="1" applyFill="1" applyBorder="1" applyAlignment="1">
      <alignment vertical="center"/>
    </xf>
    <xf numFmtId="0" fontId="9" fillId="0" borderId="0" xfId="1" applyFont="1" applyFill="1" applyBorder="1" applyAlignment="1">
      <alignment vertical="center"/>
    </xf>
    <xf numFmtId="0" fontId="14" fillId="0" borderId="0" xfId="1" applyFont="1" applyFill="1" applyBorder="1" applyAlignment="1">
      <alignment horizontal="right" vertical="center"/>
    </xf>
    <xf numFmtId="0" fontId="0" fillId="0" borderId="5" xfId="0" applyFill="1" applyBorder="1" applyAlignment="1">
      <alignment vertical="center"/>
    </xf>
    <xf numFmtId="0" fontId="2" fillId="0" borderId="0" xfId="1" applyFont="1" applyFill="1" applyAlignment="1">
      <alignment vertical="center"/>
    </xf>
    <xf numFmtId="0" fontId="2" fillId="0" borderId="5" xfId="1" applyFont="1" applyFill="1" applyBorder="1" applyAlignment="1">
      <alignment vertical="center"/>
    </xf>
    <xf numFmtId="0" fontId="10" fillId="0" borderId="4" xfId="1" applyFont="1" applyFill="1" applyBorder="1" applyAlignment="1">
      <alignment vertical="center"/>
    </xf>
    <xf numFmtId="0" fontId="11" fillId="0" borderId="0" xfId="1" applyFont="1" applyFill="1" applyBorder="1" applyAlignment="1">
      <alignment vertical="center"/>
    </xf>
    <xf numFmtId="0" fontId="12" fillId="0" borderId="0" xfId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2" fillId="0" borderId="0" xfId="1" applyFont="1" applyFill="1" applyBorder="1" applyAlignment="1">
      <alignment vertical="center"/>
    </xf>
    <xf numFmtId="0" fontId="2" fillId="0" borderId="0" xfId="1" applyFont="1" applyFill="1" applyAlignment="1">
      <alignment horizontal="center" vertical="center"/>
    </xf>
    <xf numFmtId="0" fontId="2" fillId="0" borderId="6" xfId="1" applyFont="1" applyFill="1" applyBorder="1" applyAlignment="1">
      <alignment vertical="center"/>
    </xf>
    <xf numFmtId="0" fontId="2" fillId="0" borderId="7" xfId="1" applyFont="1" applyFill="1" applyBorder="1" applyAlignment="1">
      <alignment vertical="center"/>
    </xf>
    <xf numFmtId="0" fontId="2" fillId="0" borderId="8" xfId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0" fillId="0" borderId="0" xfId="0" applyFill="1"/>
    <xf numFmtId="0" fontId="0" fillId="0" borderId="0" xfId="0" applyAlignment="1">
      <alignment horizontal="center"/>
    </xf>
    <xf numFmtId="0" fontId="7" fillId="0" borderId="10" xfId="1" applyFont="1" applyFill="1" applyBorder="1" applyAlignment="1">
      <alignment horizontal="center" vertical="center" wrapText="1"/>
    </xf>
    <xf numFmtId="0" fontId="11" fillId="0" borderId="4" xfId="1" applyFont="1" applyFill="1" applyBorder="1" applyAlignment="1">
      <alignment vertical="center"/>
    </xf>
    <xf numFmtId="0" fontId="9" fillId="0" borderId="5" xfId="1" applyFont="1" applyFill="1" applyBorder="1" applyAlignment="1">
      <alignment vertical="center"/>
    </xf>
    <xf numFmtId="0" fontId="9" fillId="0" borderId="4" xfId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2" xfId="0" applyBorder="1"/>
    <xf numFmtId="0" fontId="0" fillId="0" borderId="3" xfId="0" applyBorder="1"/>
    <xf numFmtId="0" fontId="0" fillId="0" borderId="7" xfId="0" applyBorder="1"/>
    <xf numFmtId="0" fontId="0" fillId="0" borderId="7" xfId="0" applyBorder="1" applyAlignment="1">
      <alignment horizontal="center" vertical="center"/>
    </xf>
    <xf numFmtId="0" fontId="0" fillId="0" borderId="8" xfId="0" applyBorder="1"/>
    <xf numFmtId="0" fontId="7" fillId="0" borderId="9" xfId="1" applyFont="1" applyFill="1" applyBorder="1" applyAlignment="1">
      <alignment horizontal="center" vertical="center" wrapText="1"/>
    </xf>
    <xf numFmtId="0" fontId="7" fillId="0" borderId="11" xfId="1" applyFont="1" applyFill="1" applyBorder="1" applyAlignment="1">
      <alignment horizontal="center" vertical="center" wrapText="1"/>
    </xf>
    <xf numFmtId="0" fontId="7" fillId="0" borderId="10" xfId="1" applyFont="1" applyFill="1" applyBorder="1" applyAlignment="1">
      <alignment horizontal="center" wrapText="1"/>
    </xf>
    <xf numFmtId="0" fontId="7" fillId="0" borderId="9" xfId="1" applyFont="1" applyFill="1" applyBorder="1" applyAlignment="1">
      <alignment horizontal="center" wrapText="1"/>
    </xf>
    <xf numFmtId="0" fontId="7" fillId="0" borderId="11" xfId="1" applyFont="1" applyFill="1" applyBorder="1" applyAlignment="1">
      <alignment horizontal="center" wrapText="1"/>
    </xf>
    <xf numFmtId="0" fontId="17" fillId="0" borderId="0" xfId="2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2" fillId="0" borderId="19" xfId="1" applyFont="1" applyFill="1" applyBorder="1" applyAlignment="1">
      <alignment vertical="center"/>
    </xf>
    <xf numFmtId="0" fontId="0" fillId="0" borderId="0" xfId="0" applyBorder="1"/>
    <xf numFmtId="0" fontId="7" fillId="0" borderId="0" xfId="1" applyFont="1" applyFill="1" applyBorder="1" applyAlignment="1">
      <alignment horizontal="center" wrapText="1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vertical="center"/>
    </xf>
    <xf numFmtId="0" fontId="7" fillId="0" borderId="0" xfId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5" xfId="0" applyBorder="1"/>
    <xf numFmtId="2" fontId="0" fillId="0" borderId="4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0" fillId="0" borderId="0" xfId="0" applyFill="1" applyBorder="1"/>
    <xf numFmtId="0" fontId="13" fillId="0" borderId="0" xfId="1" applyFont="1" applyFill="1" applyBorder="1" applyAlignment="1">
      <alignment vertical="center" wrapText="1"/>
    </xf>
    <xf numFmtId="0" fontId="24" fillId="0" borderId="0" xfId="0" applyFont="1" applyBorder="1" applyAlignment="1">
      <alignment horizontal="left" vertical="center" wrapText="1"/>
    </xf>
    <xf numFmtId="0" fontId="17" fillId="0" borderId="0" xfId="2" applyFont="1" applyFill="1" applyBorder="1" applyAlignment="1">
      <alignment vertical="center"/>
    </xf>
    <xf numFmtId="0" fontId="12" fillId="0" borderId="0" xfId="1" applyFont="1" applyFill="1" applyBorder="1" applyAlignment="1">
      <alignment horizontal="right" vertical="center"/>
    </xf>
    <xf numFmtId="0" fontId="12" fillId="0" borderId="17" xfId="1" applyFont="1" applyFill="1" applyBorder="1" applyAlignment="1">
      <alignment horizontal="center" vertical="center"/>
    </xf>
    <xf numFmtId="0" fontId="17" fillId="0" borderId="0" xfId="2" applyFont="1" applyFill="1" applyBorder="1" applyAlignment="1">
      <alignment vertical="center"/>
    </xf>
    <xf numFmtId="16" fontId="13" fillId="0" borderId="0" xfId="1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0" fontId="17" fillId="0" borderId="0" xfId="2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/>
    </xf>
    <xf numFmtId="0" fontId="11" fillId="0" borderId="4" xfId="1" applyFont="1" applyFill="1" applyBorder="1" applyAlignment="1">
      <alignment vertical="center" wrapText="1"/>
    </xf>
    <xf numFmtId="0" fontId="11" fillId="0" borderId="5" xfId="1" applyFont="1" applyFill="1" applyBorder="1" applyAlignment="1">
      <alignment vertical="center" wrapText="1"/>
    </xf>
    <xf numFmtId="0" fontId="20" fillId="0" borderId="10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13" fillId="0" borderId="10" xfId="1" applyFont="1" applyFill="1" applyBorder="1" applyAlignment="1">
      <alignment horizontal="center" wrapText="1"/>
    </xf>
    <xf numFmtId="0" fontId="0" fillId="0" borderId="18" xfId="0" applyBorder="1" applyAlignment="1">
      <alignment vertical="center"/>
    </xf>
    <xf numFmtId="0" fontId="7" fillId="2" borderId="9" xfId="1" applyFont="1" applyFill="1" applyBorder="1" applyAlignment="1">
      <alignment horizontal="center" wrapText="1"/>
    </xf>
    <xf numFmtId="0" fontId="7" fillId="2" borderId="10" xfId="1" applyFont="1" applyFill="1" applyBorder="1" applyAlignment="1">
      <alignment horizontal="center" wrapText="1"/>
    </xf>
    <xf numFmtId="0" fontId="7" fillId="2" borderId="11" xfId="1" applyFont="1" applyFill="1" applyBorder="1" applyAlignment="1">
      <alignment horizontal="center" wrapText="1"/>
    </xf>
    <xf numFmtId="0" fontId="7" fillId="2" borderId="2" xfId="1" applyFont="1" applyFill="1" applyBorder="1" applyAlignment="1">
      <alignment horizontal="center" vertical="center" wrapText="1"/>
    </xf>
    <xf numFmtId="0" fontId="13" fillId="0" borderId="25" xfId="1" applyFont="1" applyFill="1" applyBorder="1" applyAlignment="1">
      <alignment horizontal="center" vertical="center"/>
    </xf>
    <xf numFmtId="16" fontId="13" fillId="0" borderId="25" xfId="1" applyNumberFormat="1" applyFont="1" applyFill="1" applyBorder="1" applyAlignment="1">
      <alignment horizontal="center" vertical="center" wrapText="1"/>
    </xf>
    <xf numFmtId="0" fontId="13" fillId="0" borderId="25" xfId="1" applyFont="1" applyFill="1" applyBorder="1" applyAlignment="1">
      <alignment horizontal="center" vertical="center" wrapText="1"/>
    </xf>
    <xf numFmtId="0" fontId="25" fillId="0" borderId="0" xfId="1" applyFont="1" applyFill="1" applyBorder="1" applyAlignment="1">
      <alignment horizontal="center" vertical="center"/>
    </xf>
    <xf numFmtId="14" fontId="0" fillId="0" borderId="0" xfId="0" applyNumberFormat="1" applyFill="1"/>
    <xf numFmtId="0" fontId="0" fillId="0" borderId="0" xfId="0" applyFont="1" applyAlignment="1">
      <alignment vertical="center"/>
    </xf>
    <xf numFmtId="0" fontId="20" fillId="0" borderId="0" xfId="1" applyFont="1" applyFill="1" applyBorder="1" applyAlignment="1">
      <alignment vertical="center"/>
    </xf>
    <xf numFmtId="0" fontId="0" fillId="0" borderId="1" xfId="0" applyBorder="1"/>
    <xf numFmtId="0" fontId="0" fillId="0" borderId="2" xfId="0" applyFill="1" applyBorder="1"/>
    <xf numFmtId="0" fontId="0" fillId="0" borderId="2" xfId="0" applyBorder="1" applyAlignment="1">
      <alignment horizontal="center"/>
    </xf>
    <xf numFmtId="0" fontId="0" fillId="0" borderId="4" xfId="0" applyBorder="1"/>
    <xf numFmtId="0" fontId="0" fillId="5" borderId="0" xfId="0" applyFill="1" applyBorder="1"/>
    <xf numFmtId="14" fontId="0" fillId="0" borderId="0" xfId="0" applyNumberFormat="1" applyFill="1" applyBorder="1"/>
    <xf numFmtId="0" fontId="0" fillId="0" borderId="6" xfId="0" applyBorder="1"/>
    <xf numFmtId="0" fontId="0" fillId="0" borderId="7" xfId="0" applyFill="1" applyBorder="1"/>
    <xf numFmtId="14" fontId="0" fillId="0" borderId="7" xfId="0" applyNumberFormat="1" applyFill="1" applyBorder="1"/>
    <xf numFmtId="0" fontId="15" fillId="0" borderId="0" xfId="1" applyFont="1" applyFill="1" applyBorder="1" applyAlignment="1">
      <alignment horizontal="left" vertical="center"/>
    </xf>
    <xf numFmtId="0" fontId="17" fillId="0" borderId="0" xfId="2" applyFont="1" applyFill="1" applyBorder="1" applyAlignment="1">
      <alignment vertical="center"/>
    </xf>
    <xf numFmtId="0" fontId="12" fillId="0" borderId="0" xfId="1" applyFont="1" applyFill="1" applyBorder="1" applyAlignment="1">
      <alignment horizontal="right" vertical="center"/>
    </xf>
    <xf numFmtId="0" fontId="25" fillId="0" borderId="21" xfId="1" applyFont="1" applyFill="1" applyBorder="1" applyAlignment="1">
      <alignment horizontal="right" vertical="center"/>
    </xf>
    <xf numFmtId="0" fontId="0" fillId="0" borderId="21" xfId="0" applyBorder="1"/>
    <xf numFmtId="0" fontId="25" fillId="0" borderId="0" xfId="1" applyFont="1" applyFill="1" applyBorder="1" applyAlignment="1">
      <alignment vertical="center"/>
    </xf>
    <xf numFmtId="0" fontId="12" fillId="0" borderId="0" xfId="1" applyFont="1" applyFill="1" applyBorder="1" applyAlignment="1">
      <alignment horizontal="left" vertical="center" wrapText="1" indent="1"/>
    </xf>
    <xf numFmtId="0" fontId="9" fillId="0" borderId="0" xfId="1" applyFont="1" applyFill="1" applyBorder="1" applyAlignment="1">
      <alignment horizontal="left" vertical="center" indent="1"/>
    </xf>
    <xf numFmtId="0" fontId="12" fillId="0" borderId="0" xfId="1" applyFont="1" applyFill="1" applyBorder="1" applyAlignment="1">
      <alignment horizontal="left" vertical="center" indent="1"/>
    </xf>
    <xf numFmtId="0" fontId="0" fillId="0" borderId="0" xfId="0" applyBorder="1" applyAlignment="1">
      <alignment horizontal="left" indent="1"/>
    </xf>
    <xf numFmtId="16" fontId="13" fillId="0" borderId="0" xfId="1" applyNumberFormat="1" applyFont="1" applyFill="1" applyBorder="1" applyAlignment="1">
      <alignment horizontal="left" vertical="center" wrapText="1" indent="1"/>
    </xf>
    <xf numFmtId="0" fontId="13" fillId="0" borderId="0" xfId="1" applyFont="1" applyFill="1" applyBorder="1" applyAlignment="1">
      <alignment horizontal="left" vertical="center" wrapText="1" indent="1"/>
    </xf>
    <xf numFmtId="0" fontId="0" fillId="0" borderId="17" xfId="0" applyBorder="1"/>
    <xf numFmtId="0" fontId="0" fillId="0" borderId="14" xfId="0" applyBorder="1"/>
    <xf numFmtId="0" fontId="12" fillId="0" borderId="14" xfId="1" applyFont="1" applyFill="1" applyBorder="1" applyAlignment="1">
      <alignment horizontal="right" vertical="center"/>
    </xf>
    <xf numFmtId="0" fontId="25" fillId="0" borderId="20" xfId="1" applyFont="1" applyFill="1" applyBorder="1" applyAlignment="1">
      <alignment horizontal="right" vertical="center"/>
    </xf>
    <xf numFmtId="0" fontId="0" fillId="0" borderId="18" xfId="0" applyBorder="1"/>
    <xf numFmtId="0" fontId="0" fillId="0" borderId="12" xfId="0" applyBorder="1"/>
    <xf numFmtId="0" fontId="12" fillId="0" borderId="12" xfId="1" applyFont="1" applyFill="1" applyBorder="1" applyAlignment="1">
      <alignment horizontal="right" vertical="center"/>
    </xf>
    <xf numFmtId="0" fontId="0" fillId="0" borderId="22" xfId="0" applyBorder="1"/>
    <xf numFmtId="0" fontId="0" fillId="0" borderId="16" xfId="0" applyBorder="1"/>
    <xf numFmtId="0" fontId="12" fillId="0" borderId="17" xfId="1" applyFont="1" applyFill="1" applyBorder="1" applyAlignment="1">
      <alignment horizontal="left" vertical="center" indent="1"/>
    </xf>
    <xf numFmtId="0" fontId="11" fillId="0" borderId="14" xfId="1" applyFont="1" applyFill="1" applyBorder="1" applyAlignment="1">
      <alignment horizontal="left" vertical="center" indent="1"/>
    </xf>
    <xf numFmtId="0" fontId="9" fillId="0" borderId="14" xfId="1" applyFont="1" applyFill="1" applyBorder="1" applyAlignment="1">
      <alignment horizontal="left" vertical="center" indent="1"/>
    </xf>
    <xf numFmtId="0" fontId="9" fillId="0" borderId="20" xfId="1" applyFont="1" applyFill="1" applyBorder="1" applyAlignment="1">
      <alignment horizontal="left" vertical="center" indent="1"/>
    </xf>
    <xf numFmtId="0" fontId="12" fillId="0" borderId="16" xfId="1" applyFont="1" applyFill="1" applyBorder="1" applyAlignment="1">
      <alignment horizontal="left" vertical="center" indent="1"/>
    </xf>
    <xf numFmtId="0" fontId="12" fillId="0" borderId="21" xfId="1" applyFont="1" applyFill="1" applyBorder="1" applyAlignment="1">
      <alignment horizontal="left" vertical="center" indent="1"/>
    </xf>
    <xf numFmtId="16" fontId="13" fillId="0" borderId="21" xfId="1" applyNumberFormat="1" applyFont="1" applyFill="1" applyBorder="1" applyAlignment="1">
      <alignment horizontal="left" vertical="center" wrapText="1" indent="1"/>
    </xf>
    <xf numFmtId="0" fontId="13" fillId="0" borderId="21" xfId="1" applyFont="1" applyFill="1" applyBorder="1" applyAlignment="1">
      <alignment horizontal="left" vertical="center" wrapText="1" indent="1"/>
    </xf>
    <xf numFmtId="0" fontId="12" fillId="0" borderId="18" xfId="1" applyFont="1" applyFill="1" applyBorder="1" applyAlignment="1">
      <alignment horizontal="left" vertical="center" indent="1"/>
    </xf>
    <xf numFmtId="0" fontId="0" fillId="0" borderId="12" xfId="0" applyBorder="1" applyAlignment="1">
      <alignment horizontal="left" indent="1"/>
    </xf>
    <xf numFmtId="0" fontId="13" fillId="0" borderId="22" xfId="1" applyFont="1" applyFill="1" applyBorder="1" applyAlignment="1">
      <alignment horizontal="left" vertical="center" wrapText="1" indent="1"/>
    </xf>
    <xf numFmtId="0" fontId="0" fillId="0" borderId="15" xfId="0" applyBorder="1"/>
    <xf numFmtId="0" fontId="0" fillId="0" borderId="13" xfId="0" applyBorder="1"/>
    <xf numFmtId="0" fontId="25" fillId="0" borderId="26" xfId="1" applyFont="1" applyFill="1" applyBorder="1" applyAlignment="1">
      <alignment horizontal="right" vertical="center"/>
    </xf>
    <xf numFmtId="0" fontId="12" fillId="0" borderId="15" xfId="1" applyFont="1" applyFill="1" applyBorder="1" applyAlignment="1">
      <alignment horizontal="left" vertical="center" indent="1"/>
    </xf>
    <xf numFmtId="0" fontId="0" fillId="0" borderId="13" xfId="0" applyBorder="1" applyAlignment="1">
      <alignment horizontal="left" indent="1"/>
    </xf>
    <xf numFmtId="0" fontId="12" fillId="0" borderId="13" xfId="1" applyFont="1" applyFill="1" applyBorder="1" applyAlignment="1">
      <alignment horizontal="left" vertical="center" indent="1"/>
    </xf>
    <xf numFmtId="0" fontId="13" fillId="0" borderId="26" xfId="1" applyFont="1" applyFill="1" applyBorder="1" applyAlignment="1">
      <alignment horizontal="left" vertical="center" wrapText="1" indent="1"/>
    </xf>
    <xf numFmtId="0" fontId="25" fillId="0" borderId="14" xfId="1" applyFont="1" applyFill="1" applyBorder="1" applyAlignment="1">
      <alignment vertical="center"/>
    </xf>
    <xf numFmtId="0" fontId="13" fillId="0" borderId="14" xfId="1" applyFont="1" applyFill="1" applyBorder="1" applyAlignment="1">
      <alignment horizontal="left" vertical="center" wrapText="1" indent="1"/>
    </xf>
    <xf numFmtId="0" fontId="20" fillId="0" borderId="16" xfId="1" applyFont="1" applyFill="1" applyBorder="1" applyAlignment="1">
      <alignment vertical="center"/>
    </xf>
    <xf numFmtId="0" fontId="25" fillId="0" borderId="12" xfId="1" applyFont="1" applyFill="1" applyBorder="1" applyAlignment="1">
      <alignment vertical="center"/>
    </xf>
    <xf numFmtId="0" fontId="25" fillId="0" borderId="22" xfId="1" applyFont="1" applyFill="1" applyBorder="1" applyAlignment="1">
      <alignment horizontal="right" vertical="center"/>
    </xf>
    <xf numFmtId="16" fontId="13" fillId="0" borderId="20" xfId="1" applyNumberFormat="1" applyFont="1" applyFill="1" applyBorder="1" applyAlignment="1">
      <alignment horizontal="left" vertical="center" wrapText="1" indent="1"/>
    </xf>
    <xf numFmtId="0" fontId="13" fillId="0" borderId="12" xfId="1" applyFont="1" applyFill="1" applyBorder="1" applyAlignment="1">
      <alignment horizontal="left" vertical="center" wrapText="1" indent="1"/>
    </xf>
    <xf numFmtId="16" fontId="13" fillId="0" borderId="22" xfId="1" applyNumberFormat="1" applyFont="1" applyFill="1" applyBorder="1" applyAlignment="1">
      <alignment horizontal="left" vertical="center" wrapText="1" indent="1"/>
    </xf>
    <xf numFmtId="0" fontId="20" fillId="0" borderId="18" xfId="1" applyFont="1" applyFill="1" applyBorder="1" applyAlignment="1">
      <alignment vertical="center"/>
    </xf>
    <xf numFmtId="0" fontId="13" fillId="0" borderId="12" xfId="1" applyFont="1" applyFill="1" applyBorder="1" applyAlignment="1">
      <alignment vertical="center" wrapText="1"/>
    </xf>
    <xf numFmtId="0" fontId="13" fillId="0" borderId="22" xfId="1" applyFont="1" applyFill="1" applyBorder="1" applyAlignment="1">
      <alignment horizontal="center" vertical="center"/>
    </xf>
    <xf numFmtId="0" fontId="17" fillId="0" borderId="0" xfId="2" applyFont="1" applyFill="1" applyBorder="1" applyAlignment="1">
      <alignment vertical="center"/>
    </xf>
    <xf numFmtId="0" fontId="20" fillId="0" borderId="0" xfId="1" applyFont="1" applyFill="1" applyBorder="1" applyAlignment="1">
      <alignment horizontal="right" vertical="center"/>
    </xf>
    <xf numFmtId="2" fontId="0" fillId="0" borderId="0" xfId="0" applyNumberFormat="1" applyBorder="1" applyAlignment="1">
      <alignment vertical="center"/>
    </xf>
    <xf numFmtId="0" fontId="0" fillId="0" borderId="3" xfId="0" applyFill="1" applyBorder="1" applyAlignment="1">
      <alignment vertical="center" wrapText="1"/>
    </xf>
    <xf numFmtId="0" fontId="7" fillId="2" borderId="27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wrapText="1"/>
    </xf>
    <xf numFmtId="0" fontId="13" fillId="0" borderId="2" xfId="1" applyFont="1" applyFill="1" applyBorder="1" applyAlignment="1">
      <alignment horizontal="center" wrapText="1"/>
    </xf>
    <xf numFmtId="0" fontId="7" fillId="0" borderId="3" xfId="1" applyFont="1" applyFill="1" applyBorder="1" applyAlignment="1">
      <alignment horizontal="center" wrapText="1"/>
    </xf>
    <xf numFmtId="0" fontId="7" fillId="2" borderId="29" xfId="1" applyFont="1" applyFill="1" applyBorder="1" applyAlignment="1">
      <alignment horizontal="center" vertical="center" wrapText="1"/>
    </xf>
    <xf numFmtId="2" fontId="0" fillId="0" borderId="6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6" borderId="0" xfId="0" applyFill="1" applyBorder="1" applyAlignment="1">
      <alignment vertical="center" wrapText="1"/>
    </xf>
    <xf numFmtId="14" fontId="0" fillId="0" borderId="0" xfId="0" applyNumberFormat="1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NumberFormat="1" applyFill="1" applyBorder="1" applyAlignment="1">
      <alignment horizontal="center" vertical="center"/>
    </xf>
    <xf numFmtId="9" fontId="0" fillId="0" borderId="0" xfId="3" applyFont="1" applyBorder="1"/>
    <xf numFmtId="9" fontId="0" fillId="0" borderId="0" xfId="0" applyNumberForma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4" xfId="0" applyBorder="1" applyAlignment="1">
      <alignment wrapText="1"/>
    </xf>
    <xf numFmtId="0" fontId="24" fillId="0" borderId="5" xfId="0" applyFont="1" applyBorder="1" applyAlignment="1">
      <alignment horizontal="left" vertical="center" wrapText="1"/>
    </xf>
    <xf numFmtId="0" fontId="24" fillId="0" borderId="4" xfId="0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16" xfId="0" applyBorder="1" applyProtection="1">
      <protection locked="0"/>
    </xf>
    <xf numFmtId="0" fontId="0" fillId="0" borderId="21" xfId="0" applyBorder="1" applyAlignment="1">
      <alignment vertical="center"/>
    </xf>
    <xf numFmtId="0" fontId="0" fillId="0" borderId="18" xfId="0" applyBorder="1" applyProtection="1">
      <protection locked="0"/>
    </xf>
    <xf numFmtId="0" fontId="0" fillId="0" borderId="22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0" xfId="0" applyBorder="1"/>
    <xf numFmtId="0" fontId="0" fillId="0" borderId="12" xfId="0" applyBorder="1" applyAlignment="1">
      <alignment vertical="center"/>
    </xf>
    <xf numFmtId="2" fontId="0" fillId="0" borderId="7" xfId="0" applyNumberFormat="1" applyBorder="1" applyAlignment="1">
      <alignment horizontal="center" vertical="center"/>
    </xf>
    <xf numFmtId="0" fontId="20" fillId="0" borderId="9" xfId="1" applyFont="1" applyFill="1" applyBorder="1" applyAlignment="1">
      <alignment horizontal="center" vertical="center" wrapText="1"/>
    </xf>
    <xf numFmtId="0" fontId="20" fillId="0" borderId="11" xfId="1" applyFont="1" applyFill="1" applyBorder="1" applyAlignment="1">
      <alignment horizontal="center" vertical="center" wrapText="1"/>
    </xf>
    <xf numFmtId="2" fontId="0" fillId="0" borderId="8" xfId="0" applyNumberFormat="1" applyBorder="1" applyAlignment="1">
      <alignment horizontal="center" vertical="center"/>
    </xf>
    <xf numFmtId="0" fontId="7" fillId="6" borderId="11" xfId="1" applyFont="1" applyFill="1" applyBorder="1" applyAlignment="1">
      <alignment horizontal="center" vertical="center" wrapText="1"/>
    </xf>
    <xf numFmtId="0" fontId="7" fillId="6" borderId="9" xfId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21" fillId="0" borderId="2" xfId="0" applyFont="1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27" fillId="0" borderId="0" xfId="1" applyFont="1" applyFill="1" applyBorder="1" applyAlignment="1">
      <alignment horizontal="right" vertical="center"/>
    </xf>
    <xf numFmtId="0" fontId="28" fillId="0" borderId="0" xfId="1" applyFont="1" applyFill="1" applyBorder="1" applyAlignment="1">
      <alignment horizontal="right" vertical="center"/>
    </xf>
    <xf numFmtId="0" fontId="0" fillId="0" borderId="31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 applyProtection="1">
      <alignment wrapText="1"/>
      <protection locked="0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 applyProtection="1">
      <alignment wrapText="1"/>
      <protection locked="0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16" xfId="0" applyFill="1" applyBorder="1" applyProtection="1">
      <protection locked="0"/>
    </xf>
    <xf numFmtId="0" fontId="0" fillId="7" borderId="17" xfId="0" applyFill="1" applyBorder="1" applyAlignment="1">
      <alignment vertical="center"/>
    </xf>
    <xf numFmtId="165" fontId="0" fillId="0" borderId="21" xfId="3" applyNumberFormat="1" applyFont="1" applyBorder="1" applyAlignment="1">
      <alignment vertical="center"/>
    </xf>
    <xf numFmtId="165" fontId="0" fillId="0" borderId="22" xfId="3" applyNumberFormat="1" applyFont="1" applyBorder="1" applyAlignment="1">
      <alignment vertical="center"/>
    </xf>
    <xf numFmtId="165" fontId="0" fillId="0" borderId="21" xfId="3" applyNumberFormat="1" applyFont="1" applyFill="1" applyBorder="1" applyAlignment="1">
      <alignment vertical="center"/>
    </xf>
    <xf numFmtId="0" fontId="0" fillId="7" borderId="17" xfId="0" applyFill="1" applyBorder="1" applyAlignment="1">
      <alignment horizontal="center" vertical="center"/>
    </xf>
    <xf numFmtId="165" fontId="0" fillId="0" borderId="21" xfId="3" applyNumberFormat="1" applyFont="1" applyBorder="1"/>
    <xf numFmtId="165" fontId="0" fillId="0" borderId="22" xfId="3" applyNumberFormat="1" applyFont="1" applyBorder="1"/>
    <xf numFmtId="165" fontId="0" fillId="0" borderId="0" xfId="0" applyNumberFormat="1" applyBorder="1" applyAlignment="1">
      <alignment vertical="center"/>
    </xf>
    <xf numFmtId="1" fontId="0" fillId="0" borderId="21" xfId="0" applyNumberFormat="1" applyBorder="1" applyAlignment="1">
      <alignment vertical="center"/>
    </xf>
    <xf numFmtId="1" fontId="0" fillId="0" borderId="22" xfId="0" applyNumberFormat="1" applyBorder="1" applyAlignment="1">
      <alignment vertical="center"/>
    </xf>
    <xf numFmtId="1" fontId="0" fillId="0" borderId="21" xfId="0" applyNumberFormat="1" applyFill="1" applyBorder="1" applyAlignment="1">
      <alignment vertical="center"/>
    </xf>
    <xf numFmtId="1" fontId="0" fillId="0" borderId="22" xfId="0" applyNumberFormat="1" applyFill="1" applyBorder="1" applyAlignment="1">
      <alignment vertical="center"/>
    </xf>
    <xf numFmtId="0" fontId="7" fillId="7" borderId="30" xfId="1" applyFont="1" applyFill="1" applyBorder="1" applyAlignment="1">
      <alignment horizontal="center" vertical="center" wrapText="1"/>
    </xf>
    <xf numFmtId="0" fontId="0" fillId="7" borderId="41" xfId="0" applyFill="1" applyBorder="1" applyAlignment="1">
      <alignment horizontal="center" vertical="center"/>
    </xf>
    <xf numFmtId="0" fontId="0" fillId="7" borderId="42" xfId="0" applyFill="1" applyBorder="1" applyAlignment="1">
      <alignment horizontal="center" vertical="center"/>
    </xf>
    <xf numFmtId="0" fontId="0" fillId="7" borderId="40" xfId="0" applyFill="1" applyBorder="1" applyAlignment="1">
      <alignment horizontal="center" vertical="center"/>
    </xf>
    <xf numFmtId="14" fontId="0" fillId="0" borderId="35" xfId="0" applyNumberFormat="1" applyFill="1" applyBorder="1" applyAlignment="1" applyProtection="1">
      <alignment horizontal="center" wrapText="1"/>
      <protection locked="0"/>
    </xf>
    <xf numFmtId="14" fontId="0" fillId="0" borderId="38" xfId="0" applyNumberFormat="1" applyFill="1" applyBorder="1" applyAlignment="1" applyProtection="1">
      <alignment horizontal="center" wrapText="1"/>
      <protection locked="0"/>
    </xf>
    <xf numFmtId="0" fontId="0" fillId="7" borderId="14" xfId="0" applyFill="1" applyBorder="1" applyAlignment="1">
      <alignment horizontal="left" vertical="center"/>
    </xf>
    <xf numFmtId="0" fontId="0" fillId="0" borderId="12" xfId="0" applyBorder="1" applyProtection="1">
      <protection locked="0"/>
    </xf>
    <xf numFmtId="164" fontId="0" fillId="0" borderId="16" xfId="0" applyNumberFormat="1" applyFill="1" applyBorder="1" applyAlignment="1" applyProtection="1">
      <alignment horizontal="center" wrapText="1"/>
      <protection locked="0"/>
    </xf>
    <xf numFmtId="164" fontId="0" fillId="0" borderId="18" xfId="0" applyNumberFormat="1" applyFill="1" applyBorder="1" applyAlignment="1" applyProtection="1">
      <alignment horizontal="center" wrapText="1"/>
      <protection locked="0"/>
    </xf>
    <xf numFmtId="10" fontId="0" fillId="0" borderId="21" xfId="0" applyNumberFormat="1" applyBorder="1" applyAlignment="1">
      <alignment vertical="center"/>
    </xf>
    <xf numFmtId="10" fontId="0" fillId="0" borderId="22" xfId="0" applyNumberFormat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35" xfId="0" applyBorder="1" applyAlignment="1" applyProtection="1">
      <alignment horizontal="center"/>
      <protection locked="0"/>
    </xf>
    <xf numFmtId="0" fontId="0" fillId="0" borderId="38" xfId="0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0" fontId="0" fillId="7" borderId="36" xfId="0" applyFill="1" applyBorder="1" applyAlignment="1">
      <alignment horizontal="center" vertical="center" wrapText="1"/>
    </xf>
    <xf numFmtId="0" fontId="0" fillId="7" borderId="39" xfId="0" applyFill="1" applyBorder="1" applyAlignment="1">
      <alignment horizontal="center" vertical="center" wrapText="1"/>
    </xf>
    <xf numFmtId="0" fontId="0" fillId="7" borderId="34" xfId="0" applyFill="1" applyBorder="1" applyAlignment="1">
      <alignment horizontal="center" vertical="center" wrapText="1"/>
    </xf>
    <xf numFmtId="0" fontId="0" fillId="7" borderId="37" xfId="0" applyFill="1" applyBorder="1" applyAlignment="1">
      <alignment horizontal="center" vertical="center" wrapText="1"/>
    </xf>
    <xf numFmtId="2" fontId="23" fillId="0" borderId="0" xfId="3" applyNumberFormat="1" applyFont="1" applyFill="1" applyBorder="1" applyAlignment="1">
      <alignment horizontal="center" vertical="center"/>
    </xf>
    <xf numFmtId="0" fontId="22" fillId="3" borderId="7" xfId="0" applyFont="1" applyFill="1" applyBorder="1" applyAlignment="1">
      <alignment vertical="center"/>
    </xf>
    <xf numFmtId="0" fontId="26" fillId="0" borderId="0" xfId="2" applyFont="1" applyFill="1" applyBorder="1" applyAlignment="1">
      <alignment vertical="center"/>
    </xf>
    <xf numFmtId="0" fontId="0" fillId="0" borderId="14" xfId="0" applyFill="1" applyBorder="1" applyAlignment="1">
      <alignment horizontal="left" indent="1"/>
    </xf>
    <xf numFmtId="0" fontId="7" fillId="0" borderId="52" xfId="1" applyFont="1" applyFill="1" applyBorder="1" applyAlignment="1">
      <alignment horizontal="center" vertical="center" wrapText="1"/>
    </xf>
    <xf numFmtId="0" fontId="7" fillId="0" borderId="53" xfId="1" applyFont="1" applyFill="1" applyBorder="1" applyAlignment="1">
      <alignment horizontal="center" vertical="center" wrapText="1"/>
    </xf>
    <xf numFmtId="0" fontId="7" fillId="0" borderId="54" xfId="1" applyFont="1" applyFill="1" applyBorder="1" applyAlignment="1">
      <alignment horizontal="center" vertical="center" wrapText="1"/>
    </xf>
    <xf numFmtId="9" fontId="33" fillId="3" borderId="8" xfId="3" applyFont="1" applyFill="1" applyBorder="1" applyAlignment="1">
      <alignment horizontal="center" vertical="center"/>
    </xf>
    <xf numFmtId="2" fontId="33" fillId="0" borderId="6" xfId="0" applyNumberFormat="1" applyFont="1" applyBorder="1" applyAlignment="1">
      <alignment horizontal="center" vertical="center"/>
    </xf>
    <xf numFmtId="2" fontId="33" fillId="0" borderId="7" xfId="0" applyNumberFormat="1" applyFont="1" applyBorder="1" applyAlignment="1">
      <alignment horizontal="center" vertical="center"/>
    </xf>
    <xf numFmtId="2" fontId="33" fillId="0" borderId="8" xfId="0" applyNumberFormat="1" applyFont="1" applyBorder="1" applyAlignment="1">
      <alignment horizontal="center" vertical="center"/>
    </xf>
    <xf numFmtId="0" fontId="33" fillId="3" borderId="7" xfId="0" applyFont="1" applyFill="1" applyBorder="1" applyAlignment="1">
      <alignment vertical="center" wrapText="1"/>
    </xf>
    <xf numFmtId="1" fontId="32" fillId="0" borderId="59" xfId="0" applyNumberFormat="1" applyFont="1" applyFill="1" applyBorder="1" applyAlignment="1">
      <alignment horizontal="center" vertical="center"/>
    </xf>
    <xf numFmtId="0" fontId="0" fillId="0" borderId="50" xfId="0" applyBorder="1" applyAlignment="1">
      <alignment vertical="center"/>
    </xf>
    <xf numFmtId="0" fontId="7" fillId="0" borderId="55" xfId="1" applyFont="1" applyFill="1" applyBorder="1" applyAlignment="1">
      <alignment horizontal="center" vertical="center" wrapText="1"/>
    </xf>
    <xf numFmtId="0" fontId="7" fillId="0" borderId="60" xfId="1" applyFont="1" applyFill="1" applyBorder="1" applyAlignment="1">
      <alignment horizontal="center" vertical="center" wrapText="1"/>
    </xf>
    <xf numFmtId="0" fontId="7" fillId="0" borderId="61" xfId="1" applyFont="1" applyFill="1" applyBorder="1" applyAlignment="1">
      <alignment horizontal="center" vertical="center" wrapText="1"/>
    </xf>
    <xf numFmtId="2" fontId="33" fillId="3" borderId="71" xfId="3" applyNumberFormat="1" applyFont="1" applyFill="1" applyBorder="1" applyAlignment="1">
      <alignment horizontal="center" vertical="center"/>
    </xf>
    <xf numFmtId="2" fontId="33" fillId="3" borderId="72" xfId="3" applyNumberFormat="1" applyFont="1" applyFill="1" applyBorder="1" applyAlignment="1">
      <alignment horizontal="center" vertical="center"/>
    </xf>
    <xf numFmtId="2" fontId="33" fillId="3" borderId="73" xfId="3" applyNumberFormat="1" applyFont="1" applyFill="1" applyBorder="1" applyAlignment="1">
      <alignment horizontal="center" vertical="center"/>
    </xf>
    <xf numFmtId="0" fontId="0" fillId="0" borderId="50" xfId="0" applyFill="1" applyBorder="1" applyAlignment="1">
      <alignment vertical="center"/>
    </xf>
    <xf numFmtId="0" fontId="0" fillId="0" borderId="51" xfId="0" applyFill="1" applyBorder="1" applyAlignment="1">
      <alignment vertical="center"/>
    </xf>
    <xf numFmtId="0" fontId="7" fillId="0" borderId="74" xfId="1" applyFont="1" applyFill="1" applyBorder="1" applyAlignment="1">
      <alignment horizontal="center" vertical="center" wrapText="1"/>
    </xf>
    <xf numFmtId="0" fontId="7" fillId="0" borderId="75" xfId="1" applyFont="1" applyFill="1" applyBorder="1" applyAlignment="1">
      <alignment horizontal="center" vertical="center" wrapText="1"/>
    </xf>
    <xf numFmtId="0" fontId="34" fillId="0" borderId="3" xfId="0" applyFont="1" applyBorder="1" applyAlignment="1">
      <alignment vertical="center"/>
    </xf>
    <xf numFmtId="0" fontId="0" fillId="0" borderId="76" xfId="0" applyBorder="1" applyAlignment="1">
      <alignment vertical="center"/>
    </xf>
    <xf numFmtId="0" fontId="0" fillId="0" borderId="13" xfId="0" applyFill="1" applyBorder="1" applyAlignment="1">
      <alignment vertical="center"/>
    </xf>
    <xf numFmtId="1" fontId="32" fillId="0" borderId="0" xfId="0" applyNumberFormat="1" applyFont="1" applyFill="1" applyBorder="1" applyAlignment="1">
      <alignment horizontal="center" vertical="center"/>
    </xf>
    <xf numFmtId="2" fontId="33" fillId="0" borderId="0" xfId="0" applyNumberFormat="1" applyFont="1" applyBorder="1" applyAlignment="1">
      <alignment horizontal="center" vertical="center"/>
    </xf>
    <xf numFmtId="0" fontId="33" fillId="0" borderId="0" xfId="0" applyFont="1" applyFill="1" applyBorder="1" applyAlignment="1">
      <alignment vertical="center" wrapText="1"/>
    </xf>
    <xf numFmtId="9" fontId="33" fillId="0" borderId="0" xfId="3" applyFont="1" applyFill="1" applyBorder="1" applyAlignment="1">
      <alignment horizontal="center" vertical="center"/>
    </xf>
    <xf numFmtId="2" fontId="33" fillId="0" borderId="0" xfId="3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right" vertical="center" wrapText="1"/>
    </xf>
    <xf numFmtId="0" fontId="13" fillId="0" borderId="78" xfId="1" applyFont="1" applyFill="1" applyBorder="1" applyAlignment="1">
      <alignment horizontal="center" vertical="center" wrapText="1"/>
    </xf>
    <xf numFmtId="0" fontId="15" fillId="0" borderId="0" xfId="1" applyFont="1" applyFill="1" applyBorder="1" applyAlignment="1">
      <alignment vertical="center"/>
    </xf>
    <xf numFmtId="0" fontId="36" fillId="0" borderId="0" xfId="1" applyFont="1" applyFill="1" applyBorder="1" applyAlignment="1">
      <alignment vertical="center"/>
    </xf>
    <xf numFmtId="0" fontId="36" fillId="0" borderId="0" xfId="1" applyFont="1" applyFill="1" applyBorder="1" applyAlignment="1">
      <alignment horizontal="center" vertical="center"/>
    </xf>
    <xf numFmtId="0" fontId="34" fillId="0" borderId="0" xfId="0" applyFont="1" applyAlignment="1">
      <alignment horizontal="left" vertical="center" indent="1"/>
    </xf>
    <xf numFmtId="0" fontId="37" fillId="0" borderId="0" xfId="0" applyFont="1" applyBorder="1" applyAlignment="1">
      <alignment vertical="center"/>
    </xf>
    <xf numFmtId="0" fontId="36" fillId="0" borderId="0" xfId="1" applyFont="1" applyFill="1" applyBorder="1" applyAlignment="1">
      <alignment horizontal="left" vertical="center"/>
    </xf>
    <xf numFmtId="0" fontId="37" fillId="0" borderId="0" xfId="0" applyFont="1" applyBorder="1"/>
    <xf numFmtId="0" fontId="37" fillId="0" borderId="0" xfId="0" applyFont="1" applyBorder="1" applyAlignment="1">
      <alignment horizontal="center" vertical="center"/>
    </xf>
    <xf numFmtId="0" fontId="34" fillId="0" borderId="1" xfId="0" applyFont="1" applyBorder="1" applyAlignment="1">
      <alignment vertical="center"/>
    </xf>
    <xf numFmtId="0" fontId="0" fillId="0" borderId="2" xfId="0" applyBorder="1" applyAlignment="1">
      <alignment vertical="center"/>
    </xf>
    <xf numFmtId="2" fontId="21" fillId="0" borderId="6" xfId="0" applyNumberFormat="1" applyFont="1" applyBorder="1" applyAlignment="1">
      <alignment horizontal="center" vertical="center"/>
    </xf>
    <xf numFmtId="0" fontId="40" fillId="0" borderId="71" xfId="1" applyFont="1" applyFill="1" applyBorder="1" applyAlignment="1">
      <alignment horizontal="center" vertical="center" wrapText="1"/>
    </xf>
    <xf numFmtId="0" fontId="41" fillId="0" borderId="73" xfId="1" applyFont="1" applyFill="1" applyBorder="1" applyAlignment="1">
      <alignment horizontal="center" vertical="center" wrapText="1"/>
    </xf>
    <xf numFmtId="2" fontId="39" fillId="7" borderId="62" xfId="3" applyNumberFormat="1" applyFont="1" applyFill="1" applyBorder="1" applyAlignment="1">
      <alignment horizontal="center" vertical="center"/>
    </xf>
    <xf numFmtId="2" fontId="33" fillId="7" borderId="64" xfId="3" applyNumberFormat="1" applyFont="1" applyFill="1" applyBorder="1" applyAlignment="1">
      <alignment horizontal="center" vertical="center"/>
    </xf>
    <xf numFmtId="2" fontId="39" fillId="7" borderId="65" xfId="3" applyNumberFormat="1" applyFont="1" applyFill="1" applyBorder="1" applyAlignment="1">
      <alignment horizontal="center" vertical="center"/>
    </xf>
    <xf numFmtId="2" fontId="33" fillId="7" borderId="67" xfId="3" applyNumberFormat="1" applyFont="1" applyFill="1" applyBorder="1" applyAlignment="1">
      <alignment horizontal="center" vertical="center"/>
    </xf>
    <xf numFmtId="0" fontId="42" fillId="0" borderId="79" xfId="0" applyFont="1" applyFill="1" applyBorder="1" applyAlignment="1">
      <alignment vertical="center"/>
    </xf>
    <xf numFmtId="2" fontId="39" fillId="7" borderId="81" xfId="3" applyNumberFormat="1" applyFont="1" applyFill="1" applyBorder="1" applyAlignment="1">
      <alignment horizontal="center" vertical="center"/>
    </xf>
    <xf numFmtId="2" fontId="33" fillId="7" borderId="70" xfId="3" applyNumberFormat="1" applyFont="1" applyFill="1" applyBorder="1" applyAlignment="1">
      <alignment horizontal="center" vertical="center"/>
    </xf>
    <xf numFmtId="2" fontId="43" fillId="3" borderId="80" xfId="3" applyNumberFormat="1" applyFont="1" applyFill="1" applyBorder="1" applyAlignment="1">
      <alignment horizontal="center" vertical="center"/>
    </xf>
    <xf numFmtId="2" fontId="44" fillId="7" borderId="73" xfId="3" applyNumberFormat="1" applyFont="1" applyFill="1" applyBorder="1" applyAlignment="1">
      <alignment horizontal="center" vertical="center"/>
    </xf>
    <xf numFmtId="0" fontId="7" fillId="7" borderId="11" xfId="1" applyFont="1" applyFill="1" applyBorder="1" applyAlignment="1">
      <alignment horizontal="center" vertical="center" wrapText="1"/>
    </xf>
    <xf numFmtId="0" fontId="0" fillId="7" borderId="27" xfId="0" applyFill="1" applyBorder="1" applyAlignment="1">
      <alignment horizontal="center" vertical="center"/>
    </xf>
    <xf numFmtId="0" fontId="0" fillId="7" borderId="43" xfId="0" applyFill="1" applyBorder="1" applyAlignment="1">
      <alignment horizontal="center" vertical="center"/>
    </xf>
    <xf numFmtId="0" fontId="0" fillId="7" borderId="28" xfId="0" applyFill="1" applyBorder="1" applyAlignment="1">
      <alignment horizontal="center" vertical="center"/>
    </xf>
    <xf numFmtId="166" fontId="0" fillId="0" borderId="4" xfId="0" applyNumberFormat="1" applyBorder="1" applyAlignment="1">
      <alignment horizontal="center" vertical="center"/>
    </xf>
    <xf numFmtId="166" fontId="0" fillId="0" borderId="0" xfId="0" applyNumberFormat="1" applyBorder="1" applyAlignment="1">
      <alignment horizontal="center" vertical="center"/>
    </xf>
    <xf numFmtId="166" fontId="0" fillId="0" borderId="5" xfId="0" applyNumberFormat="1" applyBorder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166" fontId="0" fillId="0" borderId="6" xfId="0" applyNumberFormat="1" applyBorder="1" applyAlignment="1">
      <alignment horizontal="center" vertical="center"/>
    </xf>
    <xf numFmtId="166" fontId="0" fillId="0" borderId="7" xfId="0" applyNumberFormat="1" applyBorder="1" applyAlignment="1">
      <alignment horizontal="center" vertical="center"/>
    </xf>
    <xf numFmtId="166" fontId="0" fillId="0" borderId="8" xfId="0" applyNumberFormat="1" applyBorder="1" applyAlignment="1">
      <alignment horizontal="center" vertical="center"/>
    </xf>
    <xf numFmtId="0" fontId="0" fillId="0" borderId="77" xfId="0" applyFill="1" applyBorder="1" applyAlignment="1">
      <alignment vertical="center" wrapText="1"/>
    </xf>
    <xf numFmtId="2" fontId="21" fillId="2" borderId="82" xfId="3" applyNumberFormat="1" applyFont="1" applyFill="1" applyBorder="1" applyAlignment="1">
      <alignment horizontal="center" vertical="center"/>
    </xf>
    <xf numFmtId="2" fontId="21" fillId="2" borderId="13" xfId="3" applyNumberFormat="1" applyFont="1" applyFill="1" applyBorder="1" applyAlignment="1">
      <alignment horizontal="center" vertical="center"/>
    </xf>
    <xf numFmtId="2" fontId="18" fillId="2" borderId="83" xfId="3" applyNumberFormat="1" applyFont="1" applyFill="1" applyBorder="1" applyAlignment="1">
      <alignment horizontal="center" vertical="center"/>
    </xf>
    <xf numFmtId="2" fontId="18" fillId="4" borderId="13" xfId="3" applyNumberFormat="1" applyFont="1" applyFill="1" applyBorder="1" applyAlignment="1">
      <alignment horizontal="center" vertical="center"/>
    </xf>
    <xf numFmtId="2" fontId="18" fillId="4" borderId="77" xfId="3" applyNumberFormat="1" applyFont="1" applyFill="1" applyBorder="1" applyAlignment="1">
      <alignment horizontal="center" vertical="center"/>
    </xf>
    <xf numFmtId="2" fontId="21" fillId="2" borderId="13" xfId="0" applyNumberFormat="1" applyFont="1" applyFill="1" applyBorder="1" applyAlignment="1">
      <alignment horizontal="center" vertical="center"/>
    </xf>
    <xf numFmtId="2" fontId="21" fillId="2" borderId="13" xfId="0" quotePrefix="1" applyNumberFormat="1" applyFont="1" applyFill="1" applyBorder="1" applyAlignment="1">
      <alignment horizontal="center" vertical="center"/>
    </xf>
    <xf numFmtId="2" fontId="0" fillId="4" borderId="13" xfId="3" quotePrefix="1" applyNumberFormat="1" applyFont="1" applyFill="1" applyBorder="1" applyAlignment="1">
      <alignment horizontal="center" vertical="center"/>
    </xf>
    <xf numFmtId="0" fontId="0" fillId="8" borderId="76" xfId="0" applyFill="1" applyBorder="1" applyAlignment="1">
      <alignment vertical="center"/>
    </xf>
    <xf numFmtId="0" fontId="0" fillId="8" borderId="13" xfId="0" applyFill="1" applyBorder="1" applyAlignment="1">
      <alignment vertical="center"/>
    </xf>
    <xf numFmtId="0" fontId="0" fillId="8" borderId="13" xfId="0" applyFill="1" applyBorder="1"/>
    <xf numFmtId="0" fontId="0" fillId="8" borderId="13" xfId="0" applyFill="1" applyBorder="1" applyAlignment="1">
      <alignment vertical="center" wrapText="1"/>
    </xf>
    <xf numFmtId="9" fontId="23" fillId="4" borderId="33" xfId="3" applyFont="1" applyFill="1" applyBorder="1" applyAlignment="1">
      <alignment horizontal="center" vertical="center"/>
    </xf>
    <xf numFmtId="9" fontId="23" fillId="4" borderId="36" xfId="3" applyFont="1" applyFill="1" applyBorder="1" applyAlignment="1">
      <alignment horizontal="center" vertical="center"/>
    </xf>
    <xf numFmtId="9" fontId="23" fillId="4" borderId="39" xfId="3" applyFont="1" applyFill="1" applyBorder="1" applyAlignment="1">
      <alignment horizontal="center" vertical="center"/>
    </xf>
    <xf numFmtId="0" fontId="22" fillId="0" borderId="44" xfId="0" applyFont="1" applyBorder="1" applyAlignment="1">
      <alignment vertical="center"/>
    </xf>
    <xf numFmtId="0" fontId="22" fillId="0" borderId="32" xfId="0" applyFont="1" applyFill="1" applyBorder="1" applyAlignment="1">
      <alignment vertical="center"/>
    </xf>
    <xf numFmtId="0" fontId="22" fillId="0" borderId="32" xfId="0" applyFont="1" applyFill="1" applyBorder="1" applyAlignment="1">
      <alignment vertical="center" wrapText="1"/>
    </xf>
    <xf numFmtId="1" fontId="22" fillId="0" borderId="56" xfId="3" applyNumberFormat="1" applyFont="1" applyFill="1" applyBorder="1" applyAlignment="1">
      <alignment horizontal="center" vertical="center"/>
    </xf>
    <xf numFmtId="0" fontId="22" fillId="0" borderId="46" xfId="0" applyFont="1" applyBorder="1" applyAlignment="1">
      <alignment vertical="center"/>
    </xf>
    <xf numFmtId="0" fontId="22" fillId="0" borderId="35" xfId="0" applyFont="1" applyFill="1" applyBorder="1" applyAlignment="1">
      <alignment vertical="center"/>
    </xf>
    <xf numFmtId="0" fontId="22" fillId="0" borderId="35" xfId="0" applyFont="1" applyFill="1" applyBorder="1" applyAlignment="1">
      <alignment vertical="center" wrapText="1"/>
    </xf>
    <xf numFmtId="1" fontId="22" fillId="0" borderId="57" xfId="3" applyNumberFormat="1" applyFont="1" applyFill="1" applyBorder="1" applyAlignment="1">
      <alignment horizontal="center" vertical="center"/>
    </xf>
    <xf numFmtId="0" fontId="22" fillId="8" borderId="35" xfId="0" applyFont="1" applyFill="1" applyBorder="1" applyAlignment="1">
      <alignment vertical="center"/>
    </xf>
    <xf numFmtId="0" fontId="22" fillId="8" borderId="35" xfId="0" applyFont="1" applyFill="1" applyBorder="1"/>
    <xf numFmtId="0" fontId="22" fillId="8" borderId="35" xfId="0" applyFont="1" applyFill="1" applyBorder="1" applyAlignment="1">
      <alignment vertical="center" wrapText="1"/>
    </xf>
    <xf numFmtId="0" fontId="22" fillId="0" borderId="48" xfId="0" applyFont="1" applyBorder="1" applyAlignment="1">
      <alignment vertical="center"/>
    </xf>
    <xf numFmtId="0" fontId="22" fillId="0" borderId="38" xfId="0" applyFont="1" applyFill="1" applyBorder="1" applyAlignment="1">
      <alignment vertical="center"/>
    </xf>
    <xf numFmtId="0" fontId="22" fillId="0" borderId="38" xfId="0" applyFont="1" applyFill="1" applyBorder="1" applyAlignment="1">
      <alignment vertical="center" wrapText="1"/>
    </xf>
    <xf numFmtId="1" fontId="22" fillId="0" borderId="58" xfId="3" applyNumberFormat="1" applyFont="1" applyFill="1" applyBorder="1" applyAlignment="1">
      <alignment horizontal="center" vertical="center"/>
    </xf>
    <xf numFmtId="2" fontId="22" fillId="4" borderId="62" xfId="3" applyNumberFormat="1" applyFont="1" applyFill="1" applyBorder="1" applyAlignment="1">
      <alignment horizontal="center" vertical="center"/>
    </xf>
    <xf numFmtId="2" fontId="22" fillId="4" borderId="63" xfId="3" applyNumberFormat="1" applyFont="1" applyFill="1" applyBorder="1" applyAlignment="1">
      <alignment horizontal="center" vertical="center"/>
    </xf>
    <xf numFmtId="2" fontId="22" fillId="4" borderId="64" xfId="3" applyNumberFormat="1" applyFont="1" applyFill="1" applyBorder="1" applyAlignment="1">
      <alignment horizontal="center" vertical="center"/>
    </xf>
    <xf numFmtId="2" fontId="22" fillId="4" borderId="32" xfId="3" applyNumberFormat="1" applyFont="1" applyFill="1" applyBorder="1" applyAlignment="1">
      <alignment horizontal="center" vertical="center"/>
    </xf>
    <xf numFmtId="2" fontId="22" fillId="4" borderId="45" xfId="3" applyNumberFormat="1" applyFont="1" applyFill="1" applyBorder="1" applyAlignment="1">
      <alignment horizontal="center" vertical="center"/>
    </xf>
    <xf numFmtId="2" fontId="22" fillId="4" borderId="44" xfId="3" applyNumberFormat="1" applyFont="1" applyFill="1" applyBorder="1" applyAlignment="1">
      <alignment horizontal="center" vertical="center"/>
    </xf>
    <xf numFmtId="2" fontId="22" fillId="4" borderId="65" xfId="3" applyNumberFormat="1" applyFont="1" applyFill="1" applyBorder="1" applyAlignment="1">
      <alignment horizontal="center" vertical="center"/>
    </xf>
    <xf numFmtId="2" fontId="22" fillId="4" borderId="66" xfId="3" applyNumberFormat="1" applyFont="1" applyFill="1" applyBorder="1" applyAlignment="1">
      <alignment horizontal="center" vertical="center"/>
    </xf>
    <xf numFmtId="2" fontId="22" fillId="4" borderId="67" xfId="3" applyNumberFormat="1" applyFont="1" applyFill="1" applyBorder="1" applyAlignment="1">
      <alignment horizontal="center" vertical="center"/>
    </xf>
    <xf numFmtId="2" fontId="22" fillId="4" borderId="35" xfId="3" applyNumberFormat="1" applyFont="1" applyFill="1" applyBorder="1" applyAlignment="1">
      <alignment horizontal="center" vertical="center"/>
    </xf>
    <xf numFmtId="2" fontId="22" fillId="4" borderId="47" xfId="3" applyNumberFormat="1" applyFont="1" applyFill="1" applyBorder="1" applyAlignment="1">
      <alignment horizontal="center" vertical="center"/>
    </xf>
    <xf numFmtId="2" fontId="22" fillId="4" borderId="46" xfId="3" applyNumberFormat="1" applyFont="1" applyFill="1" applyBorder="1" applyAlignment="1">
      <alignment horizontal="center" vertical="center"/>
    </xf>
    <xf numFmtId="2" fontId="22" fillId="4" borderId="68" xfId="3" applyNumberFormat="1" applyFont="1" applyFill="1" applyBorder="1" applyAlignment="1">
      <alignment horizontal="center" vertical="center"/>
    </xf>
    <xf numFmtId="2" fontId="22" fillId="4" borderId="69" xfId="3" applyNumberFormat="1" applyFont="1" applyFill="1" applyBorder="1" applyAlignment="1">
      <alignment horizontal="center" vertical="center"/>
    </xf>
    <xf numFmtId="2" fontId="22" fillId="4" borderId="70" xfId="3" applyNumberFormat="1" applyFont="1" applyFill="1" applyBorder="1" applyAlignment="1">
      <alignment horizontal="center" vertical="center"/>
    </xf>
    <xf numFmtId="2" fontId="22" fillId="4" borderId="38" xfId="3" applyNumberFormat="1" applyFont="1" applyFill="1" applyBorder="1" applyAlignment="1">
      <alignment horizontal="center" vertical="center"/>
    </xf>
    <xf numFmtId="2" fontId="22" fillId="4" borderId="49" xfId="3" applyNumberFormat="1" applyFont="1" applyFill="1" applyBorder="1" applyAlignment="1">
      <alignment horizontal="center" vertical="center"/>
    </xf>
    <xf numFmtId="2" fontId="22" fillId="4" borderId="48" xfId="3" applyNumberFormat="1" applyFont="1" applyFill="1" applyBorder="1" applyAlignment="1">
      <alignment horizontal="center" vertical="center"/>
    </xf>
    <xf numFmtId="2" fontId="45" fillId="0" borderId="0" xfId="3" applyNumberFormat="1" applyFont="1" applyFill="1" applyBorder="1" applyAlignment="1">
      <alignment horizontal="right" vertical="center"/>
    </xf>
    <xf numFmtId="2" fontId="23" fillId="0" borderId="0" xfId="3" applyNumberFormat="1" applyFont="1" applyFill="1" applyBorder="1" applyAlignment="1">
      <alignment horizontal="right" vertical="center"/>
    </xf>
    <xf numFmtId="2" fontId="23" fillId="0" borderId="0" xfId="0" applyNumberFormat="1" applyFont="1" applyBorder="1" applyAlignment="1">
      <alignment horizontal="right" vertical="center"/>
    </xf>
    <xf numFmtId="0" fontId="46" fillId="0" borderId="2" xfId="0" applyFont="1" applyBorder="1" applyAlignment="1">
      <alignment horizontal="center" vertical="center"/>
    </xf>
    <xf numFmtId="0" fontId="47" fillId="0" borderId="54" xfId="1" applyFont="1" applyFill="1" applyBorder="1" applyAlignment="1">
      <alignment horizontal="center" vertical="center" wrapText="1"/>
    </xf>
    <xf numFmtId="0" fontId="32" fillId="0" borderId="76" xfId="0" applyFont="1" applyBorder="1" applyAlignment="1">
      <alignment vertical="center"/>
    </xf>
    <xf numFmtId="0" fontId="32" fillId="0" borderId="13" xfId="0" applyFont="1" applyBorder="1" applyAlignment="1">
      <alignment vertical="center"/>
    </xf>
    <xf numFmtId="0" fontId="48" fillId="0" borderId="13" xfId="0" applyFont="1" applyBorder="1" applyAlignment="1">
      <alignment horizontal="center" vertical="center"/>
    </xf>
    <xf numFmtId="0" fontId="32" fillId="0" borderId="77" xfId="0" applyFont="1" applyBorder="1" applyAlignment="1">
      <alignment vertical="center"/>
    </xf>
    <xf numFmtId="0" fontId="32" fillId="0" borderId="76" xfId="0" applyFont="1" applyFill="1" applyBorder="1" applyAlignment="1">
      <alignment vertical="center"/>
    </xf>
    <xf numFmtId="0" fontId="32" fillId="0" borderId="13" xfId="0" applyFont="1" applyFill="1" applyBorder="1" applyAlignment="1">
      <alignment vertical="center"/>
    </xf>
    <xf numFmtId="0" fontId="32" fillId="0" borderId="77" xfId="0" applyFont="1" applyFill="1" applyBorder="1" applyAlignment="1">
      <alignment vertical="center"/>
    </xf>
    <xf numFmtId="2" fontId="34" fillId="0" borderId="2" xfId="0" applyNumberFormat="1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35" fillId="0" borderId="77" xfId="0" applyFont="1" applyBorder="1" applyAlignment="1">
      <alignment vertical="center"/>
    </xf>
    <xf numFmtId="0" fontId="20" fillId="0" borderId="53" xfId="1" applyFont="1" applyFill="1" applyBorder="1" applyAlignment="1">
      <alignment horizontal="center" vertical="center" wrapText="1"/>
    </xf>
    <xf numFmtId="2" fontId="35" fillId="0" borderId="13" xfId="0" applyNumberFormat="1" applyFont="1" applyBorder="1" applyAlignment="1">
      <alignment horizontal="center" vertical="center"/>
    </xf>
    <xf numFmtId="1" fontId="22" fillId="0" borderId="32" xfId="0" applyNumberFormat="1" applyFont="1" applyFill="1" applyBorder="1" applyAlignment="1">
      <alignment horizontal="center" vertical="center"/>
    </xf>
    <xf numFmtId="1" fontId="22" fillId="0" borderId="35" xfId="0" applyNumberFormat="1" applyFont="1" applyFill="1" applyBorder="1" applyAlignment="1">
      <alignment horizontal="center" vertical="center"/>
    </xf>
    <xf numFmtId="1" fontId="22" fillId="0" borderId="38" xfId="0" applyNumberFormat="1" applyFont="1" applyFill="1" applyBorder="1" applyAlignment="1">
      <alignment horizontal="center" vertical="center"/>
    </xf>
    <xf numFmtId="1" fontId="32" fillId="0" borderId="7" xfId="0" applyNumberFormat="1" applyFont="1" applyFill="1" applyBorder="1" applyAlignment="1">
      <alignment horizontal="center" vertical="center"/>
    </xf>
    <xf numFmtId="0" fontId="0" fillId="0" borderId="84" xfId="0" applyBorder="1" applyAlignment="1">
      <alignment vertical="center" wrapText="1"/>
    </xf>
    <xf numFmtId="0" fontId="40" fillId="0" borderId="85" xfId="1" applyFont="1" applyFill="1" applyBorder="1" applyAlignment="1">
      <alignment horizontal="center" vertical="center" wrapText="1"/>
    </xf>
    <xf numFmtId="9" fontId="23" fillId="4" borderId="86" xfId="3" applyFont="1" applyFill="1" applyBorder="1" applyAlignment="1">
      <alignment horizontal="center" vertical="center"/>
    </xf>
    <xf numFmtId="9" fontId="23" fillId="4" borderId="87" xfId="3" applyFont="1" applyFill="1" applyBorder="1" applyAlignment="1">
      <alignment horizontal="center" vertical="center"/>
    </xf>
    <xf numFmtId="9" fontId="23" fillId="4" borderId="88" xfId="3" applyFont="1" applyFill="1" applyBorder="1" applyAlignment="1">
      <alignment horizontal="center" vertical="center"/>
    </xf>
    <xf numFmtId="9" fontId="33" fillId="3" borderId="85" xfId="3" applyFont="1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11" fillId="0" borderId="0" xfId="1" applyFont="1" applyFill="1" applyBorder="1" applyAlignment="1">
      <alignment horizontal="center" vertical="center" wrapText="1"/>
    </xf>
    <xf numFmtId="0" fontId="26" fillId="0" borderId="0" xfId="2" applyFont="1" applyFill="1" applyBorder="1" applyAlignment="1">
      <alignment horizontal="left" vertical="center"/>
    </xf>
    <xf numFmtId="0" fontId="26" fillId="0" borderId="0" xfId="2" applyFont="1" applyFill="1" applyBorder="1" applyAlignment="1">
      <alignment vertical="center"/>
    </xf>
    <xf numFmtId="0" fontId="12" fillId="0" borderId="17" xfId="1" applyFont="1" applyFill="1" applyBorder="1" applyAlignment="1">
      <alignment horizontal="center" vertical="center"/>
    </xf>
    <xf numFmtId="0" fontId="12" fillId="0" borderId="14" xfId="1" applyFont="1" applyFill="1" applyBorder="1" applyAlignment="1">
      <alignment horizontal="center" vertical="center"/>
    </xf>
    <xf numFmtId="0" fontId="12" fillId="0" borderId="20" xfId="1" applyFont="1" applyFill="1" applyBorder="1" applyAlignment="1">
      <alignment horizontal="center" vertical="center"/>
    </xf>
    <xf numFmtId="0" fontId="13" fillId="0" borderId="25" xfId="1" applyFont="1" applyFill="1" applyBorder="1" applyAlignment="1">
      <alignment horizontal="left" vertical="center" wrapText="1"/>
    </xf>
    <xf numFmtId="0" fontId="12" fillId="0" borderId="15" xfId="1" applyFont="1" applyFill="1" applyBorder="1" applyAlignment="1">
      <alignment horizontal="center" vertical="center"/>
    </xf>
    <xf numFmtId="0" fontId="12" fillId="0" borderId="13" xfId="1" applyFont="1" applyFill="1" applyBorder="1" applyAlignment="1">
      <alignment horizontal="center" vertical="center"/>
    </xf>
    <xf numFmtId="0" fontId="13" fillId="0" borderId="14" xfId="1" applyFont="1" applyFill="1" applyBorder="1" applyAlignment="1">
      <alignment horizontal="center" vertical="center" wrapText="1"/>
    </xf>
    <xf numFmtId="0" fontId="13" fillId="0" borderId="0" xfId="1" applyFont="1" applyFill="1" applyBorder="1" applyAlignment="1">
      <alignment horizontal="center" vertical="center" wrapText="1"/>
    </xf>
    <xf numFmtId="0" fontId="20" fillId="0" borderId="17" xfId="1" applyFont="1" applyFill="1" applyBorder="1" applyAlignment="1">
      <alignment horizontal="center" vertical="center"/>
    </xf>
    <xf numFmtId="0" fontId="20" fillId="0" borderId="16" xfId="1" applyFont="1" applyFill="1" applyBorder="1" applyAlignment="1">
      <alignment horizontal="center" vertical="center"/>
    </xf>
    <xf numFmtId="0" fontId="20" fillId="0" borderId="18" xfId="1" applyFont="1" applyFill="1" applyBorder="1" applyAlignment="1">
      <alignment horizontal="center" vertical="center"/>
    </xf>
    <xf numFmtId="0" fontId="13" fillId="0" borderId="12" xfId="1" applyFont="1" applyFill="1" applyBorder="1" applyAlignment="1">
      <alignment horizontal="center" vertical="center" wrapText="1"/>
    </xf>
    <xf numFmtId="0" fontId="13" fillId="0" borderId="14" xfId="1" applyFont="1" applyFill="1" applyBorder="1" applyAlignment="1">
      <alignment horizontal="center" vertical="center"/>
    </xf>
    <xf numFmtId="0" fontId="13" fillId="0" borderId="12" xfId="1" applyFont="1" applyFill="1" applyBorder="1" applyAlignment="1">
      <alignment horizontal="center" vertical="center"/>
    </xf>
    <xf numFmtId="0" fontId="12" fillId="0" borderId="17" xfId="1" applyFont="1" applyFill="1" applyBorder="1" applyAlignment="1">
      <alignment horizontal="left" vertical="center" wrapText="1" indent="1"/>
    </xf>
    <xf numFmtId="0" fontId="12" fillId="0" borderId="14" xfId="1" applyFont="1" applyFill="1" applyBorder="1" applyAlignment="1">
      <alignment horizontal="left" vertical="center" wrapText="1" indent="1"/>
    </xf>
    <xf numFmtId="0" fontId="12" fillId="0" borderId="20" xfId="1" applyFont="1" applyFill="1" applyBorder="1" applyAlignment="1">
      <alignment horizontal="left" vertical="center" wrapText="1" indent="1"/>
    </xf>
    <xf numFmtId="0" fontId="12" fillId="0" borderId="18" xfId="1" applyFont="1" applyFill="1" applyBorder="1" applyAlignment="1">
      <alignment horizontal="left" vertical="center" wrapText="1" indent="1"/>
    </xf>
    <xf numFmtId="0" fontId="12" fillId="0" borderId="12" xfId="1" applyFont="1" applyFill="1" applyBorder="1" applyAlignment="1">
      <alignment horizontal="left" vertical="center" wrapText="1" indent="1"/>
    </xf>
    <xf numFmtId="0" fontId="12" fillId="0" borderId="22" xfId="1" applyFont="1" applyFill="1" applyBorder="1" applyAlignment="1">
      <alignment horizontal="left" vertical="center" wrapText="1" indent="1"/>
    </xf>
    <xf numFmtId="0" fontId="11" fillId="0" borderId="15" xfId="1" applyFont="1" applyFill="1" applyBorder="1" applyAlignment="1">
      <alignment horizontal="center" vertical="center" wrapText="1"/>
    </xf>
    <xf numFmtId="0" fontId="11" fillId="0" borderId="13" xfId="1" applyFont="1" applyFill="1" applyBorder="1" applyAlignment="1">
      <alignment horizontal="center" vertical="center" wrapText="1"/>
    </xf>
    <xf numFmtId="0" fontId="11" fillId="0" borderId="26" xfId="1" applyFont="1" applyFill="1" applyBorder="1" applyAlignment="1">
      <alignment horizontal="center" vertical="center" wrapText="1"/>
    </xf>
    <xf numFmtId="0" fontId="38" fillId="0" borderId="23" xfId="0" applyFont="1" applyBorder="1" applyAlignment="1">
      <alignment horizontal="center" vertical="center"/>
    </xf>
    <xf numFmtId="0" fontId="38" fillId="0" borderId="2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wrapText="1"/>
    </xf>
    <xf numFmtId="0" fontId="0" fillId="0" borderId="2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24" fillId="0" borderId="1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</cellXfs>
  <cellStyles count="4">
    <cellStyle name="Hipervínculo" xfId="2" builtinId="8"/>
    <cellStyle name="Normal" xfId="0" builtinId="0"/>
    <cellStyle name="Normal 2" xfId="1"/>
    <cellStyle name="Porcentaje" xfId="3" builtinId="5"/>
  </cellStyles>
  <dxfs count="2">
    <dxf>
      <numFmt numFmtId="0" formatCode="General"/>
    </dxf>
    <dxf>
      <numFmt numFmtId="1" formatCode="0"/>
    </dxf>
  </dxfs>
  <tableStyles count="0" defaultTableStyle="TableStyleMedium2" defaultPivotStyle="PivotStyleLight16"/>
  <colors>
    <mruColors>
      <color rgb="FFC66211"/>
      <color rgb="FFFF6600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gl-ES" sz="1600"/>
              <a:t>Porcentaxe</a:t>
            </a:r>
            <a:r>
              <a:rPr lang="gl-ES" sz="1600" baseline="0"/>
              <a:t> </a:t>
            </a:r>
            <a:r>
              <a:rPr lang="gl-ES" sz="1600"/>
              <a:t>Participación</a:t>
            </a:r>
            <a:r>
              <a:rPr lang="gl-ES" sz="1600" baseline="0"/>
              <a:t> </a:t>
            </a:r>
            <a:endParaRPr lang="gl-ES" sz="16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gl-ES"/>
        </a:p>
      </c:txPr>
    </c:title>
    <c:autoTitleDeleted val="0"/>
    <c:plotArea>
      <c:layout>
        <c:manualLayout>
          <c:layoutTarget val="inner"/>
          <c:xMode val="edge"/>
          <c:yMode val="edge"/>
          <c:x val="5.8445294568621388E-2"/>
          <c:y val="0.18348388743073782"/>
          <c:w val="0.6795965983343718"/>
          <c:h val="0.50896519226238268"/>
        </c:manualLayout>
      </c:layout>
      <c:barChart>
        <c:barDir val="col"/>
        <c:grouping val="clustered"/>
        <c:varyColors val="0"/>
        <c:ser>
          <c:idx val="0"/>
          <c:order val="0"/>
          <c:tx>
            <c:v>Participación diaria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Brutos!$C$245:$C$284</c:f>
              <c:numCache>
                <c:formatCode>General</c:formatCode>
                <c:ptCount val="40"/>
                <c:pt idx="0">
                  <c:v>44</c:v>
                </c:pt>
                <c:pt idx="1">
                  <c:v>7</c:v>
                </c:pt>
                <c:pt idx="2">
                  <c:v>4</c:v>
                </c:pt>
                <c:pt idx="3">
                  <c:v>16</c:v>
                </c:pt>
                <c:pt idx="4">
                  <c:v>4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1</c:v>
                </c:pt>
                <c:pt idx="14">
                  <c:v>46</c:v>
                </c:pt>
                <c:pt idx="15">
                  <c:v>2</c:v>
                </c:pt>
                <c:pt idx="16">
                  <c:v>1</c:v>
                </c:pt>
                <c:pt idx="17">
                  <c:v>9</c:v>
                </c:pt>
                <c:pt idx="18">
                  <c:v>6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1</c:v>
                </c:pt>
                <c:pt idx="39">
                  <c:v>24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Brutos!$B$245:$B$284</c15:sqref>
                        </c15:formulaRef>
                      </c:ext>
                    </c:extLst>
                    <c:numCache>
                      <c:formatCode>[$-C0A]d\-mmm;@</c:formatCode>
                      <c:ptCount val="40"/>
                      <c:pt idx="0">
                        <c:v>43070</c:v>
                      </c:pt>
                      <c:pt idx="1">
                        <c:v>43071</c:v>
                      </c:pt>
                      <c:pt idx="2">
                        <c:v>43072</c:v>
                      </c:pt>
                      <c:pt idx="3">
                        <c:v>43073</c:v>
                      </c:pt>
                      <c:pt idx="4">
                        <c:v>43074</c:v>
                      </c:pt>
                      <c:pt idx="5">
                        <c:v>43075</c:v>
                      </c:pt>
                      <c:pt idx="6">
                        <c:v>43076</c:v>
                      </c:pt>
                      <c:pt idx="7">
                        <c:v>43077</c:v>
                      </c:pt>
                      <c:pt idx="8">
                        <c:v>43078</c:v>
                      </c:pt>
                      <c:pt idx="9">
                        <c:v>43079</c:v>
                      </c:pt>
                      <c:pt idx="10">
                        <c:v>43080</c:v>
                      </c:pt>
                      <c:pt idx="11">
                        <c:v>43081</c:v>
                      </c:pt>
                      <c:pt idx="12">
                        <c:v>43082</c:v>
                      </c:pt>
                      <c:pt idx="13">
                        <c:v>43083</c:v>
                      </c:pt>
                      <c:pt idx="14">
                        <c:v>43084</c:v>
                      </c:pt>
                      <c:pt idx="15">
                        <c:v>43085</c:v>
                      </c:pt>
                      <c:pt idx="16">
                        <c:v>43086</c:v>
                      </c:pt>
                      <c:pt idx="17">
                        <c:v>43087</c:v>
                      </c:pt>
                      <c:pt idx="18">
                        <c:v>43088</c:v>
                      </c:pt>
                      <c:pt idx="19">
                        <c:v>43089</c:v>
                      </c:pt>
                      <c:pt idx="20">
                        <c:v>43090</c:v>
                      </c:pt>
                      <c:pt idx="21">
                        <c:v>43091</c:v>
                      </c:pt>
                      <c:pt idx="22">
                        <c:v>43092</c:v>
                      </c:pt>
                      <c:pt idx="23">
                        <c:v>43093</c:v>
                      </c:pt>
                      <c:pt idx="24">
                        <c:v>43094</c:v>
                      </c:pt>
                      <c:pt idx="25">
                        <c:v>43095</c:v>
                      </c:pt>
                      <c:pt idx="26">
                        <c:v>43096</c:v>
                      </c:pt>
                      <c:pt idx="27">
                        <c:v>43097</c:v>
                      </c:pt>
                      <c:pt idx="28">
                        <c:v>43098</c:v>
                      </c:pt>
                      <c:pt idx="29">
                        <c:v>43099</c:v>
                      </c:pt>
                      <c:pt idx="30">
                        <c:v>43100</c:v>
                      </c:pt>
                      <c:pt idx="31">
                        <c:v>43101</c:v>
                      </c:pt>
                      <c:pt idx="32">
                        <c:v>43102</c:v>
                      </c:pt>
                      <c:pt idx="33">
                        <c:v>43103</c:v>
                      </c:pt>
                      <c:pt idx="34">
                        <c:v>43104</c:v>
                      </c:pt>
                      <c:pt idx="35">
                        <c:v>43105</c:v>
                      </c:pt>
                      <c:pt idx="36">
                        <c:v>43106</c:v>
                      </c:pt>
                      <c:pt idx="37">
                        <c:v>43107</c:v>
                      </c:pt>
                      <c:pt idx="38">
                        <c:v>43108</c:v>
                      </c:pt>
                      <c:pt idx="39">
                        <c:v>43109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A3DA-4271-B1CA-4C6222AC4F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4289512"/>
        <c:axId val="344300488"/>
      </c:barChart>
      <c:lineChart>
        <c:grouping val="standard"/>
        <c:varyColors val="0"/>
        <c:ser>
          <c:idx val="2"/>
          <c:order val="1"/>
          <c:tx>
            <c:v>Participación acumulada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Brutos!$E$245:$E$284</c:f>
              <c:numCache>
                <c:formatCode>0.00%</c:formatCode>
                <c:ptCount val="40"/>
                <c:pt idx="0">
                  <c:v>0.1070559610705596</c:v>
                </c:pt>
                <c:pt idx="1">
                  <c:v>0.12408759124087591</c:v>
                </c:pt>
                <c:pt idx="2">
                  <c:v>0.13381995133819952</c:v>
                </c:pt>
                <c:pt idx="3">
                  <c:v>0.17274939172749393</c:v>
                </c:pt>
                <c:pt idx="4">
                  <c:v>0.18248175182481752</c:v>
                </c:pt>
                <c:pt idx="5">
                  <c:v>0.18248175182481752</c:v>
                </c:pt>
                <c:pt idx="6">
                  <c:v>0.18248175182481752</c:v>
                </c:pt>
                <c:pt idx="7">
                  <c:v>0.18491484184914841</c:v>
                </c:pt>
                <c:pt idx="8">
                  <c:v>0.18734793187347931</c:v>
                </c:pt>
                <c:pt idx="9">
                  <c:v>0.18734793187347931</c:v>
                </c:pt>
                <c:pt idx="10">
                  <c:v>0.18734793187347931</c:v>
                </c:pt>
                <c:pt idx="11">
                  <c:v>0.18978102189781021</c:v>
                </c:pt>
                <c:pt idx="12">
                  <c:v>0.18978102189781021</c:v>
                </c:pt>
                <c:pt idx="13">
                  <c:v>0.19221411192214111</c:v>
                </c:pt>
                <c:pt idx="14">
                  <c:v>0.30413625304136255</c:v>
                </c:pt>
                <c:pt idx="15">
                  <c:v>0.30900243309002434</c:v>
                </c:pt>
                <c:pt idx="16">
                  <c:v>0.31143552311435524</c:v>
                </c:pt>
                <c:pt idx="17">
                  <c:v>0.33333333333333331</c:v>
                </c:pt>
                <c:pt idx="18">
                  <c:v>0.34793187347931875</c:v>
                </c:pt>
                <c:pt idx="19">
                  <c:v>0.35279805352798055</c:v>
                </c:pt>
                <c:pt idx="20">
                  <c:v>0.35279805352798055</c:v>
                </c:pt>
                <c:pt idx="21">
                  <c:v>0.35279805352798055</c:v>
                </c:pt>
                <c:pt idx="22">
                  <c:v>0.35766423357664234</c:v>
                </c:pt>
                <c:pt idx="23">
                  <c:v>0.36009732360097324</c:v>
                </c:pt>
                <c:pt idx="24">
                  <c:v>0.36253041362530414</c:v>
                </c:pt>
                <c:pt idx="25">
                  <c:v>0.36496350364963503</c:v>
                </c:pt>
                <c:pt idx="26">
                  <c:v>0.36496350364963503</c:v>
                </c:pt>
                <c:pt idx="27">
                  <c:v>0.36496350364963503</c:v>
                </c:pt>
                <c:pt idx="28">
                  <c:v>0.36496350364963503</c:v>
                </c:pt>
                <c:pt idx="29">
                  <c:v>0.36739659367396593</c:v>
                </c:pt>
                <c:pt idx="30">
                  <c:v>0.36739659367396593</c:v>
                </c:pt>
                <c:pt idx="31">
                  <c:v>0.36739659367396593</c:v>
                </c:pt>
                <c:pt idx="32">
                  <c:v>0.36739659367396593</c:v>
                </c:pt>
                <c:pt idx="33">
                  <c:v>0.36739659367396593</c:v>
                </c:pt>
                <c:pt idx="34">
                  <c:v>0.36739659367396593</c:v>
                </c:pt>
                <c:pt idx="35">
                  <c:v>0.36739659367396593</c:v>
                </c:pt>
                <c:pt idx="36">
                  <c:v>0.36739659367396593</c:v>
                </c:pt>
                <c:pt idx="37">
                  <c:v>0.36739659367396593</c:v>
                </c:pt>
                <c:pt idx="38">
                  <c:v>0.36982968369829683</c:v>
                </c:pt>
                <c:pt idx="39">
                  <c:v>0.42822384428223842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Brutos!$B$245:$B$284</c15:sqref>
                        </c15:formulaRef>
                      </c:ext>
                    </c:extLst>
                    <c:numCache>
                      <c:formatCode>[$-C0A]d\-mmm;@</c:formatCode>
                      <c:ptCount val="40"/>
                      <c:pt idx="0">
                        <c:v>43070</c:v>
                      </c:pt>
                      <c:pt idx="1">
                        <c:v>43071</c:v>
                      </c:pt>
                      <c:pt idx="2">
                        <c:v>43072</c:v>
                      </c:pt>
                      <c:pt idx="3">
                        <c:v>43073</c:v>
                      </c:pt>
                      <c:pt idx="4">
                        <c:v>43074</c:v>
                      </c:pt>
                      <c:pt idx="5">
                        <c:v>43075</c:v>
                      </c:pt>
                      <c:pt idx="6">
                        <c:v>43076</c:v>
                      </c:pt>
                      <c:pt idx="7">
                        <c:v>43077</c:v>
                      </c:pt>
                      <c:pt idx="8">
                        <c:v>43078</c:v>
                      </c:pt>
                      <c:pt idx="9">
                        <c:v>43079</c:v>
                      </c:pt>
                      <c:pt idx="10">
                        <c:v>43080</c:v>
                      </c:pt>
                      <c:pt idx="11">
                        <c:v>43081</c:v>
                      </c:pt>
                      <c:pt idx="12">
                        <c:v>43082</c:v>
                      </c:pt>
                      <c:pt idx="13">
                        <c:v>43083</c:v>
                      </c:pt>
                      <c:pt idx="14">
                        <c:v>43084</c:v>
                      </c:pt>
                      <c:pt idx="15">
                        <c:v>43085</c:v>
                      </c:pt>
                      <c:pt idx="16">
                        <c:v>43086</c:v>
                      </c:pt>
                      <c:pt idx="17">
                        <c:v>43087</c:v>
                      </c:pt>
                      <c:pt idx="18">
                        <c:v>43088</c:v>
                      </c:pt>
                      <c:pt idx="19">
                        <c:v>43089</c:v>
                      </c:pt>
                      <c:pt idx="20">
                        <c:v>43090</c:v>
                      </c:pt>
                      <c:pt idx="21">
                        <c:v>43091</c:v>
                      </c:pt>
                      <c:pt idx="22">
                        <c:v>43092</c:v>
                      </c:pt>
                      <c:pt idx="23">
                        <c:v>43093</c:v>
                      </c:pt>
                      <c:pt idx="24">
                        <c:v>43094</c:v>
                      </c:pt>
                      <c:pt idx="25">
                        <c:v>43095</c:v>
                      </c:pt>
                      <c:pt idx="26">
                        <c:v>43096</c:v>
                      </c:pt>
                      <c:pt idx="27">
                        <c:v>43097</c:v>
                      </c:pt>
                      <c:pt idx="28">
                        <c:v>43098</c:v>
                      </c:pt>
                      <c:pt idx="29">
                        <c:v>43099</c:v>
                      </c:pt>
                      <c:pt idx="30">
                        <c:v>43100</c:v>
                      </c:pt>
                      <c:pt idx="31">
                        <c:v>43101</c:v>
                      </c:pt>
                      <c:pt idx="32">
                        <c:v>43102</c:v>
                      </c:pt>
                      <c:pt idx="33">
                        <c:v>43103</c:v>
                      </c:pt>
                      <c:pt idx="34">
                        <c:v>43104</c:v>
                      </c:pt>
                      <c:pt idx="35">
                        <c:v>43105</c:v>
                      </c:pt>
                      <c:pt idx="36">
                        <c:v>43106</c:v>
                      </c:pt>
                      <c:pt idx="37">
                        <c:v>43107</c:v>
                      </c:pt>
                      <c:pt idx="38">
                        <c:v>43108</c:v>
                      </c:pt>
                      <c:pt idx="39">
                        <c:v>43109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A3DA-4271-B1CA-4C6222AC4F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4300880"/>
        <c:axId val="344299704"/>
      </c:lineChart>
      <c:catAx>
        <c:axId val="344289512"/>
        <c:scaling>
          <c:orientation val="minMax"/>
        </c:scaling>
        <c:delete val="0"/>
        <c:axPos val="b"/>
        <c:numFmt formatCode="[$-C0A]d\-mmm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gl-ES"/>
          </a:p>
        </c:txPr>
        <c:crossAx val="344300488"/>
        <c:crosses val="autoZero"/>
        <c:auto val="1"/>
        <c:lblAlgn val="ctr"/>
        <c:lblOffset val="100"/>
        <c:noMultiLvlLbl val="1"/>
      </c:catAx>
      <c:valAx>
        <c:axId val="344300488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gl-ES"/>
          </a:p>
        </c:txPr>
        <c:crossAx val="344289512"/>
        <c:crosses val="autoZero"/>
        <c:crossBetween val="between"/>
      </c:valAx>
      <c:valAx>
        <c:axId val="344299704"/>
        <c:scaling>
          <c:orientation val="minMax"/>
        </c:scaling>
        <c:delete val="0"/>
        <c:axPos val="r"/>
        <c:numFmt formatCode="0.0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gl-ES"/>
          </a:p>
        </c:txPr>
        <c:crossAx val="344300880"/>
        <c:crosses val="max"/>
        <c:crossBetween val="between"/>
      </c:valAx>
      <c:catAx>
        <c:axId val="344300880"/>
        <c:scaling>
          <c:orientation val="minMax"/>
        </c:scaling>
        <c:delete val="1"/>
        <c:axPos val="b"/>
        <c:numFmt formatCode="[$-C0A]d\-mmm;@" sourceLinked="1"/>
        <c:majorTickMark val="out"/>
        <c:minorTickMark val="none"/>
        <c:tickLblPos val="nextTo"/>
        <c:crossAx val="344299704"/>
        <c:crosses val="autoZero"/>
        <c:auto val="1"/>
        <c:lblAlgn val="ctr"/>
        <c:lblOffset val="100"/>
        <c:noMultiLvlLbl val="1"/>
      </c:cat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1392617464616035"/>
          <c:y val="0.32124927092446776"/>
          <c:w val="0.1711404724644684"/>
          <c:h val="0.3877325750947798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gl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gl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Nacionalidade</a:t>
            </a:r>
          </a:p>
        </c:rich>
      </c:tx>
      <c:layout>
        <c:manualLayout>
          <c:xMode val="edge"/>
          <c:yMode val="edge"/>
          <c:x val="0.38711821651533823"/>
          <c:y val="2.11126183636557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gl-ES"/>
        </a:p>
      </c:txPr>
    </c:title>
    <c:autoTitleDeleted val="0"/>
    <c:plotArea>
      <c:layout>
        <c:manualLayout>
          <c:layoutTarget val="inner"/>
          <c:xMode val="edge"/>
          <c:yMode val="edge"/>
          <c:x val="8.1343832463341745E-2"/>
          <c:y val="0.12715074409511654"/>
          <c:w val="0.76294009835377863"/>
          <c:h val="0.63334447148632833"/>
        </c:manualLayout>
      </c:layout>
      <c:barChart>
        <c:barDir val="col"/>
        <c:grouping val="clustered"/>
        <c:varyColors val="0"/>
        <c:ser>
          <c:idx val="0"/>
          <c:order val="0"/>
          <c:tx>
            <c:v>% das respostas</c:v>
          </c:tx>
          <c:spPr>
            <a:solidFill>
              <a:schemeClr val="accent1"/>
            </a:solidFill>
            <a:ln w="19050">
              <a:solidFill>
                <a:schemeClr val="l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gl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Brutos!$D$219:$D$226</c:f>
              <c:numCache>
                <c:formatCode>0.0%</c:formatCode>
                <c:ptCount val="8"/>
                <c:pt idx="0">
                  <c:v>0.59832635983263593</c:v>
                </c:pt>
                <c:pt idx="1">
                  <c:v>0.13389121338912133</c:v>
                </c:pt>
                <c:pt idx="2">
                  <c:v>1.2552301255230125E-2</c:v>
                </c:pt>
                <c:pt idx="3">
                  <c:v>1.2552301255230125E-2</c:v>
                </c:pt>
                <c:pt idx="4">
                  <c:v>8.368200836820083E-3</c:v>
                </c:pt>
                <c:pt idx="5">
                  <c:v>8.368200836820083E-3</c:v>
                </c:pt>
                <c:pt idx="6">
                  <c:v>8.368200836820083E-3</c:v>
                </c:pt>
                <c:pt idx="7">
                  <c:v>5.8577405857740586E-2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Brutos!$C$219:$C$226</c15:sqref>
                        </c15:formulaRef>
                      </c:ext>
                    </c:extLst>
                    <c:strCache>
                      <c:ptCount val="8"/>
                      <c:pt idx="0">
                        <c:v>Española</c:v>
                      </c:pt>
                      <c:pt idx="1">
                        <c:v>Portuguesa</c:v>
                      </c:pt>
                      <c:pt idx="2">
                        <c:v>Egipto</c:v>
                      </c:pt>
                      <c:pt idx="3">
                        <c:v>Ecuatoriana</c:v>
                      </c:pt>
                      <c:pt idx="4">
                        <c:v>Iraní</c:v>
                      </c:pt>
                      <c:pt idx="5">
                        <c:v>Marroquí</c:v>
                      </c:pt>
                      <c:pt idx="6">
                        <c:v>Peruana</c:v>
                      </c:pt>
                      <c:pt idx="7">
                        <c:v>Otros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C145-4B03-B47C-FD37166FCF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4302056"/>
        <c:axId val="340890248"/>
      </c:barChart>
      <c:catAx>
        <c:axId val="344302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gl-ES"/>
          </a:p>
        </c:txPr>
        <c:crossAx val="340890248"/>
        <c:crosses val="autoZero"/>
        <c:auto val="1"/>
        <c:lblAlgn val="ctr"/>
        <c:lblOffset val="100"/>
        <c:noMultiLvlLbl val="0"/>
      </c:catAx>
      <c:valAx>
        <c:axId val="340890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gl-ES"/>
          </a:p>
        </c:txPr>
        <c:crossAx val="344302056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5126345261356462"/>
          <c:y val="0.40819917677412493"/>
          <c:w val="0.1208187049872089"/>
          <c:h val="0.1682418009894669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gl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gl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gl-ES"/>
              <a:t>Universidade</a:t>
            </a:r>
            <a:r>
              <a:rPr lang="gl-ES" baseline="0"/>
              <a:t> de Procedencia</a:t>
            </a:r>
            <a:endParaRPr lang="gl-E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gl-ES"/>
        </a:p>
      </c:txPr>
    </c:title>
    <c:autoTitleDeleted val="0"/>
    <c:plotArea>
      <c:layout>
        <c:manualLayout>
          <c:layoutTarget val="inner"/>
          <c:xMode val="edge"/>
          <c:yMode val="edge"/>
          <c:x val="0.10196728697369029"/>
          <c:y val="0.14308576906716991"/>
          <c:w val="0.72519133577157413"/>
          <c:h val="0.61859798775153108"/>
        </c:manualLayout>
      </c:layout>
      <c:barChart>
        <c:barDir val="col"/>
        <c:grouping val="clustered"/>
        <c:varyColors val="0"/>
        <c:ser>
          <c:idx val="0"/>
          <c:order val="0"/>
          <c:tx>
            <c:v>% Respostas</c:v>
          </c:tx>
          <c:spPr>
            <a:solidFill>
              <a:schemeClr val="accent1"/>
            </a:solidFill>
            <a:ln w="19050">
              <a:solidFill>
                <a:schemeClr val="l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gl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Brutos!$F$245:$F$254</c:f>
              <c:strCache>
                <c:ptCount val="10"/>
                <c:pt idx="0">
                  <c:v>UVigo</c:v>
                </c:pt>
                <c:pt idx="1">
                  <c:v>Portugal</c:v>
                </c:pt>
                <c:pt idx="2">
                  <c:v>USC</c:v>
                </c:pt>
                <c:pt idx="3">
                  <c:v>España</c:v>
                </c:pt>
                <c:pt idx="4">
                  <c:v>América</c:v>
                </c:pt>
                <c:pt idx="5">
                  <c:v>Europa</c:v>
                </c:pt>
                <c:pt idx="6">
                  <c:v>África</c:v>
                </c:pt>
                <c:pt idx="7">
                  <c:v>Asia</c:v>
                </c:pt>
                <c:pt idx="8">
                  <c:v>UdC</c:v>
                </c:pt>
                <c:pt idx="9">
                  <c:v>NS/NC</c:v>
                </c:pt>
              </c:strCache>
            </c:strRef>
          </c:cat>
          <c:val>
            <c:numRef>
              <c:f>Brutos!$G$245:$G$252</c:f>
              <c:numCache>
                <c:formatCode>0.0%</c:formatCode>
                <c:ptCount val="8"/>
                <c:pt idx="0">
                  <c:v>0.45606694560669458</c:v>
                </c:pt>
                <c:pt idx="1">
                  <c:v>0.12552301255230125</c:v>
                </c:pt>
                <c:pt idx="2">
                  <c:v>5.4393305439330547E-2</c:v>
                </c:pt>
                <c:pt idx="3">
                  <c:v>9.6234309623430964E-2</c:v>
                </c:pt>
                <c:pt idx="4">
                  <c:v>3.7656903765690378E-2</c:v>
                </c:pt>
                <c:pt idx="5">
                  <c:v>3.7656903765690378E-2</c:v>
                </c:pt>
                <c:pt idx="6">
                  <c:v>1.6736401673640166E-2</c:v>
                </c:pt>
                <c:pt idx="7">
                  <c:v>4.1841004184100415E-3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CC-4EED-94AB-669DE845BD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0890640"/>
        <c:axId val="340892600"/>
      </c:barChart>
      <c:catAx>
        <c:axId val="340890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gl-ES"/>
          </a:p>
        </c:txPr>
        <c:crossAx val="340892600"/>
        <c:crosses val="autoZero"/>
        <c:auto val="1"/>
        <c:lblAlgn val="ctr"/>
        <c:lblOffset val="100"/>
        <c:noMultiLvlLbl val="0"/>
      </c:catAx>
      <c:valAx>
        <c:axId val="340892600"/>
        <c:scaling>
          <c:orientation val="minMax"/>
          <c:max val="0.6000000000000000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gl-ES"/>
          </a:p>
        </c:txPr>
        <c:crossAx val="340890640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3571425980367009"/>
          <c:y val="0.47559667541557304"/>
          <c:w val="0.12709968832984145"/>
          <c:h val="0.254861767279090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gl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gl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gl-ES"/>
              <a:t>Dedicación maioritaria no programa</a:t>
            </a:r>
          </a:p>
        </c:rich>
      </c:tx>
      <c:layout>
        <c:manualLayout>
          <c:xMode val="edge"/>
          <c:yMode val="edge"/>
          <c:x val="0.19303198184923515"/>
          <c:y val="2.846331098424464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gl-ES"/>
        </a:p>
      </c:txPr>
    </c:title>
    <c:autoTitleDeleted val="0"/>
    <c:plotArea>
      <c:layout>
        <c:manualLayout>
          <c:layoutTarget val="inner"/>
          <c:xMode val="edge"/>
          <c:yMode val="edge"/>
          <c:x val="0.17776870293317557"/>
          <c:y val="0.17587937433662421"/>
          <c:w val="0.44345376932822345"/>
          <c:h val="0.80803915691837569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1"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58B8-44EC-8A56-9826B2F4B2BC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2"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58B8-44EC-8A56-9826B2F4B2BC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3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3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3"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58B8-44EC-8A56-9826B2F4B2BC}"/>
              </c:ext>
            </c:extLst>
          </c:dPt>
          <c:dLbls>
            <c:spPr>
              <a:solidFill>
                <a:sysClr val="window" lastClr="FFFFFF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gl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val>
            <c:numRef>
              <c:f>Brutos!$G$219:$G$221</c:f>
              <c:numCache>
                <c:formatCode>0.0%</c:formatCode>
                <c:ptCount val="3"/>
                <c:pt idx="0">
                  <c:v>0.60251046025104604</c:v>
                </c:pt>
                <c:pt idx="1">
                  <c:v>0.24686192468619247</c:v>
                </c:pt>
                <c:pt idx="2">
                  <c:v>2.0920502092050208E-2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Brutos!$F$219:$F$221</c15:sqref>
                        </c15:formulaRef>
                      </c:ext>
                    </c:extLst>
                    <c:strCache>
                      <c:ptCount val="3"/>
                      <c:pt idx="0">
                        <c:v>Tempo completo</c:v>
                      </c:pt>
                      <c:pt idx="1">
                        <c:v>Tempo parcial</c:v>
                      </c:pt>
                      <c:pt idx="2">
                        <c:v>NS/NC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6-0B51-4C4B-80D5-249F72862C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3448906508708289"/>
          <c:y val="0.23606458386095047"/>
          <c:w val="0.21987043034715981"/>
          <c:h val="0.523279391913970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05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gl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gl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gl-ES" sz="1400" b="0" i="0" baseline="0">
                <a:effectLst/>
              </a:rPr>
              <a:t>Dispón de bolsa ou contrato para realizar os estudos</a:t>
            </a:r>
            <a:endParaRPr lang="gl-ES" sz="11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gl-ES"/>
        </a:p>
      </c:txPr>
    </c:title>
    <c:autoTitleDeleted val="0"/>
    <c:plotArea>
      <c:layout>
        <c:manualLayout>
          <c:layoutTarget val="inner"/>
          <c:xMode val="edge"/>
          <c:yMode val="edge"/>
          <c:x val="0.2698560459955911"/>
          <c:y val="0.27651216726518746"/>
          <c:w val="0.38345944533304943"/>
          <c:h val="0.70178298518157345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1"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12DC-4FD2-96EC-A0B4C658E436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2"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12DC-4FD2-96EC-A0B4C658E436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3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3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3"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12DC-4FD2-96EC-A0B4C658E436}"/>
              </c:ext>
            </c:extLst>
          </c:dPt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gl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val>
            <c:numRef>
              <c:f>Brutos!$G$224:$G$226</c:f>
              <c:numCache>
                <c:formatCode>0.0%</c:formatCode>
                <c:ptCount val="3"/>
                <c:pt idx="0">
                  <c:v>0.28451882845188287</c:v>
                </c:pt>
                <c:pt idx="1">
                  <c:v>0.54811715481171552</c:v>
                </c:pt>
                <c:pt idx="2">
                  <c:v>3.7656903765690378E-2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Brutos!$F$224:$F$226</c15:sqref>
                        </c15:formulaRef>
                      </c:ext>
                    </c:extLst>
                    <c:strCache>
                      <c:ptCount val="3"/>
                      <c:pt idx="0">
                        <c:v>Si</c:v>
                      </c:pt>
                      <c:pt idx="1">
                        <c:v>Non</c:v>
                      </c:pt>
                      <c:pt idx="2">
                        <c:v>NS/NC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6-7392-4122-94B0-F381135C71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1787120363357426"/>
          <c:y val="0.34828594545688857"/>
          <c:w val="0.14508259993176159"/>
          <c:h val="0.3648757986366214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1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gl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gl-E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gl-ES"/>
              <a:t>O profesorado do programa fomenta a crítica científica e maila actividade investigadora.</a:t>
            </a:r>
          </a:p>
        </c:rich>
      </c:tx>
      <c:layout>
        <c:manualLayout>
          <c:xMode val="edge"/>
          <c:yMode val="edge"/>
          <c:x val="0.11330689507029663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gl-ES"/>
        </a:p>
      </c:txPr>
    </c:title>
    <c:autoTitleDeleted val="0"/>
    <c:plotArea>
      <c:layout>
        <c:manualLayout>
          <c:layoutTarget val="inner"/>
          <c:xMode val="edge"/>
          <c:yMode val="edge"/>
          <c:x val="0.24772047199506553"/>
          <c:y val="0.20523240206944882"/>
          <c:w val="0.32625521690825821"/>
          <c:h val="0.77845838300525672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1"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0B2B-4293-8603-E9E26C609794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2"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66E1-497F-90B5-38D09372FEFD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3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3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3"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66E1-497F-90B5-38D09372FEFD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4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4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4"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66E1-497F-90B5-38D09372FEFD}"/>
              </c:ext>
            </c:extLst>
          </c:dPt>
          <c:dLbls>
            <c:dLbl>
              <c:idx val="1"/>
              <c:layout>
                <c:manualLayout>
                  <c:x val="-2.8796612224850141E-2"/>
                  <c:y val="0.1466846699007574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6E1-497F-90B5-38D09372FEFD}"/>
                </c:ext>
              </c:extLst>
            </c:dLbl>
            <c:dLbl>
              <c:idx val="3"/>
              <c:layout>
                <c:manualLayout>
                  <c:x val="-2.3815801067665645E-2"/>
                  <c:y val="0.13104945961265058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6E1-497F-90B5-38D09372FEFD}"/>
                </c:ext>
              </c:extLst>
            </c:dLbl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gl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val>
            <c:numRef>
              <c:f>Brutos!$G$233:$G$236</c:f>
              <c:numCache>
                <c:formatCode>0</c:formatCode>
                <c:ptCount val="4"/>
                <c:pt idx="1">
                  <c:v>21</c:v>
                </c:pt>
                <c:pt idx="2">
                  <c:v>186</c:v>
                </c:pt>
                <c:pt idx="3">
                  <c:v>2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Brutos!$F$233:$F$236</c15:sqref>
                        </c15:formulaRef>
                      </c:ext>
                    </c:extLst>
                    <c:strCache>
                      <c:ptCount val="4"/>
                      <c:pt idx="0">
                        <c:v>Pregunta 19. Elixín este programa pola súa relación …</c:v>
                      </c:pt>
                      <c:pt idx="1">
                        <c:v>Si</c:v>
                      </c:pt>
                      <c:pt idx="2">
                        <c:v>Non</c:v>
                      </c:pt>
                      <c:pt idx="3">
                        <c:v>NS/NC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6-66E1-497F-90B5-38D09372FE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6601762821262798"/>
          <c:y val="0.34269406219334242"/>
          <c:w val="0.12412268427303981"/>
          <c:h val="0.3963692187576071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1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gl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gl-E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gl-ES"/>
              <a:t>Coñezo o sistema de bolsas/contratos para o alumnado de doutoramento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gl-ES"/>
        </a:p>
      </c:txPr>
    </c:title>
    <c:autoTitleDeleted val="0"/>
    <c:plotArea>
      <c:layout>
        <c:manualLayout>
          <c:layoutTarget val="inner"/>
          <c:xMode val="edge"/>
          <c:yMode val="edge"/>
          <c:x val="0.2698560459955911"/>
          <c:y val="0.27651216726518746"/>
          <c:w val="0.38345944533304943"/>
          <c:h val="0.70178298518157345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1"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2CAB-4267-B08C-20D22B685572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2"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2CAB-4267-B08C-20D22B685572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3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3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3"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2CAB-4267-B08C-20D22B685572}"/>
              </c:ext>
            </c:extLst>
          </c:dPt>
          <c:dLbls>
            <c:spPr>
              <a:solidFill>
                <a:sysClr val="window" lastClr="FFFFFF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gl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val>
            <c:numRef>
              <c:f>Brutos!$G$229:$G$231</c:f>
              <c:numCache>
                <c:formatCode>0</c:formatCode>
                <c:ptCount val="3"/>
                <c:pt idx="0">
                  <c:v>12</c:v>
                </c:pt>
                <c:pt idx="1">
                  <c:v>196</c:v>
                </c:pt>
                <c:pt idx="2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Brutos!$F$229:$F$231</c15:sqref>
                        </c15:formulaRef>
                      </c:ext>
                    </c:extLst>
                    <c:strCache>
                      <c:ptCount val="3"/>
                      <c:pt idx="0">
                        <c:v>Si</c:v>
                      </c:pt>
                      <c:pt idx="1">
                        <c:v>Non</c:v>
                      </c:pt>
                      <c:pt idx="2">
                        <c:v>NS/NC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6-BAC0-4D3D-A9F0-DD37DBE167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1787120363357426"/>
          <c:y val="0.34828594545688857"/>
          <c:w val="0.14508259993176159"/>
          <c:h val="0.3648757986366214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1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gl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gl-E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682316128940453E-2"/>
          <c:y val="5.4502968439322681E-2"/>
          <c:w val="0.90684477596775481"/>
          <c:h val="0.60348997162552775"/>
        </c:manualLayout>
      </c:layout>
      <c:barChart>
        <c:barDir val="col"/>
        <c:grouping val="clustered"/>
        <c:varyColors val="0"/>
        <c:ser>
          <c:idx val="1"/>
          <c:order val="0"/>
          <c:tx>
            <c:v>Satisfacción</c:v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gl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Resumo!$B$14:$B$50</c:f>
              <c:strCache>
                <c:ptCount val="37"/>
                <c:pt idx="0">
                  <c:v>I01D02V06</c:v>
                </c:pt>
                <c:pt idx="1">
                  <c:v>O01D011V06</c:v>
                </c:pt>
                <c:pt idx="2">
                  <c:v>O01D015V06</c:v>
                </c:pt>
                <c:pt idx="3">
                  <c:v>O01D030V06</c:v>
                </c:pt>
                <c:pt idx="4">
                  <c:v>O05D019V06</c:v>
                </c:pt>
                <c:pt idx="5">
                  <c:v>O06D023V06</c:v>
                </c:pt>
                <c:pt idx="6">
                  <c:v>P01D025V06</c:v>
                </c:pt>
                <c:pt idx="7">
                  <c:v>P02D004V06</c:v>
                </c:pt>
                <c:pt idx="8">
                  <c:v>P02D016V06</c:v>
                </c:pt>
                <c:pt idx="9">
                  <c:v>P02D037V06</c:v>
                </c:pt>
                <c:pt idx="10">
                  <c:v>V01D006V06</c:v>
                </c:pt>
                <c:pt idx="11">
                  <c:v>V01D013V06</c:v>
                </c:pt>
                <c:pt idx="12">
                  <c:v>V01D024V06</c:v>
                </c:pt>
                <c:pt idx="13">
                  <c:v>V01D029V06</c:v>
                </c:pt>
                <c:pt idx="14">
                  <c:v>V01D032V06</c:v>
                </c:pt>
                <c:pt idx="15">
                  <c:v>V02D003V06</c:v>
                </c:pt>
                <c:pt idx="16">
                  <c:v>V02D021V06</c:v>
                </c:pt>
                <c:pt idx="17">
                  <c:v>V02D028V06</c:v>
                </c:pt>
                <c:pt idx="18">
                  <c:v>V03D026V06</c:v>
                </c:pt>
                <c:pt idx="19">
                  <c:v>V03D036V06</c:v>
                </c:pt>
                <c:pt idx="20">
                  <c:v>V04D034V06</c:v>
                </c:pt>
                <c:pt idx="21">
                  <c:v>V05D005V06</c:v>
                </c:pt>
                <c:pt idx="22">
                  <c:v>V05D008V06</c:v>
                </c:pt>
                <c:pt idx="23">
                  <c:v>V05D018V06</c:v>
                </c:pt>
                <c:pt idx="24">
                  <c:v>V05D031V06</c:v>
                </c:pt>
                <c:pt idx="25">
                  <c:v>V08D010V06</c:v>
                </c:pt>
                <c:pt idx="26">
                  <c:v>V08D022V06</c:v>
                </c:pt>
                <c:pt idx="27">
                  <c:v>V09D009V06</c:v>
                </c:pt>
                <c:pt idx="28">
                  <c:v>V09D038V06</c:v>
                </c:pt>
                <c:pt idx="29">
                  <c:v>V09D041V06</c:v>
                </c:pt>
                <c:pt idx="30">
                  <c:v>V10D007V06</c:v>
                </c:pt>
                <c:pt idx="31">
                  <c:v>V11D012V06</c:v>
                </c:pt>
                <c:pt idx="32">
                  <c:v>V11D027V06</c:v>
                </c:pt>
                <c:pt idx="33">
                  <c:v>V11D01V06</c:v>
                </c:pt>
                <c:pt idx="34">
                  <c:v>V11D033V06</c:v>
                </c:pt>
                <c:pt idx="35">
                  <c:v>V12D017V06</c:v>
                </c:pt>
                <c:pt idx="36">
                  <c:v>V12D020V06</c:v>
                </c:pt>
              </c:strCache>
            </c:strRef>
          </c:cat>
          <c:val>
            <c:numRef>
              <c:f>Resumo!$I$14:$I$50</c:f>
              <c:numCache>
                <c:formatCode>0.00</c:formatCode>
                <c:ptCount val="37"/>
                <c:pt idx="0">
                  <c:v>2.7006105006105008</c:v>
                </c:pt>
                <c:pt idx="1">
                  <c:v>3.1031878306878307</c:v>
                </c:pt>
                <c:pt idx="2">
                  <c:v>2.5583333333333331</c:v>
                </c:pt>
                <c:pt idx="3">
                  <c:v>3.7166666666666663</c:v>
                </c:pt>
                <c:pt idx="4">
                  <c:v>3.4547979797979798</c:v>
                </c:pt>
                <c:pt idx="5">
                  <c:v>3.15</c:v>
                </c:pt>
                <c:pt idx="6">
                  <c:v>2.7662037037037037</c:v>
                </c:pt>
                <c:pt idx="7">
                  <c:v>3.2516666666666665</c:v>
                </c:pt>
                <c:pt idx="8">
                  <c:v>3.4434523809523809</c:v>
                </c:pt>
                <c:pt idx="9">
                  <c:v>3.2233333333333336</c:v>
                </c:pt>
                <c:pt idx="10">
                  <c:v>3.1166666666666667</c:v>
                </c:pt>
                <c:pt idx="11">
                  <c:v>3.6107142857142862</c:v>
                </c:pt>
                <c:pt idx="12">
                  <c:v>3.5330341880341884</c:v>
                </c:pt>
                <c:pt idx="13">
                  <c:v>3.9666666666666663</c:v>
                </c:pt>
                <c:pt idx="14">
                  <c:v>4.2666666666666666</c:v>
                </c:pt>
                <c:pt idx="15">
                  <c:v>3.4696969696969697</c:v>
                </c:pt>
                <c:pt idx="16">
                  <c:v>3.3477855477855476</c:v>
                </c:pt>
                <c:pt idx="17">
                  <c:v>2.9249999999999998</c:v>
                </c:pt>
                <c:pt idx="18">
                  <c:v>4.8666666666666663</c:v>
                </c:pt>
                <c:pt idx="19">
                  <c:v>3.0350793650793646</c:v>
                </c:pt>
                <c:pt idx="20">
                  <c:v>3.65</c:v>
                </c:pt>
                <c:pt idx="21">
                  <c:v>3.6</c:v>
                </c:pt>
                <c:pt idx="22">
                  <c:v>4.55</c:v>
                </c:pt>
                <c:pt idx="23">
                  <c:v>3.6086616161616165</c:v>
                </c:pt>
                <c:pt idx="24">
                  <c:v>3.7333333333333329</c:v>
                </c:pt>
                <c:pt idx="25">
                  <c:v>3.4</c:v>
                </c:pt>
                <c:pt idx="26">
                  <c:v>3.2694444444444444</c:v>
                </c:pt>
                <c:pt idx="27">
                  <c:v>3.6222222222222222</c:v>
                </c:pt>
                <c:pt idx="28">
                  <c:v>3.5333333333333328</c:v>
                </c:pt>
                <c:pt idx="29">
                  <c:v>3.1211111111111114</c:v>
                </c:pt>
                <c:pt idx="30">
                  <c:v>3.0555555555555558</c:v>
                </c:pt>
                <c:pt idx="31">
                  <c:v>2.9833333333333334</c:v>
                </c:pt>
                <c:pt idx="32">
                  <c:v>3.4799999999999995</c:v>
                </c:pt>
                <c:pt idx="33">
                  <c:v>2.8666666666666667</c:v>
                </c:pt>
                <c:pt idx="34">
                  <c:v>3.7777777777777772</c:v>
                </c:pt>
                <c:pt idx="35">
                  <c:v>3.3</c:v>
                </c:pt>
                <c:pt idx="36">
                  <c:v>3.0777777777777779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0A-4A6E-8529-660B3DE9AF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44461392"/>
        <c:axId val="344462568"/>
        <c:extLst>
          <c:ext xmlns:c15="http://schemas.microsoft.com/office/drawing/2012/chart" uri="{02D57815-91ED-43cb-92C2-25804820EDAC}">
            <c15:filteredBarSeries>
              <c15:ser>
                <c:idx val="0"/>
                <c:order val="1"/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Resumo!$B$14:$B$50</c15:sqref>
                        </c15:formulaRef>
                      </c:ext>
                    </c:extLst>
                    <c:strCache>
                      <c:ptCount val="37"/>
                      <c:pt idx="0">
                        <c:v>I01D02V06</c:v>
                      </c:pt>
                      <c:pt idx="1">
                        <c:v>O01D011V06</c:v>
                      </c:pt>
                      <c:pt idx="2">
                        <c:v>O01D015V06</c:v>
                      </c:pt>
                      <c:pt idx="3">
                        <c:v>O01D030V06</c:v>
                      </c:pt>
                      <c:pt idx="4">
                        <c:v>O05D019V06</c:v>
                      </c:pt>
                      <c:pt idx="5">
                        <c:v>O06D023V06</c:v>
                      </c:pt>
                      <c:pt idx="6">
                        <c:v>P01D025V06</c:v>
                      </c:pt>
                      <c:pt idx="7">
                        <c:v>P02D004V06</c:v>
                      </c:pt>
                      <c:pt idx="8">
                        <c:v>P02D016V06</c:v>
                      </c:pt>
                      <c:pt idx="9">
                        <c:v>P02D037V06</c:v>
                      </c:pt>
                      <c:pt idx="10">
                        <c:v>V01D006V06</c:v>
                      </c:pt>
                      <c:pt idx="11">
                        <c:v>V01D013V06</c:v>
                      </c:pt>
                      <c:pt idx="12">
                        <c:v>V01D024V06</c:v>
                      </c:pt>
                      <c:pt idx="13">
                        <c:v>V01D029V06</c:v>
                      </c:pt>
                      <c:pt idx="14">
                        <c:v>V01D032V06</c:v>
                      </c:pt>
                      <c:pt idx="15">
                        <c:v>V02D003V06</c:v>
                      </c:pt>
                      <c:pt idx="16">
                        <c:v>V02D021V06</c:v>
                      </c:pt>
                      <c:pt idx="17">
                        <c:v>V02D028V06</c:v>
                      </c:pt>
                      <c:pt idx="18">
                        <c:v>V03D026V06</c:v>
                      </c:pt>
                      <c:pt idx="19">
                        <c:v>V03D036V06</c:v>
                      </c:pt>
                      <c:pt idx="20">
                        <c:v>V04D034V06</c:v>
                      </c:pt>
                      <c:pt idx="21">
                        <c:v>V05D005V06</c:v>
                      </c:pt>
                      <c:pt idx="22">
                        <c:v>V05D008V06</c:v>
                      </c:pt>
                      <c:pt idx="23">
                        <c:v>V05D018V06</c:v>
                      </c:pt>
                      <c:pt idx="24">
                        <c:v>V05D031V06</c:v>
                      </c:pt>
                      <c:pt idx="25">
                        <c:v>V08D010V06</c:v>
                      </c:pt>
                      <c:pt idx="26">
                        <c:v>V08D022V06</c:v>
                      </c:pt>
                      <c:pt idx="27">
                        <c:v>V09D009V06</c:v>
                      </c:pt>
                      <c:pt idx="28">
                        <c:v>V09D038V06</c:v>
                      </c:pt>
                      <c:pt idx="29">
                        <c:v>V09D041V06</c:v>
                      </c:pt>
                      <c:pt idx="30">
                        <c:v>V10D007V06</c:v>
                      </c:pt>
                      <c:pt idx="31">
                        <c:v>V11D012V06</c:v>
                      </c:pt>
                      <c:pt idx="32">
                        <c:v>V11D027V06</c:v>
                      </c:pt>
                      <c:pt idx="33">
                        <c:v>V11D01V06</c:v>
                      </c:pt>
                      <c:pt idx="34">
                        <c:v>V11D033V06</c:v>
                      </c:pt>
                      <c:pt idx="35">
                        <c:v>V12D017V06</c:v>
                      </c:pt>
                      <c:pt idx="36">
                        <c:v>V12D020V06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Resumo!$E$14:$E$50</c15:sqref>
                        </c15:formulaRef>
                      </c:ext>
                    </c:extLst>
                    <c:numCache>
                      <c:formatCode>0</c:formatCode>
                      <c:ptCount val="37"/>
                      <c:pt idx="0">
                        <c:v>19</c:v>
                      </c:pt>
                      <c:pt idx="1">
                        <c:v>15</c:v>
                      </c:pt>
                      <c:pt idx="2">
                        <c:v>7</c:v>
                      </c:pt>
                      <c:pt idx="3">
                        <c:v>3</c:v>
                      </c:pt>
                      <c:pt idx="4">
                        <c:v>18</c:v>
                      </c:pt>
                      <c:pt idx="5">
                        <c:v>6</c:v>
                      </c:pt>
                      <c:pt idx="6">
                        <c:v>15</c:v>
                      </c:pt>
                      <c:pt idx="7">
                        <c:v>9</c:v>
                      </c:pt>
                      <c:pt idx="8">
                        <c:v>13</c:v>
                      </c:pt>
                      <c:pt idx="9">
                        <c:v>7</c:v>
                      </c:pt>
                      <c:pt idx="10">
                        <c:v>17</c:v>
                      </c:pt>
                      <c:pt idx="11">
                        <c:v>20</c:v>
                      </c:pt>
                      <c:pt idx="12">
                        <c:v>20</c:v>
                      </c:pt>
                      <c:pt idx="13">
                        <c:v>5</c:v>
                      </c:pt>
                      <c:pt idx="14">
                        <c:v>4</c:v>
                      </c:pt>
                      <c:pt idx="15">
                        <c:v>22</c:v>
                      </c:pt>
                      <c:pt idx="16">
                        <c:v>26</c:v>
                      </c:pt>
                      <c:pt idx="17">
                        <c:v>8</c:v>
                      </c:pt>
                      <c:pt idx="18">
                        <c:v>2</c:v>
                      </c:pt>
                      <c:pt idx="19">
                        <c:v>18</c:v>
                      </c:pt>
                      <c:pt idx="20">
                        <c:v>13</c:v>
                      </c:pt>
                      <c:pt idx="21">
                        <c:v>9</c:v>
                      </c:pt>
                      <c:pt idx="22">
                        <c:v>8</c:v>
                      </c:pt>
                      <c:pt idx="23">
                        <c:v>23</c:v>
                      </c:pt>
                      <c:pt idx="24">
                        <c:v>4</c:v>
                      </c:pt>
                      <c:pt idx="25">
                        <c:v>11</c:v>
                      </c:pt>
                      <c:pt idx="26">
                        <c:v>19</c:v>
                      </c:pt>
                      <c:pt idx="27">
                        <c:v>4</c:v>
                      </c:pt>
                      <c:pt idx="28">
                        <c:v>5</c:v>
                      </c:pt>
                      <c:pt idx="29">
                        <c:v>10</c:v>
                      </c:pt>
                      <c:pt idx="30">
                        <c:v>19</c:v>
                      </c:pt>
                      <c:pt idx="31">
                        <c:v>3</c:v>
                      </c:pt>
                      <c:pt idx="32">
                        <c:v>10</c:v>
                      </c:pt>
                      <c:pt idx="33">
                        <c:v>2</c:v>
                      </c:pt>
                      <c:pt idx="34">
                        <c:v>3</c:v>
                      </c:pt>
                      <c:pt idx="35">
                        <c:v>8</c:v>
                      </c:pt>
                      <c:pt idx="36">
                        <c:v>6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D90A-4A6E-8529-660B3DE9AFD6}"/>
                  </c:ext>
                </c:extLst>
              </c15:ser>
            </c15:filteredBarSeries>
            <c15:filteredBarSeries>
              <c15:ser>
                <c:idx val="2"/>
                <c:order val="2"/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Resumo!$B$14:$B$50</c15:sqref>
                        </c15:formulaRef>
                      </c:ext>
                    </c:extLst>
                    <c:strCache>
                      <c:ptCount val="37"/>
                      <c:pt idx="0">
                        <c:v>I01D02V06</c:v>
                      </c:pt>
                      <c:pt idx="1">
                        <c:v>O01D011V06</c:v>
                      </c:pt>
                      <c:pt idx="2">
                        <c:v>O01D015V06</c:v>
                      </c:pt>
                      <c:pt idx="3">
                        <c:v>O01D030V06</c:v>
                      </c:pt>
                      <c:pt idx="4">
                        <c:v>O05D019V06</c:v>
                      </c:pt>
                      <c:pt idx="5">
                        <c:v>O06D023V06</c:v>
                      </c:pt>
                      <c:pt idx="6">
                        <c:v>P01D025V06</c:v>
                      </c:pt>
                      <c:pt idx="7">
                        <c:v>P02D004V06</c:v>
                      </c:pt>
                      <c:pt idx="8">
                        <c:v>P02D016V06</c:v>
                      </c:pt>
                      <c:pt idx="9">
                        <c:v>P02D037V06</c:v>
                      </c:pt>
                      <c:pt idx="10">
                        <c:v>V01D006V06</c:v>
                      </c:pt>
                      <c:pt idx="11">
                        <c:v>V01D013V06</c:v>
                      </c:pt>
                      <c:pt idx="12">
                        <c:v>V01D024V06</c:v>
                      </c:pt>
                      <c:pt idx="13">
                        <c:v>V01D029V06</c:v>
                      </c:pt>
                      <c:pt idx="14">
                        <c:v>V01D032V06</c:v>
                      </c:pt>
                      <c:pt idx="15">
                        <c:v>V02D003V06</c:v>
                      </c:pt>
                      <c:pt idx="16">
                        <c:v>V02D021V06</c:v>
                      </c:pt>
                      <c:pt idx="17">
                        <c:v>V02D028V06</c:v>
                      </c:pt>
                      <c:pt idx="18">
                        <c:v>V03D026V06</c:v>
                      </c:pt>
                      <c:pt idx="19">
                        <c:v>V03D036V06</c:v>
                      </c:pt>
                      <c:pt idx="20">
                        <c:v>V04D034V06</c:v>
                      </c:pt>
                      <c:pt idx="21">
                        <c:v>V05D005V06</c:v>
                      </c:pt>
                      <c:pt idx="22">
                        <c:v>V05D008V06</c:v>
                      </c:pt>
                      <c:pt idx="23">
                        <c:v>V05D018V06</c:v>
                      </c:pt>
                      <c:pt idx="24">
                        <c:v>V05D031V06</c:v>
                      </c:pt>
                      <c:pt idx="25">
                        <c:v>V08D010V06</c:v>
                      </c:pt>
                      <c:pt idx="26">
                        <c:v>V08D022V06</c:v>
                      </c:pt>
                      <c:pt idx="27">
                        <c:v>V09D009V06</c:v>
                      </c:pt>
                      <c:pt idx="28">
                        <c:v>V09D038V06</c:v>
                      </c:pt>
                      <c:pt idx="29">
                        <c:v>V09D041V06</c:v>
                      </c:pt>
                      <c:pt idx="30">
                        <c:v>V10D007V06</c:v>
                      </c:pt>
                      <c:pt idx="31">
                        <c:v>V11D012V06</c:v>
                      </c:pt>
                      <c:pt idx="32">
                        <c:v>V11D027V06</c:v>
                      </c:pt>
                      <c:pt idx="33">
                        <c:v>V11D01V06</c:v>
                      </c:pt>
                      <c:pt idx="34">
                        <c:v>V11D033V06</c:v>
                      </c:pt>
                      <c:pt idx="35">
                        <c:v>V12D017V06</c:v>
                      </c:pt>
                      <c:pt idx="36">
                        <c:v>V12D020V06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Resumo!$F$14:$F$50</c15:sqref>
                        </c15:formulaRef>
                      </c:ext>
                    </c:extLst>
                    <c:numCache>
                      <c:formatCode>0</c:formatCode>
                      <c:ptCount val="37"/>
                      <c:pt idx="0">
                        <c:v>14</c:v>
                      </c:pt>
                      <c:pt idx="1">
                        <c:v>10</c:v>
                      </c:pt>
                      <c:pt idx="2">
                        <c:v>4</c:v>
                      </c:pt>
                      <c:pt idx="3">
                        <c:v>2</c:v>
                      </c:pt>
                      <c:pt idx="4">
                        <c:v>12</c:v>
                      </c:pt>
                      <c:pt idx="5">
                        <c:v>2</c:v>
                      </c:pt>
                      <c:pt idx="6">
                        <c:v>9</c:v>
                      </c:pt>
                      <c:pt idx="7">
                        <c:v>5</c:v>
                      </c:pt>
                      <c:pt idx="8">
                        <c:v>8</c:v>
                      </c:pt>
                      <c:pt idx="9">
                        <c:v>5</c:v>
                      </c:pt>
                      <c:pt idx="10">
                        <c:v>2</c:v>
                      </c:pt>
                      <c:pt idx="11">
                        <c:v>7</c:v>
                      </c:pt>
                      <c:pt idx="12">
                        <c:v>13</c:v>
                      </c:pt>
                      <c:pt idx="13">
                        <c:v>3</c:v>
                      </c:pt>
                      <c:pt idx="14">
                        <c:v>2</c:v>
                      </c:pt>
                      <c:pt idx="15">
                        <c:v>11</c:v>
                      </c:pt>
                      <c:pt idx="16">
                        <c:v>13</c:v>
                      </c:pt>
                      <c:pt idx="17">
                        <c:v>4</c:v>
                      </c:pt>
                      <c:pt idx="18">
                        <c:v>1</c:v>
                      </c:pt>
                      <c:pt idx="19">
                        <c:v>7</c:v>
                      </c:pt>
                      <c:pt idx="20">
                        <c:v>8</c:v>
                      </c:pt>
                      <c:pt idx="21">
                        <c:v>6</c:v>
                      </c:pt>
                      <c:pt idx="22">
                        <c:v>2</c:v>
                      </c:pt>
                      <c:pt idx="23">
                        <c:v>11</c:v>
                      </c:pt>
                      <c:pt idx="24">
                        <c:v>3</c:v>
                      </c:pt>
                      <c:pt idx="25">
                        <c:v>3</c:v>
                      </c:pt>
                      <c:pt idx="26">
                        <c:v>9</c:v>
                      </c:pt>
                      <c:pt idx="27">
                        <c:v>3</c:v>
                      </c:pt>
                      <c:pt idx="28">
                        <c:v>1</c:v>
                      </c:pt>
                      <c:pt idx="29">
                        <c:v>6</c:v>
                      </c:pt>
                      <c:pt idx="30">
                        <c:v>3</c:v>
                      </c:pt>
                      <c:pt idx="31">
                        <c:v>2</c:v>
                      </c:pt>
                      <c:pt idx="32">
                        <c:v>5</c:v>
                      </c:pt>
                      <c:pt idx="33">
                        <c:v>1</c:v>
                      </c:pt>
                      <c:pt idx="34">
                        <c:v>3</c:v>
                      </c:pt>
                      <c:pt idx="35">
                        <c:v>4</c:v>
                      </c:pt>
                      <c:pt idx="36">
                        <c:v>4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D90A-4A6E-8529-660B3DE9AFD6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ser>
          <c:idx val="3"/>
          <c:order val="3"/>
          <c:tx>
            <c:v>% Participación</c:v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val>
            <c:numRef>
              <c:f>Resumo!$G$14:$G$50</c:f>
              <c:numCache>
                <c:formatCode>0%</c:formatCode>
                <c:ptCount val="37"/>
                <c:pt idx="0">
                  <c:v>0.73684210526315785</c:v>
                </c:pt>
                <c:pt idx="1">
                  <c:v>0.66666666666666663</c:v>
                </c:pt>
                <c:pt idx="2">
                  <c:v>0.5714285714285714</c:v>
                </c:pt>
                <c:pt idx="3">
                  <c:v>0.66666666666666663</c:v>
                </c:pt>
                <c:pt idx="4">
                  <c:v>0.66666666666666663</c:v>
                </c:pt>
                <c:pt idx="5">
                  <c:v>0.33333333333333331</c:v>
                </c:pt>
                <c:pt idx="6">
                  <c:v>0.6</c:v>
                </c:pt>
                <c:pt idx="7">
                  <c:v>0.55555555555555558</c:v>
                </c:pt>
                <c:pt idx="8">
                  <c:v>0.61538461538461542</c:v>
                </c:pt>
                <c:pt idx="9">
                  <c:v>0.7142857142857143</c:v>
                </c:pt>
                <c:pt idx="10">
                  <c:v>0.11764705882352941</c:v>
                </c:pt>
                <c:pt idx="11">
                  <c:v>0.35</c:v>
                </c:pt>
                <c:pt idx="12">
                  <c:v>0.65</c:v>
                </c:pt>
                <c:pt idx="13">
                  <c:v>0.6</c:v>
                </c:pt>
                <c:pt idx="14">
                  <c:v>0.5</c:v>
                </c:pt>
                <c:pt idx="15">
                  <c:v>0.5</c:v>
                </c:pt>
                <c:pt idx="16">
                  <c:v>0.5</c:v>
                </c:pt>
                <c:pt idx="17">
                  <c:v>0.5</c:v>
                </c:pt>
                <c:pt idx="18">
                  <c:v>0.5</c:v>
                </c:pt>
                <c:pt idx="19">
                  <c:v>0.3888888888888889</c:v>
                </c:pt>
                <c:pt idx="20">
                  <c:v>0.61538461538461542</c:v>
                </c:pt>
                <c:pt idx="21">
                  <c:v>0.66666666666666663</c:v>
                </c:pt>
                <c:pt idx="22">
                  <c:v>0.25</c:v>
                </c:pt>
                <c:pt idx="23">
                  <c:v>0.47826086956521741</c:v>
                </c:pt>
                <c:pt idx="24">
                  <c:v>0.75</c:v>
                </c:pt>
                <c:pt idx="25">
                  <c:v>0.27272727272727271</c:v>
                </c:pt>
                <c:pt idx="26">
                  <c:v>0.47368421052631576</c:v>
                </c:pt>
                <c:pt idx="27">
                  <c:v>0.75</c:v>
                </c:pt>
                <c:pt idx="28">
                  <c:v>0.2</c:v>
                </c:pt>
                <c:pt idx="29">
                  <c:v>0.6</c:v>
                </c:pt>
                <c:pt idx="30">
                  <c:v>0.15789473684210525</c:v>
                </c:pt>
                <c:pt idx="31">
                  <c:v>0.66666666666666663</c:v>
                </c:pt>
                <c:pt idx="32">
                  <c:v>0.5</c:v>
                </c:pt>
                <c:pt idx="33">
                  <c:v>0.5</c:v>
                </c:pt>
                <c:pt idx="34">
                  <c:v>1</c:v>
                </c:pt>
                <c:pt idx="35">
                  <c:v>0.5</c:v>
                </c:pt>
                <c:pt idx="36">
                  <c:v>0.66666666666666663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90A-4A6E-8529-660B3DE9AF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4460216"/>
        <c:axId val="344461784"/>
      </c:lineChart>
      <c:catAx>
        <c:axId val="344461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gl-ES"/>
          </a:p>
        </c:txPr>
        <c:crossAx val="344462568"/>
        <c:crosses val="autoZero"/>
        <c:auto val="1"/>
        <c:lblAlgn val="ctr"/>
        <c:lblOffset val="100"/>
        <c:noMultiLvlLbl val="0"/>
      </c:catAx>
      <c:valAx>
        <c:axId val="344462568"/>
        <c:scaling>
          <c:orientation val="minMax"/>
          <c:max val="5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000" b="0"/>
                  <a:t>Índice de satisfacción</a:t>
                </a:r>
              </a:p>
            </c:rich>
          </c:tx>
          <c:layout>
            <c:manualLayout>
              <c:xMode val="edge"/>
              <c:yMode val="edge"/>
              <c:x val="2.5995125913891143E-3"/>
              <c:y val="0.1856880565239973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gl-ES"/>
            </a:p>
          </c:txPr>
        </c:title>
        <c:numFmt formatCode="0.0" sourceLinked="0"/>
        <c:majorTickMark val="none"/>
        <c:minorTickMark val="none"/>
        <c:tickLblPos val="nextTo"/>
        <c:spPr>
          <a:solidFill>
            <a:sysClr val="window" lastClr="FFFFFF"/>
          </a:solidFill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gl-ES"/>
          </a:p>
        </c:txPr>
        <c:crossAx val="344461392"/>
        <c:crosses val="autoZero"/>
        <c:crossBetween val="between"/>
      </c:valAx>
      <c:valAx>
        <c:axId val="344461784"/>
        <c:scaling>
          <c:orientation val="minMax"/>
          <c:max val="1"/>
        </c:scaling>
        <c:delete val="0"/>
        <c:axPos val="r"/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gl-ES"/>
          </a:p>
        </c:txPr>
        <c:crossAx val="344460216"/>
        <c:crosses val="max"/>
        <c:crossBetween val="between"/>
      </c:valAx>
      <c:catAx>
        <c:axId val="344460216"/>
        <c:scaling>
          <c:orientation val="minMax"/>
        </c:scaling>
        <c:delete val="1"/>
        <c:axPos val="b"/>
        <c:majorTickMark val="out"/>
        <c:minorTickMark val="none"/>
        <c:tickLblPos val="nextTo"/>
        <c:crossAx val="34446178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4088807206116255"/>
          <c:y val="0.91488542949839324"/>
          <c:w val="0.19827930508665337"/>
          <c:h val="8.269759845366866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gl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0070C0"/>
      </a:solidFill>
      <a:round/>
    </a:ln>
    <a:effectLst/>
  </c:spPr>
  <c:txPr>
    <a:bodyPr/>
    <a:lstStyle/>
    <a:p>
      <a:pPr>
        <a:defRPr/>
      </a:pPr>
      <a:endParaRPr lang="gl-E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9566358553006958E-2"/>
          <c:y val="5.4502968439322681E-2"/>
          <c:w val="0.88888006390505525"/>
          <c:h val="0.66668562641075468"/>
        </c:manualLayout>
      </c:layout>
      <c:barChart>
        <c:barDir val="col"/>
        <c:grouping val="clustered"/>
        <c:varyColors val="0"/>
        <c:ser>
          <c:idx val="1"/>
          <c:order val="0"/>
          <c:tx>
            <c:v>Respostas Universidade Vigo</c:v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gl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Resumo!$O$13:$AC$13</c:f>
              <c:strCache>
                <c:ptCount val="15"/>
                <c:pt idx="0">
                  <c:v>6
Información pública DO pd</c:v>
                </c:pt>
                <c:pt idx="1">
                  <c:v>7
Sistema de bolsas / contratos</c:v>
                </c:pt>
                <c:pt idx="2">
                  <c:v>8
Proceso de matrícula</c:v>
                </c:pt>
                <c:pt idx="3">
                  <c:v>9
Documentos  actividades formativas</c:v>
                </c:pt>
                <c:pt idx="4">
                  <c:v>10
Xestión do PI</c:v>
                </c:pt>
                <c:pt idx="5">
                  <c:v>11
Coordinador/a do PD</c:v>
                </c:pt>
                <c:pt idx="6">
                  <c:v>12
Titor/a</c:v>
                </c:pt>
                <c:pt idx="7">
                  <c:v>13
Dirección de tese</c:v>
                </c:pt>
                <c:pt idx="8">
                  <c:v>14
Profesorado do PD</c:v>
                </c:pt>
                <c:pt idx="9">
                  <c:v>15
PAS do centro</c:v>
                </c:pt>
                <c:pt idx="10">
                  <c:v>16
Sección de Posgrao</c:v>
                </c:pt>
                <c:pt idx="11">
                  <c:v>17
Medios materiais</c:v>
                </c:pt>
                <c:pt idx="12">
                  <c:v>18
Espazos de traballo</c:v>
                </c:pt>
                <c:pt idx="13">
                  <c:v>19
Obxectivos profesionais</c:v>
                </c:pt>
                <c:pt idx="14">
                  <c:v>20
Satisfacción xeral co PD</c:v>
                </c:pt>
              </c:strCache>
            </c:strRef>
          </c:cat>
          <c:val>
            <c:numRef>
              <c:f>Resumo!$O$51:$AC$51</c:f>
              <c:numCache>
                <c:formatCode>0.00</c:formatCode>
                <c:ptCount val="15"/>
                <c:pt idx="0">
                  <c:v>3.527363184079602</c:v>
                </c:pt>
                <c:pt idx="1">
                  <c:v>1.2307692307692308</c:v>
                </c:pt>
                <c:pt idx="2">
                  <c:v>3.762135922330097</c:v>
                </c:pt>
                <c:pt idx="3">
                  <c:v>3.25</c:v>
                </c:pt>
                <c:pt idx="4">
                  <c:v>3.5485436893203883</c:v>
                </c:pt>
                <c:pt idx="5">
                  <c:v>4.266331658291457</c:v>
                </c:pt>
                <c:pt idx="6">
                  <c:v>4.4568527918781724</c:v>
                </c:pt>
                <c:pt idx="7">
                  <c:v>4.5099009900990099</c:v>
                </c:pt>
                <c:pt idx="8">
                  <c:v>4.1105527638190953</c:v>
                </c:pt>
                <c:pt idx="9">
                  <c:v>3.8571428571428572</c:v>
                </c:pt>
                <c:pt idx="10">
                  <c:v>3.634020618556701</c:v>
                </c:pt>
                <c:pt idx="11">
                  <c:v>3.8952879581151834</c:v>
                </c:pt>
                <c:pt idx="12">
                  <c:v>3.9602272727272729</c:v>
                </c:pt>
                <c:pt idx="13">
                  <c:v>1.4057971014492754</c:v>
                </c:pt>
                <c:pt idx="14">
                  <c:v>3.9268292682926829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F2-4A56-A690-1B49EA22A1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44462960"/>
        <c:axId val="344467272"/>
        <c:extLst/>
      </c:barChart>
      <c:catAx>
        <c:axId val="344462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gl-ES"/>
          </a:p>
        </c:txPr>
        <c:crossAx val="344467272"/>
        <c:crossesAt val="1"/>
        <c:auto val="1"/>
        <c:lblAlgn val="ctr"/>
        <c:lblOffset val="100"/>
        <c:noMultiLvlLbl val="0"/>
      </c:catAx>
      <c:valAx>
        <c:axId val="344467272"/>
        <c:scaling>
          <c:orientation val="minMax"/>
          <c:max val="5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000" b="0"/>
                  <a:t>Índice de satisfacción</a:t>
                </a:r>
              </a:p>
            </c:rich>
          </c:tx>
          <c:layout>
            <c:manualLayout>
              <c:xMode val="edge"/>
              <c:yMode val="edge"/>
              <c:x val="2.5995125913891143E-3"/>
              <c:y val="0.1856880565239973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gl-ES"/>
            </a:p>
          </c:txPr>
        </c:title>
        <c:numFmt formatCode="0.0" sourceLinked="0"/>
        <c:majorTickMark val="none"/>
        <c:minorTickMark val="none"/>
        <c:tickLblPos val="nextTo"/>
        <c:spPr>
          <a:solidFill>
            <a:sysClr val="window" lastClr="FFFFFF"/>
          </a:solidFill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gl-ES"/>
          </a:p>
        </c:txPr>
        <c:crossAx val="344462960"/>
        <c:crosses val="autoZero"/>
        <c:crossBetween val="between"/>
        <c:majorUnit val="1"/>
        <c:minorUnit val="1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190495511983805"/>
          <c:y val="0.85376865915236744"/>
          <c:w val="0.27717916238731033"/>
          <c:h val="8.921933392703626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gl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0070C0"/>
      </a:solidFill>
      <a:round/>
    </a:ln>
    <a:effectLst/>
  </c:spPr>
  <c:txPr>
    <a:bodyPr/>
    <a:lstStyle/>
    <a:p>
      <a:pPr>
        <a:defRPr/>
      </a:pPr>
      <a:endParaRPr lang="gl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4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54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54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54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hyperlink" Target="#Portada!A1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hyperlink" Target="#Portada!A1"/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png"/><Relationship Id="rId3" Type="http://schemas.openxmlformats.org/officeDocument/2006/relationships/chart" Target="../charts/chart3.xml"/><Relationship Id="rId7" Type="http://schemas.openxmlformats.org/officeDocument/2006/relationships/hyperlink" Target="#Desagregados!A1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7.xml"/><Relationship Id="rId5" Type="http://schemas.openxmlformats.org/officeDocument/2006/relationships/chart" Target="../charts/chart5.xml"/><Relationship Id="rId10" Type="http://schemas.openxmlformats.org/officeDocument/2006/relationships/image" Target="../media/image4.png"/><Relationship Id="rId4" Type="http://schemas.openxmlformats.org/officeDocument/2006/relationships/chart" Target="../charts/chart4.xml"/><Relationship Id="rId9" Type="http://schemas.openxmlformats.org/officeDocument/2006/relationships/hyperlink" Target="#Portada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hyperlink" Target="#Portada!A1"/><Relationship Id="rId1" Type="http://schemas.openxmlformats.org/officeDocument/2006/relationships/chart" Target="../charts/chart8.xml"/><Relationship Id="rId6" Type="http://schemas.openxmlformats.org/officeDocument/2006/relationships/chart" Target="../charts/chart9.xml"/><Relationship Id="rId5" Type="http://schemas.openxmlformats.org/officeDocument/2006/relationships/image" Target="../media/image6.png"/><Relationship Id="rId4" Type="http://schemas.openxmlformats.org/officeDocument/2006/relationships/hyperlink" Target="#Desagregados!A1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Resumo!A1"/><Relationship Id="rId2" Type="http://schemas.openxmlformats.org/officeDocument/2006/relationships/image" Target="../media/image4.png"/><Relationship Id="rId1" Type="http://schemas.openxmlformats.org/officeDocument/2006/relationships/hyperlink" Target="#Portada!A1"/><Relationship Id="rId6" Type="http://schemas.openxmlformats.org/officeDocument/2006/relationships/image" Target="../media/image6.png"/><Relationship Id="rId5" Type="http://schemas.openxmlformats.org/officeDocument/2006/relationships/hyperlink" Target="#Centros!A1"/><Relationship Id="rId4" Type="http://schemas.openxmlformats.org/officeDocument/2006/relationships/image" Target="../media/image5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hyperlink" Target="#Portada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151842</xdr:colOff>
      <xdr:row>1</xdr:row>
      <xdr:rowOff>84607</xdr:rowOff>
    </xdr:from>
    <xdr:to>
      <xdr:col>5</xdr:col>
      <xdr:colOff>112059</xdr:colOff>
      <xdr:row>3</xdr:row>
      <xdr:rowOff>155180</xdr:rowOff>
    </xdr:to>
    <xdr:pic>
      <xdr:nvPicPr>
        <xdr:cNvPr id="2" name="Imagen 3" descr="logo300-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8724" y="230283"/>
          <a:ext cx="2335864" cy="451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381001</xdr:colOff>
      <xdr:row>36</xdr:row>
      <xdr:rowOff>22411</xdr:rowOff>
    </xdr:from>
    <xdr:to>
      <xdr:col>4</xdr:col>
      <xdr:colOff>392207</xdr:colOff>
      <xdr:row>42</xdr:row>
      <xdr:rowOff>127633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37883" y="8606117"/>
          <a:ext cx="1736912" cy="124822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151842</xdr:colOff>
      <xdr:row>1</xdr:row>
      <xdr:rowOff>84608</xdr:rowOff>
    </xdr:from>
    <xdr:to>
      <xdr:col>6</xdr:col>
      <xdr:colOff>408216</xdr:colOff>
      <xdr:row>3</xdr:row>
      <xdr:rowOff>190501</xdr:rowOff>
    </xdr:to>
    <xdr:pic>
      <xdr:nvPicPr>
        <xdr:cNvPr id="3" name="Imagen 3" descr="logo300-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592" y="288715"/>
          <a:ext cx="3141088" cy="663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414618</xdr:colOff>
      <xdr:row>1</xdr:row>
      <xdr:rowOff>168089</xdr:rowOff>
    </xdr:from>
    <xdr:to>
      <xdr:col>7</xdr:col>
      <xdr:colOff>795618</xdr:colOff>
      <xdr:row>2</xdr:row>
      <xdr:rowOff>354805</xdr:rowOff>
    </xdr:to>
    <xdr:pic>
      <xdr:nvPicPr>
        <xdr:cNvPr id="5" name="Imagen 4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20236" y="369795"/>
          <a:ext cx="381000" cy="37721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151842</xdr:colOff>
      <xdr:row>1</xdr:row>
      <xdr:rowOff>84608</xdr:rowOff>
    </xdr:from>
    <xdr:to>
      <xdr:col>6</xdr:col>
      <xdr:colOff>204107</xdr:colOff>
      <xdr:row>3</xdr:row>
      <xdr:rowOff>151282</xdr:rowOff>
    </xdr:to>
    <xdr:pic>
      <xdr:nvPicPr>
        <xdr:cNvPr id="2" name="Imagen 3" descr="logo300-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592" y="288715"/>
          <a:ext cx="3249944" cy="624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414618</xdr:colOff>
      <xdr:row>1</xdr:row>
      <xdr:rowOff>168089</xdr:rowOff>
    </xdr:from>
    <xdr:to>
      <xdr:col>7</xdr:col>
      <xdr:colOff>795618</xdr:colOff>
      <xdr:row>2</xdr:row>
      <xdr:rowOff>354805</xdr:rowOff>
    </xdr:to>
    <xdr:pic>
      <xdr:nvPicPr>
        <xdr:cNvPr id="4" name="Imagen 3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00843" y="368114"/>
          <a:ext cx="381000" cy="37721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</xdr:colOff>
      <xdr:row>4</xdr:row>
      <xdr:rowOff>9525</xdr:rowOff>
    </xdr:from>
    <xdr:to>
      <xdr:col>6</xdr:col>
      <xdr:colOff>705970</xdr:colOff>
      <xdr:row>16</xdr:row>
      <xdr:rowOff>0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32017</xdr:colOff>
      <xdr:row>4</xdr:row>
      <xdr:rowOff>14327</xdr:rowOff>
    </xdr:from>
    <xdr:to>
      <xdr:col>15</xdr:col>
      <xdr:colOff>1</xdr:colOff>
      <xdr:row>16</xdr:row>
      <xdr:rowOff>0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206014</xdr:colOff>
      <xdr:row>16</xdr:row>
      <xdr:rowOff>0</xdr:rowOff>
    </xdr:from>
    <xdr:to>
      <xdr:col>7</xdr:col>
      <xdr:colOff>11206</xdr:colOff>
      <xdr:row>28</xdr:row>
      <xdr:rowOff>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711626</xdr:colOff>
      <xdr:row>16</xdr:row>
      <xdr:rowOff>0</xdr:rowOff>
    </xdr:from>
    <xdr:to>
      <xdr:col>14</xdr:col>
      <xdr:colOff>754672</xdr:colOff>
      <xdr:row>27</xdr:row>
      <xdr:rowOff>184129</xdr:rowOff>
    </xdr:to>
    <xdr:graphicFrame macro="">
      <xdr:nvGraphicFramePr>
        <xdr:cNvPr id="8" name="Grá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2401</xdr:colOff>
      <xdr:row>28</xdr:row>
      <xdr:rowOff>5521</xdr:rowOff>
    </xdr:from>
    <xdr:to>
      <xdr:col>6</xdr:col>
      <xdr:colOff>705970</xdr:colOff>
      <xdr:row>40</xdr:row>
      <xdr:rowOff>0</xdr:rowOff>
    </xdr:to>
    <xdr:graphicFrame macro="">
      <xdr:nvGraphicFramePr>
        <xdr:cNvPr id="9" name="Gráfico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614</xdr:colOff>
      <xdr:row>40</xdr:row>
      <xdr:rowOff>13954</xdr:rowOff>
    </xdr:from>
    <xdr:to>
      <xdr:col>6</xdr:col>
      <xdr:colOff>683559</xdr:colOff>
      <xdr:row>51</xdr:row>
      <xdr:rowOff>157311</xdr:rowOff>
    </xdr:to>
    <xdr:graphicFrame macro="">
      <xdr:nvGraphicFramePr>
        <xdr:cNvPr id="10" name="Gráfico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14</xdr:col>
      <xdr:colOff>52807</xdr:colOff>
      <xdr:row>1</xdr:row>
      <xdr:rowOff>87546</xdr:rowOff>
    </xdr:from>
    <xdr:to>
      <xdr:col>14</xdr:col>
      <xdr:colOff>340807</xdr:colOff>
      <xdr:row>1</xdr:row>
      <xdr:rowOff>375227</xdr:rowOff>
    </xdr:to>
    <xdr:pic>
      <xdr:nvPicPr>
        <xdr:cNvPr id="13" name="Imagen 12">
          <a:hlinkClick xmlns:r="http://schemas.openxmlformats.org/officeDocument/2006/relationships" r:id="rId7"/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16120" y="206609"/>
          <a:ext cx="288000" cy="287681"/>
        </a:xfrm>
        <a:prstGeom prst="rect">
          <a:avLst/>
        </a:prstGeom>
      </xdr:spPr>
    </xdr:pic>
    <xdr:clientData/>
  </xdr:twoCellAnchor>
  <xdr:twoCellAnchor editAs="oneCell">
    <xdr:from>
      <xdr:col>14</xdr:col>
      <xdr:colOff>388559</xdr:colOff>
      <xdr:row>1</xdr:row>
      <xdr:rowOff>104257</xdr:rowOff>
    </xdr:from>
    <xdr:to>
      <xdr:col>14</xdr:col>
      <xdr:colOff>676559</xdr:colOff>
      <xdr:row>1</xdr:row>
      <xdr:rowOff>391938</xdr:rowOff>
    </xdr:to>
    <xdr:pic>
      <xdr:nvPicPr>
        <xdr:cNvPr id="16" name="Imagen 15">
          <a:hlinkClick xmlns:r="http://schemas.openxmlformats.org/officeDocument/2006/relationships" r:id="rId9"/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51872" y="223320"/>
          <a:ext cx="288000" cy="287681"/>
        </a:xfrm>
        <a:prstGeom prst="rect">
          <a:avLst/>
        </a:prstGeom>
      </xdr:spPr>
    </xdr:pic>
    <xdr:clientData/>
  </xdr:twoCellAnchor>
  <xdr:twoCellAnchor>
    <xdr:from>
      <xdr:col>8</xdr:col>
      <xdr:colOff>0</xdr:colOff>
      <xdr:row>28</xdr:row>
      <xdr:rowOff>0</xdr:rowOff>
    </xdr:from>
    <xdr:to>
      <xdr:col>14</xdr:col>
      <xdr:colOff>750794</xdr:colOff>
      <xdr:row>40</xdr:row>
      <xdr:rowOff>0</xdr:rowOff>
    </xdr:to>
    <xdr:graphicFrame macro="">
      <xdr:nvGraphicFramePr>
        <xdr:cNvPr id="11" name="Gráfic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190503</xdr:colOff>
      <xdr:row>4</xdr:row>
      <xdr:rowOff>47627</xdr:rowOff>
    </xdr:from>
    <xdr:to>
      <xdr:col>17</xdr:col>
      <xdr:colOff>163285</xdr:colOff>
      <xdr:row>9</xdr:row>
      <xdr:rowOff>884464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12</xdr:col>
      <xdr:colOff>257879</xdr:colOff>
      <xdr:row>3</xdr:row>
      <xdr:rowOff>77994</xdr:rowOff>
    </xdr:from>
    <xdr:to>
      <xdr:col>12</xdr:col>
      <xdr:colOff>545879</xdr:colOff>
      <xdr:row>3</xdr:row>
      <xdr:rowOff>369006</xdr:rowOff>
    </xdr:to>
    <xdr:pic>
      <xdr:nvPicPr>
        <xdr:cNvPr id="6" name="Imagen 5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19152" y="458994"/>
          <a:ext cx="288000" cy="291012"/>
        </a:xfrm>
        <a:prstGeom prst="rect">
          <a:avLst/>
        </a:prstGeom>
      </xdr:spPr>
    </xdr:pic>
    <xdr:clientData/>
  </xdr:twoCellAnchor>
  <xdr:twoCellAnchor editAs="oneCell">
    <xdr:from>
      <xdr:col>13</xdr:col>
      <xdr:colOff>203112</xdr:colOff>
      <xdr:row>3</xdr:row>
      <xdr:rowOff>99123</xdr:rowOff>
    </xdr:from>
    <xdr:to>
      <xdr:col>13</xdr:col>
      <xdr:colOff>491112</xdr:colOff>
      <xdr:row>3</xdr:row>
      <xdr:rowOff>390135</xdr:rowOff>
    </xdr:to>
    <xdr:pic>
      <xdr:nvPicPr>
        <xdr:cNvPr id="7" name="Imagen 6">
          <a:hlinkClick xmlns:r="http://schemas.openxmlformats.org/officeDocument/2006/relationships" r:id="rId4"/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0800000">
          <a:off x="13226385" y="480123"/>
          <a:ext cx="288000" cy="291012"/>
        </a:xfrm>
        <a:prstGeom prst="rect">
          <a:avLst/>
        </a:prstGeom>
      </xdr:spPr>
    </xdr:pic>
    <xdr:clientData/>
  </xdr:twoCellAnchor>
  <xdr:twoCellAnchor>
    <xdr:from>
      <xdr:col>17</xdr:col>
      <xdr:colOff>436047</xdr:colOff>
      <xdr:row>4</xdr:row>
      <xdr:rowOff>25977</xdr:rowOff>
    </xdr:from>
    <xdr:to>
      <xdr:col>30</xdr:col>
      <xdr:colOff>163284</xdr:colOff>
      <xdr:row>9</xdr:row>
      <xdr:rowOff>884464</xdr:rowOff>
    </xdr:to>
    <xdr:graphicFrame macro="">
      <xdr:nvGraphicFramePr>
        <xdr:cNvPr id="9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923139</xdr:colOff>
      <xdr:row>0</xdr:row>
      <xdr:rowOff>97586</xdr:rowOff>
    </xdr:from>
    <xdr:to>
      <xdr:col>2</xdr:col>
      <xdr:colOff>1211139</xdr:colOff>
      <xdr:row>2</xdr:row>
      <xdr:rowOff>82708</xdr:rowOff>
    </xdr:to>
    <xdr:pic>
      <xdr:nvPicPr>
        <xdr:cNvPr id="11" name="Imagen 10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42874" y="97586"/>
          <a:ext cx="288000" cy="287681"/>
        </a:xfrm>
        <a:prstGeom prst="rect">
          <a:avLst/>
        </a:prstGeom>
      </xdr:spPr>
    </xdr:pic>
    <xdr:clientData/>
  </xdr:twoCellAnchor>
  <xdr:twoCellAnchor editAs="oneCell">
    <xdr:from>
      <xdr:col>2</xdr:col>
      <xdr:colOff>526677</xdr:colOff>
      <xdr:row>0</xdr:row>
      <xdr:rowOff>89647</xdr:rowOff>
    </xdr:from>
    <xdr:to>
      <xdr:col>2</xdr:col>
      <xdr:colOff>814677</xdr:colOff>
      <xdr:row>2</xdr:row>
      <xdr:rowOff>74769</xdr:rowOff>
    </xdr:to>
    <xdr:pic>
      <xdr:nvPicPr>
        <xdr:cNvPr id="12" name="Imagen 11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6412" y="89647"/>
          <a:ext cx="288000" cy="287681"/>
        </a:xfrm>
        <a:prstGeom prst="rect">
          <a:avLst/>
        </a:prstGeom>
      </xdr:spPr>
    </xdr:pic>
    <xdr:clientData/>
  </xdr:twoCellAnchor>
  <xdr:twoCellAnchor editAs="oneCell">
    <xdr:from>
      <xdr:col>2</xdr:col>
      <xdr:colOff>1301326</xdr:colOff>
      <xdr:row>0</xdr:row>
      <xdr:rowOff>101396</xdr:rowOff>
    </xdr:from>
    <xdr:to>
      <xdr:col>2</xdr:col>
      <xdr:colOff>1589326</xdr:colOff>
      <xdr:row>2</xdr:row>
      <xdr:rowOff>86518</xdr:rowOff>
    </xdr:to>
    <xdr:pic>
      <xdr:nvPicPr>
        <xdr:cNvPr id="13" name="Imagen 12">
          <a:hlinkClick xmlns:r="http://schemas.openxmlformats.org/officeDocument/2006/relationships" r:id="rId5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0800000">
          <a:off x="2321061" y="101396"/>
          <a:ext cx="288000" cy="28768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923139</xdr:colOff>
      <xdr:row>0</xdr:row>
      <xdr:rowOff>97586</xdr:rowOff>
    </xdr:from>
    <xdr:to>
      <xdr:col>2</xdr:col>
      <xdr:colOff>1207964</xdr:colOff>
      <xdr:row>0</xdr:row>
      <xdr:rowOff>387508</xdr:rowOff>
    </xdr:to>
    <xdr:pic>
      <xdr:nvPicPr>
        <xdr:cNvPr id="2" name="Imagen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89964" y="97586"/>
          <a:ext cx="288000" cy="2899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54"/>
  <sheetViews>
    <sheetView zoomScale="85" zoomScaleNormal="85" workbookViewId="0">
      <selection activeCell="T22" sqref="T22"/>
    </sheetView>
  </sheetViews>
  <sheetFormatPr baseColWidth="10" defaultRowHeight="24.95" customHeight="1" x14ac:dyDescent="0.25"/>
  <cols>
    <col min="1" max="1" width="2.28515625" style="1" customWidth="1"/>
    <col min="2" max="2" width="6.42578125" style="1" customWidth="1"/>
    <col min="3" max="8" width="9.7109375" style="1" customWidth="1"/>
    <col min="9" max="9" width="15.28515625" style="1" customWidth="1"/>
    <col min="10" max="10" width="9.7109375" style="1" customWidth="1"/>
    <col min="11" max="11" width="4" style="1" customWidth="1"/>
    <col min="12" max="16384" width="11.42578125" style="1"/>
  </cols>
  <sheetData>
    <row r="1" spans="1:35" ht="11.25" customHeight="1" thickBot="1" x14ac:dyDescent="0.3">
      <c r="C1" s="2"/>
      <c r="D1" s="2"/>
      <c r="E1" s="2"/>
      <c r="F1" s="2"/>
      <c r="G1" s="2"/>
      <c r="H1" s="2"/>
      <c r="I1" s="2"/>
    </row>
    <row r="2" spans="1:35" ht="15" customHeight="1" x14ac:dyDescent="0.25">
      <c r="B2" s="11"/>
      <c r="C2" s="12"/>
      <c r="D2" s="12"/>
      <c r="E2" s="12"/>
      <c r="F2" s="12"/>
      <c r="G2" s="12"/>
      <c r="H2" s="12"/>
      <c r="I2" s="12"/>
      <c r="J2" s="13"/>
      <c r="K2" s="14"/>
    </row>
    <row r="3" spans="1:35" ht="15" customHeight="1" x14ac:dyDescent="0.25">
      <c r="A3" s="3"/>
      <c r="B3" s="15"/>
      <c r="C3" s="16"/>
      <c r="D3" s="16"/>
      <c r="E3" s="16"/>
      <c r="F3" s="16"/>
      <c r="G3" s="14"/>
      <c r="H3" s="14"/>
      <c r="I3" s="207" t="s">
        <v>20</v>
      </c>
      <c r="J3" s="18"/>
      <c r="K3" s="19"/>
      <c r="L3" s="3"/>
      <c r="M3" s="3"/>
      <c r="N3" s="3"/>
      <c r="O3" s="3"/>
      <c r="P3" s="3"/>
      <c r="Q3" s="3"/>
      <c r="R3" s="3"/>
      <c r="S3" s="3"/>
      <c r="T3" s="3"/>
      <c r="U3" s="3"/>
      <c r="W3" s="3"/>
      <c r="X3" s="3"/>
      <c r="Y3" s="3"/>
      <c r="Z3" s="3"/>
      <c r="AA3" s="3"/>
      <c r="AB3" s="3"/>
      <c r="AC3" s="4"/>
      <c r="AD3" s="4"/>
      <c r="AE3" s="4"/>
      <c r="AF3" s="4"/>
      <c r="AG3" s="4"/>
      <c r="AH3" s="4"/>
      <c r="AI3" s="4"/>
    </row>
    <row r="4" spans="1:35" ht="15" customHeight="1" x14ac:dyDescent="0.25">
      <c r="A4" s="3"/>
      <c r="B4" s="15"/>
      <c r="C4" s="14"/>
      <c r="D4" s="16"/>
      <c r="E4" s="16"/>
      <c r="F4" s="16"/>
      <c r="G4" s="14"/>
      <c r="H4" s="14"/>
      <c r="I4" s="17"/>
      <c r="J4" s="20"/>
      <c r="K4" s="19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4"/>
      <c r="AD4" s="4"/>
      <c r="AE4" s="4"/>
      <c r="AF4" s="4"/>
      <c r="AG4" s="4"/>
      <c r="AH4" s="4"/>
      <c r="AI4" s="4"/>
    </row>
    <row r="5" spans="1:35" ht="15" customHeight="1" x14ac:dyDescent="0.25">
      <c r="A5" s="3"/>
      <c r="B5" s="15"/>
      <c r="C5" s="16"/>
      <c r="D5" s="16"/>
      <c r="E5" s="16"/>
      <c r="F5" s="16"/>
      <c r="G5" s="16"/>
      <c r="H5" s="16"/>
      <c r="I5" s="16"/>
      <c r="J5" s="20"/>
      <c r="K5" s="19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4"/>
      <c r="AD5" s="4"/>
      <c r="AE5" s="4"/>
      <c r="AF5" s="4"/>
      <c r="AG5" s="4"/>
      <c r="AH5" s="5"/>
      <c r="AI5" s="4"/>
    </row>
    <row r="6" spans="1:35" ht="27" customHeight="1" x14ac:dyDescent="0.25">
      <c r="A6" s="3"/>
      <c r="B6" s="15"/>
      <c r="C6" s="16"/>
      <c r="D6" s="60"/>
      <c r="E6" s="16"/>
      <c r="F6" s="292" t="s">
        <v>1</v>
      </c>
      <c r="G6" s="16"/>
      <c r="H6" s="16"/>
      <c r="I6" s="16"/>
      <c r="J6" s="20"/>
      <c r="K6" s="19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4"/>
      <c r="AD6" s="4"/>
      <c r="AE6" s="4"/>
      <c r="AF6" s="4"/>
      <c r="AG6" s="4"/>
      <c r="AH6" s="5"/>
      <c r="AI6" s="4"/>
    </row>
    <row r="7" spans="1:35" ht="21" customHeight="1" x14ac:dyDescent="0.25">
      <c r="A7" s="6"/>
      <c r="B7" s="21"/>
      <c r="C7" s="22"/>
      <c r="D7" s="14"/>
      <c r="E7" s="22"/>
      <c r="F7" s="22"/>
      <c r="G7" s="22"/>
      <c r="H7" s="16"/>
      <c r="I7" s="16"/>
      <c r="J7" s="20"/>
      <c r="K7" s="19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4"/>
      <c r="AD7" s="4"/>
      <c r="AE7" s="4"/>
      <c r="AF7" s="4"/>
      <c r="AG7" s="4"/>
      <c r="AH7" s="4"/>
      <c r="AI7" s="4"/>
    </row>
    <row r="8" spans="1:35" ht="52.5" customHeight="1" x14ac:dyDescent="0.25">
      <c r="A8" s="6"/>
      <c r="B8" s="82"/>
      <c r="C8" s="400" t="s">
        <v>182</v>
      </c>
      <c r="D8" s="400"/>
      <c r="E8" s="400"/>
      <c r="F8" s="400"/>
      <c r="G8" s="400"/>
      <c r="H8" s="400"/>
      <c r="I8" s="400"/>
      <c r="J8" s="83"/>
      <c r="K8" s="19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4"/>
      <c r="AD8" s="4"/>
      <c r="AE8" s="4"/>
      <c r="AF8" s="4"/>
      <c r="AG8" s="4"/>
      <c r="AH8" s="4"/>
      <c r="AI8" s="4"/>
    </row>
    <row r="9" spans="1:35" ht="6.75" customHeight="1" x14ac:dyDescent="0.25">
      <c r="A9" s="6"/>
      <c r="B9" s="21"/>
      <c r="C9" s="14"/>
      <c r="D9" s="22"/>
      <c r="E9" s="22"/>
      <c r="F9" s="22"/>
      <c r="G9" s="22"/>
      <c r="H9" s="16"/>
      <c r="I9" s="16"/>
      <c r="J9" s="20"/>
      <c r="K9" s="19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4"/>
      <c r="AD9" s="4"/>
      <c r="AE9" s="4"/>
      <c r="AF9" s="4"/>
      <c r="AG9" s="4"/>
      <c r="AH9" s="4"/>
      <c r="AI9" s="4"/>
    </row>
    <row r="10" spans="1:35" ht="15" customHeight="1" x14ac:dyDescent="0.25">
      <c r="A10" s="6"/>
      <c r="B10" s="21"/>
      <c r="C10" s="14"/>
      <c r="D10" s="22"/>
      <c r="E10" s="22"/>
      <c r="F10" s="23" t="s">
        <v>325</v>
      </c>
      <c r="G10" s="22"/>
      <c r="H10" s="16"/>
      <c r="I10" s="16"/>
      <c r="J10" s="20"/>
      <c r="K10" s="19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4"/>
      <c r="AD10" s="4"/>
      <c r="AE10" s="4"/>
      <c r="AF10" s="4"/>
      <c r="AG10" s="4"/>
      <c r="AH10" s="4"/>
      <c r="AI10" s="4"/>
    </row>
    <row r="11" spans="1:35" ht="15" customHeight="1" x14ac:dyDescent="0.25">
      <c r="A11" s="6"/>
      <c r="B11" s="21"/>
      <c r="C11" s="22"/>
      <c r="D11" s="22"/>
      <c r="E11" s="22"/>
      <c r="F11" s="22"/>
      <c r="G11" s="22"/>
      <c r="H11" s="16"/>
      <c r="I11" s="16"/>
      <c r="J11" s="20"/>
      <c r="K11" s="19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4"/>
      <c r="AD11" s="4"/>
      <c r="AE11" s="4"/>
      <c r="AF11" s="4"/>
      <c r="AG11" s="4"/>
      <c r="AH11" s="4"/>
      <c r="AI11" s="4"/>
    </row>
    <row r="12" spans="1:35" ht="21.95" customHeight="1" x14ac:dyDescent="0.25">
      <c r="A12" s="6"/>
      <c r="B12" s="21"/>
      <c r="C12" s="401" t="s">
        <v>181</v>
      </c>
      <c r="D12" s="401"/>
      <c r="E12" s="401"/>
      <c r="F12" s="401"/>
      <c r="G12" s="22"/>
      <c r="H12" s="16"/>
      <c r="I12" s="16"/>
      <c r="J12" s="20"/>
      <c r="K12" s="19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4"/>
      <c r="AD12" s="4"/>
      <c r="AE12" s="4"/>
      <c r="AF12" s="4"/>
      <c r="AG12" s="4"/>
      <c r="AH12" s="4"/>
      <c r="AI12" s="4"/>
    </row>
    <row r="13" spans="1:35" ht="20.100000000000001" customHeight="1" x14ac:dyDescent="0.25">
      <c r="A13" s="6"/>
      <c r="B13" s="21"/>
      <c r="C13" s="293" t="s">
        <v>469</v>
      </c>
      <c r="D13" s="2"/>
      <c r="E13" s="22"/>
      <c r="F13" s="22"/>
      <c r="G13" s="22"/>
      <c r="H13" s="16"/>
      <c r="I13" s="16"/>
      <c r="J13" s="20"/>
      <c r="K13" s="19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4"/>
      <c r="AD13" s="4"/>
      <c r="AE13" s="4"/>
      <c r="AF13" s="4"/>
      <c r="AG13" s="4"/>
      <c r="AH13" s="4"/>
      <c r="AI13" s="4"/>
    </row>
    <row r="14" spans="1:35" ht="20.100000000000001" customHeight="1" x14ac:dyDescent="0.25">
      <c r="A14" s="6"/>
      <c r="B14" s="21"/>
      <c r="C14" s="2"/>
      <c r="D14" s="2"/>
      <c r="E14" s="22"/>
      <c r="F14" s="22"/>
      <c r="G14" s="22"/>
      <c r="H14" s="16"/>
      <c r="I14" s="16"/>
      <c r="J14" s="20"/>
      <c r="K14" s="19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4"/>
      <c r="AD14" s="4"/>
      <c r="AE14" s="4"/>
      <c r="AF14" s="4"/>
      <c r="AG14" s="4"/>
      <c r="AH14" s="4"/>
      <c r="AI14" s="4"/>
    </row>
    <row r="15" spans="1:35" ht="21.95" customHeight="1" x14ac:dyDescent="0.25">
      <c r="A15" s="6"/>
      <c r="B15" s="21"/>
      <c r="C15" s="402" t="s">
        <v>27</v>
      </c>
      <c r="D15" s="402"/>
      <c r="E15" s="402"/>
      <c r="F15" s="402"/>
      <c r="G15" s="22"/>
      <c r="H15" s="16"/>
      <c r="I15" s="16"/>
      <c r="J15" s="20"/>
      <c r="K15" s="19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Z15" s="3"/>
      <c r="AA15" s="3"/>
      <c r="AB15" s="3"/>
      <c r="AC15" s="4"/>
      <c r="AD15" s="4"/>
      <c r="AE15" s="4"/>
      <c r="AF15" s="4"/>
      <c r="AG15" s="4"/>
      <c r="AH15" s="4"/>
      <c r="AI15" s="4"/>
    </row>
    <row r="16" spans="1:35" ht="20.100000000000001" customHeight="1" x14ac:dyDescent="0.25">
      <c r="A16" s="6"/>
      <c r="B16" s="21"/>
      <c r="C16" s="293" t="s">
        <v>298</v>
      </c>
      <c r="D16" s="2"/>
      <c r="E16" s="159"/>
      <c r="F16" s="159"/>
      <c r="G16" s="73"/>
      <c r="H16" s="73"/>
      <c r="I16" s="73"/>
      <c r="J16" s="20"/>
      <c r="K16" s="19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4"/>
      <c r="AD16" s="4"/>
      <c r="AE16" s="4"/>
      <c r="AF16" s="4"/>
      <c r="AG16" s="4"/>
      <c r="AH16" s="4"/>
      <c r="AI16" s="4"/>
    </row>
    <row r="17" spans="1:35" ht="15" customHeight="1" x14ac:dyDescent="0.25">
      <c r="A17" s="6"/>
      <c r="B17" s="34"/>
      <c r="C17" s="30"/>
      <c r="D17" s="2"/>
      <c r="E17" s="159"/>
      <c r="F17" s="159"/>
      <c r="G17" s="73"/>
      <c r="H17" s="73"/>
      <c r="I17" s="73"/>
      <c r="J17" s="35"/>
      <c r="K17" s="19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4"/>
      <c r="AD17" s="4"/>
      <c r="AE17" s="4"/>
      <c r="AF17" s="4"/>
      <c r="AG17" s="4"/>
      <c r="AH17" s="4"/>
      <c r="AI17" s="4"/>
    </row>
    <row r="18" spans="1:35" ht="15" customHeight="1" x14ac:dyDescent="0.25">
      <c r="A18" s="6"/>
      <c r="B18" s="34"/>
      <c r="C18" s="30"/>
      <c r="D18" s="2"/>
      <c r="E18" s="159"/>
      <c r="F18" s="159"/>
      <c r="G18" s="73"/>
      <c r="H18" s="73"/>
      <c r="I18" s="73"/>
      <c r="J18" s="35"/>
      <c r="K18" s="19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4"/>
      <c r="AD18" s="4"/>
      <c r="AE18" s="4"/>
      <c r="AF18" s="4"/>
      <c r="AG18" s="4"/>
      <c r="AH18" s="4"/>
      <c r="AI18" s="4"/>
    </row>
    <row r="19" spans="1:35" ht="21.95" customHeight="1" x14ac:dyDescent="0.25">
      <c r="A19" s="6"/>
      <c r="B19" s="34"/>
      <c r="C19" s="401" t="s">
        <v>296</v>
      </c>
      <c r="D19" s="401"/>
      <c r="E19" s="401"/>
      <c r="F19" s="401"/>
      <c r="G19" s="73"/>
      <c r="H19" s="73"/>
      <c r="I19" s="73"/>
      <c r="J19" s="35"/>
      <c r="K19" s="19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4"/>
      <c r="AD19" s="4"/>
      <c r="AE19" s="4"/>
      <c r="AF19" s="4"/>
      <c r="AG19" s="4"/>
      <c r="AH19" s="4"/>
      <c r="AI19" s="4"/>
    </row>
    <row r="20" spans="1:35" ht="20.100000000000001" customHeight="1" x14ac:dyDescent="0.25">
      <c r="A20" s="6"/>
      <c r="B20" s="34"/>
      <c r="C20" s="293" t="s">
        <v>470</v>
      </c>
      <c r="D20" s="2"/>
      <c r="E20" s="159"/>
      <c r="F20" s="159"/>
      <c r="G20" s="73"/>
      <c r="H20" s="73"/>
      <c r="I20" s="73"/>
      <c r="J20" s="35"/>
      <c r="K20" s="19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4"/>
      <c r="AD20" s="4"/>
      <c r="AE20" s="4"/>
      <c r="AF20" s="4"/>
      <c r="AG20" s="4"/>
      <c r="AH20" s="4"/>
      <c r="AI20" s="4"/>
    </row>
    <row r="21" spans="1:35" ht="20.100000000000001" customHeight="1" x14ac:dyDescent="0.25">
      <c r="A21" s="6"/>
      <c r="B21" s="34"/>
      <c r="C21" s="293" t="s">
        <v>302</v>
      </c>
      <c r="D21" s="2"/>
      <c r="E21" s="159"/>
      <c r="F21" s="159"/>
      <c r="G21" s="73"/>
      <c r="H21" s="73"/>
      <c r="I21" s="73"/>
      <c r="J21" s="35"/>
      <c r="K21" s="19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4"/>
      <c r="AD21" s="4"/>
      <c r="AE21" s="4"/>
      <c r="AF21" s="4"/>
      <c r="AG21" s="4"/>
      <c r="AH21" s="4"/>
      <c r="AI21" s="4"/>
    </row>
    <row r="22" spans="1:35" ht="20.100000000000001" customHeight="1" x14ac:dyDescent="0.25">
      <c r="A22" s="6"/>
      <c r="B22" s="34"/>
      <c r="C22" s="293" t="s">
        <v>299</v>
      </c>
      <c r="D22" s="2"/>
      <c r="E22" s="159"/>
      <c r="F22" s="159"/>
      <c r="G22" s="73"/>
      <c r="H22" s="73"/>
      <c r="I22" s="73"/>
      <c r="J22" s="35"/>
      <c r="K22" s="19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4"/>
      <c r="AD22" s="4"/>
      <c r="AE22" s="4"/>
      <c r="AF22" s="4"/>
      <c r="AG22" s="4"/>
      <c r="AH22" s="4"/>
      <c r="AI22" s="4"/>
    </row>
    <row r="23" spans="1:35" ht="20.100000000000001" customHeight="1" x14ac:dyDescent="0.25">
      <c r="A23" s="6"/>
      <c r="B23" s="34"/>
      <c r="C23" s="293" t="s">
        <v>300</v>
      </c>
      <c r="D23" s="2"/>
      <c r="E23" s="159"/>
      <c r="F23" s="159"/>
      <c r="G23" s="73"/>
      <c r="H23" s="73"/>
      <c r="I23" s="73"/>
      <c r="J23" s="35"/>
      <c r="K23" s="19"/>
      <c r="L23" s="3"/>
      <c r="M23" s="3"/>
      <c r="N23" s="3"/>
      <c r="O23" s="29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4"/>
      <c r="AD23" s="4"/>
      <c r="AE23" s="4"/>
      <c r="AF23" s="4"/>
      <c r="AG23" s="4"/>
      <c r="AH23" s="4"/>
      <c r="AI23" s="4"/>
    </row>
    <row r="24" spans="1:35" ht="15" customHeight="1" x14ac:dyDescent="0.25">
      <c r="A24" s="6"/>
      <c r="B24" s="34"/>
      <c r="C24" s="30"/>
      <c r="D24" s="2"/>
      <c r="E24" s="159"/>
      <c r="F24" s="159"/>
      <c r="G24" s="73"/>
      <c r="H24" s="73"/>
      <c r="I24" s="73"/>
      <c r="J24" s="35"/>
      <c r="K24" s="19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4"/>
      <c r="AD24" s="4"/>
      <c r="AE24" s="4"/>
      <c r="AF24" s="4"/>
      <c r="AG24" s="4"/>
      <c r="AH24" s="4"/>
      <c r="AI24" s="4"/>
    </row>
    <row r="25" spans="1:35" ht="21.95" customHeight="1" x14ac:dyDescent="0.25">
      <c r="A25" s="6"/>
      <c r="B25" s="34"/>
      <c r="C25" s="401" t="s">
        <v>0</v>
      </c>
      <c r="D25" s="401"/>
      <c r="E25" s="401"/>
      <c r="F25" s="401"/>
      <c r="G25" s="73"/>
      <c r="H25" s="73"/>
      <c r="I25" s="73"/>
      <c r="J25" s="35"/>
      <c r="K25" s="19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4"/>
      <c r="AD25" s="4"/>
      <c r="AE25" s="4"/>
      <c r="AF25" s="4"/>
      <c r="AG25" s="4"/>
      <c r="AH25" s="4"/>
      <c r="AI25" s="4"/>
    </row>
    <row r="26" spans="1:35" ht="20.100000000000001" customHeight="1" x14ac:dyDescent="0.25">
      <c r="A26" s="3"/>
      <c r="B26" s="36"/>
      <c r="C26" s="293" t="s">
        <v>436</v>
      </c>
      <c r="D26" s="258"/>
      <c r="E26" s="159"/>
      <c r="F26" s="159"/>
      <c r="G26" s="110"/>
      <c r="H26" s="110"/>
      <c r="I26" s="110"/>
      <c r="J26" s="35"/>
      <c r="K26" s="19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4"/>
      <c r="AD26" s="4"/>
      <c r="AE26" s="4"/>
      <c r="AF26" s="4"/>
      <c r="AG26" s="4"/>
      <c r="AH26" s="4"/>
      <c r="AI26" s="4"/>
    </row>
    <row r="27" spans="1:35" ht="20.100000000000001" customHeight="1" x14ac:dyDescent="0.25">
      <c r="A27" s="3"/>
      <c r="B27" s="36"/>
      <c r="C27" s="293" t="s">
        <v>435</v>
      </c>
      <c r="D27" s="25"/>
      <c r="E27" s="159"/>
      <c r="F27" s="159"/>
      <c r="G27" s="110"/>
      <c r="H27" s="110"/>
      <c r="I27" s="110"/>
      <c r="J27" s="35"/>
      <c r="K27" s="19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4"/>
      <c r="AD27" s="4"/>
      <c r="AE27" s="4"/>
      <c r="AF27" s="4"/>
      <c r="AG27" s="4"/>
      <c r="AH27" s="4"/>
      <c r="AI27" s="4"/>
    </row>
    <row r="28" spans="1:35" ht="15" customHeight="1" x14ac:dyDescent="0.25">
      <c r="A28" s="3"/>
      <c r="B28" s="36"/>
      <c r="C28" s="25"/>
      <c r="D28" s="25"/>
      <c r="E28" s="159"/>
      <c r="F28" s="159"/>
      <c r="G28" s="110"/>
      <c r="H28" s="110"/>
      <c r="I28" s="110"/>
      <c r="J28" s="35"/>
      <c r="K28" s="19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4"/>
      <c r="AD28" s="4"/>
      <c r="AE28" s="4"/>
      <c r="AF28" s="4"/>
      <c r="AG28" s="4"/>
      <c r="AH28" s="4"/>
      <c r="AI28" s="4"/>
    </row>
    <row r="29" spans="1:35" ht="15" customHeight="1" x14ac:dyDescent="0.25">
      <c r="A29" s="3"/>
      <c r="B29" s="36"/>
      <c r="C29" s="25"/>
      <c r="D29" s="2"/>
      <c r="E29" s="159"/>
      <c r="F29" s="159"/>
      <c r="G29" s="110"/>
      <c r="H29" s="110"/>
      <c r="I29" s="110"/>
      <c r="J29" s="35"/>
      <c r="K29" s="19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4"/>
      <c r="AD29" s="4"/>
      <c r="AE29" s="4"/>
      <c r="AF29" s="4"/>
      <c r="AG29" s="4"/>
      <c r="AH29" s="4"/>
      <c r="AI29" s="4"/>
    </row>
    <row r="30" spans="1:35" ht="21.95" customHeight="1" x14ac:dyDescent="0.25">
      <c r="A30" s="3"/>
      <c r="B30" s="36"/>
      <c r="C30" s="401" t="s">
        <v>9</v>
      </c>
      <c r="D30" s="401"/>
      <c r="E30" s="401"/>
      <c r="F30" s="401"/>
      <c r="G30" s="110"/>
      <c r="H30" s="110"/>
      <c r="I30" s="110"/>
      <c r="J30" s="35"/>
      <c r="K30" s="19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4"/>
      <c r="AD30" s="4"/>
      <c r="AE30" s="4"/>
      <c r="AF30" s="4"/>
      <c r="AG30" s="4"/>
      <c r="AH30" s="4"/>
      <c r="AI30" s="4"/>
    </row>
    <row r="31" spans="1:35" ht="20.100000000000001" customHeight="1" x14ac:dyDescent="0.25">
      <c r="A31" s="3"/>
      <c r="B31" s="36"/>
      <c r="C31" s="293" t="s">
        <v>297</v>
      </c>
      <c r="D31" s="2"/>
      <c r="E31" s="159"/>
      <c r="F31" s="159"/>
      <c r="G31" s="110"/>
      <c r="H31" s="110"/>
      <c r="I31" s="110"/>
      <c r="J31" s="35"/>
      <c r="K31" s="19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4"/>
      <c r="AD31" s="4"/>
      <c r="AE31" s="4"/>
      <c r="AF31" s="4"/>
      <c r="AG31" s="4"/>
      <c r="AH31" s="4"/>
      <c r="AI31" s="4"/>
    </row>
    <row r="32" spans="1:35" ht="15" customHeight="1" x14ac:dyDescent="0.25">
      <c r="A32" s="3"/>
      <c r="B32" s="36"/>
      <c r="C32" s="30"/>
      <c r="D32" s="2"/>
      <c r="E32" s="159"/>
      <c r="F32" s="159"/>
      <c r="G32" s="110"/>
      <c r="H32" s="110"/>
      <c r="I32" s="110"/>
      <c r="J32" s="35"/>
      <c r="K32" s="19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4"/>
      <c r="AD32" s="4"/>
      <c r="AE32" s="4"/>
      <c r="AF32" s="4"/>
      <c r="AG32" s="4"/>
      <c r="AH32" s="4"/>
      <c r="AI32" s="4"/>
    </row>
    <row r="33" spans="1:35" ht="21.95" customHeight="1" x14ac:dyDescent="0.25">
      <c r="A33" s="3"/>
      <c r="B33" s="36"/>
      <c r="C33" s="401" t="s">
        <v>301</v>
      </c>
      <c r="D33" s="401"/>
      <c r="E33" s="401"/>
      <c r="F33" s="401"/>
      <c r="G33" s="110"/>
      <c r="H33" s="110"/>
      <c r="I33" s="110"/>
      <c r="J33" s="35"/>
      <c r="K33" s="19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4"/>
      <c r="AD33" s="4"/>
      <c r="AE33" s="4"/>
      <c r="AF33" s="4"/>
      <c r="AG33" s="4"/>
      <c r="AH33" s="4"/>
      <c r="AI33" s="4"/>
    </row>
    <row r="34" spans="1:35" ht="20.100000000000001" customHeight="1" x14ac:dyDescent="0.25">
      <c r="A34" s="3"/>
      <c r="B34" s="36"/>
      <c r="C34" s="293" t="s">
        <v>434</v>
      </c>
      <c r="D34" s="2"/>
      <c r="E34" s="159"/>
      <c r="F34" s="159"/>
      <c r="G34" s="110"/>
      <c r="H34" s="110"/>
      <c r="I34" s="110"/>
      <c r="J34" s="35"/>
      <c r="K34" s="19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4"/>
      <c r="AD34" s="4"/>
      <c r="AE34" s="4"/>
      <c r="AF34" s="4"/>
      <c r="AG34" s="4"/>
      <c r="AH34" s="4"/>
      <c r="AI34" s="4"/>
    </row>
    <row r="35" spans="1:35" ht="15" customHeight="1" x14ac:dyDescent="0.25">
      <c r="A35" s="3"/>
      <c r="B35" s="36"/>
      <c r="E35" s="110"/>
      <c r="F35" s="110"/>
      <c r="G35" s="110"/>
      <c r="H35" s="110"/>
      <c r="I35" s="110"/>
      <c r="J35" s="35"/>
      <c r="K35" s="19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4"/>
      <c r="AD35" s="4"/>
      <c r="AE35" s="4"/>
      <c r="AF35" s="4"/>
      <c r="AG35" s="4"/>
      <c r="AH35" s="4"/>
      <c r="AI35" s="4"/>
    </row>
    <row r="36" spans="1:35" ht="15" customHeight="1" x14ac:dyDescent="0.25">
      <c r="A36" s="3"/>
      <c r="B36" s="36"/>
      <c r="C36" s="30"/>
      <c r="D36" s="25"/>
      <c r="E36" s="110"/>
      <c r="F36" s="110"/>
      <c r="G36" s="110"/>
      <c r="H36" s="110"/>
      <c r="I36" s="110"/>
      <c r="J36" s="35"/>
      <c r="K36" s="19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4"/>
      <c r="AD36" s="4"/>
      <c r="AE36" s="4"/>
      <c r="AF36" s="4"/>
      <c r="AG36" s="4"/>
      <c r="AH36" s="4"/>
      <c r="AI36" s="4"/>
    </row>
    <row r="37" spans="1:35" ht="15" customHeight="1" x14ac:dyDescent="0.25">
      <c r="A37" s="3"/>
      <c r="B37" s="36"/>
      <c r="C37" s="30"/>
      <c r="D37" s="16"/>
      <c r="E37" s="110"/>
      <c r="F37" s="110"/>
      <c r="G37" s="110"/>
      <c r="H37" s="110"/>
      <c r="I37" s="110"/>
      <c r="J37" s="35"/>
      <c r="K37" s="19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4"/>
      <c r="AD37" s="4"/>
      <c r="AE37" s="4"/>
      <c r="AF37" s="4"/>
      <c r="AG37" s="4"/>
      <c r="AH37" s="4"/>
      <c r="AI37" s="4"/>
    </row>
    <row r="38" spans="1:35" ht="15" customHeight="1" x14ac:dyDescent="0.25">
      <c r="A38" s="3"/>
      <c r="B38" s="36"/>
      <c r="C38" s="30"/>
      <c r="D38" s="16"/>
      <c r="E38" s="110"/>
      <c r="F38" s="110"/>
      <c r="G38" s="110"/>
      <c r="H38" s="110"/>
      <c r="I38" s="110"/>
      <c r="J38" s="35"/>
      <c r="K38" s="19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4"/>
      <c r="AD38" s="4"/>
      <c r="AE38" s="4"/>
      <c r="AF38" s="4"/>
      <c r="AG38" s="4"/>
      <c r="AH38" s="4"/>
      <c r="AI38" s="4"/>
    </row>
    <row r="39" spans="1:35" ht="15" customHeight="1" x14ac:dyDescent="0.25">
      <c r="A39" s="3"/>
      <c r="B39" s="36"/>
      <c r="C39" s="30"/>
      <c r="D39" s="10"/>
      <c r="E39" s="110"/>
      <c r="F39" s="110"/>
      <c r="G39" s="110"/>
      <c r="H39" s="110"/>
      <c r="I39" s="110"/>
      <c r="J39" s="35"/>
      <c r="K39" s="19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4"/>
      <c r="AD39" s="4"/>
      <c r="AE39" s="4"/>
      <c r="AF39" s="4"/>
      <c r="AG39" s="4"/>
      <c r="AH39" s="4"/>
      <c r="AI39" s="4"/>
    </row>
    <row r="40" spans="1:35" ht="15" customHeight="1" x14ac:dyDescent="0.25">
      <c r="A40" s="3"/>
      <c r="B40" s="36"/>
      <c r="C40" s="30"/>
      <c r="D40" s="10"/>
      <c r="E40" s="159"/>
      <c r="F40" s="159"/>
      <c r="G40" s="159"/>
      <c r="H40" s="159"/>
      <c r="I40" s="159"/>
      <c r="J40" s="35"/>
      <c r="K40" s="19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4"/>
      <c r="AD40" s="4"/>
      <c r="AE40" s="4"/>
      <c r="AF40" s="4"/>
      <c r="AG40" s="4"/>
      <c r="AH40" s="4"/>
      <c r="AI40" s="4"/>
    </row>
    <row r="41" spans="1:35" ht="15" customHeight="1" x14ac:dyDescent="0.25">
      <c r="A41" s="3"/>
      <c r="B41" s="36"/>
      <c r="C41" s="30"/>
      <c r="D41" s="10"/>
      <c r="E41" s="159"/>
      <c r="F41" s="159"/>
      <c r="G41" s="159"/>
      <c r="H41" s="159"/>
      <c r="I41" s="159"/>
      <c r="J41" s="35"/>
      <c r="K41" s="19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4"/>
      <c r="AD41" s="4"/>
      <c r="AE41" s="4"/>
      <c r="AF41" s="4"/>
      <c r="AG41" s="4"/>
      <c r="AH41" s="4"/>
      <c r="AI41" s="4"/>
    </row>
    <row r="42" spans="1:35" ht="15" customHeight="1" x14ac:dyDescent="0.25">
      <c r="A42" s="3"/>
      <c r="B42" s="36"/>
      <c r="C42" s="30"/>
      <c r="D42" s="10"/>
      <c r="E42" s="159"/>
      <c r="F42" s="159"/>
      <c r="G42" s="159"/>
      <c r="H42" s="159"/>
      <c r="I42" s="159"/>
      <c r="J42" s="35"/>
      <c r="K42" s="19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4"/>
      <c r="AD42" s="4"/>
      <c r="AE42" s="4"/>
      <c r="AF42" s="4"/>
      <c r="AG42" s="4"/>
      <c r="AH42" s="4"/>
      <c r="AI42" s="4"/>
    </row>
    <row r="43" spans="1:35" ht="15" customHeight="1" x14ac:dyDescent="0.25">
      <c r="A43" s="3"/>
      <c r="B43" s="36"/>
      <c r="C43" s="30"/>
      <c r="D43" s="37"/>
      <c r="E43" s="10"/>
      <c r="F43" s="10"/>
      <c r="G43" s="10"/>
      <c r="H43" s="10"/>
      <c r="I43" s="160" t="s">
        <v>326</v>
      </c>
      <c r="J43" s="35"/>
      <c r="K43" s="26"/>
      <c r="L43" s="4"/>
      <c r="M43" s="4"/>
      <c r="N43" s="4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4"/>
      <c r="AD43" s="4"/>
      <c r="AE43" s="4"/>
      <c r="AF43" s="4"/>
      <c r="AG43" s="4"/>
      <c r="AH43" s="4"/>
      <c r="AI43" s="4"/>
    </row>
    <row r="44" spans="1:35" ht="15" customHeight="1" x14ac:dyDescent="0.25">
      <c r="A44" s="3"/>
      <c r="B44" s="36"/>
      <c r="C44" s="16"/>
      <c r="D44" s="10"/>
      <c r="E44" s="10"/>
      <c r="F44" s="10"/>
      <c r="G44" s="10"/>
      <c r="H44" s="10"/>
      <c r="J44" s="35"/>
      <c r="K44" s="26"/>
      <c r="L44" s="4"/>
      <c r="M44" s="4"/>
      <c r="N44" s="4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4"/>
      <c r="AD44" s="4"/>
      <c r="AE44" s="4"/>
      <c r="AF44" s="4"/>
      <c r="AG44" s="4"/>
      <c r="AH44" s="4"/>
      <c r="AI44" s="4"/>
    </row>
    <row r="45" spans="1:35" ht="15" customHeight="1" thickBot="1" x14ac:dyDescent="0.3">
      <c r="A45" s="3"/>
      <c r="B45" s="27"/>
      <c r="C45" s="28"/>
      <c r="D45" s="28"/>
      <c r="E45" s="28"/>
      <c r="F45" s="28"/>
      <c r="G45" s="28"/>
      <c r="H45" s="28"/>
      <c r="I45" s="28"/>
      <c r="J45" s="29"/>
      <c r="K45" s="26"/>
      <c r="L45" s="4"/>
      <c r="M45" s="4"/>
      <c r="N45" s="4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4"/>
      <c r="AD45" s="4"/>
      <c r="AE45" s="4"/>
      <c r="AF45" s="4"/>
      <c r="AG45" s="4"/>
      <c r="AH45" s="4"/>
      <c r="AI45" s="4"/>
    </row>
    <row r="46" spans="1:35" ht="20.100000000000001" customHeight="1" x14ac:dyDescent="0.25">
      <c r="A46" s="3"/>
      <c r="B46" s="3"/>
      <c r="C46" s="3"/>
      <c r="D46" s="3"/>
      <c r="E46" s="3"/>
      <c r="F46" s="3"/>
      <c r="G46" s="3"/>
      <c r="H46" s="3"/>
      <c r="I46" s="3"/>
      <c r="J46" s="8"/>
      <c r="K46" s="8"/>
      <c r="L46" s="8"/>
      <c r="M46" s="8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4"/>
      <c r="AD46" s="4"/>
      <c r="AE46" s="4"/>
      <c r="AF46" s="4"/>
      <c r="AG46" s="4"/>
      <c r="AH46" s="4"/>
      <c r="AI46" s="4"/>
    </row>
    <row r="47" spans="1:35" ht="20.100000000000001" customHeight="1" x14ac:dyDescent="0.25">
      <c r="A47" s="3"/>
      <c r="B47" s="3"/>
      <c r="C47" s="3"/>
      <c r="D47" s="3"/>
      <c r="E47" s="3"/>
      <c r="F47" s="3"/>
      <c r="G47" s="3"/>
      <c r="H47" s="3"/>
      <c r="I47" s="3"/>
      <c r="J47" s="9"/>
      <c r="K47" s="8"/>
      <c r="L47" s="8"/>
      <c r="M47" s="8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4"/>
    </row>
    <row r="48" spans="1:35" ht="20.100000000000001" customHeight="1" x14ac:dyDescent="0.25">
      <c r="A48" s="3"/>
      <c r="B48" s="3"/>
      <c r="C48" s="3"/>
      <c r="D48" s="3"/>
      <c r="E48" s="3"/>
      <c r="F48" s="3"/>
      <c r="G48" s="3"/>
      <c r="H48" s="3"/>
      <c r="I48" s="3"/>
      <c r="J48" s="9"/>
      <c r="K48" s="8"/>
      <c r="L48" s="8"/>
      <c r="M48" s="8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4"/>
    </row>
    <row r="49" spans="1:35" ht="20.100000000000001" customHeight="1" x14ac:dyDescent="0.25">
      <c r="A49" s="3"/>
      <c r="B49" s="3"/>
      <c r="C49" s="3"/>
      <c r="D49" s="3"/>
      <c r="E49" s="3"/>
      <c r="F49" s="3"/>
      <c r="G49" s="3"/>
      <c r="H49" s="3"/>
      <c r="I49" s="3"/>
      <c r="J49" s="7"/>
      <c r="K49" s="3"/>
      <c r="L49" s="3"/>
      <c r="M49" s="7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4"/>
    </row>
    <row r="50" spans="1:35" ht="24.95" customHeight="1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4"/>
    </row>
    <row r="51" spans="1:35" ht="24.95" customHeight="1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4"/>
    </row>
    <row r="52" spans="1:35" ht="24.95" customHeight="1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4"/>
      <c r="AD52" s="4"/>
      <c r="AE52" s="4"/>
      <c r="AF52" s="4"/>
      <c r="AG52" s="4"/>
      <c r="AH52" s="4"/>
      <c r="AI52" s="4"/>
    </row>
    <row r="53" spans="1:35" ht="24.95" customHeight="1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4"/>
      <c r="AD53" s="4"/>
      <c r="AE53" s="4"/>
      <c r="AF53" s="4"/>
      <c r="AG53" s="4"/>
      <c r="AH53" s="4"/>
      <c r="AI53" s="4"/>
    </row>
    <row r="54" spans="1:35" ht="24.95" customHeight="1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4"/>
      <c r="AD54" s="4"/>
      <c r="AE54" s="4"/>
      <c r="AF54" s="4"/>
      <c r="AG54" s="4"/>
      <c r="AH54" s="4"/>
      <c r="AI54" s="4"/>
    </row>
  </sheetData>
  <mergeCells count="7">
    <mergeCell ref="C8:I8"/>
    <mergeCell ref="C19:F19"/>
    <mergeCell ref="C25:F25"/>
    <mergeCell ref="C30:F30"/>
    <mergeCell ref="C33:F33"/>
    <mergeCell ref="C15:F15"/>
    <mergeCell ref="C12:F12"/>
  </mergeCells>
  <hyperlinks>
    <hyperlink ref="C25" location="Resumo!A1" display="Resumo"/>
    <hyperlink ref="C30" location="Desagregados!A1" display="Resultados desagregados"/>
    <hyperlink ref="C15" location="Ficha!A1" display="Ficha"/>
    <hyperlink ref="C12" location="Cuestionario!A1" display="Cuestionario"/>
    <hyperlink ref="C19" location="'Datos de Entrada'!A1" display="Datos de entrada"/>
    <hyperlink ref="C33" location="Brutos!A1" display="Brutos"/>
  </hyperlinks>
  <pageMargins left="0.70866141732283472" right="0.70866141732283472" top="0.74803149606299213" bottom="0.74803149606299213" header="0.31496062992125984" footer="0.31496062992125984"/>
  <pageSetup paperSize="9" scale="9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7"/>
  <sheetViews>
    <sheetView topLeftCell="A11" zoomScale="70" zoomScaleNormal="70" workbookViewId="0">
      <selection activeCell="T22" sqref="T22"/>
    </sheetView>
  </sheetViews>
  <sheetFormatPr baseColWidth="10" defaultRowHeight="15" x14ac:dyDescent="0.25"/>
  <cols>
    <col min="1" max="1" width="4.28515625" customWidth="1"/>
    <col min="3" max="3" width="7.7109375" customWidth="1"/>
    <col min="4" max="4" width="8.5703125" customWidth="1"/>
    <col min="5" max="5" width="7.85546875" customWidth="1"/>
    <col min="6" max="6" width="7.5703125" customWidth="1"/>
    <col min="8" max="8" width="18.7109375" customWidth="1"/>
    <col min="10" max="10" width="18" customWidth="1"/>
    <col min="11" max="11" width="19.28515625" style="32" customWidth="1"/>
  </cols>
  <sheetData>
    <row r="1" spans="1:21" ht="15.75" thickBot="1" x14ac:dyDescent="0.3">
      <c r="A1" s="1"/>
      <c r="B1" s="1"/>
      <c r="C1" s="2"/>
      <c r="D1" s="2"/>
      <c r="E1" s="2"/>
      <c r="F1" s="2"/>
      <c r="G1" s="2"/>
      <c r="H1" s="2"/>
      <c r="I1" s="2"/>
      <c r="J1" s="2"/>
      <c r="K1" s="75"/>
      <c r="L1" s="1"/>
    </row>
    <row r="2" spans="1:21" x14ac:dyDescent="0.25">
      <c r="A2" s="1"/>
      <c r="B2" s="11"/>
      <c r="C2" s="12"/>
      <c r="D2" s="12"/>
      <c r="E2" s="12"/>
      <c r="F2" s="12"/>
      <c r="G2" s="12"/>
      <c r="H2" s="12"/>
      <c r="I2" s="12"/>
      <c r="J2" s="12"/>
      <c r="K2" s="76"/>
      <c r="L2" s="13"/>
    </row>
    <row r="3" spans="1:21" ht="28.5" x14ac:dyDescent="0.25">
      <c r="A3" s="3"/>
      <c r="B3" s="15"/>
      <c r="C3" s="16"/>
      <c r="D3" s="16"/>
      <c r="E3" s="16"/>
      <c r="F3" s="16"/>
      <c r="G3" s="16"/>
      <c r="H3" s="14"/>
      <c r="I3" s="14"/>
      <c r="K3" s="208" t="s">
        <v>20</v>
      </c>
      <c r="L3" s="18"/>
    </row>
    <row r="4" spans="1:21" ht="28.5" x14ac:dyDescent="0.25">
      <c r="A4" s="3"/>
      <c r="B4" s="15"/>
      <c r="C4" s="14"/>
      <c r="D4" s="16"/>
      <c r="E4" s="16"/>
      <c r="F4" s="16"/>
      <c r="G4" s="16"/>
      <c r="H4" s="14"/>
      <c r="I4" s="14"/>
      <c r="J4" s="17"/>
      <c r="K4" s="77"/>
      <c r="L4" s="20"/>
    </row>
    <row r="5" spans="1:21" ht="28.5" x14ac:dyDescent="0.25">
      <c r="A5" s="3"/>
      <c r="B5" s="15"/>
      <c r="C5" s="16"/>
      <c r="D5" s="16"/>
      <c r="E5" s="16"/>
      <c r="F5" s="16"/>
      <c r="G5" s="16"/>
      <c r="H5" s="16"/>
      <c r="I5" s="16"/>
      <c r="J5" s="16"/>
      <c r="K5" s="78"/>
      <c r="L5" s="20"/>
    </row>
    <row r="6" spans="1:21" ht="28.5" x14ac:dyDescent="0.25">
      <c r="A6" s="3"/>
      <c r="B6" s="15"/>
      <c r="C6" s="291"/>
      <c r="D6" s="294"/>
      <c r="E6" s="294"/>
      <c r="F6" s="292"/>
      <c r="G6" s="292"/>
      <c r="H6" s="292" t="s">
        <v>183</v>
      </c>
      <c r="I6" s="291"/>
      <c r="J6" s="291"/>
      <c r="K6" s="292"/>
      <c r="L6" s="20"/>
      <c r="O6" s="400"/>
      <c r="P6" s="400"/>
      <c r="Q6" s="400"/>
      <c r="R6" s="400"/>
      <c r="S6" s="400"/>
      <c r="T6" s="400"/>
      <c r="U6" s="400"/>
    </row>
    <row r="7" spans="1:21" ht="28.5" x14ac:dyDescent="0.25">
      <c r="A7" s="6"/>
      <c r="B7" s="21"/>
      <c r="C7" s="22"/>
      <c r="D7" s="14"/>
      <c r="E7" s="14"/>
      <c r="F7" s="22"/>
      <c r="G7" s="22"/>
      <c r="H7" s="22"/>
      <c r="I7" s="16"/>
      <c r="J7" s="16"/>
      <c r="K7" s="78"/>
      <c r="L7" s="20"/>
    </row>
    <row r="8" spans="1:21" ht="53.1" customHeight="1" x14ac:dyDescent="0.25">
      <c r="A8" s="6"/>
      <c r="B8" s="21"/>
      <c r="C8" s="400" t="s">
        <v>182</v>
      </c>
      <c r="D8" s="400"/>
      <c r="E8" s="400"/>
      <c r="F8" s="400"/>
      <c r="G8" s="400"/>
      <c r="H8" s="400"/>
      <c r="I8" s="400"/>
      <c r="J8" s="400"/>
      <c r="K8" s="400"/>
      <c r="L8" s="20"/>
    </row>
    <row r="9" spans="1:21" ht="8.25" customHeight="1" x14ac:dyDescent="0.25">
      <c r="A9" s="6"/>
      <c r="B9" s="21"/>
      <c r="C9" s="14"/>
      <c r="D9" s="22"/>
      <c r="E9" s="22"/>
      <c r="F9" s="22"/>
      <c r="G9" s="22"/>
      <c r="H9" s="22"/>
      <c r="I9" s="16"/>
      <c r="J9" s="16"/>
      <c r="K9" s="78"/>
      <c r="L9" s="20"/>
    </row>
    <row r="10" spans="1:21" ht="28.5" x14ac:dyDescent="0.25">
      <c r="A10" s="6"/>
      <c r="B10" s="21"/>
      <c r="C10" s="14"/>
      <c r="D10" s="22"/>
      <c r="E10" s="22"/>
      <c r="H10" s="96" t="s">
        <v>325</v>
      </c>
      <c r="I10" s="16"/>
      <c r="J10" s="16"/>
      <c r="K10" s="78"/>
      <c r="L10" s="20"/>
    </row>
    <row r="11" spans="1:21" ht="10.5" customHeight="1" x14ac:dyDescent="0.25">
      <c r="A11" s="6"/>
      <c r="B11" s="21"/>
      <c r="C11" s="22"/>
      <c r="D11" s="22"/>
      <c r="E11" s="22"/>
      <c r="F11" s="22"/>
      <c r="G11" s="22"/>
      <c r="H11" s="22"/>
      <c r="I11" s="16"/>
      <c r="J11" s="16"/>
      <c r="K11" s="78"/>
      <c r="L11" s="20"/>
    </row>
    <row r="12" spans="1:21" ht="28.5" x14ac:dyDescent="0.25">
      <c r="A12" s="6"/>
      <c r="B12" s="21"/>
      <c r="F12" s="22"/>
      <c r="H12" s="22"/>
      <c r="I12" s="16"/>
      <c r="J12" s="16"/>
      <c r="K12" s="78"/>
      <c r="L12" s="20"/>
    </row>
    <row r="13" spans="1:21" ht="27" x14ac:dyDescent="0.25">
      <c r="A13" s="6"/>
      <c r="B13" s="21"/>
      <c r="C13" s="407" t="s">
        <v>285</v>
      </c>
      <c r="D13" s="408"/>
      <c r="E13" s="408"/>
      <c r="F13" s="403" t="s">
        <v>26</v>
      </c>
      <c r="G13" s="404"/>
      <c r="H13" s="404"/>
      <c r="I13" s="404"/>
      <c r="J13" s="405"/>
      <c r="K13" s="72" t="s">
        <v>292</v>
      </c>
      <c r="L13" s="50"/>
    </row>
    <row r="14" spans="1:21" ht="33" customHeight="1" x14ac:dyDescent="0.25">
      <c r="A14" s="6"/>
      <c r="B14" s="34"/>
      <c r="C14" s="411">
        <v>1</v>
      </c>
      <c r="D14" s="409" t="s">
        <v>68</v>
      </c>
      <c r="E14" s="409"/>
      <c r="F14" s="93">
        <v>1</v>
      </c>
      <c r="G14" s="406" t="s">
        <v>48</v>
      </c>
      <c r="H14" s="406"/>
      <c r="I14" s="406"/>
      <c r="J14" s="406"/>
      <c r="K14" s="94" t="s">
        <v>293</v>
      </c>
      <c r="L14" s="35"/>
    </row>
    <row r="15" spans="1:21" ht="33" customHeight="1" x14ac:dyDescent="0.25">
      <c r="A15" s="6"/>
      <c r="B15" s="34"/>
      <c r="C15" s="412"/>
      <c r="D15" s="410"/>
      <c r="E15" s="410"/>
      <c r="F15" s="93">
        <v>2</v>
      </c>
      <c r="G15" s="406" t="s">
        <v>44</v>
      </c>
      <c r="H15" s="406"/>
      <c r="I15" s="406"/>
      <c r="J15" s="406"/>
      <c r="K15" s="95"/>
      <c r="L15" s="35"/>
    </row>
    <row r="16" spans="1:21" ht="33" customHeight="1" x14ac:dyDescent="0.25">
      <c r="A16" s="6"/>
      <c r="B16" s="34"/>
      <c r="C16" s="412"/>
      <c r="D16" s="410"/>
      <c r="E16" s="410"/>
      <c r="F16" s="93">
        <v>3</v>
      </c>
      <c r="G16" s="406" t="s">
        <v>45</v>
      </c>
      <c r="H16" s="406"/>
      <c r="I16" s="406"/>
      <c r="J16" s="406"/>
      <c r="K16" s="95" t="s">
        <v>294</v>
      </c>
      <c r="L16" s="35"/>
    </row>
    <row r="17" spans="1:12" ht="33" customHeight="1" x14ac:dyDescent="0.25">
      <c r="A17" s="6"/>
      <c r="B17" s="34"/>
      <c r="C17" s="412"/>
      <c r="D17" s="410"/>
      <c r="E17" s="410"/>
      <c r="F17" s="93">
        <v>4</v>
      </c>
      <c r="G17" s="406" t="s">
        <v>46</v>
      </c>
      <c r="H17" s="406"/>
      <c r="I17" s="406"/>
      <c r="J17" s="406"/>
      <c r="K17" s="95"/>
      <c r="L17" s="35"/>
    </row>
    <row r="18" spans="1:12" ht="30" x14ac:dyDescent="0.25">
      <c r="A18" s="6"/>
      <c r="B18" s="34"/>
      <c r="C18" s="413"/>
      <c r="D18" s="414"/>
      <c r="E18" s="414"/>
      <c r="F18" s="93">
        <v>5</v>
      </c>
      <c r="G18" s="406" t="s">
        <v>47</v>
      </c>
      <c r="H18" s="406"/>
      <c r="I18" s="406"/>
      <c r="J18" s="406"/>
      <c r="K18" s="95" t="s">
        <v>295</v>
      </c>
      <c r="L18" s="35"/>
    </row>
    <row r="19" spans="1:12" ht="52.5" customHeight="1" x14ac:dyDescent="0.25">
      <c r="A19" s="6"/>
      <c r="B19" s="34"/>
      <c r="C19" s="411">
        <v>2</v>
      </c>
      <c r="D19" s="409" t="s">
        <v>49</v>
      </c>
      <c r="E19" s="409"/>
      <c r="F19" s="93">
        <v>6</v>
      </c>
      <c r="G19" s="406" t="s">
        <v>50</v>
      </c>
      <c r="H19" s="406"/>
      <c r="I19" s="406"/>
      <c r="J19" s="406"/>
      <c r="K19" s="94" t="s">
        <v>180</v>
      </c>
      <c r="L19" s="35"/>
    </row>
    <row r="20" spans="1:12" ht="42.75" customHeight="1" x14ac:dyDescent="0.25">
      <c r="A20" s="6"/>
      <c r="B20" s="34"/>
      <c r="C20" s="412"/>
      <c r="D20" s="410"/>
      <c r="E20" s="410"/>
      <c r="F20" s="93">
        <v>7</v>
      </c>
      <c r="G20" s="406" t="s">
        <v>51</v>
      </c>
      <c r="H20" s="406"/>
      <c r="I20" s="406"/>
      <c r="J20" s="406"/>
      <c r="K20" s="95" t="s">
        <v>294</v>
      </c>
      <c r="L20" s="289" t="s">
        <v>464</v>
      </c>
    </row>
    <row r="21" spans="1:12" ht="28.5" customHeight="1" x14ac:dyDescent="0.25">
      <c r="A21" s="6"/>
      <c r="B21" s="34"/>
      <c r="C21" s="411">
        <v>3</v>
      </c>
      <c r="D21" s="409" t="s">
        <v>52</v>
      </c>
      <c r="E21" s="409"/>
      <c r="F21" s="93">
        <v>8</v>
      </c>
      <c r="G21" s="406" t="s">
        <v>53</v>
      </c>
      <c r="H21" s="406"/>
      <c r="I21" s="406"/>
      <c r="J21" s="406"/>
      <c r="K21" s="94" t="s">
        <v>180</v>
      </c>
      <c r="L21" s="35"/>
    </row>
    <row r="22" spans="1:12" ht="48.75" customHeight="1" x14ac:dyDescent="0.25">
      <c r="A22" s="6"/>
      <c r="B22" s="34"/>
      <c r="C22" s="412"/>
      <c r="D22" s="410"/>
      <c r="E22" s="410"/>
      <c r="F22" s="93">
        <v>9</v>
      </c>
      <c r="G22" s="406" t="s">
        <v>54</v>
      </c>
      <c r="H22" s="406"/>
      <c r="I22" s="406"/>
      <c r="J22" s="406"/>
      <c r="K22" s="94" t="s">
        <v>180</v>
      </c>
      <c r="L22" s="35"/>
    </row>
    <row r="23" spans="1:12" ht="42.75" customHeight="1" x14ac:dyDescent="0.25">
      <c r="A23" s="6"/>
      <c r="B23" s="34"/>
      <c r="C23" s="413"/>
      <c r="D23" s="414"/>
      <c r="E23" s="414"/>
      <c r="F23" s="93">
        <v>10</v>
      </c>
      <c r="G23" s="406" t="s">
        <v>55</v>
      </c>
      <c r="H23" s="406"/>
      <c r="I23" s="406"/>
      <c r="J23" s="406"/>
      <c r="K23" s="94" t="s">
        <v>180</v>
      </c>
      <c r="L23" s="35"/>
    </row>
    <row r="24" spans="1:12" ht="28.5" customHeight="1" x14ac:dyDescent="0.25">
      <c r="A24" s="3"/>
      <c r="B24" s="36"/>
      <c r="C24" s="411">
        <v>4</v>
      </c>
      <c r="D24" s="409" t="s">
        <v>56</v>
      </c>
      <c r="E24" s="409"/>
      <c r="F24" s="93">
        <v>11</v>
      </c>
      <c r="G24" s="406" t="s">
        <v>69</v>
      </c>
      <c r="H24" s="406"/>
      <c r="I24" s="406"/>
      <c r="J24" s="406"/>
      <c r="K24" s="94" t="s">
        <v>180</v>
      </c>
      <c r="L24" s="35"/>
    </row>
    <row r="25" spans="1:12" ht="28.5" customHeight="1" x14ac:dyDescent="0.25">
      <c r="A25" s="3"/>
      <c r="B25" s="36"/>
      <c r="C25" s="412"/>
      <c r="D25" s="410"/>
      <c r="E25" s="410"/>
      <c r="F25" s="93">
        <v>12</v>
      </c>
      <c r="G25" s="406" t="s">
        <v>57</v>
      </c>
      <c r="H25" s="406"/>
      <c r="I25" s="406"/>
      <c r="J25" s="406"/>
      <c r="K25" s="94" t="s">
        <v>180</v>
      </c>
      <c r="L25" s="35"/>
    </row>
    <row r="26" spans="1:12" ht="28.5" x14ac:dyDescent="0.25">
      <c r="A26" s="3"/>
      <c r="B26" s="36"/>
      <c r="C26" s="412"/>
      <c r="D26" s="410"/>
      <c r="E26" s="410"/>
      <c r="F26" s="93">
        <v>13</v>
      </c>
      <c r="G26" s="406" t="s">
        <v>58</v>
      </c>
      <c r="H26" s="406"/>
      <c r="I26" s="406"/>
      <c r="J26" s="406"/>
      <c r="K26" s="94" t="s">
        <v>180</v>
      </c>
      <c r="L26" s="35"/>
    </row>
    <row r="27" spans="1:12" ht="28.5" x14ac:dyDescent="0.25">
      <c r="A27" s="3"/>
      <c r="B27" s="36"/>
      <c r="C27" s="412"/>
      <c r="D27" s="410"/>
      <c r="E27" s="410"/>
      <c r="F27" s="93">
        <v>14</v>
      </c>
      <c r="G27" s="406" t="s">
        <v>59</v>
      </c>
      <c r="H27" s="406"/>
      <c r="I27" s="406"/>
      <c r="J27" s="406"/>
      <c r="K27" s="94" t="s">
        <v>180</v>
      </c>
      <c r="L27" s="35"/>
    </row>
    <row r="28" spans="1:12" ht="28.5" customHeight="1" x14ac:dyDescent="0.25">
      <c r="A28" s="3"/>
      <c r="B28" s="36"/>
      <c r="C28" s="412"/>
      <c r="D28" s="410"/>
      <c r="E28" s="410"/>
      <c r="F28" s="93">
        <v>15</v>
      </c>
      <c r="G28" s="406" t="s">
        <v>60</v>
      </c>
      <c r="H28" s="406"/>
      <c r="I28" s="406"/>
      <c r="J28" s="406"/>
      <c r="K28" s="94" t="s">
        <v>180</v>
      </c>
      <c r="L28" s="35"/>
    </row>
    <row r="29" spans="1:12" ht="36.75" customHeight="1" x14ac:dyDescent="0.25">
      <c r="A29" s="3"/>
      <c r="B29" s="36"/>
      <c r="C29" s="412"/>
      <c r="D29" s="414"/>
      <c r="E29" s="414"/>
      <c r="F29" s="93">
        <v>16</v>
      </c>
      <c r="G29" s="406" t="s">
        <v>61</v>
      </c>
      <c r="H29" s="406"/>
      <c r="I29" s="406"/>
      <c r="J29" s="406"/>
      <c r="K29" s="94" t="s">
        <v>180</v>
      </c>
      <c r="L29" s="35"/>
    </row>
    <row r="30" spans="1:12" ht="54" customHeight="1" x14ac:dyDescent="0.25">
      <c r="A30" s="3"/>
      <c r="B30" s="36"/>
      <c r="C30" s="411">
        <v>5</v>
      </c>
      <c r="D30" s="415" t="s">
        <v>62</v>
      </c>
      <c r="E30" s="415"/>
      <c r="F30" s="93">
        <v>17</v>
      </c>
      <c r="G30" s="406" t="s">
        <v>63</v>
      </c>
      <c r="H30" s="406"/>
      <c r="I30" s="406"/>
      <c r="J30" s="406"/>
      <c r="K30" s="94" t="s">
        <v>180</v>
      </c>
      <c r="L30" s="35"/>
    </row>
    <row r="31" spans="1:12" ht="48" customHeight="1" x14ac:dyDescent="0.25">
      <c r="A31" s="3"/>
      <c r="B31" s="36"/>
      <c r="C31" s="413"/>
      <c r="D31" s="416"/>
      <c r="E31" s="416"/>
      <c r="F31" s="93">
        <v>18</v>
      </c>
      <c r="G31" s="406" t="s">
        <v>64</v>
      </c>
      <c r="H31" s="406"/>
      <c r="I31" s="406"/>
      <c r="J31" s="406"/>
      <c r="K31" s="94" t="s">
        <v>180</v>
      </c>
      <c r="L31" s="35"/>
    </row>
    <row r="32" spans="1:12" ht="41.25" customHeight="1" x14ac:dyDescent="0.25">
      <c r="A32" s="3"/>
      <c r="B32" s="36"/>
      <c r="C32" s="411">
        <v>6</v>
      </c>
      <c r="D32" s="409" t="s">
        <v>67</v>
      </c>
      <c r="E32" s="409"/>
      <c r="F32" s="93">
        <v>19</v>
      </c>
      <c r="G32" s="406" t="s">
        <v>65</v>
      </c>
      <c r="H32" s="406"/>
      <c r="I32" s="406"/>
      <c r="J32" s="406"/>
      <c r="K32" s="95" t="s">
        <v>294</v>
      </c>
      <c r="L32" s="289" t="s">
        <v>464</v>
      </c>
    </row>
    <row r="33" spans="1:12" ht="28.5" x14ac:dyDescent="0.25">
      <c r="A33" s="3"/>
      <c r="B33" s="36"/>
      <c r="C33" s="413"/>
      <c r="D33" s="414"/>
      <c r="E33" s="414"/>
      <c r="F33" s="93">
        <v>20</v>
      </c>
      <c r="G33" s="406" t="s">
        <v>66</v>
      </c>
      <c r="H33" s="406"/>
      <c r="I33" s="406"/>
      <c r="J33" s="406"/>
      <c r="K33" s="94" t="s">
        <v>180</v>
      </c>
      <c r="L33" s="35"/>
    </row>
    <row r="34" spans="1:12" ht="28.5" x14ac:dyDescent="0.25">
      <c r="A34" s="3"/>
      <c r="B34" s="36"/>
      <c r="C34" s="30"/>
      <c r="D34" s="51"/>
      <c r="F34" s="48"/>
      <c r="G34" s="48"/>
      <c r="H34" s="48"/>
      <c r="I34" s="48"/>
      <c r="J34" s="48"/>
      <c r="K34" s="79"/>
      <c r="L34" s="35"/>
    </row>
    <row r="35" spans="1:12" ht="28.5" x14ac:dyDescent="0.25">
      <c r="A35" s="3"/>
      <c r="B35" s="36"/>
      <c r="C35" s="30"/>
      <c r="D35" s="37"/>
      <c r="E35" s="37"/>
      <c r="F35" s="10"/>
      <c r="G35" s="10"/>
      <c r="H35" s="10"/>
      <c r="I35" s="10"/>
      <c r="J35" s="2"/>
      <c r="K35" s="75"/>
      <c r="L35" s="35"/>
    </row>
    <row r="36" spans="1:12" ht="28.5" x14ac:dyDescent="0.25">
      <c r="A36" s="3"/>
      <c r="B36" s="36"/>
      <c r="C36" s="16"/>
      <c r="D36" s="10"/>
      <c r="E36" s="10"/>
      <c r="F36" s="10"/>
      <c r="G36" s="10"/>
      <c r="H36" s="10"/>
      <c r="I36" s="10"/>
      <c r="K36" s="71"/>
      <c r="L36" s="35"/>
    </row>
    <row r="37" spans="1:12" ht="27.75" thickBot="1" x14ac:dyDescent="0.3">
      <c r="A37" s="3"/>
      <c r="B37" s="27"/>
      <c r="C37" s="28"/>
      <c r="D37" s="28"/>
      <c r="E37" s="28"/>
      <c r="F37" s="28"/>
      <c r="G37" s="28"/>
      <c r="H37" s="28"/>
      <c r="I37" s="28"/>
      <c r="J37" s="28"/>
      <c r="K37" s="81"/>
      <c r="L37" s="29"/>
    </row>
  </sheetData>
  <mergeCells count="36">
    <mergeCell ref="G31:J31"/>
    <mergeCell ref="D32:E33"/>
    <mergeCell ref="C32:C33"/>
    <mergeCell ref="C30:C31"/>
    <mergeCell ref="D30:E31"/>
    <mergeCell ref="G30:J30"/>
    <mergeCell ref="G32:J32"/>
    <mergeCell ref="G33:J33"/>
    <mergeCell ref="G29:J29"/>
    <mergeCell ref="D19:E20"/>
    <mergeCell ref="C14:C18"/>
    <mergeCell ref="D14:E18"/>
    <mergeCell ref="C19:C20"/>
    <mergeCell ref="D21:E23"/>
    <mergeCell ref="C21:C23"/>
    <mergeCell ref="C24:C29"/>
    <mergeCell ref="D24:E29"/>
    <mergeCell ref="G15:J15"/>
    <mergeCell ref="G16:J16"/>
    <mergeCell ref="G17:J17"/>
    <mergeCell ref="G18:J18"/>
    <mergeCell ref="O6:U6"/>
    <mergeCell ref="F13:J13"/>
    <mergeCell ref="G28:J28"/>
    <mergeCell ref="G24:J24"/>
    <mergeCell ref="G25:J25"/>
    <mergeCell ref="G26:J26"/>
    <mergeCell ref="G27:J27"/>
    <mergeCell ref="G22:J22"/>
    <mergeCell ref="G23:J23"/>
    <mergeCell ref="C8:K8"/>
    <mergeCell ref="C13:E13"/>
    <mergeCell ref="G14:J14"/>
    <mergeCell ref="G19:J19"/>
    <mergeCell ref="G20:J20"/>
    <mergeCell ref="G21:J21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0"/>
  <sheetViews>
    <sheetView topLeftCell="A7" zoomScale="70" zoomScaleNormal="70" workbookViewId="0">
      <selection activeCell="T22" sqref="T22"/>
    </sheetView>
  </sheetViews>
  <sheetFormatPr baseColWidth="10" defaultRowHeight="15" x14ac:dyDescent="0.25"/>
  <cols>
    <col min="1" max="1" width="4.28515625" customWidth="1"/>
    <col min="4" max="4" width="9.42578125" customWidth="1"/>
    <col min="5" max="5" width="8.140625" customWidth="1"/>
    <col min="6" max="6" width="7.5703125" customWidth="1"/>
    <col min="8" max="8" width="18.7109375" customWidth="1"/>
    <col min="10" max="10" width="18" customWidth="1"/>
    <col min="11" max="11" width="16" style="32" customWidth="1"/>
  </cols>
  <sheetData>
    <row r="1" spans="1:12" ht="15.75" thickBot="1" x14ac:dyDescent="0.3">
      <c r="A1" s="1"/>
      <c r="B1" s="1"/>
      <c r="C1" s="2"/>
      <c r="D1" s="2"/>
      <c r="E1" s="2"/>
      <c r="F1" s="2"/>
      <c r="G1" s="2"/>
      <c r="H1" s="2"/>
      <c r="I1" s="2"/>
      <c r="J1" s="2"/>
      <c r="K1" s="75"/>
      <c r="L1" s="1"/>
    </row>
    <row r="2" spans="1:12" x14ac:dyDescent="0.25">
      <c r="A2" s="1"/>
      <c r="B2" s="11"/>
      <c r="C2" s="12"/>
      <c r="D2" s="12"/>
      <c r="E2" s="12"/>
      <c r="F2" s="12"/>
      <c r="G2" s="12"/>
      <c r="H2" s="12"/>
      <c r="I2" s="12"/>
      <c r="J2" s="12"/>
      <c r="K2" s="76"/>
      <c r="L2" s="13"/>
    </row>
    <row r="3" spans="1:12" ht="28.5" x14ac:dyDescent="0.25">
      <c r="A3" s="3"/>
      <c r="B3" s="15"/>
      <c r="C3" s="16"/>
      <c r="D3" s="16"/>
      <c r="E3" s="16"/>
      <c r="F3" s="16"/>
      <c r="G3" s="16"/>
      <c r="H3" s="14"/>
      <c r="I3" s="14"/>
      <c r="K3" s="208" t="s">
        <v>20</v>
      </c>
      <c r="L3" s="18"/>
    </row>
    <row r="4" spans="1:12" ht="28.5" x14ac:dyDescent="0.25">
      <c r="A4" s="3"/>
      <c r="B4" s="15"/>
      <c r="C4" s="14"/>
      <c r="D4" s="16"/>
      <c r="E4" s="16"/>
      <c r="F4" s="16"/>
      <c r="G4" s="16"/>
      <c r="H4" s="14"/>
      <c r="I4" s="14"/>
      <c r="J4" s="17"/>
      <c r="K4" s="77"/>
      <c r="L4" s="20"/>
    </row>
    <row r="5" spans="1:12" ht="28.5" x14ac:dyDescent="0.25">
      <c r="A5" s="3"/>
      <c r="B5" s="15"/>
      <c r="C5" s="16"/>
      <c r="D5" s="16"/>
      <c r="E5" s="16"/>
      <c r="F5" s="16"/>
      <c r="G5" s="16"/>
      <c r="H5" s="16"/>
      <c r="I5" s="16"/>
      <c r="J5" s="16"/>
      <c r="K5" s="78"/>
      <c r="L5" s="20"/>
    </row>
    <row r="6" spans="1:12" ht="28.5" x14ac:dyDescent="0.25">
      <c r="A6" s="3"/>
      <c r="B6" s="15"/>
      <c r="C6" s="291"/>
      <c r="D6" s="294"/>
      <c r="E6" s="294"/>
      <c r="F6" s="292"/>
      <c r="G6" s="295" t="s">
        <v>24</v>
      </c>
      <c r="H6" s="291"/>
      <c r="I6" s="291"/>
      <c r="J6" s="291"/>
      <c r="K6" s="292"/>
      <c r="L6" s="20"/>
    </row>
    <row r="7" spans="1:12" ht="28.5" x14ac:dyDescent="0.25">
      <c r="A7" s="6"/>
      <c r="B7" s="21"/>
      <c r="C7" s="22"/>
      <c r="D7" s="14"/>
      <c r="E7" s="14"/>
      <c r="F7" s="22"/>
      <c r="G7" s="22"/>
      <c r="H7" s="22"/>
      <c r="I7" s="16"/>
      <c r="J7" s="16"/>
      <c r="K7" s="78"/>
      <c r="L7" s="20"/>
    </row>
    <row r="8" spans="1:12" ht="53.1" customHeight="1" x14ac:dyDescent="0.25">
      <c r="A8" s="6"/>
      <c r="B8" s="21"/>
      <c r="C8" s="423" t="s">
        <v>182</v>
      </c>
      <c r="D8" s="424"/>
      <c r="E8" s="424"/>
      <c r="F8" s="424"/>
      <c r="G8" s="424"/>
      <c r="H8" s="424"/>
      <c r="I8" s="424"/>
      <c r="J8" s="424"/>
      <c r="K8" s="425"/>
      <c r="L8" s="20"/>
    </row>
    <row r="9" spans="1:12" ht="8.25" customHeight="1" x14ac:dyDescent="0.25">
      <c r="A9" s="6"/>
      <c r="B9" s="21"/>
      <c r="C9" s="14"/>
      <c r="D9" s="22"/>
      <c r="E9" s="22"/>
      <c r="F9" s="22"/>
      <c r="G9" s="22"/>
      <c r="H9" s="22"/>
      <c r="I9" s="16"/>
      <c r="J9" s="16"/>
      <c r="K9" s="78"/>
      <c r="L9" s="20"/>
    </row>
    <row r="10" spans="1:12" ht="28.5" x14ac:dyDescent="0.25">
      <c r="A10" s="6"/>
      <c r="B10" s="21"/>
      <c r="C10" s="14"/>
      <c r="D10" s="22"/>
      <c r="E10" s="22"/>
      <c r="H10" s="23" t="s">
        <v>325</v>
      </c>
      <c r="I10" s="16"/>
      <c r="J10" s="16"/>
      <c r="K10" s="78"/>
      <c r="L10" s="20"/>
    </row>
    <row r="11" spans="1:12" ht="10.5" customHeight="1" x14ac:dyDescent="0.25">
      <c r="A11" s="6"/>
      <c r="B11" s="21"/>
      <c r="C11" s="22"/>
      <c r="D11" s="22"/>
      <c r="E11" s="22"/>
      <c r="F11" s="22"/>
      <c r="G11" s="22"/>
      <c r="H11" s="22"/>
      <c r="I11" s="16"/>
      <c r="J11" s="16"/>
      <c r="K11" s="78"/>
      <c r="L11" s="20"/>
    </row>
    <row r="12" spans="1:12" ht="20.100000000000001" customHeight="1" x14ac:dyDescent="0.25">
      <c r="A12" s="6"/>
      <c r="B12" s="21"/>
      <c r="C12" s="22"/>
      <c r="D12" s="22"/>
      <c r="E12" s="22"/>
      <c r="F12" s="22"/>
      <c r="G12" s="22"/>
      <c r="H12" s="22"/>
      <c r="I12" s="16"/>
      <c r="J12" s="16"/>
      <c r="K12" s="78"/>
      <c r="L12" s="20"/>
    </row>
    <row r="13" spans="1:12" ht="20.100000000000001" customHeight="1" x14ac:dyDescent="0.25">
      <c r="A13" s="6"/>
      <c r="B13" s="21"/>
      <c r="C13" s="22"/>
      <c r="D13" s="22"/>
      <c r="E13" s="22"/>
      <c r="F13" s="22"/>
      <c r="G13" s="22"/>
      <c r="H13" s="22"/>
      <c r="I13" s="16"/>
      <c r="J13" s="16"/>
      <c r="K13" s="78"/>
      <c r="L13" s="20"/>
    </row>
    <row r="14" spans="1:12" ht="20.100000000000001" customHeight="1" x14ac:dyDescent="0.25">
      <c r="A14" s="6"/>
      <c r="B14" s="21"/>
      <c r="C14" s="22"/>
      <c r="D14" s="22"/>
      <c r="E14" s="22"/>
      <c r="F14" s="22"/>
      <c r="G14" s="22"/>
      <c r="H14" s="22"/>
      <c r="I14" s="16"/>
      <c r="J14" s="16"/>
      <c r="K14" s="78"/>
      <c r="L14" s="20"/>
    </row>
    <row r="15" spans="1:12" ht="28.5" customHeight="1" x14ac:dyDescent="0.25">
      <c r="A15" s="6"/>
      <c r="B15" s="21"/>
      <c r="C15" s="121"/>
      <c r="D15" s="122"/>
      <c r="E15" s="123"/>
      <c r="F15" s="124" t="s">
        <v>23</v>
      </c>
      <c r="G15" s="417" t="s">
        <v>471</v>
      </c>
      <c r="H15" s="418"/>
      <c r="I15" s="418"/>
      <c r="J15" s="418"/>
      <c r="K15" s="419"/>
      <c r="L15" s="20"/>
    </row>
    <row r="16" spans="1:12" ht="28.5" customHeight="1" x14ac:dyDescent="0.25">
      <c r="A16" s="6"/>
      <c r="B16" s="21"/>
      <c r="C16" s="125"/>
      <c r="D16" s="126"/>
      <c r="E16" s="127"/>
      <c r="F16" s="128"/>
      <c r="G16" s="420"/>
      <c r="H16" s="421"/>
      <c r="I16" s="421"/>
      <c r="J16" s="421"/>
      <c r="K16" s="422"/>
      <c r="L16" s="20"/>
    </row>
    <row r="17" spans="1:12" ht="28.5" x14ac:dyDescent="0.25">
      <c r="A17" s="6"/>
      <c r="B17" s="21"/>
      <c r="C17" s="51"/>
      <c r="D17" s="51"/>
      <c r="E17" s="111"/>
      <c r="F17" s="51"/>
      <c r="G17" s="115"/>
      <c r="H17" s="115"/>
      <c r="I17" s="115"/>
      <c r="J17" s="115"/>
      <c r="K17" s="116"/>
      <c r="L17" s="20"/>
    </row>
    <row r="18" spans="1:12" ht="28.5" x14ac:dyDescent="0.25">
      <c r="A18" s="6"/>
      <c r="B18" s="21"/>
      <c r="C18" s="121"/>
      <c r="D18" s="122"/>
      <c r="E18" s="122"/>
      <c r="F18" s="124" t="s">
        <v>25</v>
      </c>
      <c r="G18" s="130" t="s">
        <v>309</v>
      </c>
      <c r="H18" s="131"/>
      <c r="I18" s="132"/>
      <c r="J18" s="132"/>
      <c r="K18" s="133"/>
      <c r="L18" s="20"/>
    </row>
    <row r="19" spans="1:12" ht="27" x14ac:dyDescent="0.25">
      <c r="A19" s="6"/>
      <c r="B19" s="21"/>
      <c r="C19" s="129"/>
      <c r="D19" s="51"/>
      <c r="E19" s="51"/>
      <c r="F19" s="113"/>
      <c r="G19" s="134" t="s">
        <v>308</v>
      </c>
      <c r="H19" s="118"/>
      <c r="I19" s="118"/>
      <c r="J19" s="118"/>
      <c r="K19" s="135"/>
      <c r="L19" s="20"/>
    </row>
    <row r="20" spans="1:12" ht="33" customHeight="1" x14ac:dyDescent="0.25">
      <c r="A20" s="6"/>
      <c r="B20" s="34"/>
      <c r="C20" s="129"/>
      <c r="D20" s="51"/>
      <c r="E20" s="51"/>
      <c r="F20" s="113"/>
      <c r="G20" s="134" t="s">
        <v>310</v>
      </c>
      <c r="H20" s="118"/>
      <c r="I20" s="118"/>
      <c r="J20" s="118"/>
      <c r="K20" s="136"/>
      <c r="L20" s="35"/>
    </row>
    <row r="21" spans="1:12" ht="33" customHeight="1" x14ac:dyDescent="0.25">
      <c r="A21" s="6"/>
      <c r="B21" s="34"/>
      <c r="C21" s="129"/>
      <c r="D21" s="51"/>
      <c r="E21" s="51"/>
      <c r="F21" s="113"/>
      <c r="G21" s="134" t="s">
        <v>311</v>
      </c>
      <c r="H21" s="118"/>
      <c r="I21" s="118"/>
      <c r="J21" s="118"/>
      <c r="K21" s="137"/>
      <c r="L21" s="35"/>
    </row>
    <row r="22" spans="1:12" ht="33" customHeight="1" x14ac:dyDescent="0.25">
      <c r="A22" s="6"/>
      <c r="B22" s="34"/>
      <c r="C22" s="125"/>
      <c r="D22" s="126"/>
      <c r="E22" s="126"/>
      <c r="F22" s="128"/>
      <c r="G22" s="138" t="s">
        <v>312</v>
      </c>
      <c r="H22" s="139"/>
      <c r="I22" s="139"/>
      <c r="J22" s="139"/>
      <c r="K22" s="140"/>
      <c r="L22" s="35"/>
    </row>
    <row r="23" spans="1:12" ht="33" customHeight="1" x14ac:dyDescent="0.25">
      <c r="A23" s="6"/>
      <c r="B23" s="34"/>
      <c r="C23" s="51"/>
      <c r="D23" s="51"/>
      <c r="E23" s="51"/>
      <c r="F23" s="51"/>
      <c r="G23" s="117"/>
      <c r="H23" s="118"/>
      <c r="I23" s="118"/>
      <c r="J23" s="118"/>
      <c r="K23" s="120"/>
      <c r="L23" s="35"/>
    </row>
    <row r="24" spans="1:12" ht="49.5" customHeight="1" x14ac:dyDescent="0.25">
      <c r="A24" s="6"/>
      <c r="B24" s="34"/>
      <c r="C24" s="141"/>
      <c r="D24" s="142"/>
      <c r="E24" s="142"/>
      <c r="F24" s="143" t="s">
        <v>307</v>
      </c>
      <c r="G24" s="144" t="s">
        <v>327</v>
      </c>
      <c r="H24" s="145"/>
      <c r="I24" s="146"/>
      <c r="J24" s="146"/>
      <c r="K24" s="147"/>
      <c r="L24" s="35"/>
    </row>
    <row r="25" spans="1:12" ht="28.5" customHeight="1" x14ac:dyDescent="0.25">
      <c r="A25" s="6"/>
      <c r="B25" s="34"/>
      <c r="C25" s="51"/>
      <c r="D25" s="51"/>
      <c r="E25" s="51"/>
      <c r="F25" s="51"/>
      <c r="G25" s="118"/>
      <c r="H25" s="118"/>
      <c r="I25" s="120"/>
      <c r="J25" s="120"/>
      <c r="K25" s="119"/>
      <c r="L25" s="35"/>
    </row>
    <row r="26" spans="1:12" ht="28.5" x14ac:dyDescent="0.25">
      <c r="A26" s="6"/>
      <c r="B26" s="34"/>
      <c r="C26" s="121"/>
      <c r="D26" s="122"/>
      <c r="E26" s="148"/>
      <c r="F26" s="124" t="s">
        <v>303</v>
      </c>
      <c r="G26" s="130" t="s">
        <v>430</v>
      </c>
      <c r="H26" s="149"/>
      <c r="I26" s="149"/>
      <c r="J26" s="149"/>
      <c r="K26" s="153"/>
      <c r="L26" s="35"/>
    </row>
    <row r="27" spans="1:12" ht="28.5" customHeight="1" x14ac:dyDescent="0.25">
      <c r="A27" s="6"/>
      <c r="B27" s="34"/>
      <c r="C27" s="150"/>
      <c r="D27" s="68"/>
      <c r="E27" s="114"/>
      <c r="F27" s="112" t="s">
        <v>304</v>
      </c>
      <c r="G27" s="134" t="s">
        <v>431</v>
      </c>
      <c r="H27" s="120"/>
      <c r="I27" s="120"/>
      <c r="J27" s="120"/>
      <c r="K27" s="136"/>
      <c r="L27" s="35"/>
    </row>
    <row r="28" spans="1:12" ht="28.5" x14ac:dyDescent="0.25">
      <c r="A28" s="6"/>
      <c r="B28" s="34"/>
      <c r="C28" s="125"/>
      <c r="D28" s="126"/>
      <c r="E28" s="151"/>
      <c r="F28" s="152" t="s">
        <v>303</v>
      </c>
      <c r="G28" s="138" t="s">
        <v>432</v>
      </c>
      <c r="H28" s="139"/>
      <c r="I28" s="154"/>
      <c r="J28" s="154"/>
      <c r="K28" s="155"/>
      <c r="L28" s="35"/>
    </row>
    <row r="29" spans="1:12" ht="28.5" x14ac:dyDescent="0.25">
      <c r="A29" s="6"/>
      <c r="B29" s="34"/>
      <c r="C29" s="51"/>
      <c r="D29" s="51"/>
      <c r="E29" s="111"/>
      <c r="F29" s="111"/>
      <c r="G29" s="117"/>
      <c r="H29" s="118"/>
      <c r="I29" s="120"/>
      <c r="J29" s="120"/>
      <c r="K29" s="119"/>
      <c r="L29" s="35"/>
    </row>
    <row r="30" spans="1:12" ht="28.5" customHeight="1" x14ac:dyDescent="0.25">
      <c r="A30" s="3"/>
      <c r="B30" s="36"/>
      <c r="C30" s="121"/>
      <c r="D30" s="122"/>
      <c r="E30" s="123"/>
      <c r="F30" s="124" t="s">
        <v>305</v>
      </c>
      <c r="G30" s="130" t="s">
        <v>313</v>
      </c>
      <c r="H30" s="259"/>
      <c r="I30" s="149"/>
      <c r="J30" s="149"/>
      <c r="K30" s="153"/>
      <c r="L30" s="35"/>
    </row>
    <row r="31" spans="1:12" ht="28.5" customHeight="1" x14ac:dyDescent="0.25">
      <c r="A31" s="3"/>
      <c r="B31" s="36"/>
      <c r="C31" s="156"/>
      <c r="D31" s="157"/>
      <c r="E31" s="157"/>
      <c r="F31" s="158"/>
      <c r="G31" s="138" t="s">
        <v>433</v>
      </c>
      <c r="H31" s="154"/>
      <c r="I31" s="154"/>
      <c r="J31" s="154"/>
      <c r="K31" s="155"/>
      <c r="L31" s="35"/>
    </row>
    <row r="32" spans="1:12" ht="28.5" x14ac:dyDescent="0.25">
      <c r="A32" s="3"/>
      <c r="B32" s="36"/>
      <c r="C32" s="99"/>
      <c r="D32" s="68"/>
      <c r="E32" s="68"/>
      <c r="F32" s="80"/>
      <c r="G32" s="68"/>
      <c r="H32" s="68"/>
      <c r="I32" s="68"/>
      <c r="J32" s="68"/>
      <c r="K32" s="74"/>
      <c r="L32" s="35"/>
    </row>
    <row r="33" spans="1:12" ht="28.5" customHeight="1" x14ac:dyDescent="0.25">
      <c r="A33" s="3"/>
      <c r="B33" s="36"/>
      <c r="C33" s="111"/>
      <c r="D33" s="111"/>
      <c r="F33" s="111"/>
      <c r="G33" s="111"/>
      <c r="H33" s="111"/>
      <c r="J33" s="68"/>
      <c r="K33" s="74"/>
      <c r="L33" s="35"/>
    </row>
    <row r="34" spans="1:12" ht="28.5" x14ac:dyDescent="0.25">
      <c r="A34" s="3"/>
      <c r="B34" s="36"/>
      <c r="C34" s="99"/>
      <c r="D34" s="68"/>
      <c r="E34" s="68"/>
      <c r="F34" s="80"/>
      <c r="G34" s="68"/>
      <c r="H34" s="68"/>
      <c r="I34" s="68"/>
      <c r="J34" s="68"/>
      <c r="K34" s="74"/>
      <c r="L34" s="35"/>
    </row>
    <row r="35" spans="1:12" ht="28.5" x14ac:dyDescent="0.25">
      <c r="A35" s="3"/>
      <c r="B35" s="36"/>
      <c r="C35" s="30"/>
      <c r="D35" s="51"/>
      <c r="F35" s="70"/>
      <c r="G35" s="70"/>
      <c r="H35" s="70"/>
      <c r="I35" s="70"/>
      <c r="J35" s="70"/>
      <c r="K35" s="79"/>
      <c r="L35" s="35"/>
    </row>
    <row r="36" spans="1:12" ht="28.5" x14ac:dyDescent="0.25">
      <c r="A36" s="3"/>
      <c r="B36" s="36"/>
      <c r="C36" s="30"/>
      <c r="F36" s="70"/>
      <c r="G36" s="70"/>
      <c r="H36" s="70"/>
      <c r="I36" s="70"/>
      <c r="J36" s="70"/>
      <c r="K36" s="79"/>
      <c r="L36" s="35"/>
    </row>
    <row r="37" spans="1:12" ht="28.5" x14ac:dyDescent="0.25">
      <c r="A37" s="3"/>
      <c r="B37" s="36"/>
      <c r="C37" s="30"/>
      <c r="D37" s="10"/>
      <c r="E37" s="10"/>
      <c r="F37" s="70"/>
      <c r="G37" s="70"/>
      <c r="H37" s="70"/>
      <c r="I37" s="70"/>
      <c r="J37" s="70"/>
      <c r="K37" s="79"/>
      <c r="L37" s="35"/>
    </row>
    <row r="38" spans="1:12" ht="28.5" x14ac:dyDescent="0.25">
      <c r="A38" s="3"/>
      <c r="B38" s="36"/>
      <c r="C38" s="30"/>
      <c r="D38" s="37"/>
      <c r="E38" s="37"/>
      <c r="F38" s="10"/>
      <c r="G38" s="10"/>
      <c r="H38" s="10"/>
      <c r="I38" s="10"/>
      <c r="J38" s="2"/>
      <c r="K38" s="75"/>
      <c r="L38" s="35"/>
    </row>
    <row r="39" spans="1:12" ht="28.5" x14ac:dyDescent="0.25">
      <c r="A39" s="3"/>
      <c r="B39" s="36"/>
      <c r="C39" s="16"/>
      <c r="D39" s="10"/>
      <c r="E39" s="10"/>
      <c r="F39" s="10"/>
      <c r="G39" s="10"/>
      <c r="H39" s="10"/>
      <c r="I39" s="10"/>
      <c r="K39" s="111"/>
      <c r="L39" s="35"/>
    </row>
    <row r="40" spans="1:12" ht="27.75" thickBot="1" x14ac:dyDescent="0.3">
      <c r="A40" s="3"/>
      <c r="B40" s="27"/>
      <c r="C40" s="28"/>
      <c r="D40" s="28"/>
      <c r="E40" s="28"/>
      <c r="F40" s="28"/>
      <c r="G40" s="28"/>
      <c r="H40" s="28"/>
      <c r="I40" s="28"/>
      <c r="J40" s="28"/>
      <c r="K40" s="81"/>
      <c r="L40" s="29"/>
    </row>
  </sheetData>
  <mergeCells count="2">
    <mergeCell ref="G15:K16"/>
    <mergeCell ref="C8:K8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12"/>
  <sheetViews>
    <sheetView tabSelected="1" view="pageBreakPreview" topLeftCell="A7" zoomScale="80" zoomScaleNormal="70" zoomScaleSheetLayoutView="80" workbookViewId="0">
      <selection activeCell="T22" sqref="T22"/>
    </sheetView>
  </sheetViews>
  <sheetFormatPr baseColWidth="10" defaultRowHeight="15" x14ac:dyDescent="0.25"/>
  <cols>
    <col min="1" max="1" width="3.140625" customWidth="1"/>
    <col min="2" max="2" width="12.140625" style="31" customWidth="1"/>
    <col min="3" max="3" width="31.42578125" customWidth="1"/>
    <col min="4" max="4" width="10.7109375" style="32" customWidth="1"/>
    <col min="5" max="8" width="10.7109375" customWidth="1"/>
  </cols>
  <sheetData>
    <row r="1" spans="1:16" ht="9" customHeight="1" x14ac:dyDescent="0.25"/>
    <row r="2" spans="1:16" ht="42" customHeight="1" x14ac:dyDescent="0.25">
      <c r="B2" s="295" t="s">
        <v>474</v>
      </c>
      <c r="C2" s="296"/>
      <c r="D2" s="297"/>
      <c r="E2" s="294"/>
      <c r="F2" s="296"/>
      <c r="G2" s="296"/>
      <c r="H2" s="296"/>
      <c r="I2" s="296"/>
      <c r="J2" s="296"/>
    </row>
    <row r="3" spans="1:16" ht="6.75" customHeight="1" thickBot="1" x14ac:dyDescent="0.3">
      <c r="B3" s="109"/>
      <c r="C3" s="51"/>
      <c r="D3" s="55"/>
      <c r="E3" s="60"/>
      <c r="F3" s="51"/>
      <c r="G3" s="51"/>
      <c r="H3" s="51"/>
      <c r="I3" s="51"/>
      <c r="J3" s="51"/>
    </row>
    <row r="4" spans="1:16" ht="15" customHeight="1" x14ac:dyDescent="0.25">
      <c r="A4" s="100"/>
      <c r="B4" s="101"/>
      <c r="C4" s="38"/>
      <c r="D4" s="102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9"/>
    </row>
    <row r="5" spans="1:16" ht="15" customHeight="1" x14ac:dyDescent="0.25">
      <c r="A5" s="103"/>
      <c r="B5" s="67"/>
      <c r="C5" s="51"/>
      <c r="D5" s="63"/>
      <c r="E5" s="51"/>
      <c r="F5" s="51"/>
      <c r="G5" s="51"/>
      <c r="H5" s="51"/>
      <c r="I5" s="51"/>
      <c r="J5" s="51"/>
      <c r="K5" s="51"/>
      <c r="L5" s="51"/>
      <c r="M5" s="51"/>
      <c r="N5" s="104"/>
      <c r="O5" s="51"/>
      <c r="P5" s="64"/>
    </row>
    <row r="6" spans="1:16" ht="15" customHeight="1" x14ac:dyDescent="0.25">
      <c r="A6" s="103"/>
      <c r="B6" s="105"/>
      <c r="C6" s="105"/>
      <c r="D6" s="63"/>
      <c r="E6" s="51"/>
      <c r="F6" s="51"/>
      <c r="G6" s="51"/>
      <c r="H6" s="51"/>
      <c r="I6" s="51"/>
      <c r="J6" s="51"/>
      <c r="K6" s="51"/>
      <c r="L6" s="51"/>
      <c r="M6" s="51"/>
      <c r="N6" s="104"/>
      <c r="O6" s="51"/>
      <c r="P6" s="64"/>
    </row>
    <row r="7" spans="1:16" ht="15" customHeight="1" x14ac:dyDescent="0.25">
      <c r="A7" s="103"/>
      <c r="B7" s="105"/>
      <c r="C7" s="105"/>
      <c r="D7" s="63"/>
      <c r="E7" s="51"/>
      <c r="F7" s="51"/>
      <c r="G7" s="51"/>
      <c r="H7" s="51"/>
      <c r="I7" s="51"/>
      <c r="J7" s="51"/>
      <c r="K7" s="51"/>
      <c r="L7" s="51"/>
      <c r="M7" s="51"/>
      <c r="N7" s="104"/>
      <c r="O7" s="51"/>
      <c r="P7" s="64"/>
    </row>
    <row r="8" spans="1:16" ht="15" customHeight="1" x14ac:dyDescent="0.25">
      <c r="A8" s="103"/>
      <c r="B8" s="105"/>
      <c r="C8" s="105"/>
      <c r="D8" s="63"/>
      <c r="E8" s="51"/>
      <c r="F8" s="51"/>
      <c r="G8" s="51"/>
      <c r="H8" s="51"/>
      <c r="I8" s="51"/>
      <c r="J8" s="51"/>
      <c r="K8" s="51"/>
      <c r="L8" s="51"/>
      <c r="M8" s="51"/>
      <c r="N8" s="104"/>
      <c r="O8" s="51"/>
      <c r="P8" s="64"/>
    </row>
    <row r="9" spans="1:16" ht="15" customHeight="1" x14ac:dyDescent="0.25">
      <c r="A9" s="103"/>
      <c r="B9" s="105"/>
      <c r="C9" s="105"/>
      <c r="D9" s="63"/>
      <c r="E9" s="51"/>
      <c r="F9" s="51"/>
      <c r="G9" s="51"/>
      <c r="H9" s="51"/>
      <c r="I9" s="51"/>
      <c r="J9" s="51"/>
      <c r="K9" s="51"/>
      <c r="L9" s="51"/>
      <c r="M9" s="51"/>
      <c r="N9" s="104"/>
      <c r="O9" s="51"/>
      <c r="P9" s="64"/>
    </row>
    <row r="10" spans="1:16" ht="15" customHeight="1" x14ac:dyDescent="0.25">
      <c r="A10" s="103"/>
      <c r="B10" s="105"/>
      <c r="C10" s="105"/>
      <c r="D10" s="63"/>
      <c r="E10" s="51"/>
      <c r="F10" s="51"/>
      <c r="G10" s="51"/>
      <c r="H10" s="51"/>
      <c r="I10" s="51"/>
      <c r="J10" s="51"/>
      <c r="K10" s="51"/>
      <c r="L10" s="51"/>
      <c r="M10" s="51"/>
      <c r="N10" s="104"/>
      <c r="O10" s="51"/>
      <c r="P10" s="64"/>
    </row>
    <row r="11" spans="1:16" ht="15" customHeight="1" x14ac:dyDescent="0.25">
      <c r="A11" s="103"/>
      <c r="B11" s="105"/>
      <c r="C11" s="105"/>
      <c r="D11" s="63"/>
      <c r="E11" s="51"/>
      <c r="F11" s="51"/>
      <c r="G11" s="51"/>
      <c r="H11" s="51"/>
      <c r="I11" s="51"/>
      <c r="J11" s="51"/>
      <c r="K11" s="51"/>
      <c r="L11" s="51"/>
      <c r="M11" s="51"/>
      <c r="N11" s="104"/>
      <c r="O11" s="51"/>
      <c r="P11" s="64"/>
    </row>
    <row r="12" spans="1:16" ht="15" customHeight="1" x14ac:dyDescent="0.25">
      <c r="A12" s="103"/>
      <c r="B12" s="105"/>
      <c r="C12" s="105"/>
      <c r="D12" s="63"/>
      <c r="E12" s="51"/>
      <c r="F12" s="51"/>
      <c r="G12" s="51"/>
      <c r="H12" s="51"/>
      <c r="I12" s="51"/>
      <c r="J12" s="51"/>
      <c r="K12" s="51"/>
      <c r="L12" s="51"/>
      <c r="M12" s="51"/>
      <c r="N12" s="104"/>
      <c r="O12" s="51"/>
      <c r="P12" s="64"/>
    </row>
    <row r="13" spans="1:16" ht="15" customHeight="1" x14ac:dyDescent="0.25">
      <c r="A13" s="103"/>
      <c r="B13" s="105"/>
      <c r="C13" s="105"/>
      <c r="D13" s="63"/>
      <c r="E13" s="51"/>
      <c r="F13" s="51"/>
      <c r="G13" s="51"/>
      <c r="H13" s="51"/>
      <c r="I13" s="51"/>
      <c r="J13" s="51"/>
      <c r="K13" s="51"/>
      <c r="L13" s="51"/>
      <c r="M13" s="51"/>
      <c r="N13" s="104"/>
      <c r="O13" s="51"/>
      <c r="P13" s="64"/>
    </row>
    <row r="14" spans="1:16" ht="15" customHeight="1" x14ac:dyDescent="0.25">
      <c r="A14" s="103"/>
      <c r="B14" s="105"/>
      <c r="C14" s="105"/>
      <c r="D14" s="63"/>
      <c r="E14" s="51"/>
      <c r="F14" s="51"/>
      <c r="G14" s="51"/>
      <c r="H14" s="51"/>
      <c r="I14" s="51"/>
      <c r="J14" s="51"/>
      <c r="K14" s="51"/>
      <c r="L14" s="51"/>
      <c r="M14" s="51"/>
      <c r="N14" s="104"/>
      <c r="O14" s="51"/>
      <c r="P14" s="64"/>
    </row>
    <row r="15" spans="1:16" ht="15" customHeight="1" x14ac:dyDescent="0.25">
      <c r="A15" s="103"/>
      <c r="B15" s="105"/>
      <c r="C15" s="105"/>
      <c r="D15" s="63"/>
      <c r="E15" s="51"/>
      <c r="F15" s="51"/>
      <c r="G15" s="51"/>
      <c r="H15" s="51"/>
      <c r="I15" s="51"/>
      <c r="J15" s="51"/>
      <c r="K15" s="51"/>
      <c r="L15" s="51"/>
      <c r="M15" s="51"/>
      <c r="N15" s="104"/>
      <c r="O15" s="51"/>
      <c r="P15" s="64"/>
    </row>
    <row r="16" spans="1:16" ht="15" customHeight="1" x14ac:dyDescent="0.25">
      <c r="A16" s="103"/>
      <c r="B16" s="105"/>
      <c r="C16" s="105"/>
      <c r="D16" s="63"/>
      <c r="E16" s="51"/>
      <c r="F16" s="51"/>
      <c r="G16" s="51"/>
      <c r="H16" s="51"/>
      <c r="I16" s="51"/>
      <c r="J16" s="51"/>
      <c r="K16" s="51"/>
      <c r="L16" s="51"/>
      <c r="M16" s="51"/>
      <c r="N16" s="104"/>
      <c r="O16" s="51"/>
      <c r="P16" s="64"/>
    </row>
    <row r="17" spans="1:16" ht="15" customHeight="1" x14ac:dyDescent="0.25">
      <c r="A17" s="103"/>
      <c r="B17" s="105"/>
      <c r="C17" s="105"/>
      <c r="D17" s="63"/>
      <c r="E17" s="51"/>
      <c r="F17" s="51"/>
      <c r="G17" s="51"/>
      <c r="H17" s="51"/>
      <c r="I17" s="51"/>
      <c r="J17" s="51"/>
      <c r="K17" s="51"/>
      <c r="L17" s="51"/>
      <c r="M17" s="51"/>
      <c r="N17" s="104"/>
      <c r="O17" s="51"/>
      <c r="P17" s="64"/>
    </row>
    <row r="18" spans="1:16" ht="15" customHeight="1" x14ac:dyDescent="0.25">
      <c r="A18" s="103"/>
      <c r="B18" s="105"/>
      <c r="C18" s="105"/>
      <c r="D18" s="63"/>
      <c r="E18" s="51"/>
      <c r="F18" s="51"/>
      <c r="G18" s="51"/>
      <c r="H18" s="51"/>
      <c r="I18" s="51"/>
      <c r="J18" s="51"/>
      <c r="K18" s="51"/>
      <c r="L18" s="51"/>
      <c r="M18" s="51"/>
      <c r="N18" s="104"/>
      <c r="O18" s="51"/>
      <c r="P18" s="64"/>
    </row>
    <row r="19" spans="1:16" ht="15" customHeight="1" x14ac:dyDescent="0.25">
      <c r="A19" s="103"/>
      <c r="B19" s="105"/>
      <c r="C19" s="105"/>
      <c r="D19" s="63"/>
      <c r="E19" s="51"/>
      <c r="F19" s="51"/>
      <c r="G19" s="51"/>
      <c r="H19" s="51"/>
      <c r="I19" s="51"/>
      <c r="J19" s="51"/>
      <c r="K19" s="51"/>
      <c r="L19" s="51"/>
      <c r="M19" s="51"/>
      <c r="N19" s="104"/>
      <c r="O19" s="51"/>
      <c r="P19" s="64"/>
    </row>
    <row r="20" spans="1:16" ht="15" customHeight="1" x14ac:dyDescent="0.25">
      <c r="A20" s="103"/>
      <c r="B20" s="105"/>
      <c r="C20" s="105"/>
      <c r="D20" s="63"/>
      <c r="E20" s="51"/>
      <c r="F20" s="51"/>
      <c r="G20" s="51"/>
      <c r="H20" s="51"/>
      <c r="I20" s="51"/>
      <c r="J20" s="51"/>
      <c r="K20" s="51"/>
      <c r="L20" s="51"/>
      <c r="M20" s="51"/>
      <c r="N20" s="104"/>
      <c r="O20" s="51"/>
      <c r="P20" s="64"/>
    </row>
    <row r="21" spans="1:16" ht="15" customHeight="1" x14ac:dyDescent="0.25">
      <c r="A21" s="103"/>
      <c r="B21" s="105"/>
      <c r="C21" s="105"/>
      <c r="D21" s="63"/>
      <c r="E21" s="51"/>
      <c r="F21" s="51"/>
      <c r="G21" s="51"/>
      <c r="H21" s="51"/>
      <c r="I21" s="51"/>
      <c r="J21" s="51"/>
      <c r="K21" s="51"/>
      <c r="L21" s="51"/>
      <c r="M21" s="51"/>
      <c r="N21" s="104"/>
      <c r="O21" s="51"/>
      <c r="P21" s="64"/>
    </row>
    <row r="22" spans="1:16" ht="15" customHeight="1" x14ac:dyDescent="0.25">
      <c r="A22" s="103"/>
      <c r="B22" s="105"/>
      <c r="C22" s="105"/>
      <c r="D22" s="63"/>
      <c r="E22" s="51"/>
      <c r="F22" s="51"/>
      <c r="G22" s="51"/>
      <c r="H22" s="51"/>
      <c r="I22" s="51"/>
      <c r="J22" s="51"/>
      <c r="K22" s="51"/>
      <c r="L22" s="51"/>
      <c r="M22" s="51"/>
      <c r="N22" s="104"/>
      <c r="O22" s="51"/>
      <c r="P22" s="64"/>
    </row>
    <row r="23" spans="1:16" ht="15" customHeight="1" x14ac:dyDescent="0.25">
      <c r="A23" s="103"/>
      <c r="B23" s="105"/>
      <c r="C23" s="105"/>
      <c r="D23" s="63"/>
      <c r="E23" s="51"/>
      <c r="F23" s="51"/>
      <c r="G23" s="51"/>
      <c r="H23" s="51"/>
      <c r="I23" s="51"/>
      <c r="J23" s="51"/>
      <c r="K23" s="51"/>
      <c r="L23" s="51"/>
      <c r="M23" s="51"/>
      <c r="N23" s="104"/>
      <c r="O23" s="51"/>
      <c r="P23" s="64"/>
    </row>
    <row r="24" spans="1:16" ht="15" customHeight="1" x14ac:dyDescent="0.25">
      <c r="A24" s="103"/>
      <c r="B24" s="105"/>
      <c r="C24" s="105"/>
      <c r="D24" s="63"/>
      <c r="E24" s="51"/>
      <c r="F24" s="51"/>
      <c r="G24" s="51"/>
      <c r="H24" s="51"/>
      <c r="I24" s="51"/>
      <c r="J24" s="51"/>
      <c r="K24" s="51"/>
      <c r="L24" s="51"/>
      <c r="M24" s="51"/>
      <c r="N24" s="104"/>
      <c r="O24" s="51"/>
      <c r="P24" s="64"/>
    </row>
    <row r="25" spans="1:16" ht="15" customHeight="1" x14ac:dyDescent="0.25">
      <c r="A25" s="103"/>
      <c r="B25" s="105"/>
      <c r="C25" s="105"/>
      <c r="D25" s="63"/>
      <c r="E25" s="51"/>
      <c r="F25" s="51"/>
      <c r="G25" s="51"/>
      <c r="H25" s="51"/>
      <c r="I25" s="51"/>
      <c r="J25" s="51"/>
      <c r="K25" s="51"/>
      <c r="L25" s="51"/>
      <c r="M25" s="51"/>
      <c r="N25" s="104"/>
      <c r="O25" s="51"/>
      <c r="P25" s="64"/>
    </row>
    <row r="26" spans="1:16" ht="15" customHeight="1" x14ac:dyDescent="0.25">
      <c r="A26" s="103"/>
      <c r="B26" s="105"/>
      <c r="C26" s="105"/>
      <c r="D26" s="63"/>
      <c r="E26" s="51"/>
      <c r="F26" s="51"/>
      <c r="G26" s="51"/>
      <c r="H26" s="51"/>
      <c r="I26" s="51"/>
      <c r="J26" s="51"/>
      <c r="K26" s="51"/>
      <c r="L26" s="51"/>
      <c r="M26" s="51"/>
      <c r="N26" s="104"/>
      <c r="O26" s="51"/>
      <c r="P26" s="64"/>
    </row>
    <row r="27" spans="1:16" ht="15" customHeight="1" x14ac:dyDescent="0.25">
      <c r="A27" s="103"/>
      <c r="B27" s="67"/>
      <c r="C27" s="105"/>
      <c r="D27" s="63"/>
      <c r="E27" s="51"/>
      <c r="F27" s="51"/>
      <c r="G27" s="51"/>
      <c r="H27" s="51"/>
      <c r="I27" s="51"/>
      <c r="J27" s="51"/>
      <c r="K27" s="51"/>
      <c r="L27" s="51"/>
      <c r="M27" s="51"/>
      <c r="N27" s="104"/>
      <c r="O27" s="51"/>
      <c r="P27" s="64"/>
    </row>
    <row r="28" spans="1:16" x14ac:dyDescent="0.25">
      <c r="A28" s="103"/>
      <c r="B28" s="67"/>
      <c r="C28" s="105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104"/>
      <c r="O28" s="51"/>
      <c r="P28" s="64"/>
    </row>
    <row r="29" spans="1:16" x14ac:dyDescent="0.25">
      <c r="A29" s="103"/>
      <c r="B29" s="67"/>
      <c r="C29" s="105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67"/>
      <c r="O29" s="51"/>
      <c r="P29" s="64"/>
    </row>
    <row r="30" spans="1:16" x14ac:dyDescent="0.25">
      <c r="A30" s="103"/>
      <c r="B30" s="67"/>
      <c r="C30" s="105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67"/>
      <c r="O30" s="51"/>
      <c r="P30" s="64"/>
    </row>
    <row r="31" spans="1:16" x14ac:dyDescent="0.25">
      <c r="A31" s="103"/>
      <c r="B31" s="67"/>
      <c r="C31" s="105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67"/>
      <c r="O31" s="51"/>
      <c r="P31" s="64"/>
    </row>
    <row r="32" spans="1:16" x14ac:dyDescent="0.25">
      <c r="A32" s="103"/>
      <c r="B32" s="67"/>
      <c r="C32" s="105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67"/>
      <c r="O32" s="51"/>
      <c r="P32" s="64"/>
    </row>
    <row r="33" spans="1:16" x14ac:dyDescent="0.25">
      <c r="A33" s="103"/>
      <c r="B33" s="67"/>
      <c r="C33" s="105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67"/>
      <c r="O33" s="51"/>
      <c r="P33" s="64"/>
    </row>
    <row r="34" spans="1:16" x14ac:dyDescent="0.25">
      <c r="A34" s="103"/>
      <c r="B34" s="67"/>
      <c r="C34" s="105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67"/>
      <c r="O34" s="51"/>
      <c r="P34" s="64"/>
    </row>
    <row r="35" spans="1:16" x14ac:dyDescent="0.25">
      <c r="A35" s="103"/>
      <c r="B35" s="67"/>
      <c r="C35" s="105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67"/>
      <c r="O35" s="51"/>
      <c r="P35" s="64"/>
    </row>
    <row r="36" spans="1:16" x14ac:dyDescent="0.25">
      <c r="A36" s="103"/>
      <c r="B36" s="67"/>
      <c r="C36" s="105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67"/>
      <c r="O36" s="51"/>
      <c r="P36" s="64"/>
    </row>
    <row r="37" spans="1:16" x14ac:dyDescent="0.25">
      <c r="A37" s="103"/>
      <c r="B37" s="67"/>
      <c r="C37" s="105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67"/>
      <c r="O37" s="51"/>
      <c r="P37" s="64"/>
    </row>
    <row r="38" spans="1:16" x14ac:dyDescent="0.25">
      <c r="A38" s="103"/>
      <c r="B38" s="67"/>
      <c r="C38" s="105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67"/>
      <c r="O38" s="51"/>
      <c r="P38" s="64"/>
    </row>
    <row r="39" spans="1:16" x14ac:dyDescent="0.25">
      <c r="A39" s="103"/>
      <c r="B39" s="67"/>
      <c r="C39" s="105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67"/>
      <c r="O39" s="51"/>
      <c r="P39" s="64"/>
    </row>
    <row r="40" spans="1:16" x14ac:dyDescent="0.25">
      <c r="A40" s="103"/>
      <c r="B40" s="67"/>
      <c r="C40" s="105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67"/>
      <c r="O40" s="51"/>
      <c r="P40" s="64"/>
    </row>
    <row r="41" spans="1:16" x14ac:dyDescent="0.25">
      <c r="A41" s="103"/>
      <c r="B41" s="67"/>
      <c r="C41" s="105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67"/>
      <c r="O41" s="51"/>
      <c r="P41" s="64"/>
    </row>
    <row r="42" spans="1:16" x14ac:dyDescent="0.25">
      <c r="A42" s="103"/>
      <c r="B42" s="67"/>
      <c r="C42" s="105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67"/>
      <c r="O42" s="51"/>
      <c r="P42" s="64"/>
    </row>
    <row r="43" spans="1:16" x14ac:dyDescent="0.25">
      <c r="A43" s="103"/>
      <c r="B43" s="67"/>
      <c r="C43" s="105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67"/>
      <c r="O43" s="51"/>
      <c r="P43" s="64"/>
    </row>
    <row r="44" spans="1:16" x14ac:dyDescent="0.25">
      <c r="A44" s="103"/>
      <c r="B44" s="67"/>
      <c r="C44" s="105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67"/>
      <c r="O44" s="51"/>
      <c r="P44" s="64"/>
    </row>
    <row r="45" spans="1:16" x14ac:dyDescent="0.25">
      <c r="A45" s="103"/>
      <c r="B45" s="67"/>
      <c r="C45" s="105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67"/>
      <c r="O45" s="51"/>
      <c r="P45" s="64"/>
    </row>
    <row r="46" spans="1:16" x14ac:dyDescent="0.25">
      <c r="A46" s="103"/>
      <c r="B46" s="67"/>
      <c r="C46" s="105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67"/>
      <c r="O46" s="51"/>
      <c r="P46" s="64"/>
    </row>
    <row r="47" spans="1:16" x14ac:dyDescent="0.25">
      <c r="A47" s="103"/>
      <c r="B47" s="67"/>
      <c r="C47" s="105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67"/>
      <c r="O47" s="51"/>
      <c r="P47" s="64"/>
    </row>
    <row r="48" spans="1:16" x14ac:dyDescent="0.25">
      <c r="A48" s="103"/>
      <c r="B48" s="67"/>
      <c r="C48" s="105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67"/>
      <c r="O48" s="51"/>
      <c r="P48" s="64"/>
    </row>
    <row r="49" spans="1:16" x14ac:dyDescent="0.25">
      <c r="A49" s="103"/>
      <c r="B49" s="67"/>
      <c r="C49" s="105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67"/>
      <c r="O49" s="51"/>
      <c r="P49" s="64"/>
    </row>
    <row r="50" spans="1:16" x14ac:dyDescent="0.25">
      <c r="A50" s="103"/>
      <c r="B50" s="67"/>
      <c r="C50" s="105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67"/>
      <c r="O50" s="51"/>
      <c r="P50" s="64"/>
    </row>
    <row r="51" spans="1:16" x14ac:dyDescent="0.25">
      <c r="A51" s="103"/>
      <c r="B51" s="67"/>
      <c r="C51" s="105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67"/>
      <c r="O51" s="51"/>
      <c r="P51" s="64"/>
    </row>
    <row r="52" spans="1:16" x14ac:dyDescent="0.25">
      <c r="A52" s="103"/>
      <c r="B52" s="67"/>
      <c r="C52" s="105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67"/>
      <c r="O52" s="51"/>
      <c r="P52" s="64"/>
    </row>
    <row r="53" spans="1:16" ht="15.75" thickBot="1" x14ac:dyDescent="0.3">
      <c r="A53" s="106"/>
      <c r="B53" s="107"/>
      <c r="C53" s="108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2"/>
    </row>
    <row r="54" spans="1:16" x14ac:dyDescent="0.25">
      <c r="C54" s="97"/>
      <c r="D54"/>
    </row>
    <row r="55" spans="1:16" x14ac:dyDescent="0.25">
      <c r="C55" s="97"/>
      <c r="D55"/>
    </row>
    <row r="56" spans="1:16" x14ac:dyDescent="0.25">
      <c r="C56" s="97"/>
      <c r="D56"/>
    </row>
    <row r="57" spans="1:16" x14ac:dyDescent="0.25">
      <c r="D57"/>
    </row>
    <row r="58" spans="1:16" x14ac:dyDescent="0.25">
      <c r="D58"/>
    </row>
    <row r="59" spans="1:16" x14ac:dyDescent="0.25">
      <c r="D59"/>
    </row>
    <row r="60" spans="1:16" x14ac:dyDescent="0.25">
      <c r="D60"/>
    </row>
    <row r="61" spans="1:16" x14ac:dyDescent="0.25">
      <c r="D61"/>
    </row>
    <row r="62" spans="1:16" x14ac:dyDescent="0.25">
      <c r="D62"/>
    </row>
    <row r="63" spans="1:16" x14ac:dyDescent="0.25">
      <c r="D63"/>
    </row>
    <row r="64" spans="1:16" x14ac:dyDescent="0.25">
      <c r="D64"/>
    </row>
    <row r="65" spans="4:4" x14ac:dyDescent="0.25">
      <c r="D65"/>
    </row>
    <row r="66" spans="4:4" x14ac:dyDescent="0.25">
      <c r="D66"/>
    </row>
    <row r="67" spans="4:4" x14ac:dyDescent="0.25">
      <c r="D67"/>
    </row>
    <row r="68" spans="4:4" x14ac:dyDescent="0.25">
      <c r="D68"/>
    </row>
    <row r="69" spans="4:4" x14ac:dyDescent="0.25">
      <c r="D69"/>
    </row>
    <row r="70" spans="4:4" x14ac:dyDescent="0.25">
      <c r="D70"/>
    </row>
    <row r="71" spans="4:4" x14ac:dyDescent="0.25">
      <c r="D71"/>
    </row>
    <row r="72" spans="4:4" x14ac:dyDescent="0.25">
      <c r="D72"/>
    </row>
    <row r="73" spans="4:4" x14ac:dyDescent="0.25">
      <c r="D73"/>
    </row>
    <row r="74" spans="4:4" x14ac:dyDescent="0.25">
      <c r="D74"/>
    </row>
    <row r="75" spans="4:4" x14ac:dyDescent="0.25">
      <c r="D75"/>
    </row>
    <row r="76" spans="4:4" x14ac:dyDescent="0.25">
      <c r="D76"/>
    </row>
    <row r="77" spans="4:4" x14ac:dyDescent="0.25">
      <c r="D77"/>
    </row>
    <row r="78" spans="4:4" x14ac:dyDescent="0.25">
      <c r="D78"/>
    </row>
    <row r="79" spans="4:4" x14ac:dyDescent="0.25">
      <c r="D79"/>
    </row>
    <row r="80" spans="4:4" x14ac:dyDescent="0.25">
      <c r="D80"/>
    </row>
    <row r="81" spans="4:4" x14ac:dyDescent="0.25">
      <c r="D81"/>
    </row>
    <row r="82" spans="4:4" x14ac:dyDescent="0.25">
      <c r="D82"/>
    </row>
    <row r="83" spans="4:4" x14ac:dyDescent="0.25">
      <c r="D83"/>
    </row>
    <row r="84" spans="4:4" x14ac:dyDescent="0.25">
      <c r="D84"/>
    </row>
    <row r="85" spans="4:4" x14ac:dyDescent="0.25">
      <c r="D85"/>
    </row>
    <row r="86" spans="4:4" x14ac:dyDescent="0.25">
      <c r="D86"/>
    </row>
    <row r="87" spans="4:4" x14ac:dyDescent="0.25">
      <c r="D87"/>
    </row>
    <row r="88" spans="4:4" x14ac:dyDescent="0.25">
      <c r="D88"/>
    </row>
    <row r="89" spans="4:4" x14ac:dyDescent="0.25">
      <c r="D89"/>
    </row>
    <row r="90" spans="4:4" x14ac:dyDescent="0.25">
      <c r="D90"/>
    </row>
    <row r="91" spans="4:4" x14ac:dyDescent="0.25">
      <c r="D91"/>
    </row>
    <row r="92" spans="4:4" x14ac:dyDescent="0.25">
      <c r="D92"/>
    </row>
    <row r="93" spans="4:4" x14ac:dyDescent="0.25">
      <c r="D93"/>
    </row>
    <row r="94" spans="4:4" x14ac:dyDescent="0.25">
      <c r="D94"/>
    </row>
    <row r="95" spans="4:4" x14ac:dyDescent="0.25">
      <c r="D95"/>
    </row>
    <row r="96" spans="4:4" x14ac:dyDescent="0.25">
      <c r="D96"/>
    </row>
    <row r="97" spans="4:4" x14ac:dyDescent="0.25">
      <c r="D97"/>
    </row>
    <row r="98" spans="4:4" x14ac:dyDescent="0.25">
      <c r="D98"/>
    </row>
    <row r="99" spans="4:4" x14ac:dyDescent="0.25">
      <c r="D99"/>
    </row>
    <row r="100" spans="4:4" x14ac:dyDescent="0.25">
      <c r="D100"/>
    </row>
    <row r="101" spans="4:4" x14ac:dyDescent="0.25">
      <c r="D101"/>
    </row>
    <row r="102" spans="4:4" x14ac:dyDescent="0.25">
      <c r="D102"/>
    </row>
    <row r="103" spans="4:4" x14ac:dyDescent="0.25">
      <c r="D103"/>
    </row>
    <row r="104" spans="4:4" x14ac:dyDescent="0.25">
      <c r="D104"/>
    </row>
    <row r="105" spans="4:4" x14ac:dyDescent="0.25">
      <c r="D105"/>
    </row>
    <row r="106" spans="4:4" x14ac:dyDescent="0.25">
      <c r="D106"/>
    </row>
    <row r="107" spans="4:4" x14ac:dyDescent="0.25">
      <c r="D107"/>
    </row>
    <row r="108" spans="4:4" x14ac:dyDescent="0.25">
      <c r="D108"/>
    </row>
    <row r="109" spans="4:4" x14ac:dyDescent="0.25">
      <c r="D109"/>
    </row>
    <row r="110" spans="4:4" x14ac:dyDescent="0.25">
      <c r="D110"/>
    </row>
    <row r="111" spans="4:4" x14ac:dyDescent="0.25">
      <c r="D111"/>
    </row>
    <row r="112" spans="4:4" x14ac:dyDescent="0.25">
      <c r="D112"/>
    </row>
  </sheetData>
  <pageMargins left="0.70866141732283472" right="0.70866141732283472" top="0.74803149606299213" bottom="0.74803149606299213" header="0.31496062992125984" footer="0.31496062992125984"/>
  <pageSetup paperSize="9" scale="62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53"/>
  <sheetViews>
    <sheetView topLeftCell="A13" zoomScale="90" zoomScaleNormal="90" workbookViewId="0">
      <selection activeCell="T22" sqref="T22"/>
    </sheetView>
  </sheetViews>
  <sheetFormatPr baseColWidth="10" defaultRowHeight="15" x14ac:dyDescent="0.25"/>
  <cols>
    <col min="1" max="1" width="3.140625" style="1" customWidth="1"/>
    <col min="2" max="2" width="16.28515625" style="14" customWidth="1"/>
    <col min="3" max="3" width="86" style="54" customWidth="1"/>
    <col min="4" max="4" width="15.7109375" style="54" customWidth="1"/>
    <col min="5" max="5" width="15.7109375" style="53" customWidth="1"/>
    <col min="6" max="8" width="15.7109375" style="1" customWidth="1"/>
    <col min="9" max="9" width="17" style="1" customWidth="1"/>
    <col min="10" max="14" width="15.7109375" style="1" customWidth="1"/>
    <col min="15" max="16384" width="11.42578125" style="14"/>
  </cols>
  <sheetData>
    <row r="1" spans="1:29" s="24" customFormat="1" ht="5.25" customHeight="1" x14ac:dyDescent="0.25">
      <c r="A1" s="1"/>
      <c r="B1" s="14"/>
      <c r="C1" s="54"/>
      <c r="D1" s="54"/>
      <c r="E1" s="53"/>
      <c r="F1" s="1"/>
      <c r="G1" s="1"/>
      <c r="H1" s="1"/>
      <c r="I1" s="1"/>
      <c r="J1" s="1"/>
      <c r="K1" s="1"/>
      <c r="L1" s="1"/>
      <c r="M1" s="1"/>
      <c r="N1" s="1"/>
      <c r="O1" s="14"/>
      <c r="P1" s="14"/>
    </row>
    <row r="2" spans="1:29" s="24" customFormat="1" ht="15" customHeight="1" x14ac:dyDescent="0.25">
      <c r="A2" s="1"/>
      <c r="B2" s="14"/>
      <c r="C2" s="54"/>
      <c r="D2" s="54"/>
      <c r="E2" s="53"/>
      <c r="F2" s="1"/>
      <c r="G2" s="1"/>
      <c r="H2" s="1"/>
      <c r="I2" s="1"/>
      <c r="J2" s="1"/>
      <c r="K2" s="1"/>
      <c r="L2" s="1"/>
      <c r="M2" s="1"/>
      <c r="N2" s="1"/>
      <c r="O2" s="14"/>
      <c r="P2" s="14"/>
    </row>
    <row r="3" spans="1:29" s="24" customFormat="1" ht="9" customHeight="1" x14ac:dyDescent="0.25">
      <c r="A3" s="1"/>
      <c r="B3" s="14"/>
      <c r="C3" s="54"/>
      <c r="D3" s="54"/>
      <c r="E3" s="53"/>
      <c r="F3" s="1"/>
      <c r="G3" s="1"/>
      <c r="H3" s="1"/>
      <c r="I3" s="1"/>
      <c r="J3" s="1"/>
      <c r="K3" s="1"/>
      <c r="L3" s="1"/>
      <c r="M3" s="1"/>
      <c r="N3" s="1"/>
      <c r="O3" s="14"/>
      <c r="P3" s="14"/>
    </row>
    <row r="4" spans="1:29" s="24" customFormat="1" ht="42" customHeight="1" x14ac:dyDescent="0.25">
      <c r="A4" s="1"/>
      <c r="B4" s="291" t="s">
        <v>465</v>
      </c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1"/>
      <c r="N4" s="1"/>
      <c r="O4" s="14"/>
      <c r="P4" s="14"/>
    </row>
    <row r="5" spans="1:29" s="24" customFormat="1" ht="66.75" customHeight="1" x14ac:dyDescent="0.25">
      <c r="A5" s="1"/>
      <c r="B5" s="14"/>
      <c r="C5" s="54"/>
      <c r="D5" s="54"/>
      <c r="E5" s="53"/>
      <c r="F5" s="1"/>
      <c r="G5" s="1"/>
      <c r="H5" s="1"/>
      <c r="I5" s="1"/>
      <c r="J5" s="1"/>
      <c r="K5" s="1"/>
      <c r="L5" s="1"/>
      <c r="M5" s="1"/>
      <c r="N5" s="1"/>
      <c r="O5" s="14"/>
      <c r="P5" s="14"/>
    </row>
    <row r="6" spans="1:29" s="24" customFormat="1" ht="66.75" customHeight="1" x14ac:dyDescent="0.25">
      <c r="A6" s="1"/>
      <c r="B6" s="14"/>
      <c r="C6" s="54"/>
      <c r="D6" s="54"/>
      <c r="E6" s="53"/>
      <c r="F6" s="1"/>
      <c r="G6" s="1"/>
      <c r="H6" s="1"/>
      <c r="I6" s="1"/>
      <c r="J6" s="1"/>
      <c r="K6" s="1"/>
      <c r="L6" s="1"/>
      <c r="M6" s="1"/>
      <c r="N6" s="1"/>
      <c r="O6" s="14"/>
      <c r="P6" s="14"/>
    </row>
    <row r="7" spans="1:29" s="24" customFormat="1" ht="66.75" customHeight="1" x14ac:dyDescent="0.25">
      <c r="A7" s="1"/>
      <c r="B7" s="14"/>
      <c r="C7" s="54"/>
      <c r="D7" s="54"/>
      <c r="E7" s="53"/>
      <c r="F7" s="1"/>
      <c r="G7" s="1"/>
      <c r="H7" s="1"/>
      <c r="I7" s="1"/>
      <c r="J7" s="1"/>
      <c r="K7" s="1"/>
      <c r="L7" s="1"/>
      <c r="M7" s="1"/>
      <c r="N7" s="1"/>
      <c r="O7" s="14"/>
      <c r="P7" s="14"/>
    </row>
    <row r="8" spans="1:29" s="24" customFormat="1" ht="51" customHeight="1" x14ac:dyDescent="0.25">
      <c r="A8" s="1"/>
      <c r="B8" s="14"/>
      <c r="C8" s="54"/>
      <c r="D8" s="54"/>
      <c r="E8" s="53"/>
      <c r="F8" s="1"/>
      <c r="G8" s="1"/>
      <c r="H8" s="1"/>
      <c r="I8" s="1"/>
      <c r="J8" s="1"/>
      <c r="K8" s="1"/>
      <c r="L8" s="1"/>
      <c r="M8" s="1"/>
      <c r="N8" s="1"/>
      <c r="O8" s="14"/>
      <c r="P8" s="14"/>
    </row>
    <row r="9" spans="1:29" s="24" customFormat="1" ht="39" customHeight="1" x14ac:dyDescent="0.25">
      <c r="A9" s="1"/>
      <c r="B9" s="14"/>
      <c r="C9" s="54"/>
      <c r="D9" s="54"/>
      <c r="E9" s="53"/>
      <c r="F9" s="1"/>
      <c r="G9" s="1"/>
      <c r="H9" s="1"/>
      <c r="I9" s="1"/>
      <c r="J9" s="1"/>
      <c r="K9" s="1"/>
      <c r="L9" s="1"/>
      <c r="M9" s="1"/>
      <c r="N9" s="1"/>
      <c r="O9" s="14"/>
      <c r="P9" s="14"/>
    </row>
    <row r="10" spans="1:29" s="24" customFormat="1" ht="99.75" customHeight="1" thickBot="1" x14ac:dyDescent="0.3">
      <c r="A10" s="1"/>
      <c r="B10" s="14"/>
      <c r="C10" s="54"/>
      <c r="D10" s="54"/>
      <c r="E10" s="53"/>
      <c r="F10" s="1"/>
      <c r="G10" s="1"/>
      <c r="H10" s="1"/>
      <c r="I10" s="1"/>
      <c r="J10" s="1"/>
      <c r="K10" s="1"/>
      <c r="L10" s="1"/>
      <c r="M10" s="1"/>
      <c r="N10" s="1"/>
      <c r="O10" s="14"/>
      <c r="P10" s="14"/>
    </row>
    <row r="11" spans="1:29" s="24" customFormat="1" ht="39" customHeight="1" x14ac:dyDescent="0.25">
      <c r="A11" s="1"/>
      <c r="B11" s="14"/>
      <c r="C11" s="54"/>
      <c r="D11" s="399"/>
      <c r="E11" s="384"/>
      <c r="F11" s="375" t="s">
        <v>437</v>
      </c>
      <c r="G11" s="280"/>
      <c r="H11" s="298"/>
      <c r="I11" s="299"/>
      <c r="J11" s="269"/>
      <c r="K11" s="269"/>
      <c r="L11" s="269"/>
      <c r="M11" s="269"/>
      <c r="N11" s="269"/>
      <c r="O11" s="276"/>
      <c r="P11" s="276"/>
      <c r="Q11" s="276"/>
      <c r="R11" s="276"/>
      <c r="S11" s="375" t="s">
        <v>460</v>
      </c>
      <c r="T11" s="276"/>
      <c r="U11" s="276"/>
      <c r="V11" s="276"/>
      <c r="W11" s="276"/>
      <c r="X11" s="276"/>
      <c r="Y11" s="276"/>
      <c r="Z11" s="276"/>
      <c r="AA11" s="276"/>
      <c r="AB11" s="276"/>
      <c r="AC11" s="277"/>
    </row>
    <row r="12" spans="1:29" s="24" customFormat="1" ht="27.75" customHeight="1" thickBot="1" x14ac:dyDescent="0.3">
      <c r="A12" s="1"/>
      <c r="B12" s="14"/>
      <c r="C12" s="54"/>
      <c r="D12" s="393"/>
      <c r="E12" s="388"/>
      <c r="F12" s="385" t="s">
        <v>467</v>
      </c>
      <c r="G12" s="386"/>
      <c r="H12" s="426" t="s">
        <v>461</v>
      </c>
      <c r="I12" s="427"/>
      <c r="J12" s="377"/>
      <c r="K12" s="378"/>
      <c r="L12" s="379" t="s">
        <v>438</v>
      </c>
      <c r="M12" s="378"/>
      <c r="N12" s="380"/>
      <c r="O12" s="381"/>
      <c r="P12" s="382"/>
      <c r="Q12" s="382"/>
      <c r="R12" s="382"/>
      <c r="S12" s="382"/>
      <c r="T12" s="382"/>
      <c r="U12" s="382"/>
      <c r="V12" s="379" t="s">
        <v>444</v>
      </c>
      <c r="W12" s="382"/>
      <c r="X12" s="382"/>
      <c r="Y12" s="382"/>
      <c r="Z12" s="382"/>
      <c r="AA12" s="382"/>
      <c r="AB12" s="382"/>
      <c r="AC12" s="383"/>
    </row>
    <row r="13" spans="1:29" s="61" customFormat="1" ht="57" customHeight="1" thickBot="1" x14ac:dyDescent="0.3">
      <c r="A13" s="85" t="s">
        <v>22</v>
      </c>
      <c r="B13" s="85" t="s">
        <v>4</v>
      </c>
      <c r="C13" s="85" t="s">
        <v>2</v>
      </c>
      <c r="D13" s="394" t="s">
        <v>468</v>
      </c>
      <c r="E13" s="387" t="s">
        <v>21</v>
      </c>
      <c r="F13" s="387" t="s">
        <v>184</v>
      </c>
      <c r="G13" s="376" t="s">
        <v>5</v>
      </c>
      <c r="H13" s="301" t="s">
        <v>468</v>
      </c>
      <c r="I13" s="302" t="s">
        <v>467</v>
      </c>
      <c r="J13" s="270" t="s">
        <v>439</v>
      </c>
      <c r="K13" s="271" t="s">
        <v>440</v>
      </c>
      <c r="L13" s="271" t="s">
        <v>441</v>
      </c>
      <c r="M13" s="271" t="s">
        <v>442</v>
      </c>
      <c r="N13" s="272" t="s">
        <v>443</v>
      </c>
      <c r="O13" s="260" t="s">
        <v>448</v>
      </c>
      <c r="P13" s="278" t="s">
        <v>445</v>
      </c>
      <c r="Q13" s="279" t="s">
        <v>446</v>
      </c>
      <c r="R13" s="261" t="s">
        <v>447</v>
      </c>
      <c r="S13" s="278" t="s">
        <v>459</v>
      </c>
      <c r="T13" s="279" t="s">
        <v>450</v>
      </c>
      <c r="U13" s="261" t="s">
        <v>449</v>
      </c>
      <c r="V13" s="261" t="s">
        <v>451</v>
      </c>
      <c r="W13" s="261" t="s">
        <v>452</v>
      </c>
      <c r="X13" s="261" t="s">
        <v>453</v>
      </c>
      <c r="Y13" s="278" t="s">
        <v>454</v>
      </c>
      <c r="Z13" s="279" t="s">
        <v>455</v>
      </c>
      <c r="AA13" s="278" t="s">
        <v>456</v>
      </c>
      <c r="AB13" s="279" t="s">
        <v>457</v>
      </c>
      <c r="AC13" s="262" t="s">
        <v>458</v>
      </c>
    </row>
    <row r="14" spans="1:29" s="24" customFormat="1" ht="30" customHeight="1" x14ac:dyDescent="0.25">
      <c r="A14" s="339">
        <v>1</v>
      </c>
      <c r="B14" s="340" t="s">
        <v>93</v>
      </c>
      <c r="C14" s="341" t="s">
        <v>254</v>
      </c>
      <c r="D14" s="395">
        <v>0.6</v>
      </c>
      <c r="E14" s="389">
        <v>19</v>
      </c>
      <c r="F14" s="342">
        <f>+Brutos!AX7</f>
        <v>14</v>
      </c>
      <c r="G14" s="336">
        <f t="shared" ref="G14:G48" si="0">+F14/E14</f>
        <v>0.73684210526315785</v>
      </c>
      <c r="H14" s="303">
        <v>3.6207088037235096</v>
      </c>
      <c r="I14" s="304">
        <f t="shared" ref="I14:I50" si="1">+AVERAGE(J14:N14)</f>
        <v>2.7006105006105008</v>
      </c>
      <c r="J14" s="354">
        <f>AVERAGE(O14:P14)</f>
        <v>1.8571428571428572</v>
      </c>
      <c r="K14" s="355">
        <f>AVERAGE(Q14:S14)</f>
        <v>2.8956043956043955</v>
      </c>
      <c r="L14" s="355">
        <f>AVERAGE(T14:Y14)</f>
        <v>3.4014041514041513</v>
      </c>
      <c r="M14" s="355">
        <f>AVERAGE(Z14:AA14)</f>
        <v>3.3846153846153846</v>
      </c>
      <c r="N14" s="356">
        <f>AVERAGE(AB14:AC14)</f>
        <v>1.9642857142857142</v>
      </c>
      <c r="O14" s="357">
        <f>+Brutos!AC7</f>
        <v>2.7142857142857144</v>
      </c>
      <c r="P14" s="358">
        <f>+Brutos!AD7</f>
        <v>1</v>
      </c>
      <c r="Q14" s="359">
        <f>+Brutos!AE7</f>
        <v>2.8571428571428572</v>
      </c>
      <c r="R14" s="357">
        <f>+Brutos!AF7</f>
        <v>2.6153846153846154</v>
      </c>
      <c r="S14" s="358">
        <f>+Brutos!AG7</f>
        <v>3.2142857142857144</v>
      </c>
      <c r="T14" s="359">
        <f>+Brutos!AH7</f>
        <v>3.1666666666666665</v>
      </c>
      <c r="U14" s="357">
        <f>+Brutos!AI7</f>
        <v>3.7692307692307692</v>
      </c>
      <c r="V14" s="357">
        <f>+Brutos!AJ7</f>
        <v>4.615384615384615</v>
      </c>
      <c r="W14" s="357">
        <f>+Brutos!AK7</f>
        <v>3.4285714285714284</v>
      </c>
      <c r="X14" s="357">
        <f>+Brutos!AL7</f>
        <v>2.9285714285714284</v>
      </c>
      <c r="Y14" s="358">
        <f>+Brutos!AM7</f>
        <v>2.5</v>
      </c>
      <c r="Z14" s="359">
        <f>+Brutos!AN7</f>
        <v>3.1538461538461537</v>
      </c>
      <c r="AA14" s="358">
        <f>+Brutos!AO7</f>
        <v>3.6153846153846154</v>
      </c>
      <c r="AB14" s="359">
        <f>+Brutos!AP7</f>
        <v>1</v>
      </c>
      <c r="AC14" s="358">
        <f>+Brutos!AQ7</f>
        <v>2.9285714285714284</v>
      </c>
    </row>
    <row r="15" spans="1:29" s="24" customFormat="1" ht="30" customHeight="1" x14ac:dyDescent="0.25">
      <c r="A15" s="343">
        <v>2</v>
      </c>
      <c r="B15" s="344" t="s">
        <v>92</v>
      </c>
      <c r="C15" s="345" t="s">
        <v>253</v>
      </c>
      <c r="D15" s="396">
        <v>0.42307692307692307</v>
      </c>
      <c r="E15" s="390">
        <v>15</v>
      </c>
      <c r="F15" s="346">
        <f>+Brutos!AX8</f>
        <v>10</v>
      </c>
      <c r="G15" s="337">
        <f t="shared" si="0"/>
        <v>0.66666666666666663</v>
      </c>
      <c r="H15" s="305">
        <v>4.041269841269842</v>
      </c>
      <c r="I15" s="306">
        <f t="shared" si="1"/>
        <v>3.1031878306878307</v>
      </c>
      <c r="J15" s="360">
        <f t="shared" ref="J15:J42" si="2">AVERAGE(O15:P15)</f>
        <v>2</v>
      </c>
      <c r="K15" s="361">
        <f t="shared" ref="K15:K42" si="3">AVERAGE(Q15:S15)</f>
        <v>3.4333333333333336</v>
      </c>
      <c r="L15" s="361">
        <f t="shared" ref="L15:L42" si="4">AVERAGE(T15:Y15)</f>
        <v>3.840939153439153</v>
      </c>
      <c r="M15" s="361">
        <f t="shared" ref="M15:M42" si="5">AVERAGE(Z15:AA15)</f>
        <v>3.708333333333333</v>
      </c>
      <c r="N15" s="362">
        <f t="shared" ref="N15:N42" si="6">AVERAGE(AB15:AC15)</f>
        <v>2.5333333333333332</v>
      </c>
      <c r="O15" s="363">
        <f>+Brutos!AC8</f>
        <v>3</v>
      </c>
      <c r="P15" s="364">
        <f>+Brutos!AD8</f>
        <v>1</v>
      </c>
      <c r="Q15" s="365">
        <f>+Brutos!AE8</f>
        <v>3.6</v>
      </c>
      <c r="R15" s="363">
        <f>+Brutos!AF8</f>
        <v>3</v>
      </c>
      <c r="S15" s="364">
        <f>+Brutos!AG8</f>
        <v>3.7</v>
      </c>
      <c r="T15" s="365">
        <f>+Brutos!AH8</f>
        <v>4</v>
      </c>
      <c r="U15" s="363">
        <f>+Brutos!AI8</f>
        <v>4.1428571428571432</v>
      </c>
      <c r="V15" s="363">
        <f>+Brutos!AJ8</f>
        <v>4.333333333333333</v>
      </c>
      <c r="W15" s="363">
        <f>+Brutos!AK8</f>
        <v>4.125</v>
      </c>
      <c r="X15" s="363">
        <f>+Brutos!AL8</f>
        <v>3.3333333333333335</v>
      </c>
      <c r="Y15" s="364">
        <f>+Brutos!AM8</f>
        <v>3.1111111111111112</v>
      </c>
      <c r="Z15" s="365">
        <f>+Brutos!AN8</f>
        <v>3.6666666666666665</v>
      </c>
      <c r="AA15" s="364">
        <f>+Brutos!AO8</f>
        <v>3.75</v>
      </c>
      <c r="AB15" s="365">
        <f>+Brutos!AP8</f>
        <v>1.4</v>
      </c>
      <c r="AC15" s="364">
        <f>+Brutos!AQ8</f>
        <v>3.6666666666666665</v>
      </c>
    </row>
    <row r="16" spans="1:29" s="24" customFormat="1" ht="30" customHeight="1" x14ac:dyDescent="0.25">
      <c r="A16" s="343">
        <v>3</v>
      </c>
      <c r="B16" s="344" t="s">
        <v>118</v>
      </c>
      <c r="C16" s="345" t="s">
        <v>255</v>
      </c>
      <c r="D16" s="396">
        <v>0.5</v>
      </c>
      <c r="E16" s="390">
        <v>7</v>
      </c>
      <c r="F16" s="346">
        <f>+Brutos!AX9</f>
        <v>4</v>
      </c>
      <c r="G16" s="337">
        <f t="shared" si="0"/>
        <v>0.5714285714285714</v>
      </c>
      <c r="H16" s="305">
        <v>3.9888888888888894</v>
      </c>
      <c r="I16" s="306">
        <f t="shared" si="1"/>
        <v>2.5583333333333331</v>
      </c>
      <c r="J16" s="360">
        <f t="shared" si="2"/>
        <v>1.875</v>
      </c>
      <c r="K16" s="361">
        <f t="shared" si="3"/>
        <v>2.4166666666666665</v>
      </c>
      <c r="L16" s="361">
        <f t="shared" si="4"/>
        <v>3</v>
      </c>
      <c r="M16" s="361">
        <f t="shared" si="5"/>
        <v>3.375</v>
      </c>
      <c r="N16" s="362">
        <f t="shared" si="6"/>
        <v>2.125</v>
      </c>
      <c r="O16" s="363">
        <f>+Brutos!AC9</f>
        <v>2.75</v>
      </c>
      <c r="P16" s="364">
        <f>+Brutos!AD9</f>
        <v>1</v>
      </c>
      <c r="Q16" s="365">
        <f>+Brutos!AE9</f>
        <v>2.75</v>
      </c>
      <c r="R16" s="363">
        <f>+Brutos!AF9</f>
        <v>2.25</v>
      </c>
      <c r="S16" s="364">
        <f>+Brutos!AG9</f>
        <v>2.25</v>
      </c>
      <c r="T16" s="365">
        <f>+Brutos!AH9</f>
        <v>2.75</v>
      </c>
      <c r="U16" s="363">
        <f>+Brutos!AI9</f>
        <v>3.5</v>
      </c>
      <c r="V16" s="363">
        <f>+Brutos!AJ9</f>
        <v>3.75</v>
      </c>
      <c r="W16" s="363">
        <f>+Brutos!AK9</f>
        <v>3.5</v>
      </c>
      <c r="X16" s="363">
        <f>+Brutos!AL9</f>
        <v>2.25</v>
      </c>
      <c r="Y16" s="364">
        <f>+Brutos!AM9</f>
        <v>2.25</v>
      </c>
      <c r="Z16" s="365">
        <f>+Brutos!AN9</f>
        <v>3.5</v>
      </c>
      <c r="AA16" s="364">
        <f>+Brutos!AO9</f>
        <v>3.25</v>
      </c>
      <c r="AB16" s="365">
        <f>+Brutos!AP9</f>
        <v>1</v>
      </c>
      <c r="AC16" s="364">
        <f>+Brutos!AQ9</f>
        <v>3.25</v>
      </c>
    </row>
    <row r="17" spans="1:29" s="24" customFormat="1" ht="30" customHeight="1" x14ac:dyDescent="0.25">
      <c r="A17" s="343">
        <v>4</v>
      </c>
      <c r="B17" s="344" t="s">
        <v>113</v>
      </c>
      <c r="C17" s="345" t="s">
        <v>283</v>
      </c>
      <c r="D17" s="396">
        <v>1</v>
      </c>
      <c r="E17" s="390">
        <v>3</v>
      </c>
      <c r="F17" s="346">
        <f>+Brutos!AX10</f>
        <v>2</v>
      </c>
      <c r="G17" s="337">
        <f t="shared" si="0"/>
        <v>0.66666666666666663</v>
      </c>
      <c r="H17" s="305">
        <v>4.7333333333333334</v>
      </c>
      <c r="I17" s="306">
        <f t="shared" si="1"/>
        <v>3.7166666666666663</v>
      </c>
      <c r="J17" s="360">
        <f t="shared" si="2"/>
        <v>1.75</v>
      </c>
      <c r="K17" s="361">
        <f t="shared" si="3"/>
        <v>4.833333333333333</v>
      </c>
      <c r="L17" s="361">
        <f t="shared" si="4"/>
        <v>4.5</v>
      </c>
      <c r="M17" s="361">
        <f t="shared" si="5"/>
        <v>4.75</v>
      </c>
      <c r="N17" s="362">
        <f t="shared" si="6"/>
        <v>2.75</v>
      </c>
      <c r="O17" s="363">
        <f>+Brutos!AC10</f>
        <v>2.5</v>
      </c>
      <c r="P17" s="364">
        <f>+Brutos!AD10</f>
        <v>1</v>
      </c>
      <c r="Q17" s="365">
        <f>+Brutos!AE10</f>
        <v>5</v>
      </c>
      <c r="R17" s="363">
        <f>+Brutos!AF10</f>
        <v>4.5</v>
      </c>
      <c r="S17" s="364">
        <f>+Brutos!AG10</f>
        <v>5</v>
      </c>
      <c r="T17" s="365">
        <f>+Brutos!AH10</f>
        <v>5</v>
      </c>
      <c r="U17" s="363">
        <f>+Brutos!AI10</f>
        <v>5</v>
      </c>
      <c r="V17" s="363">
        <f>+Brutos!AJ10</f>
        <v>5</v>
      </c>
      <c r="W17" s="363">
        <f>+Brutos!AK10</f>
        <v>4</v>
      </c>
      <c r="X17" s="363">
        <f>+Brutos!AL10</f>
        <v>4.5</v>
      </c>
      <c r="Y17" s="364">
        <f>+Brutos!AM10</f>
        <v>3.5</v>
      </c>
      <c r="Z17" s="365">
        <f>+Brutos!AN10</f>
        <v>4.5</v>
      </c>
      <c r="AA17" s="364">
        <f>+Brutos!AO10</f>
        <v>5</v>
      </c>
      <c r="AB17" s="365">
        <f>+Brutos!AP10</f>
        <v>1</v>
      </c>
      <c r="AC17" s="364">
        <f>+Brutos!AQ10</f>
        <v>4.5</v>
      </c>
    </row>
    <row r="18" spans="1:29" s="24" customFormat="1" ht="30" customHeight="1" x14ac:dyDescent="0.25">
      <c r="A18" s="343">
        <v>5</v>
      </c>
      <c r="B18" s="344" t="s">
        <v>97</v>
      </c>
      <c r="C18" s="345" t="s">
        <v>256</v>
      </c>
      <c r="D18" s="396">
        <v>0.47368421052631576</v>
      </c>
      <c r="E18" s="390">
        <v>18</v>
      </c>
      <c r="F18" s="346">
        <f>+Brutos!AX11</f>
        <v>12</v>
      </c>
      <c r="G18" s="337">
        <f t="shared" si="0"/>
        <v>0.66666666666666663</v>
      </c>
      <c r="H18" s="305">
        <v>4.2434523809523812</v>
      </c>
      <c r="I18" s="306">
        <f t="shared" si="1"/>
        <v>3.4547979797979798</v>
      </c>
      <c r="J18" s="360">
        <f t="shared" si="2"/>
        <v>2.6666666666666665</v>
      </c>
      <c r="K18" s="361">
        <f t="shared" si="3"/>
        <v>3.3055555555555554</v>
      </c>
      <c r="L18" s="361">
        <f t="shared" si="4"/>
        <v>4.291666666666667</v>
      </c>
      <c r="M18" s="361">
        <f t="shared" si="5"/>
        <v>4.0101010101010104</v>
      </c>
      <c r="N18" s="362">
        <f t="shared" si="6"/>
        <v>3</v>
      </c>
      <c r="O18" s="363">
        <f>+Brutos!AC11</f>
        <v>4</v>
      </c>
      <c r="P18" s="364">
        <f>+Brutos!AD11</f>
        <v>1.3333333333333333</v>
      </c>
      <c r="Q18" s="365">
        <f>+Brutos!AE11</f>
        <v>3.6666666666666665</v>
      </c>
      <c r="R18" s="363">
        <f>+Brutos!AF11</f>
        <v>2.75</v>
      </c>
      <c r="S18" s="364">
        <f>+Brutos!AG11</f>
        <v>3.5</v>
      </c>
      <c r="T18" s="365">
        <f>+Brutos!AH11</f>
        <v>4.666666666666667</v>
      </c>
      <c r="U18" s="363">
        <f>+Brutos!AI11</f>
        <v>4.5</v>
      </c>
      <c r="V18" s="363">
        <f>+Brutos!AJ11</f>
        <v>4.583333333333333</v>
      </c>
      <c r="W18" s="363">
        <f>+Brutos!AK11</f>
        <v>4.666666666666667</v>
      </c>
      <c r="X18" s="363">
        <f>+Brutos!AL11</f>
        <v>3.6666666666666665</v>
      </c>
      <c r="Y18" s="364">
        <f>+Brutos!AM11</f>
        <v>3.6666666666666665</v>
      </c>
      <c r="Z18" s="365">
        <f>+Brutos!AN11</f>
        <v>3.9090909090909092</v>
      </c>
      <c r="AA18" s="364">
        <f>+Brutos!AO11</f>
        <v>4.1111111111111107</v>
      </c>
      <c r="AB18" s="365">
        <f>+Brutos!AP11</f>
        <v>2</v>
      </c>
      <c r="AC18" s="364">
        <f>+Brutos!AQ11</f>
        <v>4</v>
      </c>
    </row>
    <row r="19" spans="1:29" s="24" customFormat="1" ht="30" customHeight="1" x14ac:dyDescent="0.25">
      <c r="A19" s="343">
        <v>6</v>
      </c>
      <c r="B19" s="344" t="s">
        <v>108</v>
      </c>
      <c r="C19" s="345" t="s">
        <v>257</v>
      </c>
      <c r="D19" s="396">
        <v>0.41176470588235292</v>
      </c>
      <c r="E19" s="390">
        <v>6</v>
      </c>
      <c r="F19" s="346">
        <f>+Brutos!AX12</f>
        <v>2</v>
      </c>
      <c r="G19" s="337">
        <f t="shared" si="0"/>
        <v>0.33333333333333331</v>
      </c>
      <c r="H19" s="305">
        <v>3.4564285714285701</v>
      </c>
      <c r="I19" s="306">
        <f t="shared" si="1"/>
        <v>3.15</v>
      </c>
      <c r="J19" s="360">
        <f t="shared" si="2"/>
        <v>1.25</v>
      </c>
      <c r="K19" s="361">
        <f t="shared" si="3"/>
        <v>2.5</v>
      </c>
      <c r="L19" s="361">
        <f t="shared" si="4"/>
        <v>4.25</v>
      </c>
      <c r="M19" s="361">
        <f t="shared" si="5"/>
        <v>5</v>
      </c>
      <c r="N19" s="362">
        <f t="shared" si="6"/>
        <v>2.75</v>
      </c>
      <c r="O19" s="363">
        <f>+Brutos!AC12</f>
        <v>1.5</v>
      </c>
      <c r="P19" s="364">
        <f>+Brutos!AD12</f>
        <v>1</v>
      </c>
      <c r="Q19" s="365">
        <f>+Brutos!AE12</f>
        <v>3.5</v>
      </c>
      <c r="R19" s="363">
        <f>+Brutos!AF12</f>
        <v>1</v>
      </c>
      <c r="S19" s="364">
        <f>+Brutos!AG12</f>
        <v>3</v>
      </c>
      <c r="T19" s="365">
        <f>+Brutos!AH12</f>
        <v>5</v>
      </c>
      <c r="U19" s="363">
        <f>+Brutos!AI12</f>
        <v>5</v>
      </c>
      <c r="V19" s="363">
        <f>+Brutos!AJ12</f>
        <v>4.5</v>
      </c>
      <c r="W19" s="363">
        <f>+Brutos!AK12</f>
        <v>3</v>
      </c>
      <c r="X19" s="363">
        <f>+Brutos!AL12</f>
        <v>4</v>
      </c>
      <c r="Y19" s="364">
        <f>+Brutos!AM12</f>
        <v>4</v>
      </c>
      <c r="Z19" s="365">
        <f>+Brutos!AN12</f>
        <v>5</v>
      </c>
      <c r="AA19" s="364">
        <f>+Brutos!AO12</f>
        <v>5</v>
      </c>
      <c r="AB19" s="365">
        <f>+Brutos!AP12</f>
        <v>1</v>
      </c>
      <c r="AC19" s="364">
        <f>+Brutos!AQ12</f>
        <v>4.5</v>
      </c>
    </row>
    <row r="20" spans="1:29" s="24" customFormat="1" ht="30" customHeight="1" x14ac:dyDescent="0.25">
      <c r="A20" s="343">
        <v>7</v>
      </c>
      <c r="B20" s="344" t="s">
        <v>111</v>
      </c>
      <c r="C20" s="345" t="s">
        <v>284</v>
      </c>
      <c r="D20" s="396">
        <v>0.46666666666666667</v>
      </c>
      <c r="E20" s="390">
        <v>15</v>
      </c>
      <c r="F20" s="346">
        <f>+Brutos!AX13</f>
        <v>9</v>
      </c>
      <c r="G20" s="337">
        <f t="shared" si="0"/>
        <v>0.6</v>
      </c>
      <c r="H20" s="305">
        <v>3.5366666666666675</v>
      </c>
      <c r="I20" s="306">
        <f t="shared" si="1"/>
        <v>2.7662037037037037</v>
      </c>
      <c r="J20" s="360">
        <f t="shared" si="2"/>
        <v>2.0555555555555554</v>
      </c>
      <c r="K20" s="361">
        <f t="shared" si="3"/>
        <v>2.8518518518518516</v>
      </c>
      <c r="L20" s="361">
        <f t="shared" si="4"/>
        <v>3.7569444444444442</v>
      </c>
      <c r="M20" s="361">
        <f t="shared" si="5"/>
        <v>2.8888888888888888</v>
      </c>
      <c r="N20" s="362">
        <f t="shared" si="6"/>
        <v>2.2777777777777777</v>
      </c>
      <c r="O20" s="363">
        <f>+Brutos!AC13</f>
        <v>3.1111111111111112</v>
      </c>
      <c r="P20" s="364">
        <f>+Brutos!AD13</f>
        <v>1</v>
      </c>
      <c r="Q20" s="365">
        <f>+Brutos!AE13</f>
        <v>3</v>
      </c>
      <c r="R20" s="363">
        <f>+Brutos!AF13</f>
        <v>2.5555555555555554</v>
      </c>
      <c r="S20" s="364">
        <f>+Brutos!AG13</f>
        <v>3</v>
      </c>
      <c r="T20" s="365">
        <f>+Brutos!AH13</f>
        <v>3.6666666666666665</v>
      </c>
      <c r="U20" s="363">
        <f>+Brutos!AI13</f>
        <v>4.4444444444444446</v>
      </c>
      <c r="V20" s="363">
        <f>+Brutos!AJ13</f>
        <v>4.333333333333333</v>
      </c>
      <c r="W20" s="363">
        <f>+Brutos!AK13</f>
        <v>3.6666666666666665</v>
      </c>
      <c r="X20" s="363">
        <f>+Brutos!AL13</f>
        <v>3.5555555555555554</v>
      </c>
      <c r="Y20" s="364">
        <f>+Brutos!AM13</f>
        <v>2.875</v>
      </c>
      <c r="Z20" s="365">
        <f>+Brutos!AN13</f>
        <v>3</v>
      </c>
      <c r="AA20" s="364">
        <f>+Brutos!AO13</f>
        <v>2.7777777777777777</v>
      </c>
      <c r="AB20" s="365">
        <f>+Brutos!AP13</f>
        <v>1.4444444444444444</v>
      </c>
      <c r="AC20" s="364">
        <f>+Brutos!AQ13</f>
        <v>3.1111111111111112</v>
      </c>
    </row>
    <row r="21" spans="1:29" s="24" customFormat="1" ht="30" customHeight="1" x14ac:dyDescent="0.25">
      <c r="A21" s="343">
        <v>8</v>
      </c>
      <c r="B21" s="344" t="s">
        <v>99</v>
      </c>
      <c r="C21" s="345" t="s">
        <v>258</v>
      </c>
      <c r="D21" s="396">
        <v>0.84615384615384615</v>
      </c>
      <c r="E21" s="390">
        <v>9</v>
      </c>
      <c r="F21" s="346">
        <f>+Brutos!AX14</f>
        <v>5</v>
      </c>
      <c r="G21" s="337">
        <f t="shared" si="0"/>
        <v>0.55555555555555558</v>
      </c>
      <c r="H21" s="305">
        <v>3.9127777777777775</v>
      </c>
      <c r="I21" s="306">
        <f t="shared" si="1"/>
        <v>3.2516666666666665</v>
      </c>
      <c r="J21" s="360">
        <f t="shared" si="2"/>
        <v>2.2999999999999998</v>
      </c>
      <c r="K21" s="361">
        <f t="shared" si="3"/>
        <v>3.1999999999999997</v>
      </c>
      <c r="L21" s="361">
        <f t="shared" si="4"/>
        <v>4.2333333333333334</v>
      </c>
      <c r="M21" s="361">
        <f t="shared" si="5"/>
        <v>4.0250000000000004</v>
      </c>
      <c r="N21" s="362">
        <f t="shared" si="6"/>
        <v>2.5</v>
      </c>
      <c r="O21" s="363">
        <f>+Brutos!AC14</f>
        <v>3.6</v>
      </c>
      <c r="P21" s="364">
        <f>+Brutos!AD14</f>
        <v>1</v>
      </c>
      <c r="Q21" s="365">
        <f>+Brutos!AE14</f>
        <v>3.6</v>
      </c>
      <c r="R21" s="363">
        <f>+Brutos!AF14</f>
        <v>3</v>
      </c>
      <c r="S21" s="364">
        <f>+Brutos!AG14</f>
        <v>3</v>
      </c>
      <c r="T21" s="365">
        <f>+Brutos!AH14</f>
        <v>4.4000000000000004</v>
      </c>
      <c r="U21" s="363">
        <f>+Brutos!AI14</f>
        <v>4.2</v>
      </c>
      <c r="V21" s="363">
        <f>+Brutos!AJ14</f>
        <v>4.2</v>
      </c>
      <c r="W21" s="363">
        <f>+Brutos!AK14</f>
        <v>4.4000000000000004</v>
      </c>
      <c r="X21" s="363">
        <f>+Brutos!AL14</f>
        <v>4</v>
      </c>
      <c r="Y21" s="364">
        <f>+Brutos!AM14</f>
        <v>4.2</v>
      </c>
      <c r="Z21" s="365">
        <f>+Brutos!AN14</f>
        <v>3.8</v>
      </c>
      <c r="AA21" s="364">
        <f>+Brutos!AO14</f>
        <v>4.25</v>
      </c>
      <c r="AB21" s="365">
        <f>+Brutos!AP14</f>
        <v>1</v>
      </c>
      <c r="AC21" s="364">
        <f>+Brutos!AQ14</f>
        <v>4</v>
      </c>
    </row>
    <row r="22" spans="1:29" s="24" customFormat="1" ht="30" customHeight="1" x14ac:dyDescent="0.25">
      <c r="A22" s="343">
        <v>9</v>
      </c>
      <c r="B22" s="344" t="s">
        <v>100</v>
      </c>
      <c r="C22" s="345" t="s">
        <v>259</v>
      </c>
      <c r="D22" s="396">
        <v>0.5714285714285714</v>
      </c>
      <c r="E22" s="390">
        <v>13</v>
      </c>
      <c r="F22" s="346">
        <f>+Brutos!AX15</f>
        <v>8</v>
      </c>
      <c r="G22" s="337">
        <f t="shared" si="0"/>
        <v>0.61538461538461542</v>
      </c>
      <c r="H22" s="305">
        <v>3.9303571428571429</v>
      </c>
      <c r="I22" s="306">
        <f t="shared" si="1"/>
        <v>3.4434523809523809</v>
      </c>
      <c r="J22" s="360">
        <f t="shared" si="2"/>
        <v>2.4375</v>
      </c>
      <c r="K22" s="361">
        <f t="shared" si="3"/>
        <v>3.625</v>
      </c>
      <c r="L22" s="361">
        <f t="shared" si="4"/>
        <v>4.395833333333333</v>
      </c>
      <c r="M22" s="361">
        <f t="shared" si="5"/>
        <v>3.9464285714285716</v>
      </c>
      <c r="N22" s="362">
        <f t="shared" si="6"/>
        <v>2.8125</v>
      </c>
      <c r="O22" s="363">
        <f>+Brutos!AC15</f>
        <v>3.875</v>
      </c>
      <c r="P22" s="364">
        <f>+Brutos!AD15</f>
        <v>1</v>
      </c>
      <c r="Q22" s="365">
        <f>+Brutos!AE15</f>
        <v>4.375</v>
      </c>
      <c r="R22" s="363">
        <f>+Brutos!AF15</f>
        <v>2.875</v>
      </c>
      <c r="S22" s="364">
        <f>+Brutos!AG15</f>
        <v>3.625</v>
      </c>
      <c r="T22" s="365">
        <f>+Brutos!AH15</f>
        <v>4.125</v>
      </c>
      <c r="U22" s="363">
        <f>+Brutos!AI15</f>
        <v>4.875</v>
      </c>
      <c r="V22" s="363">
        <f>+Brutos!AJ15</f>
        <v>5</v>
      </c>
      <c r="W22" s="363">
        <f>+Brutos!AK15</f>
        <v>4.5</v>
      </c>
      <c r="X22" s="363">
        <f>+Brutos!AL15</f>
        <v>3.875</v>
      </c>
      <c r="Y22" s="364">
        <f>+Brutos!AM15</f>
        <v>4</v>
      </c>
      <c r="Z22" s="365">
        <f>+Brutos!AN15</f>
        <v>3.75</v>
      </c>
      <c r="AA22" s="364">
        <f>+Brutos!AO15</f>
        <v>4.1428571428571432</v>
      </c>
      <c r="AB22" s="365">
        <f>+Brutos!AP15</f>
        <v>1.5</v>
      </c>
      <c r="AC22" s="364">
        <f>+Brutos!AQ15</f>
        <v>4.125</v>
      </c>
    </row>
    <row r="23" spans="1:29" s="24" customFormat="1" ht="30" customHeight="1" x14ac:dyDescent="0.25">
      <c r="A23" s="343">
        <v>10</v>
      </c>
      <c r="B23" s="344" t="s">
        <v>110</v>
      </c>
      <c r="C23" s="345" t="s">
        <v>260</v>
      </c>
      <c r="D23" s="396">
        <v>0.63636363636363635</v>
      </c>
      <c r="E23" s="390">
        <v>7</v>
      </c>
      <c r="F23" s="346">
        <f>+Brutos!AX16</f>
        <v>5</v>
      </c>
      <c r="G23" s="337">
        <f t="shared" si="0"/>
        <v>0.7142857142857143</v>
      </c>
      <c r="H23" s="305">
        <v>3.56</v>
      </c>
      <c r="I23" s="306">
        <f t="shared" si="1"/>
        <v>3.2233333333333336</v>
      </c>
      <c r="J23" s="360">
        <f t="shared" si="2"/>
        <v>2.6</v>
      </c>
      <c r="K23" s="361">
        <f t="shared" si="3"/>
        <v>3.3333333333333335</v>
      </c>
      <c r="L23" s="361">
        <f t="shared" si="4"/>
        <v>4.0333333333333332</v>
      </c>
      <c r="M23" s="361">
        <f t="shared" si="5"/>
        <v>3.45</v>
      </c>
      <c r="N23" s="362">
        <f t="shared" si="6"/>
        <v>2.7</v>
      </c>
      <c r="O23" s="363">
        <f>+Brutos!AC16</f>
        <v>3.4</v>
      </c>
      <c r="P23" s="364">
        <f>+Brutos!AD16</f>
        <v>1.8</v>
      </c>
      <c r="Q23" s="365">
        <f>+Brutos!AE16</f>
        <v>3.4</v>
      </c>
      <c r="R23" s="363">
        <f>+Brutos!AF16</f>
        <v>3.2</v>
      </c>
      <c r="S23" s="364">
        <f>+Brutos!AG16</f>
        <v>3.4</v>
      </c>
      <c r="T23" s="365">
        <f>+Brutos!AH16</f>
        <v>3.8</v>
      </c>
      <c r="U23" s="363">
        <f>+Brutos!AI16</f>
        <v>4</v>
      </c>
      <c r="V23" s="363">
        <f>+Brutos!AJ16</f>
        <v>4</v>
      </c>
      <c r="W23" s="363">
        <f>+Brutos!AK16</f>
        <v>4.5999999999999996</v>
      </c>
      <c r="X23" s="363">
        <f>+Brutos!AL16</f>
        <v>4.2</v>
      </c>
      <c r="Y23" s="364">
        <f>+Brutos!AM16</f>
        <v>3.6</v>
      </c>
      <c r="Z23" s="365">
        <f>+Brutos!AN16</f>
        <v>3.4</v>
      </c>
      <c r="AA23" s="364">
        <f>+Brutos!AO16</f>
        <v>3.5</v>
      </c>
      <c r="AB23" s="365">
        <f>+Brutos!AP16</f>
        <v>1.8</v>
      </c>
      <c r="AC23" s="364">
        <f>+Brutos!AQ16</f>
        <v>3.6</v>
      </c>
    </row>
    <row r="24" spans="1:29" s="24" customFormat="1" ht="30" customHeight="1" x14ac:dyDescent="0.25">
      <c r="A24" s="343">
        <v>11</v>
      </c>
      <c r="B24" s="344" t="s">
        <v>88</v>
      </c>
      <c r="C24" s="345" t="s">
        <v>261</v>
      </c>
      <c r="D24" s="396">
        <v>0.4</v>
      </c>
      <c r="E24" s="390">
        <v>17</v>
      </c>
      <c r="F24" s="346">
        <f>+Brutos!AX17</f>
        <v>2</v>
      </c>
      <c r="G24" s="337">
        <f t="shared" si="0"/>
        <v>0.11764705882352941</v>
      </c>
      <c r="H24" s="305">
        <v>3.3322222222222222</v>
      </c>
      <c r="I24" s="306">
        <f t="shared" si="1"/>
        <v>3.1166666666666667</v>
      </c>
      <c r="J24" s="360">
        <f t="shared" si="2"/>
        <v>2.5</v>
      </c>
      <c r="K24" s="361">
        <f t="shared" si="3"/>
        <v>3.3333333333333335</v>
      </c>
      <c r="L24" s="361">
        <f t="shared" si="4"/>
        <v>3.75</v>
      </c>
      <c r="M24" s="361">
        <f t="shared" si="5"/>
        <v>4</v>
      </c>
      <c r="N24" s="362">
        <f t="shared" si="6"/>
        <v>2</v>
      </c>
      <c r="O24" s="363">
        <f>+Brutos!AC17</f>
        <v>4</v>
      </c>
      <c r="P24" s="364">
        <f>+Brutos!AD17</f>
        <v>1</v>
      </c>
      <c r="Q24" s="365">
        <f>+Brutos!AE17</f>
        <v>3.5</v>
      </c>
      <c r="R24" s="363">
        <f>+Brutos!AF17</f>
        <v>2.5</v>
      </c>
      <c r="S24" s="364">
        <f>+Brutos!AG17</f>
        <v>4</v>
      </c>
      <c r="T24" s="365">
        <f>+Brutos!AH17</f>
        <v>2.5</v>
      </c>
      <c r="U24" s="363">
        <f>+Brutos!AI17</f>
        <v>5</v>
      </c>
      <c r="V24" s="363">
        <f>+Brutos!AJ17</f>
        <v>5</v>
      </c>
      <c r="W24" s="363">
        <f>+Brutos!AK17</f>
        <v>5</v>
      </c>
      <c r="X24" s="363">
        <f>+Brutos!AL17</f>
        <v>2.5</v>
      </c>
      <c r="Y24" s="364">
        <f>+Brutos!AM17</f>
        <v>2.5</v>
      </c>
      <c r="Z24" s="365">
        <f>+Brutos!AN17</f>
        <v>4</v>
      </c>
      <c r="AA24" s="364">
        <f>+Brutos!AO17</f>
        <v>4</v>
      </c>
      <c r="AB24" s="365">
        <f>+Brutos!AP17</f>
        <v>1</v>
      </c>
      <c r="AC24" s="364">
        <f>+Brutos!AQ17</f>
        <v>3</v>
      </c>
    </row>
    <row r="25" spans="1:29" s="24" customFormat="1" ht="30" customHeight="1" x14ac:dyDescent="0.25">
      <c r="A25" s="343">
        <v>12</v>
      </c>
      <c r="B25" s="344" t="s">
        <v>103</v>
      </c>
      <c r="C25" s="345" t="s">
        <v>262</v>
      </c>
      <c r="D25" s="396">
        <v>0.42857142857142855</v>
      </c>
      <c r="E25" s="390">
        <v>20</v>
      </c>
      <c r="F25" s="346">
        <f>+Brutos!AX18</f>
        <v>7</v>
      </c>
      <c r="G25" s="337">
        <f t="shared" si="0"/>
        <v>0.35</v>
      </c>
      <c r="H25" s="305">
        <v>4.4269841269841272</v>
      </c>
      <c r="I25" s="306">
        <f t="shared" si="1"/>
        <v>3.6107142857142862</v>
      </c>
      <c r="J25" s="360">
        <f t="shared" si="2"/>
        <v>2.4285714285714288</v>
      </c>
      <c r="K25" s="361">
        <f t="shared" si="3"/>
        <v>4.1428571428571432</v>
      </c>
      <c r="L25" s="361">
        <f t="shared" si="4"/>
        <v>4.833333333333333</v>
      </c>
      <c r="M25" s="361">
        <f t="shared" si="5"/>
        <v>3.791666666666667</v>
      </c>
      <c r="N25" s="362">
        <f t="shared" si="6"/>
        <v>2.8571428571428572</v>
      </c>
      <c r="O25" s="363">
        <f>+Brutos!AC18</f>
        <v>3.8571428571428572</v>
      </c>
      <c r="P25" s="364">
        <f>+Brutos!AD18</f>
        <v>1</v>
      </c>
      <c r="Q25" s="365">
        <f>+Brutos!AE18</f>
        <v>4.1428571428571432</v>
      </c>
      <c r="R25" s="363">
        <f>+Brutos!AF18</f>
        <v>3.8571428571428572</v>
      </c>
      <c r="S25" s="364">
        <f>+Brutos!AG18</f>
        <v>4.4285714285714288</v>
      </c>
      <c r="T25" s="365">
        <f>+Brutos!AH18</f>
        <v>4.833333333333333</v>
      </c>
      <c r="U25" s="363">
        <f>+Brutos!AI18</f>
        <v>5</v>
      </c>
      <c r="V25" s="363">
        <f>+Brutos!AJ18</f>
        <v>5</v>
      </c>
      <c r="W25" s="363">
        <f>+Brutos!AK18</f>
        <v>4.5</v>
      </c>
      <c r="X25" s="363">
        <f>+Brutos!AL18</f>
        <v>5</v>
      </c>
      <c r="Y25" s="364">
        <f>+Brutos!AM18</f>
        <v>4.666666666666667</v>
      </c>
      <c r="Z25" s="365">
        <f>+Brutos!AN18</f>
        <v>3.8333333333333335</v>
      </c>
      <c r="AA25" s="364">
        <f>+Brutos!AO18</f>
        <v>3.75</v>
      </c>
      <c r="AB25" s="365">
        <f>+Brutos!AP18</f>
        <v>1</v>
      </c>
      <c r="AC25" s="364">
        <f>+Brutos!AQ18</f>
        <v>4.7142857142857144</v>
      </c>
    </row>
    <row r="26" spans="1:29" s="24" customFormat="1" ht="30" customHeight="1" x14ac:dyDescent="0.25">
      <c r="A26" s="343">
        <v>13</v>
      </c>
      <c r="B26" s="344" t="s">
        <v>98</v>
      </c>
      <c r="C26" s="345" t="s">
        <v>263</v>
      </c>
      <c r="D26" s="396">
        <v>0.36363636363636365</v>
      </c>
      <c r="E26" s="390">
        <v>20</v>
      </c>
      <c r="F26" s="346">
        <f>+Brutos!AX19</f>
        <v>13</v>
      </c>
      <c r="G26" s="337">
        <f t="shared" si="0"/>
        <v>0.65</v>
      </c>
      <c r="H26" s="305">
        <v>3.3583333333333334</v>
      </c>
      <c r="I26" s="306">
        <f t="shared" si="1"/>
        <v>3.5330341880341884</v>
      </c>
      <c r="J26" s="360">
        <f t="shared" si="2"/>
        <v>2.5</v>
      </c>
      <c r="K26" s="361">
        <f t="shared" si="3"/>
        <v>3.7179487179487176</v>
      </c>
      <c r="L26" s="361">
        <f t="shared" si="4"/>
        <v>4.443376068376069</v>
      </c>
      <c r="M26" s="361">
        <f t="shared" si="5"/>
        <v>4.2249999999999996</v>
      </c>
      <c r="N26" s="362">
        <f t="shared" si="6"/>
        <v>2.7788461538461537</v>
      </c>
      <c r="O26" s="363">
        <f>+Brutos!AC19</f>
        <v>3.6923076923076925</v>
      </c>
      <c r="P26" s="364">
        <f>+Brutos!AD19</f>
        <v>1.3076923076923077</v>
      </c>
      <c r="Q26" s="365">
        <f>+Brutos!AE19</f>
        <v>4</v>
      </c>
      <c r="R26" s="363">
        <f>+Brutos!AF19</f>
        <v>3.6923076923076925</v>
      </c>
      <c r="S26" s="364">
        <f>+Brutos!AG19</f>
        <v>3.4615384615384617</v>
      </c>
      <c r="T26" s="365">
        <f>+Brutos!AH19</f>
        <v>4.833333333333333</v>
      </c>
      <c r="U26" s="363">
        <f>+Brutos!AI19</f>
        <v>4.666666666666667</v>
      </c>
      <c r="V26" s="363">
        <f>+Brutos!AJ19</f>
        <v>4.6923076923076925</v>
      </c>
      <c r="W26" s="363">
        <f>+Brutos!AK19</f>
        <v>3.9230769230769229</v>
      </c>
      <c r="X26" s="363">
        <f>+Brutos!AL19</f>
        <v>4.4615384615384617</v>
      </c>
      <c r="Y26" s="364">
        <f>+Brutos!AM19</f>
        <v>4.083333333333333</v>
      </c>
      <c r="Z26" s="365">
        <f>+Brutos!AN19</f>
        <v>4.25</v>
      </c>
      <c r="AA26" s="364">
        <f>+Brutos!AO19</f>
        <v>4.2</v>
      </c>
      <c r="AB26" s="365">
        <f>+Brutos!AP19</f>
        <v>1.3076923076923077</v>
      </c>
      <c r="AC26" s="364">
        <f>+Brutos!AQ19</f>
        <v>4.25</v>
      </c>
    </row>
    <row r="27" spans="1:29" s="24" customFormat="1" ht="30" customHeight="1" x14ac:dyDescent="0.25">
      <c r="A27" s="343">
        <v>14</v>
      </c>
      <c r="B27" s="344" t="s">
        <v>89</v>
      </c>
      <c r="C27" s="345" t="s">
        <v>264</v>
      </c>
      <c r="D27" s="396">
        <v>0.8</v>
      </c>
      <c r="E27" s="390">
        <v>5</v>
      </c>
      <c r="F27" s="346">
        <f>+Brutos!AX20</f>
        <v>3</v>
      </c>
      <c r="G27" s="337">
        <f t="shared" si="0"/>
        <v>0.6</v>
      </c>
      <c r="H27" s="305">
        <v>3.5355892255892258</v>
      </c>
      <c r="I27" s="306">
        <f t="shared" si="1"/>
        <v>3.9666666666666663</v>
      </c>
      <c r="J27" s="360">
        <f t="shared" si="2"/>
        <v>3.166666666666667</v>
      </c>
      <c r="K27" s="361">
        <f t="shared" si="3"/>
        <v>4.333333333333333</v>
      </c>
      <c r="L27" s="361">
        <f t="shared" si="4"/>
        <v>4.833333333333333</v>
      </c>
      <c r="M27" s="361">
        <f t="shared" si="5"/>
        <v>3.833333333333333</v>
      </c>
      <c r="N27" s="362">
        <f t="shared" si="6"/>
        <v>3.666666666666667</v>
      </c>
      <c r="O27" s="363">
        <f>+Brutos!AC20</f>
        <v>4</v>
      </c>
      <c r="P27" s="364">
        <f>+Brutos!AD20</f>
        <v>2.3333333333333335</v>
      </c>
      <c r="Q27" s="365">
        <f>+Brutos!AE20</f>
        <v>4.333333333333333</v>
      </c>
      <c r="R27" s="363">
        <f>+Brutos!AF20</f>
        <v>4.666666666666667</v>
      </c>
      <c r="S27" s="364">
        <f>+Brutos!AG20</f>
        <v>4</v>
      </c>
      <c r="T27" s="365">
        <f>+Brutos!AH20</f>
        <v>5</v>
      </c>
      <c r="U27" s="363">
        <f>+Brutos!AI20</f>
        <v>5</v>
      </c>
      <c r="V27" s="363">
        <f>+Brutos!AJ20</f>
        <v>5</v>
      </c>
      <c r="W27" s="363">
        <f>+Brutos!AK20</f>
        <v>5</v>
      </c>
      <c r="X27" s="363">
        <f>+Brutos!AL20</f>
        <v>4.333333333333333</v>
      </c>
      <c r="Y27" s="364">
        <f>+Brutos!AM20</f>
        <v>4.666666666666667</v>
      </c>
      <c r="Z27" s="365">
        <f>+Brutos!AN20</f>
        <v>3.6666666666666665</v>
      </c>
      <c r="AA27" s="364">
        <f>+Brutos!AO20</f>
        <v>4</v>
      </c>
      <c r="AB27" s="365">
        <f>+Brutos!AP20</f>
        <v>2.3333333333333335</v>
      </c>
      <c r="AC27" s="364">
        <f>+Brutos!AQ20</f>
        <v>5</v>
      </c>
    </row>
    <row r="28" spans="1:29" s="24" customFormat="1" ht="30" customHeight="1" x14ac:dyDescent="0.25">
      <c r="A28" s="343">
        <v>15</v>
      </c>
      <c r="B28" s="344" t="s">
        <v>109</v>
      </c>
      <c r="C28" s="345" t="s">
        <v>265</v>
      </c>
      <c r="D28" s="396">
        <v>0.66666666666666663</v>
      </c>
      <c r="E28" s="390">
        <v>4</v>
      </c>
      <c r="F28" s="346">
        <f>+Brutos!AX21</f>
        <v>2</v>
      </c>
      <c r="G28" s="337">
        <f t="shared" si="0"/>
        <v>0.5</v>
      </c>
      <c r="H28" s="305">
        <v>4.2444444444444445</v>
      </c>
      <c r="I28" s="306">
        <f t="shared" si="1"/>
        <v>4.2666666666666666</v>
      </c>
      <c r="J28" s="360">
        <f t="shared" si="2"/>
        <v>4</v>
      </c>
      <c r="K28" s="361">
        <f t="shared" si="3"/>
        <v>4.333333333333333</v>
      </c>
      <c r="L28" s="361">
        <f t="shared" si="4"/>
        <v>4.25</v>
      </c>
      <c r="M28" s="361">
        <f t="shared" si="5"/>
        <v>4.75</v>
      </c>
      <c r="N28" s="362">
        <f t="shared" si="6"/>
        <v>4</v>
      </c>
      <c r="O28" s="363">
        <f>+Brutos!AC21</f>
        <v>5</v>
      </c>
      <c r="P28" s="364">
        <f>+Brutos!AD21</f>
        <v>3</v>
      </c>
      <c r="Q28" s="365">
        <f>+Brutos!AE21</f>
        <v>5</v>
      </c>
      <c r="R28" s="363">
        <f>+Brutos!AF21</f>
        <v>3.5</v>
      </c>
      <c r="S28" s="364">
        <f>+Brutos!AG21</f>
        <v>4.5</v>
      </c>
      <c r="T28" s="365">
        <f>+Brutos!AH21</f>
        <v>5</v>
      </c>
      <c r="U28" s="363">
        <f>+Brutos!AI21</f>
        <v>3.5</v>
      </c>
      <c r="V28" s="363">
        <f>+Brutos!AJ21</f>
        <v>2</v>
      </c>
      <c r="W28" s="363">
        <f>+Brutos!AK21</f>
        <v>5</v>
      </c>
      <c r="X28" s="363">
        <f>+Brutos!AL21</f>
        <v>5</v>
      </c>
      <c r="Y28" s="364">
        <f>+Brutos!AM21</f>
        <v>5</v>
      </c>
      <c r="Z28" s="365">
        <f>+Brutos!AN21</f>
        <v>4.5</v>
      </c>
      <c r="AA28" s="364">
        <f>+Brutos!AO21</f>
        <v>5</v>
      </c>
      <c r="AB28" s="365">
        <f>+Brutos!AP21</f>
        <v>3</v>
      </c>
      <c r="AC28" s="364">
        <f>+Brutos!AQ21</f>
        <v>5</v>
      </c>
    </row>
    <row r="29" spans="1:29" s="24" customFormat="1" ht="30" customHeight="1" x14ac:dyDescent="0.25">
      <c r="A29" s="343">
        <v>16</v>
      </c>
      <c r="B29" s="344" t="s">
        <v>105</v>
      </c>
      <c r="C29" s="345" t="s">
        <v>266</v>
      </c>
      <c r="D29" s="396">
        <v>1</v>
      </c>
      <c r="E29" s="390">
        <v>22</v>
      </c>
      <c r="F29" s="346">
        <f>+Brutos!AX22</f>
        <v>11</v>
      </c>
      <c r="G29" s="337">
        <f t="shared" si="0"/>
        <v>0.5</v>
      </c>
      <c r="H29" s="305">
        <v>4.3736507936507945</v>
      </c>
      <c r="I29" s="306">
        <f t="shared" si="1"/>
        <v>3.4696969696969697</v>
      </c>
      <c r="J29" s="360">
        <f t="shared" si="2"/>
        <v>2.4545454545454546</v>
      </c>
      <c r="K29" s="361">
        <f t="shared" si="3"/>
        <v>3.8484848484848482</v>
      </c>
      <c r="L29" s="361">
        <f t="shared" si="4"/>
        <v>4.2954545454545459</v>
      </c>
      <c r="M29" s="361">
        <f t="shared" si="5"/>
        <v>4.25</v>
      </c>
      <c r="N29" s="362">
        <f t="shared" si="6"/>
        <v>2.5</v>
      </c>
      <c r="O29" s="363">
        <f>+Brutos!AC22</f>
        <v>3.9090909090909092</v>
      </c>
      <c r="P29" s="364">
        <f>+Brutos!AD22</f>
        <v>1</v>
      </c>
      <c r="Q29" s="365">
        <f>+Brutos!AE22</f>
        <v>4.1818181818181817</v>
      </c>
      <c r="R29" s="363">
        <f>+Brutos!AF22</f>
        <v>3.7272727272727271</v>
      </c>
      <c r="S29" s="364">
        <f>+Brutos!AG22</f>
        <v>3.6363636363636362</v>
      </c>
      <c r="T29" s="365">
        <f>+Brutos!AH22</f>
        <v>4.7</v>
      </c>
      <c r="U29" s="363">
        <f>+Brutos!AI22</f>
        <v>4.5999999999999996</v>
      </c>
      <c r="V29" s="363">
        <f>+Brutos!AJ22</f>
        <v>4.5999999999999996</v>
      </c>
      <c r="W29" s="363">
        <f>+Brutos!AK22</f>
        <v>4.3</v>
      </c>
      <c r="X29" s="363">
        <f>+Brutos!AL22</f>
        <v>4.3</v>
      </c>
      <c r="Y29" s="364">
        <f>+Brutos!AM22</f>
        <v>3.2727272727272729</v>
      </c>
      <c r="Z29" s="365">
        <f>+Brutos!AN22</f>
        <v>4</v>
      </c>
      <c r="AA29" s="364">
        <f>+Brutos!AO22</f>
        <v>4.5</v>
      </c>
      <c r="AB29" s="365">
        <f>+Brutos!AP22</f>
        <v>1</v>
      </c>
      <c r="AC29" s="364">
        <f>+Brutos!AQ22</f>
        <v>4</v>
      </c>
    </row>
    <row r="30" spans="1:29" s="24" customFormat="1" ht="30" customHeight="1" x14ac:dyDescent="0.25">
      <c r="A30" s="343">
        <v>17</v>
      </c>
      <c r="B30" s="344" t="s">
        <v>117</v>
      </c>
      <c r="C30" s="345" t="s">
        <v>267</v>
      </c>
      <c r="D30" s="396">
        <v>0.54545454545454541</v>
      </c>
      <c r="E30" s="390">
        <v>26</v>
      </c>
      <c r="F30" s="346">
        <f>+Brutos!AX23</f>
        <v>13</v>
      </c>
      <c r="G30" s="337">
        <f t="shared" si="0"/>
        <v>0.5</v>
      </c>
      <c r="H30" s="305">
        <v>3.54</v>
      </c>
      <c r="I30" s="306">
        <f t="shared" si="1"/>
        <v>3.3477855477855476</v>
      </c>
      <c r="J30" s="360">
        <f t="shared" si="2"/>
        <v>2.3846153846153846</v>
      </c>
      <c r="K30" s="361">
        <f t="shared" si="3"/>
        <v>3.6153846153846154</v>
      </c>
      <c r="L30" s="361">
        <f t="shared" si="4"/>
        <v>4.1235431235431239</v>
      </c>
      <c r="M30" s="361">
        <f t="shared" si="5"/>
        <v>4</v>
      </c>
      <c r="N30" s="362">
        <f t="shared" si="6"/>
        <v>2.6153846153846154</v>
      </c>
      <c r="O30" s="363">
        <f>+Brutos!AC23</f>
        <v>3.7692307692307692</v>
      </c>
      <c r="P30" s="364">
        <f>+Brutos!AD23</f>
        <v>1</v>
      </c>
      <c r="Q30" s="365">
        <f>+Brutos!AE23</f>
        <v>3.8461538461538463</v>
      </c>
      <c r="R30" s="363">
        <f>+Brutos!AF23</f>
        <v>3.1538461538461537</v>
      </c>
      <c r="S30" s="364">
        <f>+Brutos!AG23</f>
        <v>3.8461538461538463</v>
      </c>
      <c r="T30" s="365">
        <f>+Brutos!AH23</f>
        <v>4.4615384615384617</v>
      </c>
      <c r="U30" s="363">
        <f>+Brutos!AI23</f>
        <v>4.3076923076923075</v>
      </c>
      <c r="V30" s="363">
        <f>+Brutos!AJ23</f>
        <v>4.615384615384615</v>
      </c>
      <c r="W30" s="363">
        <f>+Brutos!AK23</f>
        <v>3.8181818181818183</v>
      </c>
      <c r="X30" s="363">
        <f>+Brutos!AL23</f>
        <v>3.8461538461538463</v>
      </c>
      <c r="Y30" s="364">
        <f>+Brutos!AM23</f>
        <v>3.6923076923076925</v>
      </c>
      <c r="Z30" s="365">
        <f>+Brutos!AN23</f>
        <v>3.9166666666666665</v>
      </c>
      <c r="AA30" s="364">
        <f>+Brutos!AO23</f>
        <v>4.083333333333333</v>
      </c>
      <c r="AB30" s="365">
        <f>+Brutos!AP23</f>
        <v>1.3076923076923077</v>
      </c>
      <c r="AC30" s="364">
        <f>+Brutos!AQ23</f>
        <v>3.9230769230769229</v>
      </c>
    </row>
    <row r="31" spans="1:29" s="24" customFormat="1" ht="30" customHeight="1" x14ac:dyDescent="0.25">
      <c r="A31" s="343">
        <v>18</v>
      </c>
      <c r="B31" s="344" t="s">
        <v>102</v>
      </c>
      <c r="C31" s="345" t="s">
        <v>268</v>
      </c>
      <c r="D31" s="396">
        <v>0.5</v>
      </c>
      <c r="E31" s="390">
        <v>8</v>
      </c>
      <c r="F31" s="346">
        <f>+Brutos!AX24</f>
        <v>4</v>
      </c>
      <c r="G31" s="337">
        <f t="shared" si="0"/>
        <v>0.5</v>
      </c>
      <c r="H31" s="305">
        <v>3.8833333333333329</v>
      </c>
      <c r="I31" s="306">
        <f t="shared" si="1"/>
        <v>2.9249999999999998</v>
      </c>
      <c r="J31" s="360">
        <f t="shared" si="2"/>
        <v>2.125</v>
      </c>
      <c r="K31" s="361">
        <f t="shared" si="3"/>
        <v>2.5833333333333335</v>
      </c>
      <c r="L31" s="361">
        <f t="shared" si="4"/>
        <v>3.7916666666666665</v>
      </c>
      <c r="M31" s="361">
        <f t="shared" si="5"/>
        <v>3.5</v>
      </c>
      <c r="N31" s="362">
        <f t="shared" si="6"/>
        <v>2.625</v>
      </c>
      <c r="O31" s="363">
        <f>+Brutos!AC24</f>
        <v>3.25</v>
      </c>
      <c r="P31" s="364">
        <f>+Brutos!AD24</f>
        <v>1</v>
      </c>
      <c r="Q31" s="365">
        <f>+Brutos!AE24</f>
        <v>3</v>
      </c>
      <c r="R31" s="363">
        <f>+Brutos!AF24</f>
        <v>2.5</v>
      </c>
      <c r="S31" s="364">
        <f>+Brutos!AG24</f>
        <v>2.25</v>
      </c>
      <c r="T31" s="365">
        <f>+Brutos!AH24</f>
        <v>4.25</v>
      </c>
      <c r="U31" s="363">
        <f>+Brutos!AI24</f>
        <v>4.5</v>
      </c>
      <c r="V31" s="363">
        <f>+Brutos!AJ24</f>
        <v>4</v>
      </c>
      <c r="W31" s="363">
        <f>+Brutos!AK24</f>
        <v>3.5</v>
      </c>
      <c r="X31" s="363">
        <f>+Brutos!AL24</f>
        <v>3.5</v>
      </c>
      <c r="Y31" s="364">
        <f>+Brutos!AM24</f>
        <v>3</v>
      </c>
      <c r="Z31" s="365">
        <f>+Brutos!AN24</f>
        <v>3.25</v>
      </c>
      <c r="AA31" s="364">
        <f>+Brutos!AO24</f>
        <v>3.75</v>
      </c>
      <c r="AB31" s="365">
        <f>+Brutos!AP24</f>
        <v>2</v>
      </c>
      <c r="AC31" s="364">
        <f>+Brutos!AQ24</f>
        <v>3.25</v>
      </c>
    </row>
    <row r="32" spans="1:29" s="24" customFormat="1" ht="30" customHeight="1" x14ac:dyDescent="0.25">
      <c r="A32" s="343">
        <v>19</v>
      </c>
      <c r="B32" s="344" t="s">
        <v>120</v>
      </c>
      <c r="C32" s="345" t="s">
        <v>269</v>
      </c>
      <c r="D32" s="396">
        <v>1</v>
      </c>
      <c r="E32" s="390">
        <v>2</v>
      </c>
      <c r="F32" s="346">
        <f>+Brutos!AX25</f>
        <v>1</v>
      </c>
      <c r="G32" s="337">
        <f t="shared" si="0"/>
        <v>0.5</v>
      </c>
      <c r="H32" s="305">
        <v>4.5666666666666673</v>
      </c>
      <c r="I32" s="306">
        <f t="shared" si="1"/>
        <v>4.8666666666666663</v>
      </c>
      <c r="J32" s="360">
        <f t="shared" ref="J32" si="7">AVERAGE(O32:P32)</f>
        <v>5</v>
      </c>
      <c r="K32" s="361">
        <f t="shared" ref="K32" si="8">AVERAGE(Q32:S32)</f>
        <v>4.333333333333333</v>
      </c>
      <c r="L32" s="361">
        <f t="shared" ref="L32" si="9">AVERAGE(T32:Y32)</f>
        <v>5</v>
      </c>
      <c r="M32" s="361">
        <f t="shared" ref="M32" si="10">AVERAGE(Z32:AA32)</f>
        <v>5</v>
      </c>
      <c r="N32" s="362">
        <f t="shared" ref="N32" si="11">AVERAGE(AB32:AC32)</f>
        <v>5</v>
      </c>
      <c r="O32" s="363">
        <f>+Brutos!AC25</f>
        <v>5</v>
      </c>
      <c r="P32" s="364">
        <f>+Brutos!AD25</f>
        <v>5</v>
      </c>
      <c r="Q32" s="365">
        <f>+Brutos!AE25</f>
        <v>5</v>
      </c>
      <c r="R32" s="363">
        <f>+Brutos!AF25</f>
        <v>4</v>
      </c>
      <c r="S32" s="364">
        <f>+Brutos!AG25</f>
        <v>4</v>
      </c>
      <c r="T32" s="365">
        <f>+Brutos!AH25</f>
        <v>5</v>
      </c>
      <c r="U32" s="363">
        <f>+Brutos!AI25</f>
        <v>5</v>
      </c>
      <c r="V32" s="363">
        <f>+Brutos!AJ25</f>
        <v>5</v>
      </c>
      <c r="W32" s="363">
        <f>+Brutos!AK25</f>
        <v>5</v>
      </c>
      <c r="X32" s="363">
        <f>+Brutos!AL25</f>
        <v>5</v>
      </c>
      <c r="Y32" s="364">
        <f>+Brutos!AM25</f>
        <v>5</v>
      </c>
      <c r="Z32" s="365">
        <f>+Brutos!AN25</f>
        <v>5</v>
      </c>
      <c r="AA32" s="364">
        <f>+Brutos!AO25</f>
        <v>5</v>
      </c>
      <c r="AB32" s="365">
        <f>+Brutos!AP25</f>
        <v>5</v>
      </c>
      <c r="AC32" s="364">
        <f>+Brutos!AQ25</f>
        <v>5</v>
      </c>
    </row>
    <row r="33" spans="1:29" s="24" customFormat="1" ht="30" customHeight="1" x14ac:dyDescent="0.25">
      <c r="A33" s="343">
        <v>20</v>
      </c>
      <c r="B33" s="344" t="s">
        <v>95</v>
      </c>
      <c r="C33" s="345" t="s">
        <v>270</v>
      </c>
      <c r="D33" s="396">
        <v>0.625</v>
      </c>
      <c r="E33" s="390">
        <v>18</v>
      </c>
      <c r="F33" s="346">
        <f>+Brutos!AX26</f>
        <v>7</v>
      </c>
      <c r="G33" s="337">
        <f t="shared" si="0"/>
        <v>0.3888888888888889</v>
      </c>
      <c r="H33" s="305">
        <v>3.9151542901542897</v>
      </c>
      <c r="I33" s="306">
        <f t="shared" si="1"/>
        <v>3.0350793650793646</v>
      </c>
      <c r="J33" s="360">
        <f t="shared" si="2"/>
        <v>2.0714285714285712</v>
      </c>
      <c r="K33" s="361">
        <f t="shared" si="3"/>
        <v>3.2936507936507931</v>
      </c>
      <c r="L33" s="361">
        <f t="shared" si="4"/>
        <v>3.8912698412698412</v>
      </c>
      <c r="M33" s="361">
        <f t="shared" si="5"/>
        <v>3.6333333333333333</v>
      </c>
      <c r="N33" s="362">
        <f t="shared" si="6"/>
        <v>2.2857142857142856</v>
      </c>
      <c r="O33" s="363">
        <f>+Brutos!AC26</f>
        <v>3.1428571428571428</v>
      </c>
      <c r="P33" s="364">
        <f>+Brutos!AD26</f>
        <v>1</v>
      </c>
      <c r="Q33" s="365">
        <f>+Brutos!AE26</f>
        <v>3.2857142857142856</v>
      </c>
      <c r="R33" s="363">
        <f>+Brutos!AF26</f>
        <v>3.4285714285714284</v>
      </c>
      <c r="S33" s="364">
        <f>+Brutos!AG26</f>
        <v>3.1666666666666665</v>
      </c>
      <c r="T33" s="365">
        <f>+Brutos!AH26</f>
        <v>3.4285714285714284</v>
      </c>
      <c r="U33" s="363">
        <f>+Brutos!AI26</f>
        <v>4.2857142857142856</v>
      </c>
      <c r="V33" s="363">
        <f>+Brutos!AJ26</f>
        <v>4.333333333333333</v>
      </c>
      <c r="W33" s="363">
        <f>+Brutos!AK26</f>
        <v>3.8333333333333335</v>
      </c>
      <c r="X33" s="363">
        <f>+Brutos!AL26</f>
        <v>3.6666666666666665</v>
      </c>
      <c r="Y33" s="364">
        <f>+Brutos!AM26</f>
        <v>3.8</v>
      </c>
      <c r="Z33" s="365">
        <f>+Brutos!AN26</f>
        <v>3.6666666666666665</v>
      </c>
      <c r="AA33" s="364">
        <f>+Brutos!AO26</f>
        <v>3.6</v>
      </c>
      <c r="AB33" s="365">
        <f>+Brutos!AP26</f>
        <v>1</v>
      </c>
      <c r="AC33" s="364">
        <f>+Brutos!AQ26</f>
        <v>3.5714285714285716</v>
      </c>
    </row>
    <row r="34" spans="1:29" s="24" customFormat="1" ht="30" customHeight="1" x14ac:dyDescent="0.25">
      <c r="A34" s="343">
        <v>21</v>
      </c>
      <c r="B34" s="344" t="s">
        <v>101</v>
      </c>
      <c r="C34" s="345" t="s">
        <v>271</v>
      </c>
      <c r="D34" s="396">
        <v>0.22222222222222221</v>
      </c>
      <c r="E34" s="390">
        <v>13</v>
      </c>
      <c r="F34" s="346">
        <f>+Brutos!AX27</f>
        <v>8</v>
      </c>
      <c r="G34" s="337">
        <f t="shared" si="0"/>
        <v>0.61538461538461542</v>
      </c>
      <c r="H34" s="305">
        <v>4.0166666666666675</v>
      </c>
      <c r="I34" s="306">
        <f t="shared" si="1"/>
        <v>3.65</v>
      </c>
      <c r="J34" s="360">
        <f t="shared" si="2"/>
        <v>2.625</v>
      </c>
      <c r="K34" s="361">
        <f t="shared" si="3"/>
        <v>4.041666666666667</v>
      </c>
      <c r="L34" s="361">
        <f t="shared" si="4"/>
        <v>4.520833333333333</v>
      </c>
      <c r="M34" s="361">
        <f t="shared" si="5"/>
        <v>4.25</v>
      </c>
      <c r="N34" s="362">
        <f t="shared" si="6"/>
        <v>2.8125</v>
      </c>
      <c r="O34" s="363">
        <f>+Brutos!AC27</f>
        <v>4.25</v>
      </c>
      <c r="P34" s="364">
        <f>+Brutos!AD27</f>
        <v>1</v>
      </c>
      <c r="Q34" s="365">
        <f>+Brutos!AE27</f>
        <v>4</v>
      </c>
      <c r="R34" s="363">
        <f>+Brutos!AF27</f>
        <v>4</v>
      </c>
      <c r="S34" s="364">
        <f>+Brutos!AG27</f>
        <v>4.125</v>
      </c>
      <c r="T34" s="365">
        <f>+Brutos!AH27</f>
        <v>4.625</v>
      </c>
      <c r="U34" s="363">
        <f>+Brutos!AI27</f>
        <v>4.75</v>
      </c>
      <c r="V34" s="363">
        <f>+Brutos!AJ27</f>
        <v>4.75</v>
      </c>
      <c r="W34" s="363">
        <f>+Brutos!AK27</f>
        <v>4.875</v>
      </c>
      <c r="X34" s="363">
        <f>+Brutos!AL27</f>
        <v>4.125</v>
      </c>
      <c r="Y34" s="364">
        <f>+Brutos!AM27</f>
        <v>4</v>
      </c>
      <c r="Z34" s="365">
        <f>+Brutos!AN27</f>
        <v>4.5</v>
      </c>
      <c r="AA34" s="364">
        <f>+Brutos!AO27</f>
        <v>4</v>
      </c>
      <c r="AB34" s="365">
        <f>+Brutos!AP27</f>
        <v>1</v>
      </c>
      <c r="AC34" s="364">
        <f>+Brutos!AQ27</f>
        <v>4.625</v>
      </c>
    </row>
    <row r="35" spans="1:29" s="24" customFormat="1" ht="30" customHeight="1" x14ac:dyDescent="0.25">
      <c r="A35" s="343">
        <v>22</v>
      </c>
      <c r="B35" s="344" t="s">
        <v>94</v>
      </c>
      <c r="C35" s="345" t="s">
        <v>272</v>
      </c>
      <c r="D35" s="396">
        <v>0.55555555555555558</v>
      </c>
      <c r="E35" s="390">
        <v>9</v>
      </c>
      <c r="F35" s="346">
        <f>+Brutos!AX28</f>
        <v>6</v>
      </c>
      <c r="G35" s="337">
        <f t="shared" si="0"/>
        <v>0.66666666666666663</v>
      </c>
      <c r="H35" s="305">
        <v>3.7555555555555555</v>
      </c>
      <c r="I35" s="306">
        <f t="shared" si="1"/>
        <v>3.6</v>
      </c>
      <c r="J35" s="360">
        <f t="shared" si="2"/>
        <v>2.5</v>
      </c>
      <c r="K35" s="361">
        <f t="shared" si="3"/>
        <v>3.7222222222222219</v>
      </c>
      <c r="L35" s="361">
        <f t="shared" si="4"/>
        <v>4.5277777777777777</v>
      </c>
      <c r="M35" s="361">
        <f t="shared" si="5"/>
        <v>4.5</v>
      </c>
      <c r="N35" s="362">
        <f t="shared" si="6"/>
        <v>2.75</v>
      </c>
      <c r="O35" s="363">
        <f>+Brutos!AC28</f>
        <v>4</v>
      </c>
      <c r="P35" s="364">
        <f>+Brutos!AD28</f>
        <v>1</v>
      </c>
      <c r="Q35" s="365">
        <f>+Brutos!AE28</f>
        <v>3.8333333333333335</v>
      </c>
      <c r="R35" s="363">
        <f>+Brutos!AF28</f>
        <v>3.6666666666666665</v>
      </c>
      <c r="S35" s="364">
        <f>+Brutos!AG28</f>
        <v>3.6666666666666665</v>
      </c>
      <c r="T35" s="365">
        <f>+Brutos!AH28</f>
        <v>4.666666666666667</v>
      </c>
      <c r="U35" s="363">
        <f>+Brutos!AI28</f>
        <v>5</v>
      </c>
      <c r="V35" s="363">
        <f>+Brutos!AJ28</f>
        <v>5</v>
      </c>
      <c r="W35" s="363">
        <f>+Brutos!AK28</f>
        <v>4.5</v>
      </c>
      <c r="X35" s="363">
        <f>+Brutos!AL28</f>
        <v>4</v>
      </c>
      <c r="Y35" s="364">
        <f>+Brutos!AM28</f>
        <v>4</v>
      </c>
      <c r="Z35" s="365">
        <f>+Brutos!AN28</f>
        <v>4.5</v>
      </c>
      <c r="AA35" s="364">
        <f>+Brutos!AO28</f>
        <v>4.5</v>
      </c>
      <c r="AB35" s="365">
        <f>+Brutos!AP28</f>
        <v>1</v>
      </c>
      <c r="AC35" s="364">
        <f>+Brutos!AQ28</f>
        <v>4.5</v>
      </c>
    </row>
    <row r="36" spans="1:29" s="24" customFormat="1" ht="30" customHeight="1" x14ac:dyDescent="0.25">
      <c r="A36" s="343">
        <v>23</v>
      </c>
      <c r="B36" s="344" t="s">
        <v>114</v>
      </c>
      <c r="C36" s="345" t="s">
        <v>273</v>
      </c>
      <c r="D36" s="396">
        <v>0.42857142857142855</v>
      </c>
      <c r="E36" s="390">
        <v>8</v>
      </c>
      <c r="F36" s="346">
        <f>+Brutos!AX29</f>
        <v>2</v>
      </c>
      <c r="G36" s="337">
        <f t="shared" si="0"/>
        <v>0.25</v>
      </c>
      <c r="H36" s="305">
        <v>4.0388888888888888</v>
      </c>
      <c r="I36" s="306">
        <f t="shared" si="1"/>
        <v>4.55</v>
      </c>
      <c r="J36" s="360">
        <f t="shared" si="2"/>
        <v>4</v>
      </c>
      <c r="K36" s="361">
        <f t="shared" si="3"/>
        <v>5</v>
      </c>
      <c r="L36" s="361">
        <f t="shared" si="4"/>
        <v>4.75</v>
      </c>
      <c r="M36" s="361">
        <f t="shared" si="5"/>
        <v>5</v>
      </c>
      <c r="N36" s="362">
        <f t="shared" si="6"/>
        <v>4</v>
      </c>
      <c r="O36" s="363">
        <f>+Brutos!AC29</f>
        <v>5</v>
      </c>
      <c r="P36" s="364">
        <f>+Brutos!AD29</f>
        <v>3</v>
      </c>
      <c r="Q36" s="365">
        <f>+Brutos!AE29</f>
        <v>5</v>
      </c>
      <c r="R36" s="363">
        <f>+Brutos!AF29</f>
        <v>5</v>
      </c>
      <c r="S36" s="364">
        <f>+Brutos!AG29</f>
        <v>5</v>
      </c>
      <c r="T36" s="365">
        <f>+Brutos!AH29</f>
        <v>5</v>
      </c>
      <c r="U36" s="363">
        <f>+Brutos!AI29</f>
        <v>5</v>
      </c>
      <c r="V36" s="363">
        <f>+Brutos!AJ29</f>
        <v>5</v>
      </c>
      <c r="W36" s="363">
        <f>+Brutos!AK29</f>
        <v>4.5</v>
      </c>
      <c r="X36" s="363">
        <f>+Brutos!AL29</f>
        <v>4.5</v>
      </c>
      <c r="Y36" s="364">
        <f>+Brutos!AM29</f>
        <v>4.5</v>
      </c>
      <c r="Z36" s="365">
        <f>+Brutos!AN29</f>
        <v>5</v>
      </c>
      <c r="AA36" s="364">
        <f>+Brutos!AO29</f>
        <v>5</v>
      </c>
      <c r="AB36" s="365">
        <f>+Brutos!AP29</f>
        <v>3</v>
      </c>
      <c r="AC36" s="364">
        <f>+Brutos!AQ29</f>
        <v>5</v>
      </c>
    </row>
    <row r="37" spans="1:29" s="24" customFormat="1" ht="30" customHeight="1" x14ac:dyDescent="0.25">
      <c r="A37" s="343">
        <v>24</v>
      </c>
      <c r="B37" s="344" t="s">
        <v>90</v>
      </c>
      <c r="C37" s="345" t="s">
        <v>274</v>
      </c>
      <c r="D37" s="396">
        <v>0.58333333333333337</v>
      </c>
      <c r="E37" s="390">
        <v>23</v>
      </c>
      <c r="F37" s="346">
        <f>+Brutos!AX30</f>
        <v>11</v>
      </c>
      <c r="G37" s="337">
        <f t="shared" si="0"/>
        <v>0.47826086956521741</v>
      </c>
      <c r="H37" s="305">
        <v>3.9953962703962702</v>
      </c>
      <c r="I37" s="306">
        <f t="shared" si="1"/>
        <v>3.6086616161616165</v>
      </c>
      <c r="J37" s="360">
        <f t="shared" si="2"/>
        <v>2.2272727272727275</v>
      </c>
      <c r="K37" s="361">
        <f t="shared" si="3"/>
        <v>4.0606060606060606</v>
      </c>
      <c r="L37" s="361">
        <f t="shared" si="4"/>
        <v>4.4170454545454545</v>
      </c>
      <c r="M37" s="361">
        <f t="shared" si="5"/>
        <v>4.6111111111111107</v>
      </c>
      <c r="N37" s="362">
        <f t="shared" si="6"/>
        <v>2.7272727272727271</v>
      </c>
      <c r="O37" s="363">
        <f>+Brutos!AC30</f>
        <v>3.4545454545454546</v>
      </c>
      <c r="P37" s="364">
        <f>+Brutos!AD30</f>
        <v>1</v>
      </c>
      <c r="Q37" s="365">
        <f>+Brutos!AE30</f>
        <v>4</v>
      </c>
      <c r="R37" s="363">
        <f>+Brutos!AF30</f>
        <v>3.9090909090909092</v>
      </c>
      <c r="S37" s="364">
        <f>+Brutos!AG30</f>
        <v>4.2727272727272725</v>
      </c>
      <c r="T37" s="365">
        <f>+Brutos!AH30</f>
        <v>4.6363636363636367</v>
      </c>
      <c r="U37" s="363">
        <f>+Brutos!AI30</f>
        <v>4.4545454545454541</v>
      </c>
      <c r="V37" s="363">
        <f>+Brutos!AJ30</f>
        <v>4.4000000000000004</v>
      </c>
      <c r="W37" s="363">
        <f>+Brutos!AK30</f>
        <v>4.5454545454545459</v>
      </c>
      <c r="X37" s="363">
        <f>+Brutos!AL30</f>
        <v>4.0909090909090908</v>
      </c>
      <c r="Y37" s="364">
        <f>+Brutos!AM30</f>
        <v>4.375</v>
      </c>
      <c r="Z37" s="365">
        <f>+Brutos!AN30</f>
        <v>4.7777777777777777</v>
      </c>
      <c r="AA37" s="364">
        <f>+Brutos!AO30</f>
        <v>4.4444444444444446</v>
      </c>
      <c r="AB37" s="365">
        <f>+Brutos!AP30</f>
        <v>1</v>
      </c>
      <c r="AC37" s="364">
        <f>+Brutos!AQ30</f>
        <v>4.4545454545454541</v>
      </c>
    </row>
    <row r="38" spans="1:29" s="24" customFormat="1" ht="30" customHeight="1" x14ac:dyDescent="0.25">
      <c r="A38" s="343">
        <v>25</v>
      </c>
      <c r="B38" s="344" t="s">
        <v>119</v>
      </c>
      <c r="C38" s="345" t="s">
        <v>275</v>
      </c>
      <c r="D38" s="396">
        <v>0.4</v>
      </c>
      <c r="E38" s="390">
        <v>4</v>
      </c>
      <c r="F38" s="346">
        <f>+Brutos!AX31</f>
        <v>3</v>
      </c>
      <c r="G38" s="337">
        <f t="shared" si="0"/>
        <v>0.75</v>
      </c>
      <c r="H38" s="305">
        <v>4.7</v>
      </c>
      <c r="I38" s="306">
        <f t="shared" si="1"/>
        <v>3.7333333333333329</v>
      </c>
      <c r="J38" s="360">
        <f t="shared" si="2"/>
        <v>2.8333333333333335</v>
      </c>
      <c r="K38" s="361">
        <f t="shared" si="3"/>
        <v>3.6666666666666665</v>
      </c>
      <c r="L38" s="361">
        <f t="shared" si="4"/>
        <v>4.583333333333333</v>
      </c>
      <c r="M38" s="361">
        <f t="shared" si="5"/>
        <v>4.75</v>
      </c>
      <c r="N38" s="362">
        <f t="shared" si="6"/>
        <v>2.8333333333333335</v>
      </c>
      <c r="O38" s="363">
        <f>+Brutos!AC31</f>
        <v>4.666666666666667</v>
      </c>
      <c r="P38" s="364">
        <f>+Brutos!AD31</f>
        <v>1</v>
      </c>
      <c r="Q38" s="365">
        <f>+Brutos!AE31</f>
        <v>3.6666666666666665</v>
      </c>
      <c r="R38" s="363">
        <f>+Brutos!AF31</f>
        <v>3.6666666666666665</v>
      </c>
      <c r="S38" s="364">
        <f>+Brutos!AG31</f>
        <v>3.6666666666666665</v>
      </c>
      <c r="T38" s="365">
        <f>+Brutos!AH31</f>
        <v>5</v>
      </c>
      <c r="U38" s="363">
        <f>+Brutos!AI31</f>
        <v>5</v>
      </c>
      <c r="V38" s="363">
        <f>+Brutos!AJ31</f>
        <v>5</v>
      </c>
      <c r="W38" s="363">
        <f>+Brutos!AK31</f>
        <v>5</v>
      </c>
      <c r="X38" s="363">
        <f>+Brutos!AL31</f>
        <v>4</v>
      </c>
      <c r="Y38" s="364">
        <f>+Brutos!AM31</f>
        <v>3.5</v>
      </c>
      <c r="Z38" s="365">
        <f>+Brutos!AN31</f>
        <v>5</v>
      </c>
      <c r="AA38" s="364">
        <f>+Brutos!AO31</f>
        <v>4.5</v>
      </c>
      <c r="AB38" s="365">
        <f>+Brutos!AP31</f>
        <v>1</v>
      </c>
      <c r="AC38" s="364">
        <f>+Brutos!AQ31</f>
        <v>4.666666666666667</v>
      </c>
    </row>
    <row r="39" spans="1:29" s="24" customFormat="1" ht="30" customHeight="1" x14ac:dyDescent="0.25">
      <c r="A39" s="343">
        <v>26</v>
      </c>
      <c r="B39" s="344" t="s">
        <v>107</v>
      </c>
      <c r="C39" s="345" t="s">
        <v>276</v>
      </c>
      <c r="D39" s="396">
        <v>0.54545454545454541</v>
      </c>
      <c r="E39" s="390">
        <v>11</v>
      </c>
      <c r="F39" s="346">
        <f>+Brutos!AX32</f>
        <v>3</v>
      </c>
      <c r="G39" s="337">
        <f t="shared" si="0"/>
        <v>0.27272727272727271</v>
      </c>
      <c r="H39" s="305">
        <v>3.6377777777777771</v>
      </c>
      <c r="I39" s="306">
        <f t="shared" si="1"/>
        <v>3.4</v>
      </c>
      <c r="J39" s="360">
        <f t="shared" si="2"/>
        <v>2</v>
      </c>
      <c r="K39" s="361">
        <f t="shared" si="3"/>
        <v>3.8888888888888893</v>
      </c>
      <c r="L39" s="361">
        <f t="shared" si="4"/>
        <v>4.4444444444444446</v>
      </c>
      <c r="M39" s="361">
        <f t="shared" si="5"/>
        <v>4.333333333333333</v>
      </c>
      <c r="N39" s="362">
        <f t="shared" si="6"/>
        <v>2.333333333333333</v>
      </c>
      <c r="O39" s="363">
        <f>+Brutos!AC32</f>
        <v>3</v>
      </c>
      <c r="P39" s="364">
        <f>+Brutos!AD32</f>
        <v>1</v>
      </c>
      <c r="Q39" s="365">
        <f>+Brutos!AE32</f>
        <v>5</v>
      </c>
      <c r="R39" s="363">
        <f>+Brutos!AF32</f>
        <v>3.3333333333333335</v>
      </c>
      <c r="S39" s="364">
        <f>+Brutos!AG32</f>
        <v>3.3333333333333335</v>
      </c>
      <c r="T39" s="365">
        <f>+Brutos!AH32</f>
        <v>4.666666666666667</v>
      </c>
      <c r="U39" s="363">
        <f>+Brutos!AI32</f>
        <v>5</v>
      </c>
      <c r="V39" s="363">
        <f>+Brutos!AJ32</f>
        <v>5</v>
      </c>
      <c r="W39" s="363">
        <f>+Brutos!AK32</f>
        <v>3.6666666666666665</v>
      </c>
      <c r="X39" s="363">
        <f>+Brutos!AL32</f>
        <v>4.333333333333333</v>
      </c>
      <c r="Y39" s="364">
        <f>+Brutos!AM32</f>
        <v>4</v>
      </c>
      <c r="Z39" s="365">
        <f>+Brutos!AN32</f>
        <v>4.333333333333333</v>
      </c>
      <c r="AA39" s="364">
        <f>+Brutos!AO32</f>
        <v>4.333333333333333</v>
      </c>
      <c r="AB39" s="365">
        <f>+Brutos!AP32</f>
        <v>1</v>
      </c>
      <c r="AC39" s="364">
        <f>+Brutos!AQ32</f>
        <v>3.6666666666666665</v>
      </c>
    </row>
    <row r="40" spans="1:29" s="24" customFormat="1" ht="30" customHeight="1" x14ac:dyDescent="0.25">
      <c r="A40" s="343">
        <v>27</v>
      </c>
      <c r="B40" s="344" t="s">
        <v>116</v>
      </c>
      <c r="C40" s="345" t="s">
        <v>277</v>
      </c>
      <c r="D40" s="396">
        <v>0.23529411764705882</v>
      </c>
      <c r="E40" s="390">
        <v>19</v>
      </c>
      <c r="F40" s="346">
        <f>+Brutos!AX33</f>
        <v>9</v>
      </c>
      <c r="G40" s="337">
        <f t="shared" si="0"/>
        <v>0.47368421052631576</v>
      </c>
      <c r="H40" s="305">
        <v>2.8361111111111112</v>
      </c>
      <c r="I40" s="306">
        <f t="shared" si="1"/>
        <v>3.2694444444444444</v>
      </c>
      <c r="J40" s="360">
        <f t="shared" si="2"/>
        <v>2.6597222222222223</v>
      </c>
      <c r="K40" s="361">
        <f t="shared" si="3"/>
        <v>3.4537037037037037</v>
      </c>
      <c r="L40" s="361">
        <f t="shared" si="4"/>
        <v>3.8379629629629632</v>
      </c>
      <c r="M40" s="361">
        <f t="shared" si="5"/>
        <v>3.8125</v>
      </c>
      <c r="N40" s="362">
        <f t="shared" si="6"/>
        <v>2.583333333333333</v>
      </c>
      <c r="O40" s="363">
        <f>+Brutos!AC33</f>
        <v>3.875</v>
      </c>
      <c r="P40" s="364">
        <f>+Brutos!AD33</f>
        <v>1.4444444444444444</v>
      </c>
      <c r="Q40" s="365">
        <f>+Brutos!AE33</f>
        <v>3.8888888888888888</v>
      </c>
      <c r="R40" s="363">
        <f>+Brutos!AF33</f>
        <v>3.25</v>
      </c>
      <c r="S40" s="364">
        <f>+Brutos!AG33</f>
        <v>3.2222222222222223</v>
      </c>
      <c r="T40" s="365">
        <f>+Brutos!AH33</f>
        <v>3.7777777777777777</v>
      </c>
      <c r="U40" s="363">
        <f>+Brutos!AI33</f>
        <v>4.2222222222222223</v>
      </c>
      <c r="V40" s="363">
        <f>+Brutos!AJ33</f>
        <v>3.7777777777777777</v>
      </c>
      <c r="W40" s="363">
        <f>+Brutos!AK33</f>
        <v>3.25</v>
      </c>
      <c r="X40" s="363">
        <f>+Brutos!AL33</f>
        <v>4.1111111111111107</v>
      </c>
      <c r="Y40" s="364">
        <f>+Brutos!AM33</f>
        <v>3.8888888888888888</v>
      </c>
      <c r="Z40" s="365">
        <f>+Brutos!AN33</f>
        <v>3.625</v>
      </c>
      <c r="AA40" s="364">
        <f>+Brutos!AO33</f>
        <v>4</v>
      </c>
      <c r="AB40" s="365">
        <f>+Brutos!AP33</f>
        <v>1.5</v>
      </c>
      <c r="AC40" s="364">
        <f>+Brutos!AQ33</f>
        <v>3.6666666666666665</v>
      </c>
    </row>
    <row r="41" spans="1:29" s="24" customFormat="1" ht="30" customHeight="1" x14ac:dyDescent="0.25">
      <c r="A41" s="343">
        <v>28</v>
      </c>
      <c r="B41" s="344" t="s">
        <v>121</v>
      </c>
      <c r="C41" s="345" t="s">
        <v>278</v>
      </c>
      <c r="D41" s="396">
        <v>0.25</v>
      </c>
      <c r="E41" s="390">
        <v>4</v>
      </c>
      <c r="F41" s="346">
        <f>+Brutos!AX34</f>
        <v>3</v>
      </c>
      <c r="G41" s="337">
        <f t="shared" si="0"/>
        <v>0.75</v>
      </c>
      <c r="H41" s="305">
        <v>4.8666666666666663</v>
      </c>
      <c r="I41" s="306">
        <f t="shared" si="1"/>
        <v>3.6222222222222222</v>
      </c>
      <c r="J41" s="360">
        <f t="shared" si="2"/>
        <v>3.166666666666667</v>
      </c>
      <c r="K41" s="361">
        <f t="shared" si="3"/>
        <v>3.6666666666666665</v>
      </c>
      <c r="L41" s="361">
        <f t="shared" si="4"/>
        <v>4.2777777777777777</v>
      </c>
      <c r="M41" s="361">
        <f t="shared" si="5"/>
        <v>4.5</v>
      </c>
      <c r="N41" s="362">
        <f t="shared" si="6"/>
        <v>2.5</v>
      </c>
      <c r="O41" s="363">
        <f>+Brutos!AC34</f>
        <v>4</v>
      </c>
      <c r="P41" s="364">
        <f>+Brutos!AD34</f>
        <v>2.3333333333333335</v>
      </c>
      <c r="Q41" s="365">
        <f>+Brutos!AE34</f>
        <v>3.3333333333333335</v>
      </c>
      <c r="R41" s="363">
        <f>+Brutos!AF34</f>
        <v>3.6666666666666665</v>
      </c>
      <c r="S41" s="364">
        <f>+Brutos!AG34</f>
        <v>4</v>
      </c>
      <c r="T41" s="365">
        <f>+Brutos!AH34</f>
        <v>4.333333333333333</v>
      </c>
      <c r="U41" s="363">
        <f>+Brutos!AI34</f>
        <v>5</v>
      </c>
      <c r="V41" s="363">
        <f>+Brutos!AJ34</f>
        <v>4.333333333333333</v>
      </c>
      <c r="W41" s="363">
        <f>+Brutos!AK34</f>
        <v>4.333333333333333</v>
      </c>
      <c r="X41" s="363">
        <f>+Brutos!AL34</f>
        <v>3.6666666666666665</v>
      </c>
      <c r="Y41" s="364">
        <f>+Brutos!AM34</f>
        <v>4</v>
      </c>
      <c r="Z41" s="365">
        <f>+Brutos!AN34</f>
        <v>4.666666666666667</v>
      </c>
      <c r="AA41" s="364">
        <f>+Brutos!AO34</f>
        <v>4.333333333333333</v>
      </c>
      <c r="AB41" s="365">
        <f>+Brutos!AP34</f>
        <v>1</v>
      </c>
      <c r="AC41" s="364">
        <f>+Brutos!AQ34</f>
        <v>4</v>
      </c>
    </row>
    <row r="42" spans="1:29" s="24" customFormat="1" ht="30" customHeight="1" x14ac:dyDescent="0.25">
      <c r="A42" s="343">
        <v>29</v>
      </c>
      <c r="B42" s="344" t="s">
        <v>106</v>
      </c>
      <c r="C42" s="345" t="s">
        <v>279</v>
      </c>
      <c r="D42" s="396">
        <v>0.66666666666666663</v>
      </c>
      <c r="E42" s="390">
        <v>5</v>
      </c>
      <c r="F42" s="346">
        <f>+Brutos!AX35</f>
        <v>1</v>
      </c>
      <c r="G42" s="337">
        <f t="shared" si="0"/>
        <v>0.2</v>
      </c>
      <c r="H42" s="305">
        <v>3.9986363636363635</v>
      </c>
      <c r="I42" s="306">
        <f t="shared" si="1"/>
        <v>3.5333333333333328</v>
      </c>
      <c r="J42" s="360">
        <f t="shared" si="2"/>
        <v>2.5</v>
      </c>
      <c r="K42" s="361">
        <f t="shared" si="3"/>
        <v>3.6666666666666665</v>
      </c>
      <c r="L42" s="361">
        <f t="shared" si="4"/>
        <v>5</v>
      </c>
      <c r="M42" s="361">
        <f t="shared" si="5"/>
        <v>4</v>
      </c>
      <c r="N42" s="362">
        <f t="shared" si="6"/>
        <v>2.5</v>
      </c>
      <c r="O42" s="363">
        <f>+Brutos!AC35</f>
        <v>4</v>
      </c>
      <c r="P42" s="364">
        <f>+Brutos!AD35</f>
        <v>1</v>
      </c>
      <c r="Q42" s="365">
        <f>+Brutos!AE35</f>
        <v>5</v>
      </c>
      <c r="R42" s="363">
        <f>+Brutos!AF35</f>
        <v>3</v>
      </c>
      <c r="S42" s="364">
        <f>+Brutos!AG35</f>
        <v>3</v>
      </c>
      <c r="T42" s="365">
        <f>+Brutos!AH35</f>
        <v>5</v>
      </c>
      <c r="U42" s="363">
        <f>+Brutos!AI35</f>
        <v>5</v>
      </c>
      <c r="V42" s="363">
        <f>+Brutos!AJ35</f>
        <v>5</v>
      </c>
      <c r="W42" s="363">
        <f>+Brutos!AK35</f>
        <v>5</v>
      </c>
      <c r="X42" s="363">
        <f>+Brutos!AL35</f>
        <v>5</v>
      </c>
      <c r="Y42" s="364">
        <f>+Brutos!AM35</f>
        <v>5</v>
      </c>
      <c r="Z42" s="365">
        <f>+Brutos!AN35</f>
        <v>5</v>
      </c>
      <c r="AA42" s="364">
        <f>+Brutos!AO35</f>
        <v>3</v>
      </c>
      <c r="AB42" s="365">
        <f>+Brutos!AP35</f>
        <v>1</v>
      </c>
      <c r="AC42" s="364">
        <f>+Brutos!AQ35</f>
        <v>4</v>
      </c>
    </row>
    <row r="43" spans="1:29" s="24" customFormat="1" ht="30" customHeight="1" x14ac:dyDescent="0.25">
      <c r="A43" s="343">
        <v>30</v>
      </c>
      <c r="B43" s="347" t="s">
        <v>415</v>
      </c>
      <c r="C43" s="347" t="s">
        <v>279</v>
      </c>
      <c r="D43" s="396"/>
      <c r="E43" s="390">
        <v>10</v>
      </c>
      <c r="F43" s="346">
        <f>+Brutos!AX36</f>
        <v>6</v>
      </c>
      <c r="G43" s="337">
        <f t="shared" si="0"/>
        <v>0.6</v>
      </c>
      <c r="H43" s="307"/>
      <c r="I43" s="306">
        <f t="shared" si="1"/>
        <v>3.1211111111111114</v>
      </c>
      <c r="J43" s="360">
        <f t="shared" ref="J43" si="12">AVERAGE(O43:P43)</f>
        <v>2.333333333333333</v>
      </c>
      <c r="K43" s="361">
        <f t="shared" ref="K43" si="13">AVERAGE(Q43:S43)</f>
        <v>3.6111111111111112</v>
      </c>
      <c r="L43" s="361">
        <f t="shared" ref="L43" si="14">AVERAGE(T43:Y43)</f>
        <v>4.1944444444444446</v>
      </c>
      <c r="M43" s="361">
        <f t="shared" ref="M43" si="15">AVERAGE(Z43:AA43)</f>
        <v>3.4666666666666668</v>
      </c>
      <c r="N43" s="362">
        <f t="shared" ref="N43" si="16">AVERAGE(AB43:AC43)</f>
        <v>2</v>
      </c>
      <c r="O43" s="363">
        <f>+Brutos!AC36</f>
        <v>3.6666666666666665</v>
      </c>
      <c r="P43" s="364">
        <f>+Brutos!AD36</f>
        <v>1</v>
      </c>
      <c r="Q43" s="365">
        <f>+Brutos!AE36</f>
        <v>3.8333333333333335</v>
      </c>
      <c r="R43" s="363">
        <f>+Brutos!AF36</f>
        <v>3.3333333333333335</v>
      </c>
      <c r="S43" s="364">
        <f>+Brutos!AG36</f>
        <v>3.6666666666666665</v>
      </c>
      <c r="T43" s="365">
        <f>+Brutos!AH36</f>
        <v>4.666666666666667</v>
      </c>
      <c r="U43" s="363">
        <f>+Brutos!AI36</f>
        <v>4.333333333333333</v>
      </c>
      <c r="V43" s="363">
        <f>+Brutos!AJ36</f>
        <v>4</v>
      </c>
      <c r="W43" s="363">
        <f>+Brutos!AK36</f>
        <v>3.5</v>
      </c>
      <c r="X43" s="363">
        <f>+Brutos!AL36</f>
        <v>4.166666666666667</v>
      </c>
      <c r="Y43" s="364">
        <f>+Brutos!AM36</f>
        <v>4.5</v>
      </c>
      <c r="Z43" s="365">
        <f>+Brutos!AN36</f>
        <v>3.6</v>
      </c>
      <c r="AA43" s="364">
        <f>+Brutos!AO36</f>
        <v>3.3333333333333335</v>
      </c>
      <c r="AB43" s="365">
        <f>+Brutos!AP36</f>
        <v>1</v>
      </c>
      <c r="AC43" s="364">
        <f>+Brutos!AQ36</f>
        <v>3</v>
      </c>
    </row>
    <row r="44" spans="1:29" s="24" customFormat="1" ht="30" customHeight="1" x14ac:dyDescent="0.25">
      <c r="A44" s="343">
        <v>31</v>
      </c>
      <c r="B44" s="344" t="s">
        <v>91</v>
      </c>
      <c r="C44" s="345" t="s">
        <v>280</v>
      </c>
      <c r="D44" s="396">
        <v>0.4</v>
      </c>
      <c r="E44" s="390">
        <v>19</v>
      </c>
      <c r="F44" s="346">
        <f>+Brutos!AX37</f>
        <v>3</v>
      </c>
      <c r="G44" s="337">
        <f t="shared" si="0"/>
        <v>0.15789473684210525</v>
      </c>
      <c r="H44" s="305">
        <v>3.4920634920634916</v>
      </c>
      <c r="I44" s="306">
        <f t="shared" si="1"/>
        <v>3.0555555555555558</v>
      </c>
      <c r="J44" s="360">
        <f>AVERAGE(O44:P44)</f>
        <v>1.8333333333333333</v>
      </c>
      <c r="K44" s="361">
        <f>AVERAGE(Q44:S44)</f>
        <v>3.3333333333333335</v>
      </c>
      <c r="L44" s="361">
        <f>AVERAGE(T44:Y44)</f>
        <v>4.2777777777777777</v>
      </c>
      <c r="M44" s="361">
        <f>AVERAGE(Z44:AA44)</f>
        <v>3.5</v>
      </c>
      <c r="N44" s="362">
        <f>AVERAGE(AB44:AC44)</f>
        <v>2.333333333333333</v>
      </c>
      <c r="O44" s="363">
        <f>+Brutos!AC37</f>
        <v>2.6666666666666665</v>
      </c>
      <c r="P44" s="364">
        <f>+Brutos!AD37</f>
        <v>1</v>
      </c>
      <c r="Q44" s="365">
        <f>+Brutos!AE37</f>
        <v>3.6666666666666665</v>
      </c>
      <c r="R44" s="363">
        <f>+Brutos!AF37</f>
        <v>3</v>
      </c>
      <c r="S44" s="364">
        <f>+Brutos!AG37</f>
        <v>3.3333333333333335</v>
      </c>
      <c r="T44" s="365">
        <f>+Brutos!AH37</f>
        <v>4.333333333333333</v>
      </c>
      <c r="U44" s="363">
        <f>+Brutos!AI37</f>
        <v>5</v>
      </c>
      <c r="V44" s="363">
        <f>+Brutos!AJ37</f>
        <v>5</v>
      </c>
      <c r="W44" s="363">
        <f>+Brutos!AK37</f>
        <v>4</v>
      </c>
      <c r="X44" s="363">
        <f>+Brutos!AL37</f>
        <v>3.6666666666666665</v>
      </c>
      <c r="Y44" s="364">
        <f>+Brutos!AM37</f>
        <v>3.6666666666666665</v>
      </c>
      <c r="Z44" s="365">
        <f>+Brutos!AN37</f>
        <v>3.6666666666666665</v>
      </c>
      <c r="AA44" s="364">
        <f>+Brutos!AO37</f>
        <v>3.3333333333333335</v>
      </c>
      <c r="AB44" s="365">
        <f>+Brutos!AP37</f>
        <v>1</v>
      </c>
      <c r="AC44" s="364">
        <f>+Brutos!AQ37</f>
        <v>3.6666666666666665</v>
      </c>
    </row>
    <row r="45" spans="1:29" s="24" customFormat="1" ht="30" customHeight="1" x14ac:dyDescent="0.25">
      <c r="A45" s="343">
        <v>32</v>
      </c>
      <c r="B45" s="344" t="s">
        <v>96</v>
      </c>
      <c r="C45" s="345" t="s">
        <v>281</v>
      </c>
      <c r="D45" s="396">
        <v>0.8</v>
      </c>
      <c r="E45" s="390">
        <v>3</v>
      </c>
      <c r="F45" s="346">
        <f>+Brutos!AX38</f>
        <v>2</v>
      </c>
      <c r="G45" s="337">
        <f t="shared" si="0"/>
        <v>0.66666666666666663</v>
      </c>
      <c r="H45" s="305">
        <v>4.0277777777777768</v>
      </c>
      <c r="I45" s="306">
        <f t="shared" si="1"/>
        <v>2.9833333333333334</v>
      </c>
      <c r="J45" s="360">
        <f>AVERAGE(O45:P45)</f>
        <v>1.75</v>
      </c>
      <c r="K45" s="361">
        <f>AVERAGE(Q45:S45)</f>
        <v>3</v>
      </c>
      <c r="L45" s="361">
        <f>AVERAGE(T45:Y45)</f>
        <v>3.6666666666666665</v>
      </c>
      <c r="M45" s="361">
        <f>AVERAGE(Z45:AA45)</f>
        <v>3</v>
      </c>
      <c r="N45" s="362">
        <f>AVERAGE(AB45:AC45)</f>
        <v>3.5</v>
      </c>
      <c r="O45" s="363">
        <f>+Brutos!AC38</f>
        <v>2.5</v>
      </c>
      <c r="P45" s="364">
        <f>+Brutos!AD38</f>
        <v>1</v>
      </c>
      <c r="Q45" s="365">
        <f>+Brutos!AE38</f>
        <v>4</v>
      </c>
      <c r="R45" s="363">
        <f>+Brutos!AF38</f>
        <v>2.5</v>
      </c>
      <c r="S45" s="364">
        <f>+Brutos!AG38</f>
        <v>2.5</v>
      </c>
      <c r="T45" s="365">
        <f>+Brutos!AH38</f>
        <v>4.5</v>
      </c>
      <c r="U45" s="363">
        <f>+Brutos!AI38</f>
        <v>5</v>
      </c>
      <c r="V45" s="363">
        <f>+Brutos!AJ38</f>
        <v>5</v>
      </c>
      <c r="W45" s="363">
        <f>+Brutos!AK38</f>
        <v>4</v>
      </c>
      <c r="X45" s="363">
        <f>+Brutos!AL38</f>
        <v>2.5</v>
      </c>
      <c r="Y45" s="364">
        <f>+Brutos!AM38</f>
        <v>1</v>
      </c>
      <c r="Z45" s="365">
        <f>+Brutos!AN38</f>
        <v>2.5</v>
      </c>
      <c r="AA45" s="364">
        <f>+Brutos!AO38</f>
        <v>3.5</v>
      </c>
      <c r="AB45" s="365">
        <f>+Brutos!AP38</f>
        <v>3</v>
      </c>
      <c r="AC45" s="364">
        <f>+Brutos!AQ38</f>
        <v>4</v>
      </c>
    </row>
    <row r="46" spans="1:29" s="24" customFormat="1" ht="30" customHeight="1" x14ac:dyDescent="0.25">
      <c r="A46" s="343">
        <v>33</v>
      </c>
      <c r="B46" s="344" t="s">
        <v>115</v>
      </c>
      <c r="C46" s="345" t="s">
        <v>282</v>
      </c>
      <c r="D46" s="396">
        <v>0.375</v>
      </c>
      <c r="E46" s="390">
        <v>10</v>
      </c>
      <c r="F46" s="346">
        <f>+Brutos!AX39</f>
        <v>5</v>
      </c>
      <c r="G46" s="337">
        <f t="shared" si="0"/>
        <v>0.5</v>
      </c>
      <c r="H46" s="305">
        <v>3.7222222222222223</v>
      </c>
      <c r="I46" s="306">
        <f t="shared" si="1"/>
        <v>3.4799999999999995</v>
      </c>
      <c r="J46" s="360">
        <f>AVERAGE(O46:P46)</f>
        <v>2.5</v>
      </c>
      <c r="K46" s="361">
        <f>AVERAGE(Q46:S46)</f>
        <v>3.2000000000000006</v>
      </c>
      <c r="L46" s="361">
        <f>AVERAGE(T46:Y46)</f>
        <v>4.0999999999999996</v>
      </c>
      <c r="M46" s="361">
        <f>AVERAGE(Z46:AA46)</f>
        <v>4.5999999999999996</v>
      </c>
      <c r="N46" s="362">
        <f>AVERAGE(AB46:AC46)</f>
        <v>3</v>
      </c>
      <c r="O46" s="363">
        <f>+Brutos!AC39</f>
        <v>3.2</v>
      </c>
      <c r="P46" s="364">
        <f>+Brutos!AD39</f>
        <v>1.8</v>
      </c>
      <c r="Q46" s="365">
        <f>+Brutos!AE39</f>
        <v>3.4</v>
      </c>
      <c r="R46" s="363">
        <f>+Brutos!AF39</f>
        <v>3</v>
      </c>
      <c r="S46" s="364">
        <f>+Brutos!AG39</f>
        <v>3.2</v>
      </c>
      <c r="T46" s="365">
        <f>+Brutos!AH39</f>
        <v>3.8</v>
      </c>
      <c r="U46" s="363">
        <f>+Brutos!AI39</f>
        <v>4.5999999999999996</v>
      </c>
      <c r="V46" s="363">
        <f>+Brutos!AJ39</f>
        <v>4.5999999999999996</v>
      </c>
      <c r="W46" s="363">
        <f>+Brutos!AK39</f>
        <v>4.4000000000000004</v>
      </c>
      <c r="X46" s="363">
        <f>+Brutos!AL39</f>
        <v>4</v>
      </c>
      <c r="Y46" s="364">
        <f>+Brutos!AM39</f>
        <v>3.2</v>
      </c>
      <c r="Z46" s="365">
        <f>+Brutos!AN39</f>
        <v>4.5999999999999996</v>
      </c>
      <c r="AA46" s="364">
        <f>+Brutos!AO39</f>
        <v>4.5999999999999996</v>
      </c>
      <c r="AB46" s="365">
        <f>+Brutos!AP39</f>
        <v>1.8</v>
      </c>
      <c r="AC46" s="364">
        <f>+Brutos!AQ39</f>
        <v>4.2</v>
      </c>
    </row>
    <row r="47" spans="1:29" s="24" customFormat="1" ht="30" customHeight="1" x14ac:dyDescent="0.25">
      <c r="A47" s="343">
        <v>34</v>
      </c>
      <c r="B47" s="347" t="s">
        <v>416</v>
      </c>
      <c r="C47" s="347" t="s">
        <v>426</v>
      </c>
      <c r="D47" s="396"/>
      <c r="E47" s="390">
        <v>2</v>
      </c>
      <c r="F47" s="346">
        <f>+Brutos!AX40</f>
        <v>1</v>
      </c>
      <c r="G47" s="337">
        <f t="shared" si="0"/>
        <v>0.5</v>
      </c>
      <c r="H47" s="307"/>
      <c r="I47" s="306">
        <f t="shared" si="1"/>
        <v>2.8666666666666667</v>
      </c>
      <c r="J47" s="360">
        <f t="shared" ref="J47:J48" si="17">AVERAGE(O47:P47)</f>
        <v>2</v>
      </c>
      <c r="K47" s="361">
        <f t="shared" ref="K47:K48" si="18">AVERAGE(Q47:S47)</f>
        <v>2.3333333333333335</v>
      </c>
      <c r="L47" s="361">
        <f t="shared" ref="L47:L48" si="19">AVERAGE(T47:Y47)</f>
        <v>4</v>
      </c>
      <c r="M47" s="361">
        <f t="shared" ref="M47:M48" si="20">AVERAGE(Z47:AA47)</f>
        <v>3.5</v>
      </c>
      <c r="N47" s="362">
        <f t="shared" ref="N47:N48" si="21">AVERAGE(AB47:AC47)</f>
        <v>2.5</v>
      </c>
      <c r="O47" s="363">
        <f>+Brutos!AC40</f>
        <v>3</v>
      </c>
      <c r="P47" s="364">
        <f>+Brutos!AD40</f>
        <v>1</v>
      </c>
      <c r="Q47" s="365">
        <f>+Brutos!AE40</f>
        <v>3</v>
      </c>
      <c r="R47" s="363">
        <f>+Brutos!AF40</f>
        <v>2</v>
      </c>
      <c r="S47" s="364">
        <f>+Brutos!AG40</f>
        <v>2</v>
      </c>
      <c r="T47" s="365">
        <f>+Brutos!AH40</f>
        <v>5</v>
      </c>
      <c r="U47" s="363">
        <f>+Brutos!AI40</f>
        <v>4</v>
      </c>
      <c r="V47" s="363">
        <f>+Brutos!AJ40</f>
        <v>4</v>
      </c>
      <c r="W47" s="363">
        <f>+Brutos!AK40</f>
        <v>4</v>
      </c>
      <c r="X47" s="363">
        <f>+Brutos!AL40</f>
        <v>4</v>
      </c>
      <c r="Y47" s="364">
        <f>+Brutos!AM40</f>
        <v>3</v>
      </c>
      <c r="Z47" s="365">
        <f>+Brutos!AN40</f>
        <v>4</v>
      </c>
      <c r="AA47" s="364">
        <f>+Brutos!AO40</f>
        <v>3</v>
      </c>
      <c r="AB47" s="365">
        <f>+Brutos!AP40</f>
        <v>1</v>
      </c>
      <c r="AC47" s="364">
        <f>+Brutos!AQ40</f>
        <v>4</v>
      </c>
    </row>
    <row r="48" spans="1:29" s="62" customFormat="1" ht="30" customHeight="1" x14ac:dyDescent="0.25">
      <c r="A48" s="343">
        <v>35</v>
      </c>
      <c r="B48" s="348" t="s">
        <v>412</v>
      </c>
      <c r="C48" s="349" t="s">
        <v>427</v>
      </c>
      <c r="D48" s="396"/>
      <c r="E48" s="390">
        <v>3</v>
      </c>
      <c r="F48" s="346">
        <f>+Brutos!AX41</f>
        <v>3</v>
      </c>
      <c r="G48" s="337">
        <f t="shared" si="0"/>
        <v>1</v>
      </c>
      <c r="H48" s="307"/>
      <c r="I48" s="306">
        <f t="shared" si="1"/>
        <v>3.7777777777777772</v>
      </c>
      <c r="J48" s="360">
        <f t="shared" si="17"/>
        <v>3</v>
      </c>
      <c r="K48" s="361">
        <f t="shared" si="18"/>
        <v>3.7777777777777772</v>
      </c>
      <c r="L48" s="361">
        <f t="shared" si="19"/>
        <v>4.2777777777777777</v>
      </c>
      <c r="M48" s="361">
        <f t="shared" si="20"/>
        <v>4.333333333333333</v>
      </c>
      <c r="N48" s="362">
        <f t="shared" si="21"/>
        <v>3.5</v>
      </c>
      <c r="O48" s="363">
        <f>+Brutos!AC41</f>
        <v>3.6666666666666665</v>
      </c>
      <c r="P48" s="364">
        <f>+Brutos!AD41</f>
        <v>2.3333333333333335</v>
      </c>
      <c r="Q48" s="365">
        <f>+Brutos!AE41</f>
        <v>4.333333333333333</v>
      </c>
      <c r="R48" s="363">
        <f>+Brutos!AF41</f>
        <v>3</v>
      </c>
      <c r="S48" s="364">
        <f>+Brutos!AG41</f>
        <v>4</v>
      </c>
      <c r="T48" s="365">
        <f>+Brutos!AH41</f>
        <v>5</v>
      </c>
      <c r="U48" s="363">
        <f>+Brutos!AI41</f>
        <v>4.666666666666667</v>
      </c>
      <c r="V48" s="363">
        <f>+Brutos!AJ41</f>
        <v>4.666666666666667</v>
      </c>
      <c r="W48" s="363">
        <f>+Brutos!AK41</f>
        <v>4.333333333333333</v>
      </c>
      <c r="X48" s="363">
        <f>+Brutos!AL41</f>
        <v>3.6666666666666665</v>
      </c>
      <c r="Y48" s="364">
        <f>+Brutos!AM41</f>
        <v>3.3333333333333335</v>
      </c>
      <c r="Z48" s="365">
        <f>+Brutos!AN41</f>
        <v>4.333333333333333</v>
      </c>
      <c r="AA48" s="364">
        <f>+Brutos!AO41</f>
        <v>4.333333333333333</v>
      </c>
      <c r="AB48" s="365">
        <f>+Brutos!AP41</f>
        <v>2.3333333333333335</v>
      </c>
      <c r="AC48" s="364">
        <f>+Brutos!AQ41</f>
        <v>4.666666666666667</v>
      </c>
    </row>
    <row r="49" spans="1:29" s="62" customFormat="1" ht="30" customHeight="1" x14ac:dyDescent="0.25">
      <c r="A49" s="343">
        <v>36</v>
      </c>
      <c r="B49" s="344" t="s">
        <v>104</v>
      </c>
      <c r="C49" s="345" t="s">
        <v>428</v>
      </c>
      <c r="D49" s="396">
        <v>0.66666666666666663</v>
      </c>
      <c r="E49" s="390">
        <v>8</v>
      </c>
      <c r="F49" s="346">
        <f>+Brutos!AX42</f>
        <v>4</v>
      </c>
      <c r="G49" s="337">
        <f t="shared" ref="G49:G50" si="22">+F49/E49</f>
        <v>0.5</v>
      </c>
      <c r="H49" s="305">
        <v>4.1500000000000004</v>
      </c>
      <c r="I49" s="306">
        <f t="shared" si="1"/>
        <v>3.3</v>
      </c>
      <c r="J49" s="360">
        <f>AVERAGE(O49:P49)</f>
        <v>2.5</v>
      </c>
      <c r="K49" s="361">
        <f>AVERAGE(Q49:S49)</f>
        <v>3.5833333333333335</v>
      </c>
      <c r="L49" s="361">
        <f>AVERAGE(T49:Y49)</f>
        <v>3.7083333333333335</v>
      </c>
      <c r="M49" s="361">
        <f>AVERAGE(Z49:AA49)</f>
        <v>3.3333333333333335</v>
      </c>
      <c r="N49" s="362">
        <f>AVERAGE(AB49:AC49)</f>
        <v>3.375</v>
      </c>
      <c r="O49" s="363">
        <f>+Brutos!AC42</f>
        <v>3</v>
      </c>
      <c r="P49" s="364">
        <f>+Brutos!AD42</f>
        <v>2</v>
      </c>
      <c r="Q49" s="365">
        <f>+Brutos!AE42</f>
        <v>4</v>
      </c>
      <c r="R49" s="363">
        <f>+Brutos!AF42</f>
        <v>3.5</v>
      </c>
      <c r="S49" s="364">
        <f>+Brutos!AG42</f>
        <v>3.25</v>
      </c>
      <c r="T49" s="365">
        <f>+Brutos!AH42</f>
        <v>4.25</v>
      </c>
      <c r="U49" s="363">
        <f>+Brutos!AI42</f>
        <v>4</v>
      </c>
      <c r="V49" s="363">
        <f>+Brutos!AJ42</f>
        <v>4.25</v>
      </c>
      <c r="W49" s="363">
        <f>+Brutos!AK42</f>
        <v>3.25</v>
      </c>
      <c r="X49" s="363">
        <f>+Brutos!AL42</f>
        <v>3.5</v>
      </c>
      <c r="Y49" s="364">
        <f>+Brutos!AM42</f>
        <v>3</v>
      </c>
      <c r="Z49" s="365">
        <f>+Brutos!AN42</f>
        <v>3.3333333333333335</v>
      </c>
      <c r="AA49" s="364">
        <f>+Brutos!AO42</f>
        <v>3.3333333333333335</v>
      </c>
      <c r="AB49" s="365">
        <f>+Brutos!AP42</f>
        <v>3</v>
      </c>
      <c r="AC49" s="364">
        <f>+Brutos!AQ42</f>
        <v>3.75</v>
      </c>
    </row>
    <row r="50" spans="1:29" s="62" customFormat="1" ht="30" customHeight="1" thickBot="1" x14ac:dyDescent="0.3">
      <c r="A50" s="350">
        <v>37</v>
      </c>
      <c r="B50" s="351" t="s">
        <v>112</v>
      </c>
      <c r="C50" s="352" t="s">
        <v>429</v>
      </c>
      <c r="D50" s="397">
        <v>0.5</v>
      </c>
      <c r="E50" s="391">
        <v>6</v>
      </c>
      <c r="F50" s="353">
        <f>+Brutos!AX43</f>
        <v>4</v>
      </c>
      <c r="G50" s="338">
        <f t="shared" si="22"/>
        <v>0.66666666666666663</v>
      </c>
      <c r="H50" s="308">
        <v>3.2966666666666669</v>
      </c>
      <c r="I50" s="309">
        <f t="shared" si="1"/>
        <v>3.0777777777777779</v>
      </c>
      <c r="J50" s="366">
        <f>AVERAGE(O50:P50)</f>
        <v>2</v>
      </c>
      <c r="K50" s="367">
        <f>AVERAGE(Q50:S50)</f>
        <v>3.3333333333333335</v>
      </c>
      <c r="L50" s="367">
        <f>AVERAGE(T50:Y50)</f>
        <v>3.5555555555555558</v>
      </c>
      <c r="M50" s="367">
        <f>AVERAGE(Z50:AA50)</f>
        <v>3.5</v>
      </c>
      <c r="N50" s="368">
        <f>AVERAGE(AB50:AC50)</f>
        <v>3</v>
      </c>
      <c r="O50" s="369">
        <f>+Brutos!AC43</f>
        <v>3</v>
      </c>
      <c r="P50" s="370">
        <f>+Brutos!AD43</f>
        <v>1</v>
      </c>
      <c r="Q50" s="371">
        <f>+Brutos!AE43</f>
        <v>3.25</v>
      </c>
      <c r="R50" s="369">
        <f>+Brutos!AF43</f>
        <v>3</v>
      </c>
      <c r="S50" s="370">
        <f>+Brutos!AG43</f>
        <v>3.75</v>
      </c>
      <c r="T50" s="371">
        <f>+Brutos!AH43</f>
        <v>3.3333333333333335</v>
      </c>
      <c r="U50" s="369">
        <f>+Brutos!AI43</f>
        <v>4</v>
      </c>
      <c r="V50" s="369">
        <f>+Brutos!AJ43</f>
        <v>4</v>
      </c>
      <c r="W50" s="369">
        <f>+Brutos!AK43</f>
        <v>3.75</v>
      </c>
      <c r="X50" s="369">
        <f>+Brutos!AL43</f>
        <v>3.25</v>
      </c>
      <c r="Y50" s="370">
        <f>+Brutos!AM43</f>
        <v>3</v>
      </c>
      <c r="Z50" s="371">
        <f>+Brutos!AN43</f>
        <v>3.5</v>
      </c>
      <c r="AA50" s="370">
        <f>+Brutos!AO43</f>
        <v>3.5</v>
      </c>
      <c r="AB50" s="371">
        <f>+Brutos!AP43</f>
        <v>2</v>
      </c>
      <c r="AC50" s="370">
        <f>+Brutos!AQ43</f>
        <v>4</v>
      </c>
    </row>
    <row r="51" spans="1:29" s="62" customFormat="1" ht="39.75" customHeight="1" thickBot="1" x14ac:dyDescent="0.3">
      <c r="A51" s="88"/>
      <c r="B51" s="257"/>
      <c r="C51" s="267" t="s">
        <v>462</v>
      </c>
      <c r="D51" s="398">
        <v>0.52764976958525345</v>
      </c>
      <c r="E51" s="392">
        <f>+SUM(E14:E50)</f>
        <v>411</v>
      </c>
      <c r="F51" s="268">
        <f>+SUM(F14:F50)</f>
        <v>208</v>
      </c>
      <c r="G51" s="263">
        <f>+F51/E51</f>
        <v>0.5060827250608273</v>
      </c>
      <c r="H51" s="310">
        <v>3.83</v>
      </c>
      <c r="I51" s="311">
        <f>+Brutos!L224</f>
        <v>3.3264994316462668</v>
      </c>
      <c r="J51" s="273">
        <f>+Brutos!L223</f>
        <v>2.3790662074244162</v>
      </c>
      <c r="K51" s="274">
        <f>+Brutos!N223</f>
        <v>3.5202265372168284</v>
      </c>
      <c r="L51" s="274">
        <f>+Brutos!Q223</f>
        <v>4.139133613297882</v>
      </c>
      <c r="M51" s="274">
        <f>+Brutos!W223</f>
        <v>3.9277576154212284</v>
      </c>
      <c r="N51" s="275">
        <f>+Brutos!Y223</f>
        <v>2.6663131848709791</v>
      </c>
      <c r="O51" s="264">
        <f>+Brutos!L221</f>
        <v>3.527363184079602</v>
      </c>
      <c r="P51" s="265">
        <f>+Brutos!M221</f>
        <v>1.2307692307692308</v>
      </c>
      <c r="Q51" s="265">
        <f>+Brutos!N221</f>
        <v>3.762135922330097</v>
      </c>
      <c r="R51" s="265">
        <f>+Brutos!O221</f>
        <v>3.25</v>
      </c>
      <c r="S51" s="265">
        <f>+Brutos!P221</f>
        <v>3.5485436893203883</v>
      </c>
      <c r="T51" s="265">
        <f>+Brutos!Q221</f>
        <v>4.266331658291457</v>
      </c>
      <c r="U51" s="265">
        <f>+Brutos!R221</f>
        <v>4.4568527918781724</v>
      </c>
      <c r="V51" s="265">
        <f>+Brutos!S221</f>
        <v>4.5099009900990099</v>
      </c>
      <c r="W51" s="265">
        <f>+Brutos!T221</f>
        <v>4.1105527638190953</v>
      </c>
      <c r="X51" s="265">
        <f>+Brutos!U221</f>
        <v>3.8571428571428572</v>
      </c>
      <c r="Y51" s="265">
        <f>+Brutos!V221</f>
        <v>3.634020618556701</v>
      </c>
      <c r="Z51" s="265">
        <f>+Brutos!W221</f>
        <v>3.8952879581151834</v>
      </c>
      <c r="AA51" s="265">
        <f>+Brutos!X221</f>
        <v>3.9602272727272729</v>
      </c>
      <c r="AB51" s="265">
        <f>+Brutos!Y221</f>
        <v>1.4057971014492754</v>
      </c>
      <c r="AC51" s="266">
        <f>+Brutos!Z221</f>
        <v>3.9268292682926829</v>
      </c>
    </row>
    <row r="52" spans="1:29" s="62" customFormat="1" ht="30" customHeight="1" x14ac:dyDescent="0.25">
      <c r="A52" s="60"/>
      <c r="C52" s="288" t="s">
        <v>463</v>
      </c>
      <c r="D52" s="288"/>
      <c r="E52" s="283"/>
      <c r="F52" s="283"/>
      <c r="G52" s="286"/>
      <c r="H52" s="372">
        <f>_xlfn.STDEV.S(H14:H50)</f>
        <v>0.45378941987974658</v>
      </c>
      <c r="I52" s="373">
        <f>_xlfn.STDEV.S(I14:I50)</f>
        <v>0.47780012781417325</v>
      </c>
      <c r="J52" s="373">
        <f>_xlfn.STDEV.S(J14:J50)</f>
        <v>0.70102608567766322</v>
      </c>
      <c r="K52" s="373">
        <f>_xlfn.STDEV.S(K14:K50)</f>
        <v>0.61042434298423986</v>
      </c>
      <c r="L52" s="373">
        <f t="shared" ref="L52:AC52" si="23">_xlfn.STDEV.S(L14:L50)</f>
        <v>0.4440591208130043</v>
      </c>
      <c r="M52" s="373">
        <f t="shared" si="23"/>
        <v>0.5695136150387089</v>
      </c>
      <c r="N52" s="373">
        <f t="shared" si="23"/>
        <v>0.62283233507748337</v>
      </c>
      <c r="O52" s="374">
        <f t="shared" si="23"/>
        <v>0.7533299605064665</v>
      </c>
      <c r="P52" s="374">
        <f t="shared" si="23"/>
        <v>0.83942908937812444</v>
      </c>
      <c r="Q52" s="374">
        <f t="shared" si="23"/>
        <v>0.64883893709269125</v>
      </c>
      <c r="R52" s="374">
        <f t="shared" si="23"/>
        <v>0.75830323462785021</v>
      </c>
      <c r="S52" s="374">
        <f t="shared" si="23"/>
        <v>0.68203679240220494</v>
      </c>
      <c r="T52" s="374">
        <f t="shared" si="23"/>
        <v>0.67222819826247926</v>
      </c>
      <c r="U52" s="374">
        <f t="shared" si="23"/>
        <v>0.46049135305093186</v>
      </c>
      <c r="V52" s="374">
        <f t="shared" si="23"/>
        <v>0.58423275110215545</v>
      </c>
      <c r="W52" s="374">
        <f t="shared" si="23"/>
        <v>0.57415976528877599</v>
      </c>
      <c r="X52" s="374">
        <f t="shared" si="23"/>
        <v>0.66262921113659323</v>
      </c>
      <c r="Y52" s="374">
        <f t="shared" si="23"/>
        <v>0.84181139145733297</v>
      </c>
      <c r="Z52" s="374">
        <f t="shared" si="23"/>
        <v>0.63255159189807664</v>
      </c>
      <c r="AA52" s="374">
        <f t="shared" si="23"/>
        <v>0.61044835187294355</v>
      </c>
      <c r="AB52" s="374">
        <f t="shared" si="23"/>
        <v>0.8838768929918116</v>
      </c>
      <c r="AC52" s="374">
        <f t="shared" si="23"/>
        <v>0.59492385783877677</v>
      </c>
    </row>
    <row r="53" spans="1:29" s="62" customFormat="1" ht="30" customHeight="1" x14ac:dyDescent="0.25">
      <c r="A53" s="60"/>
      <c r="C53" s="285"/>
      <c r="D53" s="285"/>
      <c r="E53" s="283"/>
      <c r="F53" s="283"/>
      <c r="G53" s="286"/>
      <c r="H53" s="286"/>
      <c r="I53" s="256"/>
      <c r="J53" s="287"/>
      <c r="K53" s="287"/>
      <c r="L53" s="287"/>
      <c r="M53" s="287"/>
      <c r="N53" s="287"/>
      <c r="O53" s="284"/>
      <c r="P53" s="284"/>
      <c r="Q53" s="284"/>
      <c r="R53" s="284"/>
      <c r="S53" s="284"/>
      <c r="T53" s="284"/>
      <c r="U53" s="284"/>
      <c r="V53" s="284"/>
      <c r="W53" s="284"/>
      <c r="X53" s="284"/>
      <c r="Y53" s="284"/>
      <c r="Z53" s="284"/>
      <c r="AA53" s="284"/>
      <c r="AB53" s="284"/>
      <c r="AC53" s="284"/>
    </row>
  </sheetData>
  <autoFilter ref="A13:X48"/>
  <sortState ref="J8:M9684">
    <sortCondition ref="K8:K9684"/>
  </sortState>
  <mergeCells count="1">
    <mergeCell ref="H12:I12"/>
  </mergeCells>
  <conditionalFormatting sqref="I14:I51 I53 J52">
    <cfRule type="colorScale" priority="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14:AC51 J53:AC53 K52:AC52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52:AC52">
    <cfRule type="colorScale" priority="10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I52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52">
    <cfRule type="colorScale" priority="8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I52:AC52">
    <cfRule type="colorScale" priority="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14:I51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4:H42 H44:H46 H49:H50">
    <cfRule type="colorScale" priority="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51:H53 G14:G53">
    <cfRule type="colorScale" priority="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14:G51">
    <cfRule type="colorScale" priority="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4:D51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4:D51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0866141732283472" right="0.70866141732283472" top="0.74803149606299213" bottom="0.74803149606299213" header="0.31496062992125984" footer="0.31496062992125984"/>
  <pageSetup paperSize="9" scale="27" orientation="landscape" r:id="rId1"/>
  <ignoredErrors>
    <ignoredError sqref="H52" formulaRange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44"/>
  <sheetViews>
    <sheetView showZeros="0" view="pageBreakPreview" zoomScale="60" zoomScaleNormal="70" workbookViewId="0">
      <pane xSplit="3" ySplit="7" topLeftCell="W8" activePane="bottomRight" state="frozen"/>
      <selection activeCell="T22" sqref="T22"/>
      <selection pane="topRight" activeCell="T22" sqref="T22"/>
      <selection pane="bottomLeft" activeCell="T22" sqref="T22"/>
      <selection pane="bottomRight" activeCell="Z29" sqref="Z29"/>
    </sheetView>
  </sheetViews>
  <sheetFormatPr baseColWidth="10" defaultRowHeight="15" x14ac:dyDescent="0.25"/>
  <cols>
    <col min="1" max="1" width="4.28515625" bestFit="1" customWidth="1"/>
    <col min="2" max="2" width="14.7109375" style="31" customWidth="1"/>
    <col min="3" max="3" width="75.85546875" customWidth="1"/>
    <col min="4" max="66" width="11.42578125" customWidth="1"/>
    <col min="67" max="16384" width="11.42578125" style="51"/>
  </cols>
  <sheetData>
    <row r="1" spans="1:66" ht="9" customHeight="1" x14ac:dyDescent="0.25"/>
    <row r="2" spans="1:66" x14ac:dyDescent="0.25">
      <c r="H2" s="52"/>
      <c r="I2" s="52"/>
      <c r="J2" s="52"/>
      <c r="K2" s="52"/>
      <c r="L2" s="52"/>
      <c r="M2" s="52"/>
      <c r="N2" s="52"/>
      <c r="O2" s="52"/>
      <c r="P2" s="51"/>
      <c r="W2" s="52"/>
      <c r="X2" s="52"/>
      <c r="Y2" s="52"/>
      <c r="Z2" s="52"/>
      <c r="AA2" s="52"/>
      <c r="AB2" s="52"/>
      <c r="AC2" s="52"/>
      <c r="AL2" s="52"/>
      <c r="AM2" s="52"/>
      <c r="AN2" s="52"/>
      <c r="AO2" s="52"/>
      <c r="AP2" s="52"/>
      <c r="AQ2" s="51"/>
      <c r="AR2" s="52"/>
      <c r="AS2" s="52"/>
      <c r="AT2" s="52"/>
      <c r="AU2" s="52"/>
      <c r="AV2" s="52"/>
      <c r="BG2" s="52"/>
      <c r="BH2" s="52"/>
      <c r="BI2" s="52"/>
    </row>
    <row r="3" spans="1:66" ht="9" customHeight="1" x14ac:dyDescent="0.25">
      <c r="H3" s="51"/>
      <c r="I3" s="51"/>
      <c r="J3" s="51"/>
      <c r="K3" s="51"/>
      <c r="L3" s="51"/>
      <c r="M3" s="51"/>
      <c r="N3" s="51"/>
      <c r="O3" s="51"/>
      <c r="P3" s="51"/>
      <c r="W3" s="51"/>
      <c r="X3" s="51"/>
      <c r="Y3" s="51"/>
      <c r="Z3" s="51"/>
      <c r="AA3" s="51"/>
      <c r="AB3" s="51"/>
      <c r="AC3" s="51"/>
    </row>
    <row r="4" spans="1:66" ht="42" customHeight="1" x14ac:dyDescent="0.25">
      <c r="B4" s="295" t="s">
        <v>466</v>
      </c>
      <c r="C4" s="296"/>
      <c r="D4" s="296"/>
      <c r="E4" s="296"/>
      <c r="F4" s="296"/>
    </row>
    <row r="5" spans="1:66" ht="5.25" customHeight="1" thickBot="1" x14ac:dyDescent="0.3">
      <c r="D5" s="51"/>
      <c r="E5" s="51"/>
      <c r="F5" s="51"/>
    </row>
    <row r="6" spans="1:66" s="52" customFormat="1" ht="31.5" customHeight="1" thickBot="1" x14ac:dyDescent="0.3">
      <c r="A6" s="45"/>
      <c r="B6" s="45"/>
      <c r="C6" s="45"/>
      <c r="D6" s="89"/>
      <c r="E6" s="90" t="s">
        <v>3</v>
      </c>
      <c r="F6" s="91"/>
      <c r="G6" s="164"/>
      <c r="H6" s="165" t="s">
        <v>248</v>
      </c>
      <c r="I6" s="166"/>
      <c r="J6" s="46"/>
      <c r="K6" s="87" t="s">
        <v>249</v>
      </c>
      <c r="L6" s="47"/>
      <c r="M6" s="45"/>
      <c r="N6" s="87" t="s">
        <v>250</v>
      </c>
      <c r="O6" s="47"/>
      <c r="P6" s="46"/>
      <c r="Q6" s="87" t="s">
        <v>251</v>
      </c>
      <c r="R6" s="47"/>
      <c r="S6" s="46"/>
      <c r="T6" s="87" t="s">
        <v>252</v>
      </c>
      <c r="U6" s="47"/>
      <c r="V6" s="46"/>
      <c r="W6" s="45" t="s">
        <v>10</v>
      </c>
      <c r="X6" s="47"/>
      <c r="Y6" s="46"/>
      <c r="Z6" s="45" t="s">
        <v>11</v>
      </c>
      <c r="AA6" s="47"/>
      <c r="AB6" s="46"/>
      <c r="AC6" s="45" t="s">
        <v>12</v>
      </c>
      <c r="AD6" s="47"/>
      <c r="AE6" s="46"/>
      <c r="AF6" s="45" t="s">
        <v>13</v>
      </c>
      <c r="AG6" s="47"/>
      <c r="AH6" s="46"/>
      <c r="AI6" s="45" t="s">
        <v>14</v>
      </c>
      <c r="AJ6" s="47"/>
      <c r="AK6" s="46"/>
      <c r="AL6" s="45" t="s">
        <v>15</v>
      </c>
      <c r="AM6" s="47"/>
      <c r="AN6" s="46"/>
      <c r="AO6" s="45" t="s">
        <v>16</v>
      </c>
      <c r="AP6" s="47"/>
      <c r="AQ6" s="46"/>
      <c r="AR6" s="45" t="s">
        <v>17</v>
      </c>
      <c r="AS6" s="47"/>
      <c r="AT6" s="46"/>
      <c r="AU6" s="45" t="s">
        <v>18</v>
      </c>
      <c r="AV6" s="47"/>
      <c r="AW6" s="46"/>
      <c r="AX6" s="45" t="s">
        <v>19</v>
      </c>
      <c r="AY6" s="47"/>
      <c r="AZ6" s="46"/>
      <c r="BA6" s="45" t="s">
        <v>314</v>
      </c>
      <c r="BB6" s="47"/>
      <c r="BC6" s="46"/>
      <c r="BD6" s="45" t="s">
        <v>315</v>
      </c>
      <c r="BE6" s="47"/>
      <c r="BF6" s="46"/>
      <c r="BG6" s="45" t="s">
        <v>316</v>
      </c>
      <c r="BH6" s="47"/>
      <c r="BI6" s="46"/>
      <c r="BJ6" s="45" t="s">
        <v>317</v>
      </c>
      <c r="BK6" s="47"/>
      <c r="BL6" s="46"/>
      <c r="BM6" s="45" t="s">
        <v>318</v>
      </c>
      <c r="BN6" s="47"/>
    </row>
    <row r="7" spans="1:66" s="61" customFormat="1" ht="30" customHeight="1" x14ac:dyDescent="0.25">
      <c r="A7" s="85" t="s">
        <v>22</v>
      </c>
      <c r="B7" s="85" t="s">
        <v>4</v>
      </c>
      <c r="C7" s="85" t="s">
        <v>2</v>
      </c>
      <c r="D7" s="163" t="s">
        <v>6</v>
      </c>
      <c r="E7" s="92" t="s">
        <v>7</v>
      </c>
      <c r="F7" s="92" t="s">
        <v>8</v>
      </c>
      <c r="G7" s="167" t="s">
        <v>6</v>
      </c>
      <c r="H7" s="85" t="s">
        <v>7</v>
      </c>
      <c r="I7" s="86" t="s">
        <v>8</v>
      </c>
      <c r="J7" s="167" t="s">
        <v>6</v>
      </c>
      <c r="K7" s="85" t="s">
        <v>7</v>
      </c>
      <c r="L7" s="86" t="s">
        <v>8</v>
      </c>
      <c r="M7" s="167" t="s">
        <v>6</v>
      </c>
      <c r="N7" s="85" t="s">
        <v>7</v>
      </c>
      <c r="O7" s="86" t="s">
        <v>8</v>
      </c>
      <c r="P7" s="167" t="s">
        <v>6</v>
      </c>
      <c r="Q7" s="85" t="s">
        <v>7</v>
      </c>
      <c r="R7" s="86" t="s">
        <v>8</v>
      </c>
      <c r="S7" s="167" t="s">
        <v>6</v>
      </c>
      <c r="T7" s="85" t="s">
        <v>7</v>
      </c>
      <c r="U7" s="86" t="s">
        <v>8</v>
      </c>
      <c r="V7" s="167" t="s">
        <v>6</v>
      </c>
      <c r="W7" s="85" t="s">
        <v>7</v>
      </c>
      <c r="X7" s="86" t="s">
        <v>8</v>
      </c>
      <c r="Y7" s="167" t="s">
        <v>6</v>
      </c>
      <c r="Z7" s="85" t="s">
        <v>7</v>
      </c>
      <c r="AA7" s="86" t="s">
        <v>8</v>
      </c>
      <c r="AB7" s="167" t="s">
        <v>6</v>
      </c>
      <c r="AC7" s="85" t="s">
        <v>7</v>
      </c>
      <c r="AD7" s="86" t="s">
        <v>8</v>
      </c>
      <c r="AE7" s="167" t="s">
        <v>6</v>
      </c>
      <c r="AF7" s="85" t="s">
        <v>7</v>
      </c>
      <c r="AG7" s="86" t="s">
        <v>8</v>
      </c>
      <c r="AH7" s="167" t="s">
        <v>6</v>
      </c>
      <c r="AI7" s="85" t="s">
        <v>7</v>
      </c>
      <c r="AJ7" s="86" t="s">
        <v>8</v>
      </c>
      <c r="AK7" s="167" t="s">
        <v>6</v>
      </c>
      <c r="AL7" s="85" t="s">
        <v>7</v>
      </c>
      <c r="AM7" s="86" t="s">
        <v>8</v>
      </c>
      <c r="AN7" s="167" t="s">
        <v>6</v>
      </c>
      <c r="AO7" s="85" t="s">
        <v>7</v>
      </c>
      <c r="AP7" s="86" t="s">
        <v>8</v>
      </c>
      <c r="AQ7" s="167" t="s">
        <v>6</v>
      </c>
      <c r="AR7" s="85" t="s">
        <v>7</v>
      </c>
      <c r="AS7" s="86" t="s">
        <v>8</v>
      </c>
      <c r="AT7" s="167" t="s">
        <v>6</v>
      </c>
      <c r="AU7" s="85" t="s">
        <v>7</v>
      </c>
      <c r="AV7" s="86" t="s">
        <v>8</v>
      </c>
      <c r="AW7" s="167" t="s">
        <v>6</v>
      </c>
      <c r="AX7" s="85" t="s">
        <v>7</v>
      </c>
      <c r="AY7" s="86" t="s">
        <v>8</v>
      </c>
      <c r="AZ7" s="167" t="s">
        <v>6</v>
      </c>
      <c r="BA7" s="85" t="s">
        <v>7</v>
      </c>
      <c r="BB7" s="86" t="s">
        <v>8</v>
      </c>
      <c r="BC7" s="167" t="s">
        <v>6</v>
      </c>
      <c r="BD7" s="85" t="s">
        <v>7</v>
      </c>
      <c r="BE7" s="86" t="s">
        <v>8</v>
      </c>
      <c r="BF7" s="167" t="s">
        <v>6</v>
      </c>
      <c r="BG7" s="85" t="s">
        <v>7</v>
      </c>
      <c r="BH7" s="86" t="s">
        <v>8</v>
      </c>
      <c r="BI7" s="167" t="s">
        <v>6</v>
      </c>
      <c r="BJ7" s="85" t="s">
        <v>7</v>
      </c>
      <c r="BK7" s="86" t="s">
        <v>8</v>
      </c>
      <c r="BL7" s="167" t="s">
        <v>6</v>
      </c>
      <c r="BM7" s="85" t="s">
        <v>7</v>
      </c>
      <c r="BN7" s="86" t="s">
        <v>8</v>
      </c>
    </row>
    <row r="8" spans="1:66" s="24" customFormat="1" ht="35.1" customHeight="1" x14ac:dyDescent="0.25">
      <c r="A8" s="281">
        <v>1</v>
      </c>
      <c r="B8" s="282" t="s">
        <v>93</v>
      </c>
      <c r="C8" s="323" t="s">
        <v>254</v>
      </c>
      <c r="D8" s="324">
        <f>+Brutos!CJ7</f>
        <v>2.7006105006105008</v>
      </c>
      <c r="E8" s="325">
        <f>+Brutos!CK7</f>
        <v>2.543452380952381</v>
      </c>
      <c r="F8" s="325">
        <f>+Brutos!CL7</f>
        <v>2.9350000000000001</v>
      </c>
      <c r="G8" s="326">
        <f>+Brutos!CM7</f>
        <v>1.8571428571428572</v>
      </c>
      <c r="H8" s="327">
        <f>+Brutos!CN7</f>
        <v>1.6875</v>
      </c>
      <c r="I8" s="328">
        <f>+Brutos!CO7</f>
        <v>2.083333333333333</v>
      </c>
      <c r="J8" s="326">
        <f>+Brutos!CP7</f>
        <v>2.8956043956043955</v>
      </c>
      <c r="K8" s="327">
        <f>+Brutos!CQ7</f>
        <v>2.7083333333333335</v>
      </c>
      <c r="L8" s="328">
        <f>+Brutos!CR7</f>
        <v>3.1777777777777776</v>
      </c>
      <c r="M8" s="326">
        <f>+Brutos!CS7</f>
        <v>3.4014041514041513</v>
      </c>
      <c r="N8" s="327">
        <f>+Brutos!CT7</f>
        <v>3.1339285714285712</v>
      </c>
      <c r="O8" s="328">
        <f>+Brutos!CU7</f>
        <v>3.8138888888888896</v>
      </c>
      <c r="P8" s="326">
        <f>+Brutos!CV7</f>
        <v>3.3846153846153846</v>
      </c>
      <c r="Q8" s="327">
        <f>+Brutos!CW7</f>
        <v>3.25</v>
      </c>
      <c r="R8" s="328">
        <f>+Brutos!CX7</f>
        <v>3.6</v>
      </c>
      <c r="S8" s="326">
        <f>+Brutos!CY7</f>
        <v>1.9642857142857142</v>
      </c>
      <c r="T8" s="327">
        <f>+Brutos!CZ7</f>
        <v>1.9375</v>
      </c>
      <c r="U8" s="328">
        <f>+Brutos!DA7</f>
        <v>2</v>
      </c>
      <c r="V8" s="326">
        <f>+Brutos!DB7</f>
        <v>2.7142857142857144</v>
      </c>
      <c r="W8" s="327">
        <f>+Brutos!DC7</f>
        <v>2.375</v>
      </c>
      <c r="X8" s="328">
        <f>+Brutos!DD7</f>
        <v>3.1666666666666665</v>
      </c>
      <c r="Y8" s="326">
        <f>+Brutos!DE7</f>
        <v>1</v>
      </c>
      <c r="Z8" s="327">
        <f>+Brutos!DF7</f>
        <v>1</v>
      </c>
      <c r="AA8" s="328">
        <f>+Brutos!DG7</f>
        <v>1</v>
      </c>
      <c r="AB8" s="326">
        <f>+Brutos!DH7</f>
        <v>2.8571428571428572</v>
      </c>
      <c r="AC8" s="327">
        <f>+Brutos!DI7</f>
        <v>2.75</v>
      </c>
      <c r="AD8" s="328">
        <f>+Brutos!DJ7</f>
        <v>3</v>
      </c>
      <c r="AE8" s="326">
        <f>+Brutos!DK7</f>
        <v>2.6153846153846154</v>
      </c>
      <c r="AF8" s="327">
        <f>+Brutos!DL7</f>
        <v>2.25</v>
      </c>
      <c r="AG8" s="328">
        <f>+Brutos!DM7</f>
        <v>3.2</v>
      </c>
      <c r="AH8" s="326">
        <f>+Brutos!DN7</f>
        <v>3.2142857142857144</v>
      </c>
      <c r="AI8" s="327">
        <f>+Brutos!DO7</f>
        <v>3.125</v>
      </c>
      <c r="AJ8" s="328">
        <f>+Brutos!DP7</f>
        <v>3.3333333333333335</v>
      </c>
      <c r="AK8" s="326">
        <f>+Brutos!DQ7</f>
        <v>3.1666666666666665</v>
      </c>
      <c r="AL8" s="327">
        <f>+Brutos!DR7</f>
        <v>2.875</v>
      </c>
      <c r="AM8" s="328">
        <f>+Brutos!DS7</f>
        <v>3.75</v>
      </c>
      <c r="AN8" s="326">
        <f>+Brutos!DT7</f>
        <v>3.7692307692307692</v>
      </c>
      <c r="AO8" s="327">
        <f>+Brutos!DU7</f>
        <v>3.375</v>
      </c>
      <c r="AP8" s="328">
        <f>+Brutos!DV7</f>
        <v>4.4000000000000004</v>
      </c>
      <c r="AQ8" s="326">
        <f>+Brutos!DW7</f>
        <v>4.615384615384615</v>
      </c>
      <c r="AR8" s="327">
        <f>+Brutos!DX7</f>
        <v>4.5</v>
      </c>
      <c r="AS8" s="328">
        <f>+Brutos!DY7</f>
        <v>4.8</v>
      </c>
      <c r="AT8" s="326">
        <f>+Brutos!DZ7</f>
        <v>3.4285714285714284</v>
      </c>
      <c r="AU8" s="327">
        <f>+Brutos!EA7</f>
        <v>3.25</v>
      </c>
      <c r="AV8" s="328">
        <f>+Brutos!EB7</f>
        <v>3.6666666666666665</v>
      </c>
      <c r="AW8" s="326">
        <f>+Brutos!EC7</f>
        <v>2.9285714285714284</v>
      </c>
      <c r="AX8" s="327">
        <f>+Brutos!ED7</f>
        <v>2.375</v>
      </c>
      <c r="AY8" s="328">
        <f>+Brutos!EE7</f>
        <v>3.6666666666666665</v>
      </c>
      <c r="AZ8" s="326">
        <f>+Brutos!EF7</f>
        <v>2.5</v>
      </c>
      <c r="BA8" s="327">
        <f>+Brutos!EG7</f>
        <v>2.4285714285714284</v>
      </c>
      <c r="BB8" s="328">
        <f>+Brutos!EH7</f>
        <v>2.6</v>
      </c>
      <c r="BC8" s="326">
        <f>+Brutos!EI7</f>
        <v>3.1538461538461537</v>
      </c>
      <c r="BD8" s="327">
        <f>+Brutos!EJ7</f>
        <v>3.125</v>
      </c>
      <c r="BE8" s="328">
        <f>+Brutos!EK7</f>
        <v>3.2</v>
      </c>
      <c r="BF8" s="326">
        <f>+Brutos!EL7</f>
        <v>3.6153846153846154</v>
      </c>
      <c r="BG8" s="327">
        <f>+Brutos!EM7</f>
        <v>3.375</v>
      </c>
      <c r="BH8" s="328">
        <f>+Brutos!EN7</f>
        <v>4</v>
      </c>
      <c r="BI8" s="326">
        <f>+Brutos!EO7</f>
        <v>1</v>
      </c>
      <c r="BJ8" s="327">
        <f>+Brutos!EP7</f>
        <v>1</v>
      </c>
      <c r="BK8" s="328">
        <f>+Brutos!EQ7</f>
        <v>1</v>
      </c>
      <c r="BL8" s="326">
        <f>+Brutos!ER7</f>
        <v>2.9285714285714284</v>
      </c>
      <c r="BM8" s="327">
        <f>+Brutos!ES7</f>
        <v>2.875</v>
      </c>
      <c r="BN8" s="328">
        <f>+Brutos!ET7</f>
        <v>3</v>
      </c>
    </row>
    <row r="9" spans="1:66" s="24" customFormat="1" ht="35.1" customHeight="1" x14ac:dyDescent="0.25">
      <c r="A9" s="281">
        <v>2</v>
      </c>
      <c r="B9" s="282" t="s">
        <v>92</v>
      </c>
      <c r="C9" s="323" t="s">
        <v>253</v>
      </c>
      <c r="D9" s="324">
        <f>+Brutos!CJ8</f>
        <v>3.1031878306878307</v>
      </c>
      <c r="E9" s="329">
        <f>+Brutos!CK8</f>
        <v>2.9057142857142857</v>
      </c>
      <c r="F9" s="325">
        <f>+Brutos!CL8</f>
        <v>3.4944444444444445</v>
      </c>
      <c r="G9" s="326">
        <f>+Brutos!CM8</f>
        <v>2</v>
      </c>
      <c r="H9" s="327">
        <f>+Brutos!CN8</f>
        <v>1.9166666666666667</v>
      </c>
      <c r="I9" s="328">
        <f>+Brutos!CO8</f>
        <v>2.166666666666667</v>
      </c>
      <c r="J9" s="326">
        <f>+Brutos!CP8</f>
        <v>3.4333333333333336</v>
      </c>
      <c r="K9" s="327">
        <f>+Brutos!CQ8</f>
        <v>3.4285714285714288</v>
      </c>
      <c r="L9" s="328">
        <f>+Brutos!CR8</f>
        <v>3.3888888888888888</v>
      </c>
      <c r="M9" s="326">
        <f>+Brutos!CS8</f>
        <v>3.840939153439153</v>
      </c>
      <c r="N9" s="327">
        <f>+Brutos!CT8</f>
        <v>3.6666666666666665</v>
      </c>
      <c r="O9" s="328">
        <f>+Brutos!CU8</f>
        <v>4.25</v>
      </c>
      <c r="P9" s="326">
        <f>+Brutos!CV8</f>
        <v>3.708333333333333</v>
      </c>
      <c r="Q9" s="327">
        <f>+Brutos!CW8</f>
        <v>3.2666666666666666</v>
      </c>
      <c r="R9" s="328">
        <f>+Brutos!CX8</f>
        <v>4.5</v>
      </c>
      <c r="S9" s="326">
        <f>+Brutos!CY8</f>
        <v>2.5333333333333332</v>
      </c>
      <c r="T9" s="327">
        <f>+Brutos!CZ8</f>
        <v>2.25</v>
      </c>
      <c r="U9" s="328">
        <f>+Brutos!DA8</f>
        <v>3.166666666666667</v>
      </c>
      <c r="V9" s="326">
        <f>+Brutos!DB8</f>
        <v>3</v>
      </c>
      <c r="W9" s="327">
        <f>+Brutos!DC8</f>
        <v>2.8333333333333335</v>
      </c>
      <c r="X9" s="328">
        <f>+Brutos!DD8</f>
        <v>3.3333333333333335</v>
      </c>
      <c r="Y9" s="326">
        <f>+Brutos!DE8</f>
        <v>1</v>
      </c>
      <c r="Z9" s="327">
        <f>+Brutos!DF8</f>
        <v>1</v>
      </c>
      <c r="AA9" s="328">
        <f>+Brutos!DG8</f>
        <v>1</v>
      </c>
      <c r="AB9" s="326">
        <f>+Brutos!DH8</f>
        <v>3.6</v>
      </c>
      <c r="AC9" s="327">
        <f>+Brutos!DI8</f>
        <v>3.5714285714285716</v>
      </c>
      <c r="AD9" s="328">
        <f>+Brutos!DJ8</f>
        <v>3.6666666666666665</v>
      </c>
      <c r="AE9" s="326">
        <f>+Brutos!DK8</f>
        <v>3</v>
      </c>
      <c r="AF9" s="327">
        <f>+Brutos!DL8</f>
        <v>3.1428571428571428</v>
      </c>
      <c r="AG9" s="328">
        <f>+Brutos!DM8</f>
        <v>2.5</v>
      </c>
      <c r="AH9" s="326">
        <f>+Brutos!DN8</f>
        <v>3.7</v>
      </c>
      <c r="AI9" s="327">
        <f>+Brutos!DO8</f>
        <v>3.5714285714285716</v>
      </c>
      <c r="AJ9" s="328">
        <f>+Brutos!DP8</f>
        <v>4</v>
      </c>
      <c r="AK9" s="326">
        <f>+Brutos!DQ8</f>
        <v>4</v>
      </c>
      <c r="AL9" s="327">
        <f>+Brutos!DR8</f>
        <v>3.8333333333333335</v>
      </c>
      <c r="AM9" s="328">
        <f>+Brutos!DS8</f>
        <v>4.333333333333333</v>
      </c>
      <c r="AN9" s="326">
        <f>+Brutos!DT8</f>
        <v>4.1428571428571432</v>
      </c>
      <c r="AO9" s="327">
        <f>+Brutos!DU8</f>
        <v>4</v>
      </c>
      <c r="AP9" s="328">
        <f>+Brutos!DV8</f>
        <v>4.5</v>
      </c>
      <c r="AQ9" s="326">
        <f>+Brutos!DW8</f>
        <v>4.333333333333333</v>
      </c>
      <c r="AR9" s="327">
        <f>+Brutos!DX8</f>
        <v>4.166666666666667</v>
      </c>
      <c r="AS9" s="328">
        <f>+Brutos!DY8</f>
        <v>4.666666666666667</v>
      </c>
      <c r="AT9" s="326">
        <f>+Brutos!DZ8</f>
        <v>4.125</v>
      </c>
      <c r="AU9" s="327">
        <f>+Brutos!EA8</f>
        <v>3.8333333333333335</v>
      </c>
      <c r="AV9" s="328">
        <f>+Brutos!EB8</f>
        <v>5</v>
      </c>
      <c r="AW9" s="326">
        <f>+Brutos!EC8</f>
        <v>3.3333333333333335</v>
      </c>
      <c r="AX9" s="327">
        <f>+Brutos!ED8</f>
        <v>3.3333333333333335</v>
      </c>
      <c r="AY9" s="328">
        <f>+Brutos!EE8</f>
        <v>3.3333333333333335</v>
      </c>
      <c r="AZ9" s="326">
        <f>+Brutos!EF8</f>
        <v>3.1111111111111112</v>
      </c>
      <c r="BA9" s="327">
        <f>+Brutos!EG8</f>
        <v>2.8333333333333335</v>
      </c>
      <c r="BB9" s="328">
        <f>+Brutos!EH8</f>
        <v>3.6666666666666665</v>
      </c>
      <c r="BC9" s="326">
        <f>+Brutos!EI8</f>
        <v>3.6666666666666665</v>
      </c>
      <c r="BD9" s="327">
        <f>+Brutos!EJ8</f>
        <v>3.3333333333333335</v>
      </c>
      <c r="BE9" s="328">
        <f>+Brutos!EK8</f>
        <v>4.333333333333333</v>
      </c>
      <c r="BF9" s="326">
        <f>+Brutos!EL8</f>
        <v>3.75</v>
      </c>
      <c r="BG9" s="327">
        <f>+Brutos!EM8</f>
        <v>3.2</v>
      </c>
      <c r="BH9" s="328">
        <f>+Brutos!EN8</f>
        <v>4.666666666666667</v>
      </c>
      <c r="BI9" s="326">
        <f>+Brutos!EO8</f>
        <v>1.4</v>
      </c>
      <c r="BJ9" s="327">
        <f>+Brutos!EP8</f>
        <v>1</v>
      </c>
      <c r="BK9" s="328">
        <f>+Brutos!EQ8</f>
        <v>2.3333333333333335</v>
      </c>
      <c r="BL9" s="326">
        <f>+Brutos!ER8</f>
        <v>3.6666666666666665</v>
      </c>
      <c r="BM9" s="327">
        <f>+Brutos!ES8</f>
        <v>3.5</v>
      </c>
      <c r="BN9" s="328">
        <f>+Brutos!ET8</f>
        <v>4</v>
      </c>
    </row>
    <row r="10" spans="1:66" s="24" customFormat="1" ht="35.1" customHeight="1" x14ac:dyDescent="0.25">
      <c r="A10" s="281">
        <v>3</v>
      </c>
      <c r="B10" s="282" t="s">
        <v>118</v>
      </c>
      <c r="C10" s="323" t="s">
        <v>255</v>
      </c>
      <c r="D10" s="324">
        <f>+Brutos!CJ9</f>
        <v>2.5583333333333331</v>
      </c>
      <c r="E10" s="325">
        <f>+Brutos!CK9</f>
        <v>3.3833333333333329</v>
      </c>
      <c r="F10" s="325">
        <f>+Brutos!CL9</f>
        <v>1.7333333333333336</v>
      </c>
      <c r="G10" s="326">
        <f>+Brutos!CM9</f>
        <v>1.875</v>
      </c>
      <c r="H10" s="327">
        <f>+Brutos!CN9</f>
        <v>2.5</v>
      </c>
      <c r="I10" s="328">
        <f>+Brutos!CO9</f>
        <v>1.25</v>
      </c>
      <c r="J10" s="326">
        <f>+Brutos!CP9</f>
        <v>2.4166666666666665</v>
      </c>
      <c r="K10" s="327">
        <f>+Brutos!CQ9</f>
        <v>3.1666666666666665</v>
      </c>
      <c r="L10" s="328">
        <f>+Brutos!CR9</f>
        <v>1.6666666666666667</v>
      </c>
      <c r="M10" s="326">
        <f>+Brutos!CS9</f>
        <v>3</v>
      </c>
      <c r="N10" s="327">
        <f>+Brutos!CT9</f>
        <v>4.25</v>
      </c>
      <c r="O10" s="328">
        <f>+Brutos!CU9</f>
        <v>1.75</v>
      </c>
      <c r="P10" s="326">
        <f>+Brutos!CV9</f>
        <v>3.375</v>
      </c>
      <c r="Q10" s="327">
        <f>+Brutos!CW9</f>
        <v>4.25</v>
      </c>
      <c r="R10" s="328">
        <f>+Brutos!CX9</f>
        <v>2.5</v>
      </c>
      <c r="S10" s="326">
        <f>+Brutos!CY9</f>
        <v>2.125</v>
      </c>
      <c r="T10" s="327">
        <f>+Brutos!CZ9</f>
        <v>2.75</v>
      </c>
      <c r="U10" s="328">
        <f>+Brutos!DA9</f>
        <v>1.5</v>
      </c>
      <c r="V10" s="326">
        <f>+Brutos!DB9</f>
        <v>2.75</v>
      </c>
      <c r="W10" s="327">
        <f>+Brutos!DC9</f>
        <v>4</v>
      </c>
      <c r="X10" s="328">
        <f>+Brutos!DD9</f>
        <v>1.5</v>
      </c>
      <c r="Y10" s="326">
        <f>+Brutos!DE9</f>
        <v>1</v>
      </c>
      <c r="Z10" s="327">
        <f>+Brutos!DF9</f>
        <v>1</v>
      </c>
      <c r="AA10" s="328">
        <f>+Brutos!DG9</f>
        <v>1</v>
      </c>
      <c r="AB10" s="326">
        <f>+Brutos!DH9</f>
        <v>2.75</v>
      </c>
      <c r="AC10" s="327">
        <f>+Brutos!DI9</f>
        <v>3.5</v>
      </c>
      <c r="AD10" s="328">
        <f>+Brutos!DJ9</f>
        <v>2</v>
      </c>
      <c r="AE10" s="326">
        <f>+Brutos!DK9</f>
        <v>2.25</v>
      </c>
      <c r="AF10" s="327">
        <f>+Brutos!DL9</f>
        <v>3</v>
      </c>
      <c r="AG10" s="328">
        <f>+Brutos!DM9</f>
        <v>1.5</v>
      </c>
      <c r="AH10" s="326">
        <f>+Brutos!DN9</f>
        <v>2.25</v>
      </c>
      <c r="AI10" s="327">
        <f>+Brutos!DO9</f>
        <v>3</v>
      </c>
      <c r="AJ10" s="328">
        <f>+Brutos!DP9</f>
        <v>1.5</v>
      </c>
      <c r="AK10" s="326">
        <f>+Brutos!DQ9</f>
        <v>2.75</v>
      </c>
      <c r="AL10" s="327">
        <f>+Brutos!DR9</f>
        <v>4.5</v>
      </c>
      <c r="AM10" s="328">
        <f>+Brutos!DS9</f>
        <v>1</v>
      </c>
      <c r="AN10" s="326">
        <f>+Brutos!DT9</f>
        <v>3.5</v>
      </c>
      <c r="AO10" s="327">
        <f>+Brutos!DU9</f>
        <v>5</v>
      </c>
      <c r="AP10" s="328">
        <f>+Brutos!DV9</f>
        <v>2</v>
      </c>
      <c r="AQ10" s="326">
        <f>+Brutos!DW9</f>
        <v>3.75</v>
      </c>
      <c r="AR10" s="327">
        <f>+Brutos!DX9</f>
        <v>5</v>
      </c>
      <c r="AS10" s="328">
        <f>+Brutos!DY9</f>
        <v>2.5</v>
      </c>
      <c r="AT10" s="326">
        <f>+Brutos!DZ9</f>
        <v>3.5</v>
      </c>
      <c r="AU10" s="327">
        <f>+Brutos!EA9</f>
        <v>5</v>
      </c>
      <c r="AV10" s="328">
        <f>+Brutos!EB9</f>
        <v>2</v>
      </c>
      <c r="AW10" s="326">
        <f>+Brutos!EC9</f>
        <v>2.25</v>
      </c>
      <c r="AX10" s="327">
        <f>+Brutos!ED9</f>
        <v>3</v>
      </c>
      <c r="AY10" s="328">
        <f>+Brutos!EE9</f>
        <v>1.5</v>
      </c>
      <c r="AZ10" s="326">
        <f>+Brutos!EF9</f>
        <v>2.25</v>
      </c>
      <c r="BA10" s="327">
        <f>+Brutos!EG9</f>
        <v>3</v>
      </c>
      <c r="BB10" s="328">
        <f>+Brutos!EH9</f>
        <v>1.5</v>
      </c>
      <c r="BC10" s="326">
        <f>+Brutos!EI9</f>
        <v>3.5</v>
      </c>
      <c r="BD10" s="327">
        <f>+Brutos!EJ9</f>
        <v>4.5</v>
      </c>
      <c r="BE10" s="328">
        <f>+Brutos!EK9</f>
        <v>2.5</v>
      </c>
      <c r="BF10" s="326">
        <f>+Brutos!EL9</f>
        <v>3.25</v>
      </c>
      <c r="BG10" s="327">
        <f>+Brutos!EM9</f>
        <v>4</v>
      </c>
      <c r="BH10" s="328">
        <f>+Brutos!EN9</f>
        <v>2.5</v>
      </c>
      <c r="BI10" s="326">
        <f>+Brutos!EO9</f>
        <v>1</v>
      </c>
      <c r="BJ10" s="327">
        <f>+Brutos!EP9</f>
        <v>1</v>
      </c>
      <c r="BK10" s="328">
        <f>+Brutos!EQ9</f>
        <v>1</v>
      </c>
      <c r="BL10" s="326">
        <f>+Brutos!ER9</f>
        <v>3.25</v>
      </c>
      <c r="BM10" s="327">
        <f>+Brutos!ES9</f>
        <v>4.5</v>
      </c>
      <c r="BN10" s="328">
        <f>+Brutos!ET9</f>
        <v>2</v>
      </c>
    </row>
    <row r="11" spans="1:66" s="24" customFormat="1" ht="35.1" customHeight="1" x14ac:dyDescent="0.25">
      <c r="A11" s="281">
        <v>4</v>
      </c>
      <c r="B11" s="282" t="s">
        <v>113</v>
      </c>
      <c r="C11" s="323" t="s">
        <v>283</v>
      </c>
      <c r="D11" s="324">
        <f>+Brutos!CJ10</f>
        <v>3.7166666666666663</v>
      </c>
      <c r="E11" s="330">
        <f>+Brutos!CK10</f>
        <v>0</v>
      </c>
      <c r="F11" s="325">
        <f>+Brutos!CL10</f>
        <v>3.7166666666666663</v>
      </c>
      <c r="G11" s="326">
        <f>+Brutos!CM10</f>
        <v>1.75</v>
      </c>
      <c r="H11" s="331">
        <f>+Brutos!CN10</f>
        <v>0</v>
      </c>
      <c r="I11" s="328">
        <f>+Brutos!CO10</f>
        <v>1.75</v>
      </c>
      <c r="J11" s="326">
        <f>+Brutos!CP10</f>
        <v>4.833333333333333</v>
      </c>
      <c r="K11" s="327">
        <f>+Brutos!CQ10</f>
        <v>0</v>
      </c>
      <c r="L11" s="328">
        <f>+Brutos!CR10</f>
        <v>4.833333333333333</v>
      </c>
      <c r="M11" s="326">
        <f>+Brutos!CS10</f>
        <v>4.5</v>
      </c>
      <c r="N11" s="327">
        <f>+Brutos!CT10</f>
        <v>0</v>
      </c>
      <c r="O11" s="328">
        <f>+Brutos!CU10</f>
        <v>4.5</v>
      </c>
      <c r="P11" s="326">
        <f>+Brutos!CV10</f>
        <v>4.75</v>
      </c>
      <c r="Q11" s="327">
        <f>+Brutos!CW10</f>
        <v>0</v>
      </c>
      <c r="R11" s="328">
        <f>+Brutos!CX10</f>
        <v>4.75</v>
      </c>
      <c r="S11" s="326">
        <f>+Brutos!CY10</f>
        <v>2.75</v>
      </c>
      <c r="T11" s="327">
        <f>+Brutos!CZ10</f>
        <v>0</v>
      </c>
      <c r="U11" s="328">
        <f>+Brutos!DA10</f>
        <v>2.75</v>
      </c>
      <c r="V11" s="326">
        <f>+Brutos!DB10</f>
        <v>2.5</v>
      </c>
      <c r="W11" s="327">
        <f>+Brutos!DC10</f>
        <v>0</v>
      </c>
      <c r="X11" s="328">
        <f>+Brutos!DD10</f>
        <v>2.5</v>
      </c>
      <c r="Y11" s="326">
        <f>+Brutos!DE10</f>
        <v>1</v>
      </c>
      <c r="Z11" s="327">
        <f>+Brutos!DF10</f>
        <v>0</v>
      </c>
      <c r="AA11" s="328">
        <f>+Brutos!DG10</f>
        <v>1</v>
      </c>
      <c r="AB11" s="326">
        <f>+Brutos!DH10</f>
        <v>5</v>
      </c>
      <c r="AC11" s="327">
        <f>+Brutos!DI10</f>
        <v>0</v>
      </c>
      <c r="AD11" s="328">
        <f>+Brutos!DJ10</f>
        <v>5</v>
      </c>
      <c r="AE11" s="326">
        <f>+Brutos!DK10</f>
        <v>4.5</v>
      </c>
      <c r="AF11" s="327">
        <f>+Brutos!DL10</f>
        <v>0</v>
      </c>
      <c r="AG11" s="328">
        <f>+Brutos!DM10</f>
        <v>4.5</v>
      </c>
      <c r="AH11" s="326">
        <f>+Brutos!DN10</f>
        <v>5</v>
      </c>
      <c r="AI11" s="327">
        <f>+Brutos!DO10</f>
        <v>0</v>
      </c>
      <c r="AJ11" s="328">
        <f>+Brutos!DP10</f>
        <v>5</v>
      </c>
      <c r="AK11" s="326">
        <f>+Brutos!DQ10</f>
        <v>5</v>
      </c>
      <c r="AL11" s="327">
        <f>+Brutos!DR10</f>
        <v>0</v>
      </c>
      <c r="AM11" s="328">
        <f>+Brutos!DS10</f>
        <v>5</v>
      </c>
      <c r="AN11" s="326">
        <f>+Brutos!DT10</f>
        <v>5</v>
      </c>
      <c r="AO11" s="327">
        <f>+Brutos!DU10</f>
        <v>0</v>
      </c>
      <c r="AP11" s="328">
        <f>+Brutos!DV10</f>
        <v>5</v>
      </c>
      <c r="AQ11" s="326">
        <f>+Brutos!DW10</f>
        <v>5</v>
      </c>
      <c r="AR11" s="327">
        <f>+Brutos!DX10</f>
        <v>0</v>
      </c>
      <c r="AS11" s="328">
        <f>+Brutos!DY10</f>
        <v>5</v>
      </c>
      <c r="AT11" s="326">
        <f>+Brutos!DZ10</f>
        <v>4</v>
      </c>
      <c r="AU11" s="327">
        <f>+Brutos!EA10</f>
        <v>0</v>
      </c>
      <c r="AV11" s="328">
        <f>+Brutos!EB10</f>
        <v>4</v>
      </c>
      <c r="AW11" s="326">
        <f>+Brutos!EC10</f>
        <v>4.5</v>
      </c>
      <c r="AX11" s="327">
        <f>+Brutos!ED10</f>
        <v>0</v>
      </c>
      <c r="AY11" s="328">
        <f>+Brutos!EE10</f>
        <v>4.5</v>
      </c>
      <c r="AZ11" s="326">
        <f>+Brutos!EF10</f>
        <v>3.5</v>
      </c>
      <c r="BA11" s="327">
        <f>+Brutos!EG10</f>
        <v>0</v>
      </c>
      <c r="BB11" s="328">
        <f>+Brutos!EH10</f>
        <v>3.5</v>
      </c>
      <c r="BC11" s="326">
        <f>+Brutos!EI10</f>
        <v>4.5</v>
      </c>
      <c r="BD11" s="327">
        <f>+Brutos!EJ10</f>
        <v>0</v>
      </c>
      <c r="BE11" s="328">
        <f>+Brutos!EK10</f>
        <v>4.5</v>
      </c>
      <c r="BF11" s="326">
        <f>+Brutos!EL10</f>
        <v>5</v>
      </c>
      <c r="BG11" s="327">
        <f>+Brutos!EM10</f>
        <v>0</v>
      </c>
      <c r="BH11" s="328">
        <f>+Brutos!EN10</f>
        <v>5</v>
      </c>
      <c r="BI11" s="326">
        <f>+Brutos!EO10</f>
        <v>1</v>
      </c>
      <c r="BJ11" s="327">
        <f>+Brutos!EP10</f>
        <v>0</v>
      </c>
      <c r="BK11" s="328">
        <f>+Brutos!EQ10</f>
        <v>1</v>
      </c>
      <c r="BL11" s="326">
        <f>+Brutos!ER10</f>
        <v>4.5</v>
      </c>
      <c r="BM11" s="327">
        <f>+Brutos!ES10</f>
        <v>0</v>
      </c>
      <c r="BN11" s="328">
        <f>+Brutos!ET10</f>
        <v>4.5</v>
      </c>
    </row>
    <row r="12" spans="1:66" s="24" customFormat="1" ht="35.1" customHeight="1" x14ac:dyDescent="0.25">
      <c r="A12" s="281">
        <v>5</v>
      </c>
      <c r="B12" s="282" t="s">
        <v>97</v>
      </c>
      <c r="C12" s="323" t="s">
        <v>256</v>
      </c>
      <c r="D12" s="324">
        <f>+Brutos!CJ11</f>
        <v>3.4547979797979798</v>
      </c>
      <c r="E12" s="325">
        <f>+Brutos!CK11</f>
        <v>3.5299603174603171</v>
      </c>
      <c r="F12" s="325">
        <f>+Brutos!CL11</f>
        <v>3.1166666666666667</v>
      </c>
      <c r="G12" s="326">
        <f>+Brutos!CM11</f>
        <v>2.6666666666666665</v>
      </c>
      <c r="H12" s="327">
        <f>+Brutos!CN11</f>
        <v>2.8428571428571425</v>
      </c>
      <c r="I12" s="328">
        <f>+Brutos!CO11</f>
        <v>2</v>
      </c>
      <c r="J12" s="326">
        <f>+Brutos!CP11</f>
        <v>3.3055555555555554</v>
      </c>
      <c r="K12" s="327">
        <f>+Brutos!CQ11</f>
        <v>3.4</v>
      </c>
      <c r="L12" s="328">
        <f>+Brutos!CR11</f>
        <v>2.8333333333333335</v>
      </c>
      <c r="M12" s="326">
        <f>+Brutos!CS11</f>
        <v>4.291666666666667</v>
      </c>
      <c r="N12" s="327">
        <f>+Brutos!CT11</f>
        <v>4.3</v>
      </c>
      <c r="O12" s="328">
        <f>+Brutos!CU11</f>
        <v>4.25</v>
      </c>
      <c r="P12" s="326">
        <f>+Brutos!CV11</f>
        <v>4.0101010101010104</v>
      </c>
      <c r="Q12" s="327">
        <f>+Brutos!CW11</f>
        <v>4.0069444444444446</v>
      </c>
      <c r="R12" s="328">
        <f>+Brutos!CX11</f>
        <v>4</v>
      </c>
      <c r="S12" s="326">
        <f>+Brutos!CY11</f>
        <v>3</v>
      </c>
      <c r="T12" s="327">
        <f>+Brutos!CZ11</f>
        <v>3.1</v>
      </c>
      <c r="U12" s="328">
        <f>+Brutos!DA11</f>
        <v>2.5</v>
      </c>
      <c r="V12" s="326">
        <f>+Brutos!DB11</f>
        <v>4</v>
      </c>
      <c r="W12" s="327">
        <f>+Brutos!DC11</f>
        <v>4.2857142857142856</v>
      </c>
      <c r="X12" s="328">
        <f>+Brutos!DD11</f>
        <v>3</v>
      </c>
      <c r="Y12" s="326">
        <f>+Brutos!DE11</f>
        <v>1.3333333333333333</v>
      </c>
      <c r="Z12" s="327">
        <f>+Brutos!DF11</f>
        <v>1.4</v>
      </c>
      <c r="AA12" s="328">
        <f>+Brutos!DG11</f>
        <v>1</v>
      </c>
      <c r="AB12" s="326">
        <f>+Brutos!DH11</f>
        <v>3.6666666666666665</v>
      </c>
      <c r="AC12" s="327">
        <f>+Brutos!DI11</f>
        <v>3.9</v>
      </c>
      <c r="AD12" s="328">
        <f>+Brutos!DJ11</f>
        <v>2.5</v>
      </c>
      <c r="AE12" s="326">
        <f>+Brutos!DK11</f>
        <v>2.75</v>
      </c>
      <c r="AF12" s="327">
        <f>+Brutos!DL11</f>
        <v>2.7</v>
      </c>
      <c r="AG12" s="328">
        <f>+Brutos!DM11</f>
        <v>3</v>
      </c>
      <c r="AH12" s="326">
        <f>+Brutos!DN11</f>
        <v>3.5</v>
      </c>
      <c r="AI12" s="327">
        <f>+Brutos!DO11</f>
        <v>3.6</v>
      </c>
      <c r="AJ12" s="328">
        <f>+Brutos!DP11</f>
        <v>3</v>
      </c>
      <c r="AK12" s="326">
        <f>+Brutos!DQ11</f>
        <v>4.666666666666667</v>
      </c>
      <c r="AL12" s="327">
        <f>+Brutos!DR11</f>
        <v>4.7</v>
      </c>
      <c r="AM12" s="328">
        <f>+Brutos!DS11</f>
        <v>4.5</v>
      </c>
      <c r="AN12" s="326">
        <f>+Brutos!DT11</f>
        <v>4.5</v>
      </c>
      <c r="AO12" s="327">
        <f>+Brutos!DU11</f>
        <v>4.4000000000000004</v>
      </c>
      <c r="AP12" s="328">
        <f>+Brutos!DV11</f>
        <v>5</v>
      </c>
      <c r="AQ12" s="326">
        <f>+Brutos!DW11</f>
        <v>4.583333333333333</v>
      </c>
      <c r="AR12" s="327">
        <f>+Brutos!DX11</f>
        <v>4.5</v>
      </c>
      <c r="AS12" s="328">
        <f>+Brutos!DY11</f>
        <v>5</v>
      </c>
      <c r="AT12" s="326">
        <f>+Brutos!DZ11</f>
        <v>4.666666666666667</v>
      </c>
      <c r="AU12" s="327">
        <f>+Brutos!EA11</f>
        <v>4.5999999999999996</v>
      </c>
      <c r="AV12" s="328">
        <f>+Brutos!EB11</f>
        <v>5</v>
      </c>
      <c r="AW12" s="326">
        <f>+Brutos!EC11</f>
        <v>3.6666666666666665</v>
      </c>
      <c r="AX12" s="327">
        <f>+Brutos!ED11</f>
        <v>3.7</v>
      </c>
      <c r="AY12" s="328">
        <f>+Brutos!EE11</f>
        <v>3.5</v>
      </c>
      <c r="AZ12" s="326">
        <f>+Brutos!EF11</f>
        <v>3.6666666666666665</v>
      </c>
      <c r="BA12" s="327">
        <f>+Brutos!EG11</f>
        <v>3.9</v>
      </c>
      <c r="BB12" s="328">
        <f>+Brutos!EH11</f>
        <v>2.5</v>
      </c>
      <c r="BC12" s="326">
        <f>+Brutos!EI11</f>
        <v>3.9090909090909092</v>
      </c>
      <c r="BD12" s="327">
        <f>+Brutos!EJ11</f>
        <v>3.8888888888888888</v>
      </c>
      <c r="BE12" s="328">
        <f>+Brutos!EK11</f>
        <v>4</v>
      </c>
      <c r="BF12" s="326">
        <f>+Brutos!EL11</f>
        <v>4.1111111111111107</v>
      </c>
      <c r="BG12" s="327">
        <f>+Brutos!EM11</f>
        <v>4.125</v>
      </c>
      <c r="BH12" s="328">
        <f>+Brutos!EN11</f>
        <v>4</v>
      </c>
      <c r="BI12" s="326">
        <f>+Brutos!EO11</f>
        <v>2</v>
      </c>
      <c r="BJ12" s="327">
        <f>+Brutos!EP11</f>
        <v>2.2000000000000002</v>
      </c>
      <c r="BK12" s="328">
        <f>+Brutos!EQ11</f>
        <v>1</v>
      </c>
      <c r="BL12" s="326">
        <f>+Brutos!ER11</f>
        <v>4</v>
      </c>
      <c r="BM12" s="327">
        <f>+Brutos!ES11</f>
        <v>4</v>
      </c>
      <c r="BN12" s="328">
        <f>+Brutos!ET11</f>
        <v>4</v>
      </c>
    </row>
    <row r="13" spans="1:66" s="24" customFormat="1" ht="35.1" customHeight="1" x14ac:dyDescent="0.25">
      <c r="A13" s="281">
        <v>6</v>
      </c>
      <c r="B13" s="282" t="s">
        <v>108</v>
      </c>
      <c r="C13" s="323" t="s">
        <v>257</v>
      </c>
      <c r="D13" s="324">
        <f>+Brutos!CJ12</f>
        <v>3.15</v>
      </c>
      <c r="E13" s="329">
        <f>+Brutos!CK12</f>
        <v>0</v>
      </c>
      <c r="F13" s="325">
        <f>+Brutos!CL12</f>
        <v>3.15</v>
      </c>
      <c r="G13" s="326">
        <f>+Brutos!CM12</f>
        <v>1.25</v>
      </c>
      <c r="H13" s="327">
        <f>+Brutos!CN12</f>
        <v>0</v>
      </c>
      <c r="I13" s="328">
        <f>+Brutos!CO12</f>
        <v>1.25</v>
      </c>
      <c r="J13" s="326">
        <f>+Brutos!CP12</f>
        <v>2.5</v>
      </c>
      <c r="K13" s="327">
        <f>+Brutos!CQ12</f>
        <v>0</v>
      </c>
      <c r="L13" s="328">
        <f>+Brutos!CR12</f>
        <v>2.5</v>
      </c>
      <c r="M13" s="326">
        <f>+Brutos!CS12</f>
        <v>4.25</v>
      </c>
      <c r="N13" s="327">
        <f>+Brutos!CT12</f>
        <v>0</v>
      </c>
      <c r="O13" s="328">
        <f>+Brutos!CU12</f>
        <v>4.25</v>
      </c>
      <c r="P13" s="326">
        <f>+Brutos!CV12</f>
        <v>5</v>
      </c>
      <c r="Q13" s="327">
        <f>+Brutos!CW12</f>
        <v>0</v>
      </c>
      <c r="R13" s="328">
        <f>+Brutos!CX12</f>
        <v>5</v>
      </c>
      <c r="S13" s="326">
        <f>+Brutos!CY12</f>
        <v>2.75</v>
      </c>
      <c r="T13" s="327">
        <f>+Brutos!CZ12</f>
        <v>0</v>
      </c>
      <c r="U13" s="328">
        <f>+Brutos!DA12</f>
        <v>2.75</v>
      </c>
      <c r="V13" s="326">
        <f>+Brutos!DB12</f>
        <v>1.5</v>
      </c>
      <c r="W13" s="327">
        <f>+Brutos!DC12</f>
        <v>0</v>
      </c>
      <c r="X13" s="328">
        <f>+Brutos!DD12</f>
        <v>1.5</v>
      </c>
      <c r="Y13" s="326">
        <f>+Brutos!DE12</f>
        <v>1</v>
      </c>
      <c r="Z13" s="327">
        <f>+Brutos!DF12</f>
        <v>0</v>
      </c>
      <c r="AA13" s="328">
        <f>+Brutos!DG12</f>
        <v>1</v>
      </c>
      <c r="AB13" s="326">
        <f>+Brutos!DH12</f>
        <v>3.5</v>
      </c>
      <c r="AC13" s="327">
        <f>+Brutos!DI12</f>
        <v>0</v>
      </c>
      <c r="AD13" s="328">
        <f>+Brutos!DJ12</f>
        <v>3.5</v>
      </c>
      <c r="AE13" s="326">
        <f>+Brutos!DK12</f>
        <v>1</v>
      </c>
      <c r="AF13" s="327">
        <f>+Brutos!DL12</f>
        <v>0</v>
      </c>
      <c r="AG13" s="328">
        <f>+Brutos!DM12</f>
        <v>1</v>
      </c>
      <c r="AH13" s="326">
        <f>+Brutos!DN12</f>
        <v>3</v>
      </c>
      <c r="AI13" s="327">
        <f>+Brutos!DO12</f>
        <v>0</v>
      </c>
      <c r="AJ13" s="328">
        <f>+Brutos!DP12</f>
        <v>3</v>
      </c>
      <c r="AK13" s="326">
        <f>+Brutos!DQ12</f>
        <v>5</v>
      </c>
      <c r="AL13" s="327">
        <f>+Brutos!DR12</f>
        <v>0</v>
      </c>
      <c r="AM13" s="328">
        <f>+Brutos!DS12</f>
        <v>5</v>
      </c>
      <c r="AN13" s="326">
        <f>+Brutos!DT12</f>
        <v>5</v>
      </c>
      <c r="AO13" s="327">
        <f>+Brutos!DU12</f>
        <v>0</v>
      </c>
      <c r="AP13" s="328">
        <f>+Brutos!DV12</f>
        <v>5</v>
      </c>
      <c r="AQ13" s="326">
        <f>+Brutos!DW12</f>
        <v>4.5</v>
      </c>
      <c r="AR13" s="327">
        <f>+Brutos!DX12</f>
        <v>0</v>
      </c>
      <c r="AS13" s="328">
        <f>+Brutos!DY12</f>
        <v>4.5</v>
      </c>
      <c r="AT13" s="326">
        <f>+Brutos!DZ12</f>
        <v>3</v>
      </c>
      <c r="AU13" s="327">
        <f>+Brutos!EA12</f>
        <v>0</v>
      </c>
      <c r="AV13" s="328">
        <f>+Brutos!EB12</f>
        <v>3</v>
      </c>
      <c r="AW13" s="326">
        <f>+Brutos!EC12</f>
        <v>4</v>
      </c>
      <c r="AX13" s="327">
        <f>+Brutos!ED12</f>
        <v>0</v>
      </c>
      <c r="AY13" s="328">
        <f>+Brutos!EE12</f>
        <v>4</v>
      </c>
      <c r="AZ13" s="326">
        <f>+Brutos!EF12</f>
        <v>4</v>
      </c>
      <c r="BA13" s="327">
        <f>+Brutos!EG12</f>
        <v>0</v>
      </c>
      <c r="BB13" s="328">
        <f>+Brutos!EH12</f>
        <v>4</v>
      </c>
      <c r="BC13" s="326">
        <f>+Brutos!EI12</f>
        <v>5</v>
      </c>
      <c r="BD13" s="327">
        <f>+Brutos!EJ12</f>
        <v>0</v>
      </c>
      <c r="BE13" s="328">
        <f>+Brutos!EK12</f>
        <v>5</v>
      </c>
      <c r="BF13" s="326">
        <f>+Brutos!EL12</f>
        <v>5</v>
      </c>
      <c r="BG13" s="327">
        <f>+Brutos!EM12</f>
        <v>0</v>
      </c>
      <c r="BH13" s="328">
        <f>+Brutos!EN12</f>
        <v>5</v>
      </c>
      <c r="BI13" s="326">
        <f>+Brutos!EO12</f>
        <v>1</v>
      </c>
      <c r="BJ13" s="327">
        <f>+Brutos!EP12</f>
        <v>0</v>
      </c>
      <c r="BK13" s="328">
        <f>+Brutos!EQ12</f>
        <v>1</v>
      </c>
      <c r="BL13" s="326">
        <f>+Brutos!ER12</f>
        <v>4.5</v>
      </c>
      <c r="BM13" s="327">
        <f>+Brutos!ES12</f>
        <v>0</v>
      </c>
      <c r="BN13" s="328">
        <f>+Brutos!ET12</f>
        <v>4.5</v>
      </c>
    </row>
    <row r="14" spans="1:66" s="24" customFormat="1" ht="35.1" customHeight="1" x14ac:dyDescent="0.25">
      <c r="A14" s="281">
        <v>7</v>
      </c>
      <c r="B14" s="282" t="s">
        <v>111</v>
      </c>
      <c r="C14" s="323" t="s">
        <v>284</v>
      </c>
      <c r="D14" s="324">
        <f>+Brutos!CJ13</f>
        <v>2.7662037037037037</v>
      </c>
      <c r="E14" s="325">
        <f>+Brutos!CK13</f>
        <v>2.7334920634920636</v>
      </c>
      <c r="F14" s="325">
        <f>+Brutos!CL13</f>
        <v>2.8666666666666667</v>
      </c>
      <c r="G14" s="326">
        <f>+Brutos!CM13</f>
        <v>2.0555555555555554</v>
      </c>
      <c r="H14" s="327">
        <f>+Brutos!CN13</f>
        <v>2.0714285714285712</v>
      </c>
      <c r="I14" s="328">
        <f>+Brutos!CO13</f>
        <v>2</v>
      </c>
      <c r="J14" s="326">
        <f>+Brutos!CP13</f>
        <v>2.8518518518518516</v>
      </c>
      <c r="K14" s="327">
        <f>+Brutos!CQ13</f>
        <v>2.8380952380952382</v>
      </c>
      <c r="L14" s="328">
        <f>+Brutos!CR13</f>
        <v>2.8333333333333335</v>
      </c>
      <c r="M14" s="326">
        <f>+Brutos!CS13</f>
        <v>3.7569444444444442</v>
      </c>
      <c r="N14" s="327">
        <f>+Brutos!CT13</f>
        <v>3.6150793650793651</v>
      </c>
      <c r="O14" s="328">
        <f>+Brutos!CU13</f>
        <v>4.25</v>
      </c>
      <c r="P14" s="326">
        <f>+Brutos!CV13</f>
        <v>2.8888888888888888</v>
      </c>
      <c r="Q14" s="327">
        <f>+Brutos!CW13</f>
        <v>2.7857142857142856</v>
      </c>
      <c r="R14" s="328">
        <f>+Brutos!CX13</f>
        <v>3.25</v>
      </c>
      <c r="S14" s="326">
        <f>+Brutos!CY13</f>
        <v>2.2777777777777777</v>
      </c>
      <c r="T14" s="327">
        <f>+Brutos!CZ13</f>
        <v>2.3571428571428572</v>
      </c>
      <c r="U14" s="328">
        <f>+Brutos!DA13</f>
        <v>2</v>
      </c>
      <c r="V14" s="326">
        <f>+Brutos!DB13</f>
        <v>3.1111111111111112</v>
      </c>
      <c r="W14" s="327">
        <f>+Brutos!DC13</f>
        <v>3.1428571428571428</v>
      </c>
      <c r="X14" s="328">
        <f>+Brutos!DD13</f>
        <v>3</v>
      </c>
      <c r="Y14" s="326">
        <f>+Brutos!DE13</f>
        <v>1</v>
      </c>
      <c r="Z14" s="327">
        <f>+Brutos!DF13</f>
        <v>1</v>
      </c>
      <c r="AA14" s="328">
        <f>+Brutos!DG13</f>
        <v>1</v>
      </c>
      <c r="AB14" s="326">
        <f>+Brutos!DH13</f>
        <v>3</v>
      </c>
      <c r="AC14" s="327">
        <f>+Brutos!DI13</f>
        <v>2.8</v>
      </c>
      <c r="AD14" s="328">
        <f>+Brutos!DJ13</f>
        <v>3.5</v>
      </c>
      <c r="AE14" s="326">
        <f>+Brutos!DK13</f>
        <v>2.5555555555555554</v>
      </c>
      <c r="AF14" s="327">
        <f>+Brutos!DL13</f>
        <v>2.5714285714285716</v>
      </c>
      <c r="AG14" s="328">
        <f>+Brutos!DM13</f>
        <v>2.5</v>
      </c>
      <c r="AH14" s="326">
        <f>+Brutos!DN13</f>
        <v>3</v>
      </c>
      <c r="AI14" s="327">
        <f>+Brutos!DO13</f>
        <v>3.1428571428571428</v>
      </c>
      <c r="AJ14" s="328">
        <f>+Brutos!DP13</f>
        <v>2.5</v>
      </c>
      <c r="AK14" s="326">
        <f>+Brutos!DQ13</f>
        <v>3.6666666666666665</v>
      </c>
      <c r="AL14" s="327">
        <f>+Brutos!DR13</f>
        <v>3.5714285714285716</v>
      </c>
      <c r="AM14" s="328">
        <f>+Brutos!DS13</f>
        <v>4</v>
      </c>
      <c r="AN14" s="326">
        <f>+Brutos!DT13</f>
        <v>4.4444444444444446</v>
      </c>
      <c r="AO14" s="327">
        <f>+Brutos!DU13</f>
        <v>4.2857142857142856</v>
      </c>
      <c r="AP14" s="328">
        <f>+Brutos!DV13</f>
        <v>5</v>
      </c>
      <c r="AQ14" s="326">
        <f>+Brutos!DW13</f>
        <v>4.333333333333333</v>
      </c>
      <c r="AR14" s="327">
        <f>+Brutos!DX13</f>
        <v>4.1428571428571432</v>
      </c>
      <c r="AS14" s="328">
        <f>+Brutos!DY13</f>
        <v>5</v>
      </c>
      <c r="AT14" s="326">
        <f>+Brutos!DZ13</f>
        <v>3.6666666666666665</v>
      </c>
      <c r="AU14" s="327">
        <f>+Brutos!EA13</f>
        <v>3.5714285714285716</v>
      </c>
      <c r="AV14" s="328">
        <f>+Brutos!EB13</f>
        <v>4</v>
      </c>
      <c r="AW14" s="326">
        <f>+Brutos!EC13</f>
        <v>3.5555555555555554</v>
      </c>
      <c r="AX14" s="327">
        <f>+Brutos!ED13</f>
        <v>3.2857142857142856</v>
      </c>
      <c r="AY14" s="328">
        <f>+Brutos!EE13</f>
        <v>4.5</v>
      </c>
      <c r="AZ14" s="326">
        <f>+Brutos!EF13</f>
        <v>2.875</v>
      </c>
      <c r="BA14" s="327">
        <f>+Brutos!EG13</f>
        <v>2.8333333333333335</v>
      </c>
      <c r="BB14" s="328">
        <f>+Brutos!EH13</f>
        <v>3</v>
      </c>
      <c r="BC14" s="326">
        <f>+Brutos!EI13</f>
        <v>3</v>
      </c>
      <c r="BD14" s="327">
        <f>+Brutos!EJ13</f>
        <v>3</v>
      </c>
      <c r="BE14" s="328">
        <f>+Brutos!EK13</f>
        <v>3</v>
      </c>
      <c r="BF14" s="326">
        <f>+Brutos!EL13</f>
        <v>2.7777777777777777</v>
      </c>
      <c r="BG14" s="327">
        <f>+Brutos!EM13</f>
        <v>2.5714285714285716</v>
      </c>
      <c r="BH14" s="328">
        <f>+Brutos!EN13</f>
        <v>3.5</v>
      </c>
      <c r="BI14" s="326">
        <f>+Brutos!EO13</f>
        <v>1.4444444444444444</v>
      </c>
      <c r="BJ14" s="327">
        <f>+Brutos!EP13</f>
        <v>1.5714285714285714</v>
      </c>
      <c r="BK14" s="328">
        <f>+Brutos!EQ13</f>
        <v>1</v>
      </c>
      <c r="BL14" s="326">
        <f>+Brutos!ER13</f>
        <v>3.1111111111111112</v>
      </c>
      <c r="BM14" s="327">
        <f>+Brutos!ES13</f>
        <v>3.1428571428571428</v>
      </c>
      <c r="BN14" s="328">
        <f>+Brutos!ET13</f>
        <v>3</v>
      </c>
    </row>
    <row r="15" spans="1:66" s="24" customFormat="1" ht="35.1" customHeight="1" x14ac:dyDescent="0.25">
      <c r="A15" s="281">
        <v>8</v>
      </c>
      <c r="B15" s="282" t="s">
        <v>99</v>
      </c>
      <c r="C15" s="323" t="s">
        <v>258</v>
      </c>
      <c r="D15" s="324">
        <f>+Brutos!CJ14</f>
        <v>3.2516666666666665</v>
      </c>
      <c r="E15" s="329">
        <f>+Brutos!CK14</f>
        <v>3.2250000000000001</v>
      </c>
      <c r="F15" s="325">
        <f>+Brutos!CL14</f>
        <v>3.3666666666666671</v>
      </c>
      <c r="G15" s="326">
        <f>+Brutos!CM14</f>
        <v>2.2999999999999998</v>
      </c>
      <c r="H15" s="327">
        <f>+Brutos!CN14</f>
        <v>2.125</v>
      </c>
      <c r="I15" s="328">
        <f>+Brutos!CO14</f>
        <v>3</v>
      </c>
      <c r="J15" s="326">
        <f>+Brutos!CP14</f>
        <v>3.1999999999999997</v>
      </c>
      <c r="K15" s="327">
        <f>+Brutos!CQ14</f>
        <v>3.4166666666666665</v>
      </c>
      <c r="L15" s="328">
        <f>+Brutos!CR14</f>
        <v>2.3333333333333335</v>
      </c>
      <c r="M15" s="326">
        <f>+Brutos!CS14</f>
        <v>4.2333333333333334</v>
      </c>
      <c r="N15" s="327">
        <f>+Brutos!CT14</f>
        <v>4.041666666666667</v>
      </c>
      <c r="O15" s="328">
        <f>+Brutos!CU14</f>
        <v>5</v>
      </c>
      <c r="P15" s="326">
        <f>+Brutos!CV14</f>
        <v>4.0250000000000004</v>
      </c>
      <c r="Q15" s="327">
        <f>+Brutos!CW14</f>
        <v>4.0416666666666661</v>
      </c>
      <c r="R15" s="328">
        <f>+Brutos!CX14</f>
        <v>4</v>
      </c>
      <c r="S15" s="326">
        <f>+Brutos!CY14</f>
        <v>2.5</v>
      </c>
      <c r="T15" s="327">
        <f>+Brutos!CZ14</f>
        <v>2.5</v>
      </c>
      <c r="U15" s="328">
        <f>+Brutos!DA14</f>
        <v>2.5</v>
      </c>
      <c r="V15" s="326">
        <f>+Brutos!DB14</f>
        <v>3.6</v>
      </c>
      <c r="W15" s="327">
        <f>+Brutos!DC14</f>
        <v>3.25</v>
      </c>
      <c r="X15" s="328">
        <f>+Brutos!DD14</f>
        <v>5</v>
      </c>
      <c r="Y15" s="326">
        <f>+Brutos!DE14</f>
        <v>1</v>
      </c>
      <c r="Z15" s="327">
        <f>+Brutos!DF14</f>
        <v>1</v>
      </c>
      <c r="AA15" s="328">
        <f>+Brutos!DG14</f>
        <v>1</v>
      </c>
      <c r="AB15" s="326">
        <f>+Brutos!DH14</f>
        <v>3.6</v>
      </c>
      <c r="AC15" s="327">
        <f>+Brutos!DI14</f>
        <v>3.75</v>
      </c>
      <c r="AD15" s="328">
        <f>+Brutos!DJ14</f>
        <v>3</v>
      </c>
      <c r="AE15" s="326">
        <f>+Brutos!DK14</f>
        <v>3</v>
      </c>
      <c r="AF15" s="327">
        <f>+Brutos!DL14</f>
        <v>3.25</v>
      </c>
      <c r="AG15" s="328">
        <f>+Brutos!DM14</f>
        <v>2</v>
      </c>
      <c r="AH15" s="326">
        <f>+Brutos!DN14</f>
        <v>3</v>
      </c>
      <c r="AI15" s="327">
        <f>+Brutos!DO14</f>
        <v>3.25</v>
      </c>
      <c r="AJ15" s="328">
        <f>+Brutos!DP14</f>
        <v>2</v>
      </c>
      <c r="AK15" s="326">
        <f>+Brutos!DQ14</f>
        <v>4.4000000000000004</v>
      </c>
      <c r="AL15" s="327">
        <f>+Brutos!DR14</f>
        <v>4.25</v>
      </c>
      <c r="AM15" s="328">
        <f>+Brutos!DS14</f>
        <v>5</v>
      </c>
      <c r="AN15" s="326">
        <f>+Brutos!DT14</f>
        <v>4.2</v>
      </c>
      <c r="AO15" s="327">
        <f>+Brutos!DU14</f>
        <v>4</v>
      </c>
      <c r="AP15" s="328">
        <f>+Brutos!DV14</f>
        <v>5</v>
      </c>
      <c r="AQ15" s="326">
        <f>+Brutos!DW14</f>
        <v>4.2</v>
      </c>
      <c r="AR15" s="327">
        <f>+Brutos!DX14</f>
        <v>4</v>
      </c>
      <c r="AS15" s="328">
        <f>+Brutos!DY14</f>
        <v>5</v>
      </c>
      <c r="AT15" s="326">
        <f>+Brutos!DZ14</f>
        <v>4.4000000000000004</v>
      </c>
      <c r="AU15" s="327">
        <f>+Brutos!EA14</f>
        <v>4.25</v>
      </c>
      <c r="AV15" s="328">
        <f>+Brutos!EB14</f>
        <v>5</v>
      </c>
      <c r="AW15" s="326">
        <f>+Brutos!EC14</f>
        <v>4</v>
      </c>
      <c r="AX15" s="327">
        <f>+Brutos!ED14</f>
        <v>3.75</v>
      </c>
      <c r="AY15" s="328">
        <f>+Brutos!EE14</f>
        <v>5</v>
      </c>
      <c r="AZ15" s="326">
        <f>+Brutos!EF14</f>
        <v>4.2</v>
      </c>
      <c r="BA15" s="327">
        <f>+Brutos!EG14</f>
        <v>4</v>
      </c>
      <c r="BB15" s="328">
        <f>+Brutos!EH14</f>
        <v>5</v>
      </c>
      <c r="BC15" s="326">
        <f>+Brutos!EI14</f>
        <v>3.8</v>
      </c>
      <c r="BD15" s="327">
        <f>+Brutos!EJ14</f>
        <v>3.75</v>
      </c>
      <c r="BE15" s="328">
        <f>+Brutos!EK14</f>
        <v>4</v>
      </c>
      <c r="BF15" s="326">
        <f>+Brutos!EL14</f>
        <v>4.25</v>
      </c>
      <c r="BG15" s="327">
        <f>+Brutos!EM14</f>
        <v>4.333333333333333</v>
      </c>
      <c r="BH15" s="328">
        <f>+Brutos!EN14</f>
        <v>4</v>
      </c>
      <c r="BI15" s="326">
        <f>+Brutos!EO14</f>
        <v>1</v>
      </c>
      <c r="BJ15" s="327">
        <f>+Brutos!EP14</f>
        <v>1</v>
      </c>
      <c r="BK15" s="328">
        <f>+Brutos!EQ14</f>
        <v>1</v>
      </c>
      <c r="BL15" s="326">
        <f>+Brutos!ER14</f>
        <v>4</v>
      </c>
      <c r="BM15" s="327">
        <f>+Brutos!ES14</f>
        <v>4</v>
      </c>
      <c r="BN15" s="328">
        <f>+Brutos!ET14</f>
        <v>4</v>
      </c>
    </row>
    <row r="16" spans="1:66" s="24" customFormat="1" ht="35.1" customHeight="1" x14ac:dyDescent="0.25">
      <c r="A16" s="281">
        <v>9</v>
      </c>
      <c r="B16" s="282" t="s">
        <v>100</v>
      </c>
      <c r="C16" s="323" t="s">
        <v>259</v>
      </c>
      <c r="D16" s="324">
        <f>+Brutos!CJ15</f>
        <v>3.4434523809523809</v>
      </c>
      <c r="E16" s="325">
        <f>+Brutos!CK15</f>
        <v>3.5833333333333335</v>
      </c>
      <c r="F16" s="325">
        <f>+Brutos!CL15</f>
        <v>3.391111111111111</v>
      </c>
      <c r="G16" s="326">
        <f>+Brutos!CM15</f>
        <v>2.4375</v>
      </c>
      <c r="H16" s="327">
        <f>+Brutos!CN15</f>
        <v>2.75</v>
      </c>
      <c r="I16" s="328">
        <f>+Brutos!CO15</f>
        <v>2.333333333333333</v>
      </c>
      <c r="J16" s="326">
        <f>+Brutos!CP15</f>
        <v>3.625</v>
      </c>
      <c r="K16" s="327">
        <f>+Brutos!CQ15</f>
        <v>3.3333333333333335</v>
      </c>
      <c r="L16" s="328">
        <f>+Brutos!CR15</f>
        <v>3.7222222222222219</v>
      </c>
      <c r="M16" s="326">
        <f>+Brutos!CS15</f>
        <v>4.395833333333333</v>
      </c>
      <c r="N16" s="327">
        <f>+Brutos!CT15</f>
        <v>4.583333333333333</v>
      </c>
      <c r="O16" s="328">
        <f>+Brutos!CU15</f>
        <v>4.333333333333333</v>
      </c>
      <c r="P16" s="326">
        <f>+Brutos!CV15</f>
        <v>3.9464285714285716</v>
      </c>
      <c r="Q16" s="327">
        <f>+Brutos!CW15</f>
        <v>3.75</v>
      </c>
      <c r="R16" s="328">
        <f>+Brutos!CX15</f>
        <v>3.9833333333333334</v>
      </c>
      <c r="S16" s="326">
        <f>+Brutos!CY15</f>
        <v>2.8125</v>
      </c>
      <c r="T16" s="327">
        <f>+Brutos!CZ15</f>
        <v>3.5</v>
      </c>
      <c r="U16" s="328">
        <f>+Brutos!DA15</f>
        <v>2.5833333333333335</v>
      </c>
      <c r="V16" s="326">
        <f>+Brutos!DB15</f>
        <v>3.875</v>
      </c>
      <c r="W16" s="327">
        <f>+Brutos!DC15</f>
        <v>4.5</v>
      </c>
      <c r="X16" s="328">
        <f>+Brutos!DD15</f>
        <v>3.6666666666666665</v>
      </c>
      <c r="Y16" s="326">
        <f>+Brutos!DE15</f>
        <v>1</v>
      </c>
      <c r="Z16" s="327">
        <f>+Brutos!DF15</f>
        <v>1</v>
      </c>
      <c r="AA16" s="328">
        <f>+Brutos!DG15</f>
        <v>1</v>
      </c>
      <c r="AB16" s="326">
        <f>+Brutos!DH15</f>
        <v>4.375</v>
      </c>
      <c r="AC16" s="327">
        <f>+Brutos!DI15</f>
        <v>4.5</v>
      </c>
      <c r="AD16" s="328">
        <f>+Brutos!DJ15</f>
        <v>4.333333333333333</v>
      </c>
      <c r="AE16" s="326">
        <f>+Brutos!DK15</f>
        <v>2.875</v>
      </c>
      <c r="AF16" s="327">
        <f>+Brutos!DL15</f>
        <v>2.5</v>
      </c>
      <c r="AG16" s="328">
        <f>+Brutos!DM15</f>
        <v>3</v>
      </c>
      <c r="AH16" s="326">
        <f>+Brutos!DN15</f>
        <v>3.625</v>
      </c>
      <c r="AI16" s="327">
        <f>+Brutos!DO15</f>
        <v>3</v>
      </c>
      <c r="AJ16" s="328">
        <f>+Brutos!DP15</f>
        <v>3.8333333333333335</v>
      </c>
      <c r="AK16" s="326">
        <f>+Brutos!DQ15</f>
        <v>4.125</v>
      </c>
      <c r="AL16" s="327">
        <f>+Brutos!DR15</f>
        <v>5</v>
      </c>
      <c r="AM16" s="328">
        <f>+Brutos!DS15</f>
        <v>3.8333333333333335</v>
      </c>
      <c r="AN16" s="326">
        <f>+Brutos!DT15</f>
        <v>4.875</v>
      </c>
      <c r="AO16" s="327">
        <f>+Brutos!DU15</f>
        <v>5</v>
      </c>
      <c r="AP16" s="328">
        <f>+Brutos!DV15</f>
        <v>4.833333333333333</v>
      </c>
      <c r="AQ16" s="326">
        <f>+Brutos!DW15</f>
        <v>5</v>
      </c>
      <c r="AR16" s="327">
        <f>+Brutos!DX15</f>
        <v>5</v>
      </c>
      <c r="AS16" s="328">
        <f>+Brutos!DY15</f>
        <v>5</v>
      </c>
      <c r="AT16" s="326">
        <f>+Brutos!DZ15</f>
        <v>4.5</v>
      </c>
      <c r="AU16" s="327">
        <f>+Brutos!EA15</f>
        <v>4.5</v>
      </c>
      <c r="AV16" s="328">
        <f>+Brutos!EB15</f>
        <v>4.5</v>
      </c>
      <c r="AW16" s="326">
        <f>+Brutos!EC15</f>
        <v>3.875</v>
      </c>
      <c r="AX16" s="327">
        <f>+Brutos!ED15</f>
        <v>4</v>
      </c>
      <c r="AY16" s="328">
        <f>+Brutos!EE15</f>
        <v>3.8333333333333335</v>
      </c>
      <c r="AZ16" s="326">
        <f>+Brutos!EF15</f>
        <v>4</v>
      </c>
      <c r="BA16" s="327">
        <f>+Brutos!EG15</f>
        <v>4</v>
      </c>
      <c r="BB16" s="328">
        <f>+Brutos!EH15</f>
        <v>4</v>
      </c>
      <c r="BC16" s="326">
        <f>+Brutos!EI15</f>
        <v>3.75</v>
      </c>
      <c r="BD16" s="327">
        <f>+Brutos!EJ15</f>
        <v>2.5</v>
      </c>
      <c r="BE16" s="328">
        <f>+Brutos!EK15</f>
        <v>4.166666666666667</v>
      </c>
      <c r="BF16" s="326">
        <f>+Brutos!EL15</f>
        <v>4.1428571428571432</v>
      </c>
      <c r="BG16" s="327">
        <f>+Brutos!EM15</f>
        <v>5</v>
      </c>
      <c r="BH16" s="328">
        <f>+Brutos!EN15</f>
        <v>3.8</v>
      </c>
      <c r="BI16" s="326">
        <f>+Brutos!EO15</f>
        <v>1.5</v>
      </c>
      <c r="BJ16" s="327">
        <f>+Brutos!EP15</f>
        <v>3</v>
      </c>
      <c r="BK16" s="328">
        <f>+Brutos!EQ15</f>
        <v>1</v>
      </c>
      <c r="BL16" s="326">
        <f>+Brutos!ER15</f>
        <v>4.125</v>
      </c>
      <c r="BM16" s="327">
        <f>+Brutos!ES15</f>
        <v>4</v>
      </c>
      <c r="BN16" s="328">
        <f>+Brutos!ET15</f>
        <v>4.166666666666667</v>
      </c>
    </row>
    <row r="17" spans="1:66" s="24" customFormat="1" ht="35.1" customHeight="1" x14ac:dyDescent="0.25">
      <c r="A17" s="281">
        <v>10</v>
      </c>
      <c r="B17" s="282" t="s">
        <v>110</v>
      </c>
      <c r="C17" s="323" t="s">
        <v>260</v>
      </c>
      <c r="D17" s="324">
        <f>+Brutos!CJ16</f>
        <v>3.2233333333333336</v>
      </c>
      <c r="E17" s="329">
        <f>+Brutos!CK16</f>
        <v>3.5666666666666673</v>
      </c>
      <c r="F17" s="325">
        <f>+Brutos!CL16</f>
        <v>3.15</v>
      </c>
      <c r="G17" s="326">
        <f>+Brutos!CM16</f>
        <v>2.6</v>
      </c>
      <c r="H17" s="327">
        <f>+Brutos!CN16</f>
        <v>4.5</v>
      </c>
      <c r="I17" s="328">
        <f>+Brutos!CO16</f>
        <v>2.125</v>
      </c>
      <c r="J17" s="326">
        <f>+Brutos!CP16</f>
        <v>3.3333333333333335</v>
      </c>
      <c r="K17" s="327">
        <f>+Brutos!CQ16</f>
        <v>3</v>
      </c>
      <c r="L17" s="328">
        <f>+Brutos!CR16</f>
        <v>3.4166666666666665</v>
      </c>
      <c r="M17" s="326">
        <f>+Brutos!CS16</f>
        <v>4.0333333333333332</v>
      </c>
      <c r="N17" s="327">
        <f>+Brutos!CT16</f>
        <v>3.8333333333333335</v>
      </c>
      <c r="O17" s="328">
        <f>+Brutos!CU16</f>
        <v>4.083333333333333</v>
      </c>
      <c r="P17" s="326">
        <f>+Brutos!CV16</f>
        <v>3.45</v>
      </c>
      <c r="Q17" s="327">
        <f>+Brutos!CW16</f>
        <v>2.5</v>
      </c>
      <c r="R17" s="328">
        <f>+Brutos!CX16</f>
        <v>3.75</v>
      </c>
      <c r="S17" s="326">
        <f>+Brutos!CY16</f>
        <v>2.7</v>
      </c>
      <c r="T17" s="327">
        <f>+Brutos!CZ16</f>
        <v>4</v>
      </c>
      <c r="U17" s="328">
        <f>+Brutos!DA16</f>
        <v>2.375</v>
      </c>
      <c r="V17" s="326">
        <f>+Brutos!DB16</f>
        <v>3.4</v>
      </c>
      <c r="W17" s="327">
        <f>+Brutos!DC16</f>
        <v>4</v>
      </c>
      <c r="X17" s="328">
        <f>+Brutos!DD16</f>
        <v>3.25</v>
      </c>
      <c r="Y17" s="326">
        <f>+Brutos!DE16</f>
        <v>1.8</v>
      </c>
      <c r="Z17" s="327">
        <f>+Brutos!DF16</f>
        <v>5</v>
      </c>
      <c r="AA17" s="328">
        <f>+Brutos!DG16</f>
        <v>1</v>
      </c>
      <c r="AB17" s="326">
        <f>+Brutos!DH16</f>
        <v>3.4</v>
      </c>
      <c r="AC17" s="327">
        <f>+Brutos!DI16</f>
        <v>4</v>
      </c>
      <c r="AD17" s="328">
        <f>+Brutos!DJ16</f>
        <v>3.25</v>
      </c>
      <c r="AE17" s="326">
        <f>+Brutos!DK16</f>
        <v>3.2</v>
      </c>
      <c r="AF17" s="327">
        <f>+Brutos!DL16</f>
        <v>2</v>
      </c>
      <c r="AG17" s="328">
        <f>+Brutos!DM16</f>
        <v>3.5</v>
      </c>
      <c r="AH17" s="326">
        <f>+Brutos!DN16</f>
        <v>3.4</v>
      </c>
      <c r="AI17" s="327">
        <f>+Brutos!DO16</f>
        <v>3</v>
      </c>
      <c r="AJ17" s="328">
        <f>+Brutos!DP16</f>
        <v>3.5</v>
      </c>
      <c r="AK17" s="326">
        <f>+Brutos!DQ16</f>
        <v>3.8</v>
      </c>
      <c r="AL17" s="327">
        <f>+Brutos!DR16</f>
        <v>2</v>
      </c>
      <c r="AM17" s="328">
        <f>+Brutos!DS16</f>
        <v>4.25</v>
      </c>
      <c r="AN17" s="326">
        <f>+Brutos!DT16</f>
        <v>4</v>
      </c>
      <c r="AO17" s="327">
        <f>+Brutos!DU16</f>
        <v>5</v>
      </c>
      <c r="AP17" s="328">
        <f>+Brutos!DV16</f>
        <v>3.75</v>
      </c>
      <c r="AQ17" s="326">
        <f>+Brutos!DW16</f>
        <v>4</v>
      </c>
      <c r="AR17" s="327">
        <f>+Brutos!DX16</f>
        <v>5</v>
      </c>
      <c r="AS17" s="328">
        <f>+Brutos!DY16</f>
        <v>3.75</v>
      </c>
      <c r="AT17" s="326">
        <f>+Brutos!DZ16</f>
        <v>4.5999999999999996</v>
      </c>
      <c r="AU17" s="327">
        <f>+Brutos!EA16</f>
        <v>5</v>
      </c>
      <c r="AV17" s="328">
        <f>+Brutos!EB16</f>
        <v>4.5</v>
      </c>
      <c r="AW17" s="326">
        <f>+Brutos!EC16</f>
        <v>4.2</v>
      </c>
      <c r="AX17" s="327">
        <f>+Brutos!ED16</f>
        <v>3</v>
      </c>
      <c r="AY17" s="328">
        <f>+Brutos!EE16</f>
        <v>4.5</v>
      </c>
      <c r="AZ17" s="326">
        <f>+Brutos!EF16</f>
        <v>3.6</v>
      </c>
      <c r="BA17" s="327">
        <f>+Brutos!EG16</f>
        <v>3</v>
      </c>
      <c r="BB17" s="328">
        <f>+Brutos!EH16</f>
        <v>3.75</v>
      </c>
      <c r="BC17" s="326">
        <f>+Brutos!EI16</f>
        <v>3.4</v>
      </c>
      <c r="BD17" s="327">
        <f>+Brutos!EJ16</f>
        <v>3</v>
      </c>
      <c r="BE17" s="328">
        <f>+Brutos!EK16</f>
        <v>3.5</v>
      </c>
      <c r="BF17" s="326">
        <f>+Brutos!EL16</f>
        <v>3.5</v>
      </c>
      <c r="BG17" s="327">
        <f>+Brutos!EM16</f>
        <v>2</v>
      </c>
      <c r="BH17" s="328">
        <f>+Brutos!EN16</f>
        <v>4</v>
      </c>
      <c r="BI17" s="326">
        <f>+Brutos!EO16</f>
        <v>1.8</v>
      </c>
      <c r="BJ17" s="327">
        <f>+Brutos!EP16</f>
        <v>5</v>
      </c>
      <c r="BK17" s="328">
        <f>+Brutos!EQ16</f>
        <v>1</v>
      </c>
      <c r="BL17" s="326">
        <f>+Brutos!ER16</f>
        <v>3.6</v>
      </c>
      <c r="BM17" s="327">
        <f>+Brutos!ES16</f>
        <v>3</v>
      </c>
      <c r="BN17" s="328">
        <f>+Brutos!ET16</f>
        <v>3.75</v>
      </c>
    </row>
    <row r="18" spans="1:66" s="24" customFormat="1" ht="35.1" customHeight="1" x14ac:dyDescent="0.25">
      <c r="A18" s="281">
        <v>11</v>
      </c>
      <c r="B18" s="282" t="s">
        <v>88</v>
      </c>
      <c r="C18" s="323" t="s">
        <v>261</v>
      </c>
      <c r="D18" s="324">
        <f>+Brutos!CJ17</f>
        <v>3.1166666666666667</v>
      </c>
      <c r="E18" s="325">
        <f>+Brutos!CK17</f>
        <v>3.1166666666666667</v>
      </c>
      <c r="F18" s="325">
        <f>+Brutos!CL17</f>
        <v>0</v>
      </c>
      <c r="G18" s="326">
        <f>+Brutos!CM17</f>
        <v>2.5</v>
      </c>
      <c r="H18" s="327">
        <f>+Brutos!CN17</f>
        <v>2.5</v>
      </c>
      <c r="I18" s="328">
        <f>+Brutos!CO17</f>
        <v>0</v>
      </c>
      <c r="J18" s="326">
        <f>+Brutos!CP17</f>
        <v>3.3333333333333335</v>
      </c>
      <c r="K18" s="327">
        <f>+Brutos!CQ17</f>
        <v>3.3333333333333335</v>
      </c>
      <c r="L18" s="328">
        <f>+Brutos!CR17</f>
        <v>0</v>
      </c>
      <c r="M18" s="326">
        <f>+Brutos!CS17</f>
        <v>3.75</v>
      </c>
      <c r="N18" s="327">
        <f>+Brutos!CT17</f>
        <v>3.75</v>
      </c>
      <c r="O18" s="328">
        <f>+Brutos!CU17</f>
        <v>0</v>
      </c>
      <c r="P18" s="326">
        <f>+Brutos!CV17</f>
        <v>4</v>
      </c>
      <c r="Q18" s="327">
        <f>+Brutos!CW17</f>
        <v>4</v>
      </c>
      <c r="R18" s="328">
        <f>+Brutos!CX17</f>
        <v>0</v>
      </c>
      <c r="S18" s="326">
        <f>+Brutos!CY17</f>
        <v>2</v>
      </c>
      <c r="T18" s="327">
        <f>+Brutos!CZ17</f>
        <v>2</v>
      </c>
      <c r="U18" s="328">
        <f>+Brutos!DA17</f>
        <v>0</v>
      </c>
      <c r="V18" s="326">
        <f>+Brutos!DB17</f>
        <v>4</v>
      </c>
      <c r="W18" s="327">
        <f>+Brutos!DC17</f>
        <v>4</v>
      </c>
      <c r="X18" s="328">
        <f>+Brutos!DD17</f>
        <v>0</v>
      </c>
      <c r="Y18" s="326">
        <f>+Brutos!DE17</f>
        <v>1</v>
      </c>
      <c r="Z18" s="327">
        <f>+Brutos!DF17</f>
        <v>1</v>
      </c>
      <c r="AA18" s="328">
        <f>+Brutos!DG17</f>
        <v>0</v>
      </c>
      <c r="AB18" s="326">
        <f>+Brutos!DH17</f>
        <v>3.5</v>
      </c>
      <c r="AC18" s="327">
        <f>+Brutos!DI17</f>
        <v>3.5</v>
      </c>
      <c r="AD18" s="328">
        <f>+Brutos!DJ17</f>
        <v>0</v>
      </c>
      <c r="AE18" s="326">
        <f>+Brutos!DK17</f>
        <v>2.5</v>
      </c>
      <c r="AF18" s="327">
        <f>+Brutos!DL17</f>
        <v>2.5</v>
      </c>
      <c r="AG18" s="328">
        <f>+Brutos!DM17</f>
        <v>0</v>
      </c>
      <c r="AH18" s="326">
        <f>+Brutos!DN17</f>
        <v>4</v>
      </c>
      <c r="AI18" s="327">
        <f>+Brutos!DO17</f>
        <v>4</v>
      </c>
      <c r="AJ18" s="328">
        <f>+Brutos!DP17</f>
        <v>0</v>
      </c>
      <c r="AK18" s="326">
        <f>+Brutos!DQ17</f>
        <v>2.5</v>
      </c>
      <c r="AL18" s="327">
        <f>+Brutos!DR17</f>
        <v>2.5</v>
      </c>
      <c r="AM18" s="328">
        <f>+Brutos!DS17</f>
        <v>0</v>
      </c>
      <c r="AN18" s="326">
        <f>+Brutos!DT17</f>
        <v>5</v>
      </c>
      <c r="AO18" s="327">
        <f>+Brutos!DU17</f>
        <v>5</v>
      </c>
      <c r="AP18" s="328">
        <f>+Brutos!DV17</f>
        <v>0</v>
      </c>
      <c r="AQ18" s="326">
        <f>+Brutos!DW17</f>
        <v>5</v>
      </c>
      <c r="AR18" s="327">
        <f>+Brutos!DX17</f>
        <v>5</v>
      </c>
      <c r="AS18" s="328">
        <f>+Brutos!DY17</f>
        <v>0</v>
      </c>
      <c r="AT18" s="326">
        <f>+Brutos!DZ17</f>
        <v>5</v>
      </c>
      <c r="AU18" s="327">
        <f>+Brutos!EA17</f>
        <v>5</v>
      </c>
      <c r="AV18" s="328">
        <f>+Brutos!EB17</f>
        <v>0</v>
      </c>
      <c r="AW18" s="326">
        <f>+Brutos!EC17</f>
        <v>2.5</v>
      </c>
      <c r="AX18" s="327">
        <f>+Brutos!ED17</f>
        <v>2.5</v>
      </c>
      <c r="AY18" s="328">
        <f>+Brutos!EE17</f>
        <v>0</v>
      </c>
      <c r="AZ18" s="326">
        <f>+Brutos!EF17</f>
        <v>2.5</v>
      </c>
      <c r="BA18" s="327">
        <f>+Brutos!EG17</f>
        <v>2.5</v>
      </c>
      <c r="BB18" s="328">
        <f>+Brutos!EH17</f>
        <v>0</v>
      </c>
      <c r="BC18" s="326">
        <f>+Brutos!EI17</f>
        <v>4</v>
      </c>
      <c r="BD18" s="327">
        <f>+Brutos!EJ17</f>
        <v>4</v>
      </c>
      <c r="BE18" s="328">
        <f>+Brutos!EK17</f>
        <v>0</v>
      </c>
      <c r="BF18" s="326">
        <f>+Brutos!EL17</f>
        <v>4</v>
      </c>
      <c r="BG18" s="327">
        <f>+Brutos!EM17</f>
        <v>4</v>
      </c>
      <c r="BH18" s="328">
        <f>+Brutos!EN17</f>
        <v>0</v>
      </c>
      <c r="BI18" s="326">
        <f>+Brutos!EO17</f>
        <v>1</v>
      </c>
      <c r="BJ18" s="327">
        <f>+Brutos!EP17</f>
        <v>1</v>
      </c>
      <c r="BK18" s="328">
        <f>+Brutos!EQ17</f>
        <v>0</v>
      </c>
      <c r="BL18" s="326">
        <f>+Brutos!ER17</f>
        <v>3</v>
      </c>
      <c r="BM18" s="327">
        <f>+Brutos!ES17</f>
        <v>3</v>
      </c>
      <c r="BN18" s="328">
        <f>+Brutos!ET17</f>
        <v>0</v>
      </c>
    </row>
    <row r="19" spans="1:66" s="24" customFormat="1" ht="35.1" customHeight="1" x14ac:dyDescent="0.25">
      <c r="A19" s="281">
        <v>12</v>
      </c>
      <c r="B19" s="282" t="s">
        <v>103</v>
      </c>
      <c r="C19" s="323" t="s">
        <v>262</v>
      </c>
      <c r="D19" s="324">
        <f>+Brutos!CJ18</f>
        <v>3.6107142857142862</v>
      </c>
      <c r="E19" s="329">
        <f>+Brutos!CK18</f>
        <v>3.6294444444444443</v>
      </c>
      <c r="F19" s="325">
        <f>+Brutos!CL18</f>
        <v>2.6333333333333333</v>
      </c>
      <c r="G19" s="326">
        <f>+Brutos!CM18</f>
        <v>2.4285714285714288</v>
      </c>
      <c r="H19" s="327">
        <f>+Brutos!CN18</f>
        <v>2.5</v>
      </c>
      <c r="I19" s="328">
        <f>+Brutos!CO18</f>
        <v>2</v>
      </c>
      <c r="J19" s="326">
        <f>+Brutos!CP18</f>
        <v>4.1428571428571432</v>
      </c>
      <c r="K19" s="327">
        <f>+Brutos!CQ18</f>
        <v>4.2222222222222214</v>
      </c>
      <c r="L19" s="328">
        <f>+Brutos!CR18</f>
        <v>3.6666666666666665</v>
      </c>
      <c r="M19" s="326">
        <f>+Brutos!CS18</f>
        <v>4.833333333333333</v>
      </c>
      <c r="N19" s="327">
        <f>+Brutos!CT18</f>
        <v>4.8000000000000007</v>
      </c>
      <c r="O19" s="328">
        <f>+Brutos!CU18</f>
        <v>5</v>
      </c>
      <c r="P19" s="326">
        <f>+Brutos!CV18</f>
        <v>3.791666666666667</v>
      </c>
      <c r="Q19" s="327">
        <f>+Brutos!CW18</f>
        <v>3.791666666666667</v>
      </c>
      <c r="R19" s="328">
        <f>+Brutos!CX18</f>
        <v>0</v>
      </c>
      <c r="S19" s="326">
        <f>+Brutos!CY18</f>
        <v>2.8571428571428572</v>
      </c>
      <c r="T19" s="327">
        <f>+Brutos!CZ18</f>
        <v>2.8333333333333335</v>
      </c>
      <c r="U19" s="328">
        <f>+Brutos!DA18</f>
        <v>2.5</v>
      </c>
      <c r="V19" s="326">
        <f>+Brutos!DB18</f>
        <v>3.8571428571428572</v>
      </c>
      <c r="W19" s="327">
        <f>+Brutos!DC18</f>
        <v>4</v>
      </c>
      <c r="X19" s="328">
        <f>+Brutos!DD18</f>
        <v>3</v>
      </c>
      <c r="Y19" s="326">
        <f>+Brutos!DE18</f>
        <v>1</v>
      </c>
      <c r="Z19" s="327">
        <f>+Brutos!DF18</f>
        <v>1</v>
      </c>
      <c r="AA19" s="328">
        <f>+Brutos!DG18</f>
        <v>1</v>
      </c>
      <c r="AB19" s="326">
        <f>+Brutos!DH18</f>
        <v>4.1428571428571432</v>
      </c>
      <c r="AC19" s="327">
        <f>+Brutos!DI18</f>
        <v>4.333333333333333</v>
      </c>
      <c r="AD19" s="328">
        <f>+Brutos!DJ18</f>
        <v>3</v>
      </c>
      <c r="AE19" s="326">
        <f>+Brutos!DK18</f>
        <v>3.8571428571428572</v>
      </c>
      <c r="AF19" s="327">
        <f>+Brutos!DL18</f>
        <v>4</v>
      </c>
      <c r="AG19" s="328">
        <f>+Brutos!DM18</f>
        <v>3</v>
      </c>
      <c r="AH19" s="326">
        <f>+Brutos!DN18</f>
        <v>4.4285714285714288</v>
      </c>
      <c r="AI19" s="327">
        <f>+Brutos!DO18</f>
        <v>4.333333333333333</v>
      </c>
      <c r="AJ19" s="328">
        <f>+Brutos!DP18</f>
        <v>5</v>
      </c>
      <c r="AK19" s="326">
        <f>+Brutos!DQ18</f>
        <v>4.833333333333333</v>
      </c>
      <c r="AL19" s="327">
        <f>+Brutos!DR18</f>
        <v>4.8</v>
      </c>
      <c r="AM19" s="328">
        <f>+Brutos!DS18</f>
        <v>5</v>
      </c>
      <c r="AN19" s="326">
        <f>+Brutos!DT18</f>
        <v>5</v>
      </c>
      <c r="AO19" s="327">
        <f>+Brutos!DU18</f>
        <v>5</v>
      </c>
      <c r="AP19" s="328">
        <f>+Brutos!DV18</f>
        <v>5</v>
      </c>
      <c r="AQ19" s="326">
        <f>+Brutos!DW18</f>
        <v>5</v>
      </c>
      <c r="AR19" s="327">
        <f>+Brutos!DX18</f>
        <v>5</v>
      </c>
      <c r="AS19" s="328">
        <f>+Brutos!DY18</f>
        <v>5</v>
      </c>
      <c r="AT19" s="326">
        <f>+Brutos!DZ18</f>
        <v>4.5</v>
      </c>
      <c r="AU19" s="327">
        <f>+Brutos!EA18</f>
        <v>4.4000000000000004</v>
      </c>
      <c r="AV19" s="328">
        <f>+Brutos!EB18</f>
        <v>5</v>
      </c>
      <c r="AW19" s="326">
        <f>+Brutos!EC18</f>
        <v>5</v>
      </c>
      <c r="AX19" s="327">
        <f>+Brutos!ED18</f>
        <v>5</v>
      </c>
      <c r="AY19" s="328">
        <f>+Brutos!EE18</f>
        <v>5</v>
      </c>
      <c r="AZ19" s="326">
        <f>+Brutos!EF18</f>
        <v>4.666666666666667</v>
      </c>
      <c r="BA19" s="327">
        <f>+Brutos!EG18</f>
        <v>4.5999999999999996</v>
      </c>
      <c r="BB19" s="328">
        <f>+Brutos!EH18</f>
        <v>5</v>
      </c>
      <c r="BC19" s="326">
        <f>+Brutos!EI18</f>
        <v>3.8333333333333335</v>
      </c>
      <c r="BD19" s="327">
        <f>+Brutos!EJ18</f>
        <v>3.8333333333333335</v>
      </c>
      <c r="BE19" s="328">
        <f>+Brutos!EK18</f>
        <v>0</v>
      </c>
      <c r="BF19" s="326">
        <f>+Brutos!EL18</f>
        <v>3.75</v>
      </c>
      <c r="BG19" s="327">
        <f>+Brutos!EM18</f>
        <v>3.75</v>
      </c>
      <c r="BH19" s="328">
        <f>+Brutos!EN18</f>
        <v>0</v>
      </c>
      <c r="BI19" s="326">
        <f>+Brutos!EO18</f>
        <v>1</v>
      </c>
      <c r="BJ19" s="327">
        <f>+Brutos!EP18</f>
        <v>1</v>
      </c>
      <c r="BK19" s="328">
        <f>+Brutos!EQ18</f>
        <v>0</v>
      </c>
      <c r="BL19" s="326">
        <f>+Brutos!ER18</f>
        <v>4.7142857142857144</v>
      </c>
      <c r="BM19" s="327">
        <f>+Brutos!ES18</f>
        <v>4.666666666666667</v>
      </c>
      <c r="BN19" s="328">
        <f>+Brutos!ET18</f>
        <v>5</v>
      </c>
    </row>
    <row r="20" spans="1:66" s="24" customFormat="1" ht="35.1" customHeight="1" x14ac:dyDescent="0.25">
      <c r="A20" s="281">
        <v>13</v>
      </c>
      <c r="B20" s="282" t="s">
        <v>98</v>
      </c>
      <c r="C20" s="323" t="s">
        <v>263</v>
      </c>
      <c r="D20" s="324">
        <f>+Brutos!CJ19</f>
        <v>3.5330341880341884</v>
      </c>
      <c r="E20" s="325">
        <f>+Brutos!CK19</f>
        <v>3.3714285714285714</v>
      </c>
      <c r="F20" s="325">
        <f>+Brutos!CL19</f>
        <v>3.8033333333333337</v>
      </c>
      <c r="G20" s="326">
        <f>+Brutos!CM19</f>
        <v>2.5</v>
      </c>
      <c r="H20" s="327">
        <f>+Brutos!CN19</f>
        <v>2.4375</v>
      </c>
      <c r="I20" s="328">
        <f>+Brutos!CO19</f>
        <v>2.6</v>
      </c>
      <c r="J20" s="326">
        <f>+Brutos!CP19</f>
        <v>3.7179487179487176</v>
      </c>
      <c r="K20" s="327">
        <f>+Brutos!CQ19</f>
        <v>3.2916666666666665</v>
      </c>
      <c r="L20" s="328">
        <f>+Brutos!CR19</f>
        <v>4.4000000000000004</v>
      </c>
      <c r="M20" s="326">
        <f>+Brutos!CS19</f>
        <v>4.443376068376069</v>
      </c>
      <c r="N20" s="327">
        <f>+Brutos!CT19</f>
        <v>4.3154761904761907</v>
      </c>
      <c r="O20" s="328">
        <f>+Brutos!CU19</f>
        <v>4.6333333333333337</v>
      </c>
      <c r="P20" s="326">
        <f>+Brutos!CV19</f>
        <v>4.2249999999999996</v>
      </c>
      <c r="Q20" s="327">
        <f>+Brutos!CW19</f>
        <v>4.0625</v>
      </c>
      <c r="R20" s="328">
        <f>+Brutos!CX19</f>
        <v>4.5833333333333339</v>
      </c>
      <c r="S20" s="326">
        <f>+Brutos!CY19</f>
        <v>2.7788461538461537</v>
      </c>
      <c r="T20" s="327">
        <f>+Brutos!CZ19</f>
        <v>2.75</v>
      </c>
      <c r="U20" s="328">
        <f>+Brutos!DA19</f>
        <v>2.8</v>
      </c>
      <c r="V20" s="326">
        <f>+Brutos!DB19</f>
        <v>3.6923076923076925</v>
      </c>
      <c r="W20" s="327">
        <f>+Brutos!DC19</f>
        <v>3.375</v>
      </c>
      <c r="X20" s="328">
        <f>+Brutos!DD19</f>
        <v>4.2</v>
      </c>
      <c r="Y20" s="326">
        <f>+Brutos!DE19</f>
        <v>1.3076923076923077</v>
      </c>
      <c r="Z20" s="327">
        <f>+Brutos!DF19</f>
        <v>1.5</v>
      </c>
      <c r="AA20" s="328">
        <f>+Brutos!DG19</f>
        <v>1</v>
      </c>
      <c r="AB20" s="326">
        <f>+Brutos!DH19</f>
        <v>4</v>
      </c>
      <c r="AC20" s="327">
        <f>+Brutos!DI19</f>
        <v>3.75</v>
      </c>
      <c r="AD20" s="328">
        <f>+Brutos!DJ19</f>
        <v>4.4000000000000004</v>
      </c>
      <c r="AE20" s="326">
        <f>+Brutos!DK19</f>
        <v>3.6923076923076925</v>
      </c>
      <c r="AF20" s="327">
        <f>+Brutos!DL19</f>
        <v>3.25</v>
      </c>
      <c r="AG20" s="328">
        <f>+Brutos!DM19</f>
        <v>4.4000000000000004</v>
      </c>
      <c r="AH20" s="326">
        <f>+Brutos!DN19</f>
        <v>3.4615384615384617</v>
      </c>
      <c r="AI20" s="327">
        <f>+Brutos!DO19</f>
        <v>2.875</v>
      </c>
      <c r="AJ20" s="328">
        <f>+Brutos!DP19</f>
        <v>4.4000000000000004</v>
      </c>
      <c r="AK20" s="326">
        <f>+Brutos!DQ19</f>
        <v>4.833333333333333</v>
      </c>
      <c r="AL20" s="327">
        <f>+Brutos!DR19</f>
        <v>4.7142857142857144</v>
      </c>
      <c r="AM20" s="328">
        <f>+Brutos!DS19</f>
        <v>5</v>
      </c>
      <c r="AN20" s="326">
        <f>+Brutos!DT19</f>
        <v>4.666666666666667</v>
      </c>
      <c r="AO20" s="327">
        <f>+Brutos!DU19</f>
        <v>4.8571428571428568</v>
      </c>
      <c r="AP20" s="328">
        <f>+Brutos!DV19</f>
        <v>4.4000000000000004</v>
      </c>
      <c r="AQ20" s="326">
        <f>+Brutos!DW19</f>
        <v>4.6923076923076925</v>
      </c>
      <c r="AR20" s="327">
        <f>+Brutos!DX19</f>
        <v>4.875</v>
      </c>
      <c r="AS20" s="328">
        <f>+Brutos!DY19</f>
        <v>4.4000000000000004</v>
      </c>
      <c r="AT20" s="326">
        <f>+Brutos!DZ19</f>
        <v>3.9230769230769229</v>
      </c>
      <c r="AU20" s="327">
        <f>+Brutos!EA19</f>
        <v>3.625</v>
      </c>
      <c r="AV20" s="328">
        <f>+Brutos!EB19</f>
        <v>4.4000000000000004</v>
      </c>
      <c r="AW20" s="326">
        <f>+Brutos!EC19</f>
        <v>4.4615384615384617</v>
      </c>
      <c r="AX20" s="327">
        <f>+Brutos!ED19</f>
        <v>4.25</v>
      </c>
      <c r="AY20" s="328">
        <f>+Brutos!EE19</f>
        <v>4.8</v>
      </c>
      <c r="AZ20" s="326">
        <f>+Brutos!EF19</f>
        <v>4.083333333333333</v>
      </c>
      <c r="BA20" s="327">
        <f>+Brutos!EG19</f>
        <v>3.5714285714285716</v>
      </c>
      <c r="BB20" s="328">
        <f>+Brutos!EH19</f>
        <v>4.8</v>
      </c>
      <c r="BC20" s="326">
        <f>+Brutos!EI19</f>
        <v>4.25</v>
      </c>
      <c r="BD20" s="327">
        <f>+Brutos!EJ19</f>
        <v>4.125</v>
      </c>
      <c r="BE20" s="328">
        <f>+Brutos!EK19</f>
        <v>4.5</v>
      </c>
      <c r="BF20" s="326">
        <f>+Brutos!EL19</f>
        <v>4.2</v>
      </c>
      <c r="BG20" s="327">
        <f>+Brutos!EM19</f>
        <v>4</v>
      </c>
      <c r="BH20" s="328">
        <f>+Brutos!EN19</f>
        <v>4.666666666666667</v>
      </c>
      <c r="BI20" s="326">
        <f>+Brutos!EO19</f>
        <v>1.3076923076923077</v>
      </c>
      <c r="BJ20" s="327">
        <f>+Brutos!EP19</f>
        <v>1.5</v>
      </c>
      <c r="BK20" s="328">
        <f>+Brutos!EQ19</f>
        <v>1</v>
      </c>
      <c r="BL20" s="326">
        <f>+Brutos!ER19</f>
        <v>4.25</v>
      </c>
      <c r="BM20" s="327">
        <f>+Brutos!ES19</f>
        <v>4</v>
      </c>
      <c r="BN20" s="328">
        <f>+Brutos!ET19</f>
        <v>4.5999999999999996</v>
      </c>
    </row>
    <row r="21" spans="1:66" s="24" customFormat="1" ht="35.1" customHeight="1" x14ac:dyDescent="0.25">
      <c r="A21" s="281">
        <v>14</v>
      </c>
      <c r="B21" s="282" t="s">
        <v>89</v>
      </c>
      <c r="C21" s="323" t="s">
        <v>264</v>
      </c>
      <c r="D21" s="324">
        <f>+Brutos!CJ20</f>
        <v>3.9666666666666663</v>
      </c>
      <c r="E21" s="329">
        <f>+Brutos!CK20</f>
        <v>3.9666666666666663</v>
      </c>
      <c r="F21" s="325">
        <f>+Brutos!CL20</f>
        <v>0</v>
      </c>
      <c r="G21" s="326">
        <f>+Brutos!CM20</f>
        <v>3.166666666666667</v>
      </c>
      <c r="H21" s="327">
        <f>+Brutos!CN20</f>
        <v>3.166666666666667</v>
      </c>
      <c r="I21" s="328">
        <f>+Brutos!CO20</f>
        <v>0</v>
      </c>
      <c r="J21" s="326">
        <f>+Brutos!CP20</f>
        <v>4.333333333333333</v>
      </c>
      <c r="K21" s="327">
        <f>+Brutos!CQ20</f>
        <v>4.333333333333333</v>
      </c>
      <c r="L21" s="328">
        <f>+Brutos!CR20</f>
        <v>0</v>
      </c>
      <c r="M21" s="326">
        <f>+Brutos!CS20</f>
        <v>4.833333333333333</v>
      </c>
      <c r="N21" s="327">
        <f>+Brutos!CT20</f>
        <v>4.833333333333333</v>
      </c>
      <c r="O21" s="328">
        <f>+Brutos!CU20</f>
        <v>0</v>
      </c>
      <c r="P21" s="326">
        <f>+Brutos!CV20</f>
        <v>3.833333333333333</v>
      </c>
      <c r="Q21" s="327">
        <f>+Brutos!CW20</f>
        <v>3.833333333333333</v>
      </c>
      <c r="R21" s="328">
        <f>+Brutos!CX20</f>
        <v>0</v>
      </c>
      <c r="S21" s="326">
        <f>+Brutos!CY20</f>
        <v>3.666666666666667</v>
      </c>
      <c r="T21" s="327">
        <f>+Brutos!CZ20</f>
        <v>3.666666666666667</v>
      </c>
      <c r="U21" s="328">
        <f>+Brutos!DA20</f>
        <v>0</v>
      </c>
      <c r="V21" s="326">
        <f>+Brutos!DB20</f>
        <v>4</v>
      </c>
      <c r="W21" s="327">
        <f>+Brutos!DC20</f>
        <v>4</v>
      </c>
      <c r="X21" s="328">
        <f>+Brutos!DD20</f>
        <v>0</v>
      </c>
      <c r="Y21" s="326">
        <f>+Brutos!DE20</f>
        <v>2.3333333333333335</v>
      </c>
      <c r="Z21" s="327">
        <f>+Brutos!DF20</f>
        <v>2.3333333333333335</v>
      </c>
      <c r="AA21" s="328">
        <f>+Brutos!DG20</f>
        <v>0</v>
      </c>
      <c r="AB21" s="326">
        <f>+Brutos!DH20</f>
        <v>4.333333333333333</v>
      </c>
      <c r="AC21" s="327">
        <f>+Brutos!DI20</f>
        <v>4.333333333333333</v>
      </c>
      <c r="AD21" s="328">
        <f>+Brutos!DJ20</f>
        <v>0</v>
      </c>
      <c r="AE21" s="326">
        <f>+Brutos!DK20</f>
        <v>4.666666666666667</v>
      </c>
      <c r="AF21" s="327">
        <f>+Brutos!DL20</f>
        <v>4.666666666666667</v>
      </c>
      <c r="AG21" s="328">
        <f>+Brutos!DM20</f>
        <v>0</v>
      </c>
      <c r="AH21" s="326">
        <f>+Brutos!DN20</f>
        <v>4</v>
      </c>
      <c r="AI21" s="327">
        <f>+Brutos!DO20</f>
        <v>4</v>
      </c>
      <c r="AJ21" s="328">
        <f>+Brutos!DP20</f>
        <v>0</v>
      </c>
      <c r="AK21" s="326">
        <f>+Brutos!DQ20</f>
        <v>5</v>
      </c>
      <c r="AL21" s="327">
        <f>+Brutos!DR20</f>
        <v>5</v>
      </c>
      <c r="AM21" s="328">
        <f>+Brutos!DS20</f>
        <v>0</v>
      </c>
      <c r="AN21" s="326">
        <f>+Brutos!DT20</f>
        <v>5</v>
      </c>
      <c r="AO21" s="327">
        <f>+Brutos!DU20</f>
        <v>5</v>
      </c>
      <c r="AP21" s="328">
        <f>+Brutos!DV20</f>
        <v>0</v>
      </c>
      <c r="AQ21" s="326">
        <f>+Brutos!DW20</f>
        <v>5</v>
      </c>
      <c r="AR21" s="327">
        <f>+Brutos!DX20</f>
        <v>5</v>
      </c>
      <c r="AS21" s="328">
        <f>+Brutos!DY20</f>
        <v>0</v>
      </c>
      <c r="AT21" s="326">
        <f>+Brutos!DZ20</f>
        <v>5</v>
      </c>
      <c r="AU21" s="327">
        <f>+Brutos!EA20</f>
        <v>5</v>
      </c>
      <c r="AV21" s="328">
        <f>+Brutos!EB20</f>
        <v>0</v>
      </c>
      <c r="AW21" s="326">
        <f>+Brutos!EC20</f>
        <v>4.333333333333333</v>
      </c>
      <c r="AX21" s="327">
        <f>+Brutos!ED20</f>
        <v>4.333333333333333</v>
      </c>
      <c r="AY21" s="328">
        <f>+Brutos!EE20</f>
        <v>0</v>
      </c>
      <c r="AZ21" s="326">
        <f>+Brutos!EF20</f>
        <v>4.666666666666667</v>
      </c>
      <c r="BA21" s="327">
        <f>+Brutos!EG20</f>
        <v>4.666666666666667</v>
      </c>
      <c r="BB21" s="328">
        <f>+Brutos!EH20</f>
        <v>0</v>
      </c>
      <c r="BC21" s="326">
        <f>+Brutos!EI20</f>
        <v>3.6666666666666665</v>
      </c>
      <c r="BD21" s="327">
        <f>+Brutos!EJ20</f>
        <v>3.6666666666666665</v>
      </c>
      <c r="BE21" s="328">
        <f>+Brutos!EK20</f>
        <v>0</v>
      </c>
      <c r="BF21" s="326">
        <f>+Brutos!EL20</f>
        <v>4</v>
      </c>
      <c r="BG21" s="327">
        <f>+Brutos!EM20</f>
        <v>4</v>
      </c>
      <c r="BH21" s="328">
        <f>+Brutos!EN20</f>
        <v>0</v>
      </c>
      <c r="BI21" s="326">
        <f>+Brutos!EO20</f>
        <v>2.3333333333333335</v>
      </c>
      <c r="BJ21" s="327">
        <f>+Brutos!EP20</f>
        <v>2.3333333333333335</v>
      </c>
      <c r="BK21" s="328">
        <f>+Brutos!EQ20</f>
        <v>0</v>
      </c>
      <c r="BL21" s="326">
        <f>+Brutos!ER20</f>
        <v>5</v>
      </c>
      <c r="BM21" s="327">
        <f>+Brutos!ES20</f>
        <v>5</v>
      </c>
      <c r="BN21" s="328">
        <f>+Brutos!ET20</f>
        <v>0</v>
      </c>
    </row>
    <row r="22" spans="1:66" s="24" customFormat="1" ht="35.1" customHeight="1" x14ac:dyDescent="0.25">
      <c r="A22" s="281">
        <v>15</v>
      </c>
      <c r="B22" s="282" t="s">
        <v>109</v>
      </c>
      <c r="C22" s="323" t="s">
        <v>265</v>
      </c>
      <c r="D22" s="324">
        <f>+Brutos!CJ21</f>
        <v>4.2666666666666666</v>
      </c>
      <c r="E22" s="325">
        <f>+Brutos!CK21</f>
        <v>4.2666666666666666</v>
      </c>
      <c r="F22" s="325">
        <f>+Brutos!CL21</f>
        <v>0</v>
      </c>
      <c r="G22" s="326">
        <f>+Brutos!CM21</f>
        <v>4</v>
      </c>
      <c r="H22" s="327">
        <f>+Brutos!CN21</f>
        <v>4</v>
      </c>
      <c r="I22" s="328">
        <f>+Brutos!CO21</f>
        <v>0</v>
      </c>
      <c r="J22" s="326">
        <f>+Brutos!CP21</f>
        <v>4.333333333333333</v>
      </c>
      <c r="K22" s="327">
        <f>+Brutos!CQ21</f>
        <v>4.333333333333333</v>
      </c>
      <c r="L22" s="328">
        <f>+Brutos!CR21</f>
        <v>0</v>
      </c>
      <c r="M22" s="326">
        <f>+Brutos!CS21</f>
        <v>4.25</v>
      </c>
      <c r="N22" s="327">
        <f>+Brutos!CT21</f>
        <v>4.25</v>
      </c>
      <c r="O22" s="328">
        <f>+Brutos!CU21</f>
        <v>0</v>
      </c>
      <c r="P22" s="326">
        <f>+Brutos!CV21</f>
        <v>4.75</v>
      </c>
      <c r="Q22" s="327">
        <f>+Brutos!CW21</f>
        <v>4.75</v>
      </c>
      <c r="R22" s="328">
        <f>+Brutos!CX21</f>
        <v>0</v>
      </c>
      <c r="S22" s="326">
        <f>+Brutos!CY21</f>
        <v>4</v>
      </c>
      <c r="T22" s="327">
        <f>+Brutos!CZ21</f>
        <v>4</v>
      </c>
      <c r="U22" s="328">
        <f>+Brutos!DA21</f>
        <v>0</v>
      </c>
      <c r="V22" s="326">
        <f>+Brutos!DB21</f>
        <v>5</v>
      </c>
      <c r="W22" s="327">
        <f>+Brutos!DC21</f>
        <v>5</v>
      </c>
      <c r="X22" s="328">
        <f>+Brutos!DD21</f>
        <v>0</v>
      </c>
      <c r="Y22" s="326">
        <f>+Brutos!DE21</f>
        <v>3</v>
      </c>
      <c r="Z22" s="327">
        <f>+Brutos!DF21</f>
        <v>3</v>
      </c>
      <c r="AA22" s="328">
        <f>+Brutos!DG21</f>
        <v>0</v>
      </c>
      <c r="AB22" s="326">
        <f>+Brutos!DH21</f>
        <v>5</v>
      </c>
      <c r="AC22" s="327">
        <f>+Brutos!DI21</f>
        <v>5</v>
      </c>
      <c r="AD22" s="328">
        <f>+Brutos!DJ21</f>
        <v>0</v>
      </c>
      <c r="AE22" s="326">
        <f>+Brutos!DK21</f>
        <v>3.5</v>
      </c>
      <c r="AF22" s="327">
        <f>+Brutos!DL21</f>
        <v>3.5</v>
      </c>
      <c r="AG22" s="328">
        <f>+Brutos!DM21</f>
        <v>0</v>
      </c>
      <c r="AH22" s="326">
        <f>+Brutos!DN21</f>
        <v>4.5</v>
      </c>
      <c r="AI22" s="327">
        <f>+Brutos!DO21</f>
        <v>4.5</v>
      </c>
      <c r="AJ22" s="328">
        <f>+Brutos!DP21</f>
        <v>0</v>
      </c>
      <c r="AK22" s="326">
        <f>+Brutos!DQ21</f>
        <v>5</v>
      </c>
      <c r="AL22" s="327">
        <f>+Brutos!DR21</f>
        <v>5</v>
      </c>
      <c r="AM22" s="328">
        <f>+Brutos!DS21</f>
        <v>0</v>
      </c>
      <c r="AN22" s="326">
        <f>+Brutos!DT21</f>
        <v>3.5</v>
      </c>
      <c r="AO22" s="327">
        <f>+Brutos!DU21</f>
        <v>3.5</v>
      </c>
      <c r="AP22" s="328">
        <f>+Brutos!DV21</f>
        <v>0</v>
      </c>
      <c r="AQ22" s="326">
        <f>+Brutos!DW21</f>
        <v>2</v>
      </c>
      <c r="AR22" s="327">
        <f>+Brutos!DX21</f>
        <v>2</v>
      </c>
      <c r="AS22" s="328">
        <f>+Brutos!DY21</f>
        <v>0</v>
      </c>
      <c r="AT22" s="326">
        <f>+Brutos!DZ21</f>
        <v>5</v>
      </c>
      <c r="AU22" s="327">
        <f>+Brutos!EA21</f>
        <v>5</v>
      </c>
      <c r="AV22" s="328">
        <f>+Brutos!EB21</f>
        <v>0</v>
      </c>
      <c r="AW22" s="326">
        <f>+Brutos!EC21</f>
        <v>5</v>
      </c>
      <c r="AX22" s="327">
        <f>+Brutos!ED21</f>
        <v>5</v>
      </c>
      <c r="AY22" s="328">
        <f>+Brutos!EE21</f>
        <v>0</v>
      </c>
      <c r="AZ22" s="326">
        <f>+Brutos!EF21</f>
        <v>5</v>
      </c>
      <c r="BA22" s="327">
        <f>+Brutos!EG21</f>
        <v>5</v>
      </c>
      <c r="BB22" s="328">
        <f>+Brutos!EH21</f>
        <v>0</v>
      </c>
      <c r="BC22" s="326">
        <f>+Brutos!EI21</f>
        <v>4.5</v>
      </c>
      <c r="BD22" s="327">
        <f>+Brutos!EJ21</f>
        <v>4.5</v>
      </c>
      <c r="BE22" s="328">
        <f>+Brutos!EK21</f>
        <v>0</v>
      </c>
      <c r="BF22" s="326">
        <f>+Brutos!EL21</f>
        <v>5</v>
      </c>
      <c r="BG22" s="327">
        <f>+Brutos!EM21</f>
        <v>5</v>
      </c>
      <c r="BH22" s="328">
        <f>+Brutos!EN21</f>
        <v>0</v>
      </c>
      <c r="BI22" s="326">
        <f>+Brutos!EO21</f>
        <v>3</v>
      </c>
      <c r="BJ22" s="327">
        <f>+Brutos!EP21</f>
        <v>3</v>
      </c>
      <c r="BK22" s="328">
        <f>+Brutos!EQ21</f>
        <v>0</v>
      </c>
      <c r="BL22" s="326">
        <f>+Brutos!ER21</f>
        <v>5</v>
      </c>
      <c r="BM22" s="327">
        <f>+Brutos!ES21</f>
        <v>5</v>
      </c>
      <c r="BN22" s="328">
        <f>+Brutos!ET21</f>
        <v>0</v>
      </c>
    </row>
    <row r="23" spans="1:66" s="24" customFormat="1" ht="35.1" customHeight="1" x14ac:dyDescent="0.25">
      <c r="A23" s="281">
        <v>16</v>
      </c>
      <c r="B23" s="282" t="s">
        <v>105</v>
      </c>
      <c r="C23" s="323" t="s">
        <v>266</v>
      </c>
      <c r="D23" s="324">
        <f>+Brutos!CJ22</f>
        <v>3.4696969696969697</v>
      </c>
      <c r="E23" s="329">
        <f>+Brutos!CK22</f>
        <v>3.6116666666666668</v>
      </c>
      <c r="F23" s="325">
        <f>+Brutos!CL22</f>
        <v>3.3649999999999998</v>
      </c>
      <c r="G23" s="326">
        <f>+Brutos!CM22</f>
        <v>2.4545454545454546</v>
      </c>
      <c r="H23" s="327">
        <f>+Brutos!CN22</f>
        <v>2.6</v>
      </c>
      <c r="I23" s="328">
        <f>+Brutos!CO22</f>
        <v>2.333333333333333</v>
      </c>
      <c r="J23" s="326">
        <f>+Brutos!CP22</f>
        <v>3.8484848484848482</v>
      </c>
      <c r="K23" s="327">
        <f>+Brutos!CQ22</f>
        <v>4.1333333333333337</v>
      </c>
      <c r="L23" s="328">
        <f>+Brutos!CR22</f>
        <v>3.6111111111111112</v>
      </c>
      <c r="M23" s="326">
        <f>+Brutos!CS22</f>
        <v>4.2954545454545459</v>
      </c>
      <c r="N23" s="327">
        <f>+Brutos!CT22</f>
        <v>4.3250000000000002</v>
      </c>
      <c r="O23" s="328">
        <f>+Brutos!CU22</f>
        <v>4.2555555555555555</v>
      </c>
      <c r="P23" s="326">
        <f>+Brutos!CV22</f>
        <v>4.25</v>
      </c>
      <c r="Q23" s="327">
        <f>+Brutos!CW22</f>
        <v>4.5</v>
      </c>
      <c r="R23" s="328">
        <f>+Brutos!CX22</f>
        <v>4.125</v>
      </c>
      <c r="S23" s="326">
        <f>+Brutos!CY22</f>
        <v>2.5</v>
      </c>
      <c r="T23" s="327">
        <f>+Brutos!CZ22</f>
        <v>2.5</v>
      </c>
      <c r="U23" s="328">
        <f>+Brutos!DA22</f>
        <v>2.5</v>
      </c>
      <c r="V23" s="326">
        <f>+Brutos!DB22</f>
        <v>3.9090909090909092</v>
      </c>
      <c r="W23" s="327">
        <f>+Brutos!DC22</f>
        <v>4.2</v>
      </c>
      <c r="X23" s="328">
        <f>+Brutos!DD22</f>
        <v>3.6666666666666665</v>
      </c>
      <c r="Y23" s="326">
        <f>+Brutos!DE22</f>
        <v>1</v>
      </c>
      <c r="Z23" s="327">
        <f>+Brutos!DF22</f>
        <v>1</v>
      </c>
      <c r="AA23" s="328">
        <f>+Brutos!DG22</f>
        <v>1</v>
      </c>
      <c r="AB23" s="326">
        <f>+Brutos!DH22</f>
        <v>4.1818181818181817</v>
      </c>
      <c r="AC23" s="327">
        <f>+Brutos!DI22</f>
        <v>4.4000000000000004</v>
      </c>
      <c r="AD23" s="328">
        <f>+Brutos!DJ22</f>
        <v>4</v>
      </c>
      <c r="AE23" s="326">
        <f>+Brutos!DK22</f>
        <v>3.7272727272727271</v>
      </c>
      <c r="AF23" s="327">
        <f>+Brutos!DL22</f>
        <v>4</v>
      </c>
      <c r="AG23" s="328">
        <f>+Brutos!DM22</f>
        <v>3.5</v>
      </c>
      <c r="AH23" s="326">
        <f>+Brutos!DN22</f>
        <v>3.6363636363636362</v>
      </c>
      <c r="AI23" s="327">
        <f>+Brutos!DO22</f>
        <v>4</v>
      </c>
      <c r="AJ23" s="328">
        <f>+Brutos!DP22</f>
        <v>3.3333333333333335</v>
      </c>
      <c r="AK23" s="326">
        <f>+Brutos!DQ22</f>
        <v>4.7</v>
      </c>
      <c r="AL23" s="327">
        <f>+Brutos!DR22</f>
        <v>4.5</v>
      </c>
      <c r="AM23" s="328">
        <f>+Brutos!DS22</f>
        <v>4.833333333333333</v>
      </c>
      <c r="AN23" s="326">
        <f>+Brutos!DT22</f>
        <v>4.5999999999999996</v>
      </c>
      <c r="AO23" s="327">
        <f>+Brutos!DU22</f>
        <v>4.5</v>
      </c>
      <c r="AP23" s="328">
        <f>+Brutos!DV22</f>
        <v>4.666666666666667</v>
      </c>
      <c r="AQ23" s="326">
        <f>+Brutos!DW22</f>
        <v>4.5999999999999996</v>
      </c>
      <c r="AR23" s="327">
        <f>+Brutos!DX22</f>
        <v>4.5</v>
      </c>
      <c r="AS23" s="328">
        <f>+Brutos!DY22</f>
        <v>4.666666666666667</v>
      </c>
      <c r="AT23" s="326">
        <f>+Brutos!DZ22</f>
        <v>4.3</v>
      </c>
      <c r="AU23" s="327">
        <f>+Brutos!EA22</f>
        <v>4.4000000000000004</v>
      </c>
      <c r="AV23" s="328">
        <f>+Brutos!EB22</f>
        <v>4.2</v>
      </c>
      <c r="AW23" s="326">
        <f>+Brutos!EC22</f>
        <v>4.3</v>
      </c>
      <c r="AX23" s="327">
        <f>+Brutos!ED22</f>
        <v>4.25</v>
      </c>
      <c r="AY23" s="328">
        <f>+Brutos!EE22</f>
        <v>4.333333333333333</v>
      </c>
      <c r="AZ23" s="326">
        <f>+Brutos!EF22</f>
        <v>3.2727272727272729</v>
      </c>
      <c r="BA23" s="327">
        <f>+Brutos!EG22</f>
        <v>3.8</v>
      </c>
      <c r="BB23" s="328">
        <f>+Brutos!EH22</f>
        <v>2.8333333333333335</v>
      </c>
      <c r="BC23" s="326">
        <f>+Brutos!EI22</f>
        <v>4</v>
      </c>
      <c r="BD23" s="327">
        <f>+Brutos!EJ22</f>
        <v>4</v>
      </c>
      <c r="BE23" s="328">
        <f>+Brutos!EK22</f>
        <v>4</v>
      </c>
      <c r="BF23" s="326">
        <f>+Brutos!EL22</f>
        <v>4.5</v>
      </c>
      <c r="BG23" s="327">
        <f>+Brutos!EM22</f>
        <v>5</v>
      </c>
      <c r="BH23" s="328">
        <f>+Brutos!EN22</f>
        <v>4.25</v>
      </c>
      <c r="BI23" s="326">
        <f>+Brutos!EO22</f>
        <v>1</v>
      </c>
      <c r="BJ23" s="327">
        <f>+Brutos!EP22</f>
        <v>1</v>
      </c>
      <c r="BK23" s="328">
        <f>+Brutos!EQ22</f>
        <v>1</v>
      </c>
      <c r="BL23" s="326">
        <f>+Brutos!ER22</f>
        <v>4</v>
      </c>
      <c r="BM23" s="327">
        <f>+Brutos!ES22</f>
        <v>4</v>
      </c>
      <c r="BN23" s="328">
        <f>+Brutos!ET22</f>
        <v>4</v>
      </c>
    </row>
    <row r="24" spans="1:66" s="24" customFormat="1" ht="35.1" customHeight="1" x14ac:dyDescent="0.25">
      <c r="A24" s="281">
        <v>17</v>
      </c>
      <c r="B24" s="282" t="s">
        <v>117</v>
      </c>
      <c r="C24" s="323" t="s">
        <v>267</v>
      </c>
      <c r="D24" s="324">
        <f>+Brutos!CJ23</f>
        <v>3.3477855477855476</v>
      </c>
      <c r="E24" s="325">
        <f>+Brutos!CK23</f>
        <v>3.2453042328042327</v>
      </c>
      <c r="F24" s="325">
        <f>+Brutos!CL23</f>
        <v>3.5750000000000002</v>
      </c>
      <c r="G24" s="326">
        <f>+Brutos!CM23</f>
        <v>2.3846153846153846</v>
      </c>
      <c r="H24" s="327">
        <f>+Brutos!CN23</f>
        <v>2.2777777777777777</v>
      </c>
      <c r="I24" s="328">
        <f>+Brutos!CO23</f>
        <v>2.625</v>
      </c>
      <c r="J24" s="326">
        <f>+Brutos!CP23</f>
        <v>3.6153846153846154</v>
      </c>
      <c r="K24" s="327">
        <f>+Brutos!CQ23</f>
        <v>3.5185185185185186</v>
      </c>
      <c r="L24" s="328">
        <f>+Brutos!CR23</f>
        <v>3.8333333333333335</v>
      </c>
      <c r="M24" s="326">
        <f>+Brutos!CS23</f>
        <v>4.1235431235431239</v>
      </c>
      <c r="N24" s="327">
        <f>+Brutos!CT23</f>
        <v>3.9788359788359791</v>
      </c>
      <c r="O24" s="328">
        <f>+Brutos!CU23</f>
        <v>4.416666666666667</v>
      </c>
      <c r="P24" s="326">
        <f>+Brutos!CV23</f>
        <v>4</v>
      </c>
      <c r="Q24" s="327">
        <f>+Brutos!CW23</f>
        <v>4.0625</v>
      </c>
      <c r="R24" s="328">
        <f>+Brutos!CX23</f>
        <v>3.875</v>
      </c>
      <c r="S24" s="326">
        <f>+Brutos!CY23</f>
        <v>2.6153846153846154</v>
      </c>
      <c r="T24" s="327">
        <f>+Brutos!CZ23</f>
        <v>2.3888888888888888</v>
      </c>
      <c r="U24" s="328">
        <f>+Brutos!DA23</f>
        <v>3.125</v>
      </c>
      <c r="V24" s="326">
        <f>+Brutos!DB23</f>
        <v>3.7692307692307692</v>
      </c>
      <c r="W24" s="327">
        <f>+Brutos!DC23</f>
        <v>3.5555555555555554</v>
      </c>
      <c r="X24" s="328">
        <f>+Brutos!DD23</f>
        <v>4.25</v>
      </c>
      <c r="Y24" s="326">
        <f>+Brutos!DE23</f>
        <v>1</v>
      </c>
      <c r="Z24" s="327">
        <f>+Brutos!DF23</f>
        <v>1</v>
      </c>
      <c r="AA24" s="328">
        <f>+Brutos!DG23</f>
        <v>1</v>
      </c>
      <c r="AB24" s="326">
        <f>+Brutos!DH23</f>
        <v>3.8461538461538463</v>
      </c>
      <c r="AC24" s="327">
        <f>+Brutos!DI23</f>
        <v>3.8888888888888888</v>
      </c>
      <c r="AD24" s="328">
        <f>+Brutos!DJ23</f>
        <v>3.75</v>
      </c>
      <c r="AE24" s="326">
        <f>+Brutos!DK23</f>
        <v>3.1538461538461537</v>
      </c>
      <c r="AF24" s="327">
        <f>+Brutos!DL23</f>
        <v>2.8888888888888888</v>
      </c>
      <c r="AG24" s="328">
        <f>+Brutos!DM23</f>
        <v>3.75</v>
      </c>
      <c r="AH24" s="326">
        <f>+Brutos!DN23</f>
        <v>3.8461538461538463</v>
      </c>
      <c r="AI24" s="327">
        <f>+Brutos!DO23</f>
        <v>3.7777777777777777</v>
      </c>
      <c r="AJ24" s="328">
        <f>+Brutos!DP23</f>
        <v>4</v>
      </c>
      <c r="AK24" s="326">
        <f>+Brutos!DQ23</f>
        <v>4.4615384615384617</v>
      </c>
      <c r="AL24" s="327">
        <f>+Brutos!DR23</f>
        <v>4.2222222222222223</v>
      </c>
      <c r="AM24" s="328">
        <f>+Brutos!DS23</f>
        <v>5</v>
      </c>
      <c r="AN24" s="326">
        <f>+Brutos!DT23</f>
        <v>4.3076923076923075</v>
      </c>
      <c r="AO24" s="327">
        <f>+Brutos!DU23</f>
        <v>4.2222222222222223</v>
      </c>
      <c r="AP24" s="328">
        <f>+Brutos!DV23</f>
        <v>4.5</v>
      </c>
      <c r="AQ24" s="326">
        <f>+Brutos!DW23</f>
        <v>4.615384615384615</v>
      </c>
      <c r="AR24" s="327">
        <f>+Brutos!DX23</f>
        <v>4.666666666666667</v>
      </c>
      <c r="AS24" s="328">
        <f>+Brutos!DY23</f>
        <v>4.5</v>
      </c>
      <c r="AT24" s="326">
        <f>+Brutos!DZ23</f>
        <v>3.8181818181818183</v>
      </c>
      <c r="AU24" s="327">
        <f>+Brutos!EA23</f>
        <v>3.4285714285714284</v>
      </c>
      <c r="AV24" s="328">
        <f>+Brutos!EB23</f>
        <v>4.5</v>
      </c>
      <c r="AW24" s="326">
        <f>+Brutos!EC23</f>
        <v>3.8461538461538463</v>
      </c>
      <c r="AX24" s="327">
        <f>+Brutos!ED23</f>
        <v>3.6666666666666665</v>
      </c>
      <c r="AY24" s="328">
        <f>+Brutos!EE23</f>
        <v>4.25</v>
      </c>
      <c r="AZ24" s="326">
        <f>+Brutos!EF23</f>
        <v>3.6923076923076925</v>
      </c>
      <c r="BA24" s="327">
        <f>+Brutos!EG23</f>
        <v>3.6666666666666665</v>
      </c>
      <c r="BB24" s="328">
        <f>+Brutos!EH23</f>
        <v>3.75</v>
      </c>
      <c r="BC24" s="326">
        <f>+Brutos!EI23</f>
        <v>3.9166666666666665</v>
      </c>
      <c r="BD24" s="327">
        <f>+Brutos!EJ23</f>
        <v>4</v>
      </c>
      <c r="BE24" s="328">
        <f>+Brutos!EK23</f>
        <v>3.75</v>
      </c>
      <c r="BF24" s="326">
        <f>+Brutos!EL23</f>
        <v>4.083333333333333</v>
      </c>
      <c r="BG24" s="327">
        <f>+Brutos!EM23</f>
        <v>4.125</v>
      </c>
      <c r="BH24" s="328">
        <f>+Brutos!EN23</f>
        <v>4</v>
      </c>
      <c r="BI24" s="326">
        <f>+Brutos!EO23</f>
        <v>1.3076923076923077</v>
      </c>
      <c r="BJ24" s="327">
        <f>+Brutos!EP23</f>
        <v>1</v>
      </c>
      <c r="BK24" s="328">
        <f>+Brutos!EQ23</f>
        <v>2</v>
      </c>
      <c r="BL24" s="326">
        <f>+Brutos!ER23</f>
        <v>3.9230769230769229</v>
      </c>
      <c r="BM24" s="327">
        <f>+Brutos!ES23</f>
        <v>3.7777777777777777</v>
      </c>
      <c r="BN24" s="328">
        <f>+Brutos!ET23</f>
        <v>4.25</v>
      </c>
    </row>
    <row r="25" spans="1:66" s="24" customFormat="1" ht="35.1" customHeight="1" x14ac:dyDescent="0.25">
      <c r="A25" s="281">
        <v>18</v>
      </c>
      <c r="B25" s="282" t="s">
        <v>102</v>
      </c>
      <c r="C25" s="323" t="s">
        <v>268</v>
      </c>
      <c r="D25" s="324">
        <f>+Brutos!CJ24</f>
        <v>2.9249999999999998</v>
      </c>
      <c r="E25" s="329">
        <f>+Brutos!CK24</f>
        <v>3.1666666666666665</v>
      </c>
      <c r="F25" s="325">
        <f>+Brutos!CL24</f>
        <v>2.6833333333333331</v>
      </c>
      <c r="G25" s="326">
        <f>+Brutos!CM24</f>
        <v>2.125</v>
      </c>
      <c r="H25" s="327">
        <f>+Brutos!CN24</f>
        <v>2</v>
      </c>
      <c r="I25" s="328">
        <f>+Brutos!CO24</f>
        <v>2.25</v>
      </c>
      <c r="J25" s="326">
        <f>+Brutos!CP24</f>
        <v>2.5833333333333335</v>
      </c>
      <c r="K25" s="327">
        <f>+Brutos!CQ24</f>
        <v>2.1666666666666665</v>
      </c>
      <c r="L25" s="328">
        <f>+Brutos!CR24</f>
        <v>3</v>
      </c>
      <c r="M25" s="326">
        <f>+Brutos!CS24</f>
        <v>3.7916666666666665</v>
      </c>
      <c r="N25" s="327">
        <f>+Brutos!CT24</f>
        <v>4.166666666666667</v>
      </c>
      <c r="O25" s="328">
        <f>+Brutos!CU24</f>
        <v>3.4166666666666665</v>
      </c>
      <c r="P25" s="326">
        <f>+Brutos!CV24</f>
        <v>3.5</v>
      </c>
      <c r="Q25" s="327">
        <f>+Brutos!CW24</f>
        <v>4.5</v>
      </c>
      <c r="R25" s="328">
        <f>+Brutos!CX24</f>
        <v>2.5</v>
      </c>
      <c r="S25" s="326">
        <f>+Brutos!CY24</f>
        <v>2.625</v>
      </c>
      <c r="T25" s="327">
        <f>+Brutos!CZ24</f>
        <v>3</v>
      </c>
      <c r="U25" s="328">
        <f>+Brutos!DA24</f>
        <v>2.25</v>
      </c>
      <c r="V25" s="326">
        <f>+Brutos!DB24</f>
        <v>3.25</v>
      </c>
      <c r="W25" s="327">
        <f>+Brutos!DC24</f>
        <v>3</v>
      </c>
      <c r="X25" s="328">
        <f>+Brutos!DD24</f>
        <v>3.5</v>
      </c>
      <c r="Y25" s="326">
        <f>+Brutos!DE24</f>
        <v>1</v>
      </c>
      <c r="Z25" s="327">
        <f>+Brutos!DF24</f>
        <v>1</v>
      </c>
      <c r="AA25" s="328">
        <f>+Brutos!DG24</f>
        <v>1</v>
      </c>
      <c r="AB25" s="326">
        <f>+Brutos!DH24</f>
        <v>3</v>
      </c>
      <c r="AC25" s="327">
        <f>+Brutos!DI24</f>
        <v>3</v>
      </c>
      <c r="AD25" s="328">
        <f>+Brutos!DJ24</f>
        <v>3</v>
      </c>
      <c r="AE25" s="326">
        <f>+Brutos!DK24</f>
        <v>2.5</v>
      </c>
      <c r="AF25" s="327">
        <f>+Brutos!DL24</f>
        <v>2</v>
      </c>
      <c r="AG25" s="328">
        <f>+Brutos!DM24</f>
        <v>3</v>
      </c>
      <c r="AH25" s="326">
        <f>+Brutos!DN24</f>
        <v>2.25</v>
      </c>
      <c r="AI25" s="327">
        <f>+Brutos!DO24</f>
        <v>1.5</v>
      </c>
      <c r="AJ25" s="328">
        <f>+Brutos!DP24</f>
        <v>3</v>
      </c>
      <c r="AK25" s="326">
        <f>+Brutos!DQ24</f>
        <v>4.25</v>
      </c>
      <c r="AL25" s="327">
        <f>+Brutos!DR24</f>
        <v>4.5</v>
      </c>
      <c r="AM25" s="328">
        <f>+Brutos!DS24</f>
        <v>4</v>
      </c>
      <c r="AN25" s="326">
        <f>+Brutos!DT24</f>
        <v>4.5</v>
      </c>
      <c r="AO25" s="327">
        <f>+Brutos!DU24</f>
        <v>5</v>
      </c>
      <c r="AP25" s="328">
        <f>+Brutos!DV24</f>
        <v>4</v>
      </c>
      <c r="AQ25" s="326">
        <f>+Brutos!DW24</f>
        <v>4</v>
      </c>
      <c r="AR25" s="327">
        <f>+Brutos!DX24</f>
        <v>5</v>
      </c>
      <c r="AS25" s="328">
        <f>+Brutos!DY24</f>
        <v>3</v>
      </c>
      <c r="AT25" s="326">
        <f>+Brutos!DZ24</f>
        <v>3.5</v>
      </c>
      <c r="AU25" s="327">
        <f>+Brutos!EA24</f>
        <v>3.5</v>
      </c>
      <c r="AV25" s="328">
        <f>+Brutos!EB24</f>
        <v>3.5</v>
      </c>
      <c r="AW25" s="326">
        <f>+Brutos!EC24</f>
        <v>3.5</v>
      </c>
      <c r="AX25" s="327">
        <f>+Brutos!ED24</f>
        <v>4</v>
      </c>
      <c r="AY25" s="328">
        <f>+Brutos!EE24</f>
        <v>3</v>
      </c>
      <c r="AZ25" s="326">
        <f>+Brutos!EF24</f>
        <v>3</v>
      </c>
      <c r="BA25" s="327">
        <f>+Brutos!EG24</f>
        <v>3</v>
      </c>
      <c r="BB25" s="328">
        <f>+Brutos!EH24</f>
        <v>3</v>
      </c>
      <c r="BC25" s="326">
        <f>+Brutos!EI24</f>
        <v>3.25</v>
      </c>
      <c r="BD25" s="327">
        <f>+Brutos!EJ24</f>
        <v>4</v>
      </c>
      <c r="BE25" s="328">
        <f>+Brutos!EK24</f>
        <v>2.5</v>
      </c>
      <c r="BF25" s="326">
        <f>+Brutos!EL24</f>
        <v>3.75</v>
      </c>
      <c r="BG25" s="327">
        <f>+Brutos!EM24</f>
        <v>5</v>
      </c>
      <c r="BH25" s="328">
        <f>+Brutos!EN24</f>
        <v>2.5</v>
      </c>
      <c r="BI25" s="326">
        <f>+Brutos!EO24</f>
        <v>2</v>
      </c>
      <c r="BJ25" s="327">
        <f>+Brutos!EP24</f>
        <v>3</v>
      </c>
      <c r="BK25" s="328">
        <f>+Brutos!EQ24</f>
        <v>1</v>
      </c>
      <c r="BL25" s="326">
        <f>+Brutos!ER24</f>
        <v>3.25</v>
      </c>
      <c r="BM25" s="327">
        <f>+Brutos!ES24</f>
        <v>3</v>
      </c>
      <c r="BN25" s="328">
        <f>+Brutos!ET24</f>
        <v>3.5</v>
      </c>
    </row>
    <row r="26" spans="1:66" s="24" customFormat="1" ht="35.1" customHeight="1" x14ac:dyDescent="0.25">
      <c r="A26" s="281">
        <v>19</v>
      </c>
      <c r="B26" s="282" t="s">
        <v>120</v>
      </c>
      <c r="C26" s="323" t="s">
        <v>269</v>
      </c>
      <c r="D26" s="324">
        <f>+Brutos!CJ25</f>
        <v>4.8666666666666663</v>
      </c>
      <c r="E26" s="329">
        <f>+Brutos!CK25</f>
        <v>4.8666666666666663</v>
      </c>
      <c r="F26" s="325">
        <f>+Brutos!CL25</f>
        <v>0</v>
      </c>
      <c r="G26" s="326">
        <f>+Brutos!CM25</f>
        <v>5</v>
      </c>
      <c r="H26" s="327">
        <f>+Brutos!CN25</f>
        <v>5</v>
      </c>
      <c r="I26" s="328">
        <f>+Brutos!CO25</f>
        <v>0</v>
      </c>
      <c r="J26" s="326">
        <f>+Brutos!CP25</f>
        <v>4.333333333333333</v>
      </c>
      <c r="K26" s="327">
        <f>+Brutos!CQ25</f>
        <v>4.333333333333333</v>
      </c>
      <c r="L26" s="328">
        <f>+Brutos!CR25</f>
        <v>0</v>
      </c>
      <c r="M26" s="326">
        <f>+Brutos!CS25</f>
        <v>5</v>
      </c>
      <c r="N26" s="327">
        <f>+Brutos!CT25</f>
        <v>5</v>
      </c>
      <c r="O26" s="328">
        <f>+Brutos!CU25</f>
        <v>0</v>
      </c>
      <c r="P26" s="326">
        <f>+Brutos!CV25</f>
        <v>5</v>
      </c>
      <c r="Q26" s="327">
        <f>+Brutos!CW25</f>
        <v>5</v>
      </c>
      <c r="R26" s="328">
        <f>+Brutos!CX25</f>
        <v>0</v>
      </c>
      <c r="S26" s="326">
        <f>+Brutos!CY25</f>
        <v>5</v>
      </c>
      <c r="T26" s="327">
        <f>+Brutos!CZ25</f>
        <v>5</v>
      </c>
      <c r="U26" s="328">
        <f>+Brutos!DA25</f>
        <v>0</v>
      </c>
      <c r="V26" s="326">
        <f>+Brutos!DB25</f>
        <v>5</v>
      </c>
      <c r="W26" s="327">
        <f>+Brutos!DC25</f>
        <v>5</v>
      </c>
      <c r="X26" s="328">
        <f>+Brutos!DD25</f>
        <v>0</v>
      </c>
      <c r="Y26" s="326">
        <f>+Brutos!DE25</f>
        <v>5</v>
      </c>
      <c r="Z26" s="327">
        <f>+Brutos!DF25</f>
        <v>5</v>
      </c>
      <c r="AA26" s="328">
        <f>+Brutos!DG25</f>
        <v>0</v>
      </c>
      <c r="AB26" s="326">
        <f>+Brutos!DH25</f>
        <v>5</v>
      </c>
      <c r="AC26" s="327">
        <f>+Brutos!DI25</f>
        <v>5</v>
      </c>
      <c r="AD26" s="328">
        <f>+Brutos!DJ25</f>
        <v>0</v>
      </c>
      <c r="AE26" s="326">
        <f>+Brutos!DK25</f>
        <v>4</v>
      </c>
      <c r="AF26" s="327">
        <f>+Brutos!DL25</f>
        <v>4</v>
      </c>
      <c r="AG26" s="328">
        <f>+Brutos!DM25</f>
        <v>0</v>
      </c>
      <c r="AH26" s="326">
        <f>+Brutos!DN25</f>
        <v>4</v>
      </c>
      <c r="AI26" s="327">
        <f>+Brutos!DO25</f>
        <v>4</v>
      </c>
      <c r="AJ26" s="328">
        <f>+Brutos!DP25</f>
        <v>0</v>
      </c>
      <c r="AK26" s="326">
        <f>+Brutos!DQ25</f>
        <v>5</v>
      </c>
      <c r="AL26" s="327">
        <f>+Brutos!DR25</f>
        <v>5</v>
      </c>
      <c r="AM26" s="328">
        <f>+Brutos!DS25</f>
        <v>0</v>
      </c>
      <c r="AN26" s="326">
        <f>+Brutos!DT25</f>
        <v>5</v>
      </c>
      <c r="AO26" s="327">
        <f>+Brutos!DU25</f>
        <v>5</v>
      </c>
      <c r="AP26" s="328">
        <f>+Brutos!DV25</f>
        <v>0</v>
      </c>
      <c r="AQ26" s="326">
        <f>+Brutos!DW25</f>
        <v>5</v>
      </c>
      <c r="AR26" s="327">
        <f>+Brutos!DX25</f>
        <v>5</v>
      </c>
      <c r="AS26" s="328">
        <f>+Brutos!DY25</f>
        <v>0</v>
      </c>
      <c r="AT26" s="326">
        <f>+Brutos!DZ25</f>
        <v>5</v>
      </c>
      <c r="AU26" s="327">
        <f>+Brutos!EA25</f>
        <v>5</v>
      </c>
      <c r="AV26" s="328">
        <f>+Brutos!EB25</f>
        <v>0</v>
      </c>
      <c r="AW26" s="326">
        <f>+Brutos!EC25</f>
        <v>5</v>
      </c>
      <c r="AX26" s="327">
        <f>+Brutos!ED25</f>
        <v>5</v>
      </c>
      <c r="AY26" s="328">
        <f>+Brutos!EE25</f>
        <v>0</v>
      </c>
      <c r="AZ26" s="326">
        <f>+Brutos!EF25</f>
        <v>5</v>
      </c>
      <c r="BA26" s="327">
        <f>+Brutos!EG25</f>
        <v>5</v>
      </c>
      <c r="BB26" s="328">
        <f>+Brutos!EH25</f>
        <v>0</v>
      </c>
      <c r="BC26" s="326">
        <f>+Brutos!EI25</f>
        <v>5</v>
      </c>
      <c r="BD26" s="327">
        <f>+Brutos!EJ25</f>
        <v>5</v>
      </c>
      <c r="BE26" s="328">
        <f>+Brutos!EK25</f>
        <v>0</v>
      </c>
      <c r="BF26" s="326">
        <f>+Brutos!EL25</f>
        <v>5</v>
      </c>
      <c r="BG26" s="327">
        <f>+Brutos!EM25</f>
        <v>5</v>
      </c>
      <c r="BH26" s="328">
        <f>+Brutos!EN25</f>
        <v>0</v>
      </c>
      <c r="BI26" s="326">
        <f>+Brutos!EO25</f>
        <v>5</v>
      </c>
      <c r="BJ26" s="327">
        <f>+Brutos!EP25</f>
        <v>5</v>
      </c>
      <c r="BK26" s="328">
        <f>+Brutos!EQ25</f>
        <v>0</v>
      </c>
      <c r="BL26" s="326">
        <f>+Brutos!ER25</f>
        <v>5</v>
      </c>
      <c r="BM26" s="327">
        <f>+Brutos!ES25</f>
        <v>5</v>
      </c>
      <c r="BN26" s="328">
        <f>+Brutos!ET25</f>
        <v>0</v>
      </c>
    </row>
    <row r="27" spans="1:66" s="24" customFormat="1" ht="35.1" customHeight="1" x14ac:dyDescent="0.25">
      <c r="A27" s="281">
        <v>20</v>
      </c>
      <c r="B27" s="282" t="s">
        <v>95</v>
      </c>
      <c r="C27" s="323" t="s">
        <v>270</v>
      </c>
      <c r="D27" s="324">
        <f>+Brutos!CJ26</f>
        <v>3.0350793650793646</v>
      </c>
      <c r="E27" s="329">
        <f>+Brutos!CK26</f>
        <v>2.79</v>
      </c>
      <c r="F27" s="325">
        <f>+Brutos!CL26</f>
        <v>3.65</v>
      </c>
      <c r="G27" s="326">
        <f>+Brutos!CM26</f>
        <v>2.0714285714285712</v>
      </c>
      <c r="H27" s="327">
        <f>+Brutos!CN26</f>
        <v>2</v>
      </c>
      <c r="I27" s="328">
        <f>+Brutos!CO26</f>
        <v>2.25</v>
      </c>
      <c r="J27" s="326">
        <f>+Brutos!CP26</f>
        <v>3.2936507936507931</v>
      </c>
      <c r="K27" s="327">
        <f>+Brutos!CQ26</f>
        <v>3.0666666666666664</v>
      </c>
      <c r="L27" s="328">
        <f>+Brutos!CR26</f>
        <v>4</v>
      </c>
      <c r="M27" s="326">
        <f>+Brutos!CS26</f>
        <v>3.8912698412698412</v>
      </c>
      <c r="N27" s="327">
        <f>+Brutos!CT26</f>
        <v>3.65</v>
      </c>
      <c r="O27" s="328">
        <f>+Brutos!CU26</f>
        <v>4.5</v>
      </c>
      <c r="P27" s="326">
        <f>+Brutos!CV26</f>
        <v>3.6333333333333333</v>
      </c>
      <c r="Q27" s="327">
        <f>+Brutos!CW26</f>
        <v>3.0333333333333332</v>
      </c>
      <c r="R27" s="328">
        <f>+Brutos!CX26</f>
        <v>5</v>
      </c>
      <c r="S27" s="326">
        <f>+Brutos!CY26</f>
        <v>2.2857142857142856</v>
      </c>
      <c r="T27" s="327">
        <f>+Brutos!CZ26</f>
        <v>2.2000000000000002</v>
      </c>
      <c r="U27" s="328">
        <f>+Brutos!DA26</f>
        <v>2.5</v>
      </c>
      <c r="V27" s="326">
        <f>+Brutos!DB26</f>
        <v>3.1428571428571428</v>
      </c>
      <c r="W27" s="327">
        <f>+Brutos!DC26</f>
        <v>3</v>
      </c>
      <c r="X27" s="328">
        <f>+Brutos!DD26</f>
        <v>3.5</v>
      </c>
      <c r="Y27" s="326">
        <f>+Brutos!DE26</f>
        <v>1</v>
      </c>
      <c r="Z27" s="327">
        <f>+Brutos!DF26</f>
        <v>1</v>
      </c>
      <c r="AA27" s="328">
        <f>+Brutos!DG26</f>
        <v>1</v>
      </c>
      <c r="AB27" s="326">
        <f>+Brutos!DH26</f>
        <v>3.2857142857142856</v>
      </c>
      <c r="AC27" s="327">
        <f>+Brutos!DI26</f>
        <v>3</v>
      </c>
      <c r="AD27" s="328">
        <f>+Brutos!DJ26</f>
        <v>4</v>
      </c>
      <c r="AE27" s="326">
        <f>+Brutos!DK26</f>
        <v>3.4285714285714284</v>
      </c>
      <c r="AF27" s="327">
        <f>+Brutos!DL26</f>
        <v>3.2</v>
      </c>
      <c r="AG27" s="328">
        <f>+Brutos!DM26</f>
        <v>4</v>
      </c>
      <c r="AH27" s="326">
        <f>+Brutos!DN26</f>
        <v>3.1666666666666665</v>
      </c>
      <c r="AI27" s="327">
        <f>+Brutos!DO26</f>
        <v>3</v>
      </c>
      <c r="AJ27" s="328">
        <f>+Brutos!DP26</f>
        <v>4</v>
      </c>
      <c r="AK27" s="326">
        <f>+Brutos!DQ26</f>
        <v>3.4285714285714284</v>
      </c>
      <c r="AL27" s="327">
        <f>+Brutos!DR26</f>
        <v>3.2</v>
      </c>
      <c r="AM27" s="328">
        <f>+Brutos!DS26</f>
        <v>4</v>
      </c>
      <c r="AN27" s="326">
        <f>+Brutos!DT26</f>
        <v>4.2857142857142856</v>
      </c>
      <c r="AO27" s="327">
        <f>+Brutos!DU26</f>
        <v>4</v>
      </c>
      <c r="AP27" s="328">
        <f>+Brutos!DV26</f>
        <v>5</v>
      </c>
      <c r="AQ27" s="326">
        <f>+Brutos!DW26</f>
        <v>4.333333333333333</v>
      </c>
      <c r="AR27" s="327">
        <f>+Brutos!DX26</f>
        <v>4.2</v>
      </c>
      <c r="AS27" s="328">
        <f>+Brutos!DY26</f>
        <v>5</v>
      </c>
      <c r="AT27" s="326">
        <f>+Brutos!DZ26</f>
        <v>3.8333333333333335</v>
      </c>
      <c r="AU27" s="327">
        <f>+Brutos!EA26</f>
        <v>3.25</v>
      </c>
      <c r="AV27" s="328">
        <f>+Brutos!EB26</f>
        <v>5</v>
      </c>
      <c r="AW27" s="326">
        <f>+Brutos!EC26</f>
        <v>3.6666666666666665</v>
      </c>
      <c r="AX27" s="327">
        <f>+Brutos!ED26</f>
        <v>3.5</v>
      </c>
      <c r="AY27" s="328">
        <f>+Brutos!EE26</f>
        <v>4</v>
      </c>
      <c r="AZ27" s="326">
        <f>+Brutos!EF26</f>
        <v>3.8</v>
      </c>
      <c r="BA27" s="327">
        <f>+Brutos!EG26</f>
        <v>3.75</v>
      </c>
      <c r="BB27" s="328">
        <f>+Brutos!EH26</f>
        <v>4</v>
      </c>
      <c r="BC27" s="326">
        <f>+Brutos!EI26</f>
        <v>3.6666666666666665</v>
      </c>
      <c r="BD27" s="327">
        <f>+Brutos!EJ26</f>
        <v>3.4</v>
      </c>
      <c r="BE27" s="328">
        <f>+Brutos!EK26</f>
        <v>5</v>
      </c>
      <c r="BF27" s="326">
        <f>+Brutos!EL26</f>
        <v>3.6</v>
      </c>
      <c r="BG27" s="327">
        <f>+Brutos!EM26</f>
        <v>2.6666666666666665</v>
      </c>
      <c r="BH27" s="328">
        <f>+Brutos!EN26</f>
        <v>5</v>
      </c>
      <c r="BI27" s="326">
        <f>+Brutos!EO26</f>
        <v>1</v>
      </c>
      <c r="BJ27" s="327">
        <f>+Brutos!EP26</f>
        <v>1</v>
      </c>
      <c r="BK27" s="328">
        <f>+Brutos!EQ26</f>
        <v>1</v>
      </c>
      <c r="BL27" s="326">
        <f>+Brutos!ER26</f>
        <v>3.5714285714285716</v>
      </c>
      <c r="BM27" s="327">
        <f>+Brutos!ES26</f>
        <v>3.4</v>
      </c>
      <c r="BN27" s="328">
        <f>+Brutos!ET26</f>
        <v>4</v>
      </c>
    </row>
    <row r="28" spans="1:66" s="24" customFormat="1" ht="35.1" customHeight="1" x14ac:dyDescent="0.25">
      <c r="A28" s="281">
        <v>21</v>
      </c>
      <c r="B28" s="282" t="s">
        <v>101</v>
      </c>
      <c r="C28" s="323" t="s">
        <v>271</v>
      </c>
      <c r="D28" s="324">
        <f>+Brutos!CJ27</f>
        <v>3.65</v>
      </c>
      <c r="E28" s="325">
        <f>+Brutos!CK27</f>
        <v>3.5666666666666664</v>
      </c>
      <c r="F28" s="325">
        <f>+Brutos!CL27</f>
        <v>3.7888888888888888</v>
      </c>
      <c r="G28" s="326">
        <f>+Brutos!CM27</f>
        <v>2.625</v>
      </c>
      <c r="H28" s="327">
        <f>+Brutos!CN27</f>
        <v>2.7</v>
      </c>
      <c r="I28" s="328">
        <f>+Brutos!CO27</f>
        <v>2.5</v>
      </c>
      <c r="J28" s="326">
        <f>+Brutos!CP27</f>
        <v>4.041666666666667</v>
      </c>
      <c r="K28" s="327">
        <f>+Brutos!CQ27</f>
        <v>4</v>
      </c>
      <c r="L28" s="328">
        <f>+Brutos!CR27</f>
        <v>4.1111111111111107</v>
      </c>
      <c r="M28" s="326">
        <f>+Brutos!CS27</f>
        <v>4.520833333333333</v>
      </c>
      <c r="N28" s="327">
        <f>+Brutos!CT27</f>
        <v>4.333333333333333</v>
      </c>
      <c r="O28" s="328">
        <f>+Brutos!CU27</f>
        <v>4.8333333333333339</v>
      </c>
      <c r="P28" s="326">
        <f>+Brutos!CV27</f>
        <v>4.25</v>
      </c>
      <c r="Q28" s="327">
        <f>+Brutos!CW27</f>
        <v>4</v>
      </c>
      <c r="R28" s="328">
        <f>+Brutos!CX27</f>
        <v>4.666666666666667</v>
      </c>
      <c r="S28" s="326">
        <f>+Brutos!CY27</f>
        <v>2.8125</v>
      </c>
      <c r="T28" s="327">
        <f>+Brutos!CZ27</f>
        <v>2.8</v>
      </c>
      <c r="U28" s="328">
        <f>+Brutos!DA27</f>
        <v>2.8333333333333335</v>
      </c>
      <c r="V28" s="326">
        <f>+Brutos!DB27</f>
        <v>4.25</v>
      </c>
      <c r="W28" s="327">
        <f>+Brutos!DC27</f>
        <v>4.4000000000000004</v>
      </c>
      <c r="X28" s="328">
        <f>+Brutos!DD27</f>
        <v>4</v>
      </c>
      <c r="Y28" s="326">
        <f>+Brutos!DE27</f>
        <v>1</v>
      </c>
      <c r="Z28" s="327">
        <f>+Brutos!DF27</f>
        <v>1</v>
      </c>
      <c r="AA28" s="328">
        <f>+Brutos!DG27</f>
        <v>1</v>
      </c>
      <c r="AB28" s="326">
        <f>+Brutos!DH27</f>
        <v>4</v>
      </c>
      <c r="AC28" s="327">
        <f>+Brutos!DI27</f>
        <v>3.8</v>
      </c>
      <c r="AD28" s="328">
        <f>+Brutos!DJ27</f>
        <v>4.333333333333333</v>
      </c>
      <c r="AE28" s="326">
        <f>+Brutos!DK27</f>
        <v>4</v>
      </c>
      <c r="AF28" s="327">
        <f>+Brutos!DL27</f>
        <v>4</v>
      </c>
      <c r="AG28" s="328">
        <f>+Brutos!DM27</f>
        <v>4</v>
      </c>
      <c r="AH28" s="326">
        <f>+Brutos!DN27</f>
        <v>4.125</v>
      </c>
      <c r="AI28" s="327">
        <f>+Brutos!DO27</f>
        <v>4.2</v>
      </c>
      <c r="AJ28" s="328">
        <f>+Brutos!DP27</f>
        <v>4</v>
      </c>
      <c r="AK28" s="326">
        <f>+Brutos!DQ27</f>
        <v>4.625</v>
      </c>
      <c r="AL28" s="327">
        <f>+Brutos!DR27</f>
        <v>4.5999999999999996</v>
      </c>
      <c r="AM28" s="328">
        <f>+Brutos!DS27</f>
        <v>4.666666666666667</v>
      </c>
      <c r="AN28" s="326">
        <f>+Brutos!DT27</f>
        <v>4.75</v>
      </c>
      <c r="AO28" s="327">
        <f>+Brutos!DU27</f>
        <v>4.5999999999999996</v>
      </c>
      <c r="AP28" s="328">
        <f>+Brutos!DV27</f>
        <v>5</v>
      </c>
      <c r="AQ28" s="326">
        <f>+Brutos!DW27</f>
        <v>4.75</v>
      </c>
      <c r="AR28" s="327">
        <f>+Brutos!DX27</f>
        <v>4.5999999999999996</v>
      </c>
      <c r="AS28" s="328">
        <f>+Brutos!DY27</f>
        <v>5</v>
      </c>
      <c r="AT28" s="326">
        <f>+Brutos!DZ27</f>
        <v>4.875</v>
      </c>
      <c r="AU28" s="327">
        <f>+Brutos!EA27</f>
        <v>4.8</v>
      </c>
      <c r="AV28" s="328">
        <f>+Brutos!EB27</f>
        <v>5</v>
      </c>
      <c r="AW28" s="326">
        <f>+Brutos!EC27</f>
        <v>4.125</v>
      </c>
      <c r="AX28" s="327">
        <f>+Brutos!ED27</f>
        <v>3.8</v>
      </c>
      <c r="AY28" s="328">
        <f>+Brutos!EE27</f>
        <v>4.666666666666667</v>
      </c>
      <c r="AZ28" s="326">
        <f>+Brutos!EF27</f>
        <v>4</v>
      </c>
      <c r="BA28" s="327">
        <f>+Brutos!EG27</f>
        <v>3.6</v>
      </c>
      <c r="BB28" s="328">
        <f>+Brutos!EH27</f>
        <v>4.666666666666667</v>
      </c>
      <c r="BC28" s="326">
        <f>+Brutos!EI27</f>
        <v>4.5</v>
      </c>
      <c r="BD28" s="327">
        <f>+Brutos!EJ27</f>
        <v>4.4000000000000004</v>
      </c>
      <c r="BE28" s="328">
        <f>+Brutos!EK27</f>
        <v>4.666666666666667</v>
      </c>
      <c r="BF28" s="326">
        <f>+Brutos!EL27</f>
        <v>4</v>
      </c>
      <c r="BG28" s="327">
        <f>+Brutos!EM27</f>
        <v>3.6</v>
      </c>
      <c r="BH28" s="328">
        <f>+Brutos!EN27</f>
        <v>4.666666666666667</v>
      </c>
      <c r="BI28" s="326">
        <f>+Brutos!EO27</f>
        <v>1</v>
      </c>
      <c r="BJ28" s="327">
        <f>+Brutos!EP27</f>
        <v>1</v>
      </c>
      <c r="BK28" s="328">
        <f>+Brutos!EQ27</f>
        <v>1</v>
      </c>
      <c r="BL28" s="326">
        <f>+Brutos!ER27</f>
        <v>4.625</v>
      </c>
      <c r="BM28" s="327">
        <f>+Brutos!ES27</f>
        <v>4.5999999999999996</v>
      </c>
      <c r="BN28" s="328">
        <f>+Brutos!ET27</f>
        <v>4.666666666666667</v>
      </c>
    </row>
    <row r="29" spans="1:66" s="24" customFormat="1" ht="35.1" customHeight="1" x14ac:dyDescent="0.25">
      <c r="A29" s="281">
        <v>22</v>
      </c>
      <c r="B29" s="282" t="s">
        <v>94</v>
      </c>
      <c r="C29" s="323" t="s">
        <v>272</v>
      </c>
      <c r="D29" s="324">
        <f>+Brutos!CJ28</f>
        <v>3.6</v>
      </c>
      <c r="E29" s="329">
        <f>+Brutos!CK28</f>
        <v>3.6916666666666664</v>
      </c>
      <c r="F29" s="325">
        <f>+Brutos!CL28</f>
        <v>3.4166666666666665</v>
      </c>
      <c r="G29" s="326">
        <f>+Brutos!CM28</f>
        <v>2.5</v>
      </c>
      <c r="H29" s="327">
        <f>+Brutos!CN28</f>
        <v>2.5</v>
      </c>
      <c r="I29" s="328">
        <f>+Brutos!CO28</f>
        <v>2.5</v>
      </c>
      <c r="J29" s="326">
        <f>+Brutos!CP28</f>
        <v>3.7222222222222219</v>
      </c>
      <c r="K29" s="327">
        <f>+Brutos!CQ28</f>
        <v>4.083333333333333</v>
      </c>
      <c r="L29" s="328">
        <f>+Brutos!CR28</f>
        <v>3</v>
      </c>
      <c r="M29" s="326">
        <f>+Brutos!CS28</f>
        <v>4.5277777777777777</v>
      </c>
      <c r="N29" s="327">
        <f>+Brutos!CT28</f>
        <v>4.625</v>
      </c>
      <c r="O29" s="328">
        <f>+Brutos!CU28</f>
        <v>4.333333333333333</v>
      </c>
      <c r="P29" s="326">
        <f>+Brutos!CV28</f>
        <v>4.5</v>
      </c>
      <c r="Q29" s="327">
        <f>+Brutos!CW28</f>
        <v>4.5</v>
      </c>
      <c r="R29" s="328">
        <f>+Brutos!CX28</f>
        <v>4.5</v>
      </c>
      <c r="S29" s="326">
        <f>+Brutos!CY28</f>
        <v>2.75</v>
      </c>
      <c r="T29" s="327">
        <f>+Brutos!CZ28</f>
        <v>2.75</v>
      </c>
      <c r="U29" s="328">
        <f>+Brutos!DA28</f>
        <v>2.75</v>
      </c>
      <c r="V29" s="326">
        <f>+Brutos!DB28</f>
        <v>4</v>
      </c>
      <c r="W29" s="327">
        <f>+Brutos!DC28</f>
        <v>4</v>
      </c>
      <c r="X29" s="328">
        <f>+Brutos!DD28</f>
        <v>4</v>
      </c>
      <c r="Y29" s="326">
        <f>+Brutos!DE28</f>
        <v>1</v>
      </c>
      <c r="Z29" s="327">
        <f>+Brutos!DF28</f>
        <v>1</v>
      </c>
      <c r="AA29" s="328">
        <f>+Brutos!DG28</f>
        <v>1</v>
      </c>
      <c r="AB29" s="326">
        <f>+Brutos!DH28</f>
        <v>3.8333333333333335</v>
      </c>
      <c r="AC29" s="327">
        <f>+Brutos!DI28</f>
        <v>4.25</v>
      </c>
      <c r="AD29" s="328">
        <f>+Brutos!DJ28</f>
        <v>3</v>
      </c>
      <c r="AE29" s="326">
        <f>+Brutos!DK28</f>
        <v>3.6666666666666665</v>
      </c>
      <c r="AF29" s="327">
        <f>+Brutos!DL28</f>
        <v>4</v>
      </c>
      <c r="AG29" s="328">
        <f>+Brutos!DM28</f>
        <v>3</v>
      </c>
      <c r="AH29" s="326">
        <f>+Brutos!DN28</f>
        <v>3.6666666666666665</v>
      </c>
      <c r="AI29" s="327">
        <f>+Brutos!DO28</f>
        <v>4</v>
      </c>
      <c r="AJ29" s="328">
        <f>+Brutos!DP28</f>
        <v>3</v>
      </c>
      <c r="AK29" s="326">
        <f>+Brutos!DQ28</f>
        <v>4.666666666666667</v>
      </c>
      <c r="AL29" s="327">
        <f>+Brutos!DR28</f>
        <v>4.5</v>
      </c>
      <c r="AM29" s="328">
        <f>+Brutos!DS28</f>
        <v>5</v>
      </c>
      <c r="AN29" s="326">
        <f>+Brutos!DT28</f>
        <v>5</v>
      </c>
      <c r="AO29" s="327">
        <f>+Brutos!DU28</f>
        <v>5</v>
      </c>
      <c r="AP29" s="328">
        <f>+Brutos!DV28</f>
        <v>5</v>
      </c>
      <c r="AQ29" s="326">
        <f>+Brutos!DW28</f>
        <v>5</v>
      </c>
      <c r="AR29" s="327">
        <f>+Brutos!DX28</f>
        <v>5</v>
      </c>
      <c r="AS29" s="328">
        <f>+Brutos!DY28</f>
        <v>5</v>
      </c>
      <c r="AT29" s="326">
        <f>+Brutos!DZ28</f>
        <v>4.5</v>
      </c>
      <c r="AU29" s="327">
        <f>+Brutos!EA28</f>
        <v>4.5</v>
      </c>
      <c r="AV29" s="328">
        <f>+Brutos!EB28</f>
        <v>4.5</v>
      </c>
      <c r="AW29" s="326">
        <f>+Brutos!EC28</f>
        <v>4</v>
      </c>
      <c r="AX29" s="327">
        <f>+Brutos!ED28</f>
        <v>4.5</v>
      </c>
      <c r="AY29" s="328">
        <f>+Brutos!EE28</f>
        <v>3</v>
      </c>
      <c r="AZ29" s="326">
        <f>+Brutos!EF28</f>
        <v>4</v>
      </c>
      <c r="BA29" s="327">
        <f>+Brutos!EG28</f>
        <v>4.25</v>
      </c>
      <c r="BB29" s="328">
        <f>+Brutos!EH28</f>
        <v>3.5</v>
      </c>
      <c r="BC29" s="326">
        <f>+Brutos!EI28</f>
        <v>4.5</v>
      </c>
      <c r="BD29" s="327">
        <f>+Brutos!EJ28</f>
        <v>4.5</v>
      </c>
      <c r="BE29" s="328">
        <f>+Brutos!EK28</f>
        <v>4.5</v>
      </c>
      <c r="BF29" s="326">
        <f>+Brutos!EL28</f>
        <v>4.5</v>
      </c>
      <c r="BG29" s="327">
        <f>+Brutos!EM28</f>
        <v>4.5</v>
      </c>
      <c r="BH29" s="328">
        <f>+Brutos!EN28</f>
        <v>4.5</v>
      </c>
      <c r="BI29" s="326">
        <f>+Brutos!EO28</f>
        <v>1</v>
      </c>
      <c r="BJ29" s="327">
        <f>+Brutos!EP28</f>
        <v>1</v>
      </c>
      <c r="BK29" s="328">
        <f>+Brutos!EQ28</f>
        <v>1</v>
      </c>
      <c r="BL29" s="326">
        <f>+Brutos!ER28</f>
        <v>4.5</v>
      </c>
      <c r="BM29" s="327">
        <f>+Brutos!ES28</f>
        <v>4.5</v>
      </c>
      <c r="BN29" s="328">
        <f>+Brutos!ET28</f>
        <v>4.5</v>
      </c>
    </row>
    <row r="30" spans="1:66" s="24" customFormat="1" ht="35.1" customHeight="1" x14ac:dyDescent="0.25">
      <c r="A30" s="281">
        <v>23</v>
      </c>
      <c r="B30" s="282" t="s">
        <v>114</v>
      </c>
      <c r="C30" s="323" t="s">
        <v>273</v>
      </c>
      <c r="D30" s="324">
        <f>+Brutos!CJ29</f>
        <v>4.55</v>
      </c>
      <c r="E30" s="325">
        <f>+Brutos!CK29</f>
        <v>4.9666666666666668</v>
      </c>
      <c r="F30" s="325">
        <f>+Brutos!CL29</f>
        <v>3.9666666666666672</v>
      </c>
      <c r="G30" s="326">
        <f>+Brutos!CM29</f>
        <v>4</v>
      </c>
      <c r="H30" s="327">
        <f>+Brutos!CN29</f>
        <v>5</v>
      </c>
      <c r="I30" s="328">
        <f>+Brutos!CO29</f>
        <v>3</v>
      </c>
      <c r="J30" s="326">
        <f>+Brutos!CP29</f>
        <v>5</v>
      </c>
      <c r="K30" s="327">
        <f>+Brutos!CQ29</f>
        <v>5</v>
      </c>
      <c r="L30" s="328">
        <f>+Brutos!CR29</f>
        <v>5</v>
      </c>
      <c r="M30" s="326">
        <f>+Brutos!CS29</f>
        <v>4.75</v>
      </c>
      <c r="N30" s="327">
        <f>+Brutos!CT29</f>
        <v>4.833333333333333</v>
      </c>
      <c r="O30" s="328">
        <f>+Brutos!CU29</f>
        <v>3.8333333333333335</v>
      </c>
      <c r="P30" s="326">
        <f>+Brutos!CV29</f>
        <v>5</v>
      </c>
      <c r="Q30" s="327">
        <f>+Brutos!CW29</f>
        <v>5</v>
      </c>
      <c r="R30" s="328">
        <f>+Brutos!CX29</f>
        <v>5</v>
      </c>
      <c r="S30" s="326">
        <f>+Brutos!CY29</f>
        <v>4</v>
      </c>
      <c r="T30" s="327">
        <f>+Brutos!CZ29</f>
        <v>5</v>
      </c>
      <c r="U30" s="328">
        <f>+Brutos!DA29</f>
        <v>3</v>
      </c>
      <c r="V30" s="326">
        <f>+Brutos!DB29</f>
        <v>5</v>
      </c>
      <c r="W30" s="327">
        <f>+Brutos!DC29</f>
        <v>5</v>
      </c>
      <c r="X30" s="328">
        <f>+Brutos!DD29</f>
        <v>5</v>
      </c>
      <c r="Y30" s="326">
        <f>+Brutos!DE29</f>
        <v>3</v>
      </c>
      <c r="Z30" s="327">
        <f>+Brutos!DF29</f>
        <v>5</v>
      </c>
      <c r="AA30" s="328">
        <f>+Brutos!DG29</f>
        <v>1</v>
      </c>
      <c r="AB30" s="326">
        <f>+Brutos!DH29</f>
        <v>5</v>
      </c>
      <c r="AC30" s="327">
        <f>+Brutos!DI29</f>
        <v>5</v>
      </c>
      <c r="AD30" s="328">
        <f>+Brutos!DJ29</f>
        <v>5</v>
      </c>
      <c r="AE30" s="326">
        <f>+Brutos!DK29</f>
        <v>5</v>
      </c>
      <c r="AF30" s="327">
        <f>+Brutos!DL29</f>
        <v>5</v>
      </c>
      <c r="AG30" s="328">
        <f>+Brutos!DM29</f>
        <v>5</v>
      </c>
      <c r="AH30" s="326">
        <f>+Brutos!DN29</f>
        <v>5</v>
      </c>
      <c r="AI30" s="327">
        <f>+Brutos!DO29</f>
        <v>5</v>
      </c>
      <c r="AJ30" s="328">
        <f>+Brutos!DP29</f>
        <v>5</v>
      </c>
      <c r="AK30" s="326">
        <f>+Brutos!DQ29</f>
        <v>5</v>
      </c>
      <c r="AL30" s="327">
        <f>+Brutos!DR29</f>
        <v>5</v>
      </c>
      <c r="AM30" s="328">
        <f>+Brutos!DS29</f>
        <v>5</v>
      </c>
      <c r="AN30" s="326">
        <f>+Brutos!DT29</f>
        <v>5</v>
      </c>
      <c r="AO30" s="327">
        <f>+Brutos!DU29</f>
        <v>5</v>
      </c>
      <c r="AP30" s="328">
        <f>+Brutos!DV29</f>
        <v>0</v>
      </c>
      <c r="AQ30" s="326">
        <f>+Brutos!DW29</f>
        <v>5</v>
      </c>
      <c r="AR30" s="327">
        <f>+Brutos!DX29</f>
        <v>5</v>
      </c>
      <c r="AS30" s="328">
        <f>+Brutos!DY29</f>
        <v>5</v>
      </c>
      <c r="AT30" s="326">
        <f>+Brutos!DZ29</f>
        <v>4.5</v>
      </c>
      <c r="AU30" s="327">
        <f>+Brutos!EA29</f>
        <v>5</v>
      </c>
      <c r="AV30" s="328">
        <f>+Brutos!EB29</f>
        <v>4</v>
      </c>
      <c r="AW30" s="326">
        <f>+Brutos!EC29</f>
        <v>4.5</v>
      </c>
      <c r="AX30" s="327">
        <f>+Brutos!ED29</f>
        <v>4</v>
      </c>
      <c r="AY30" s="328">
        <f>+Brutos!EE29</f>
        <v>5</v>
      </c>
      <c r="AZ30" s="326">
        <f>+Brutos!EF29</f>
        <v>4.5</v>
      </c>
      <c r="BA30" s="327">
        <f>+Brutos!EG29</f>
        <v>5</v>
      </c>
      <c r="BB30" s="328">
        <f>+Brutos!EH29</f>
        <v>4</v>
      </c>
      <c r="BC30" s="326">
        <f>+Brutos!EI29</f>
        <v>5</v>
      </c>
      <c r="BD30" s="327">
        <f>+Brutos!EJ29</f>
        <v>5</v>
      </c>
      <c r="BE30" s="328">
        <f>+Brutos!EK29</f>
        <v>5</v>
      </c>
      <c r="BF30" s="326">
        <f>+Brutos!EL29</f>
        <v>5</v>
      </c>
      <c r="BG30" s="327">
        <f>+Brutos!EM29</f>
        <v>5</v>
      </c>
      <c r="BH30" s="328">
        <f>+Brutos!EN29</f>
        <v>5</v>
      </c>
      <c r="BI30" s="326">
        <f>+Brutos!EO29</f>
        <v>3</v>
      </c>
      <c r="BJ30" s="327">
        <f>+Brutos!EP29</f>
        <v>5</v>
      </c>
      <c r="BK30" s="328">
        <f>+Brutos!EQ29</f>
        <v>1</v>
      </c>
      <c r="BL30" s="326">
        <f>+Brutos!ER29</f>
        <v>5</v>
      </c>
      <c r="BM30" s="327">
        <f>+Brutos!ES29</f>
        <v>5</v>
      </c>
      <c r="BN30" s="328">
        <f>+Brutos!ET29</f>
        <v>5</v>
      </c>
    </row>
    <row r="31" spans="1:66" s="24" customFormat="1" ht="35.1" customHeight="1" x14ac:dyDescent="0.25">
      <c r="A31" s="281">
        <v>24</v>
      </c>
      <c r="B31" s="282" t="s">
        <v>90</v>
      </c>
      <c r="C31" s="323" t="s">
        <v>274</v>
      </c>
      <c r="D31" s="324">
        <f>+Brutos!CJ30</f>
        <v>3.6086616161616165</v>
      </c>
      <c r="E31" s="329">
        <f>+Brutos!CK30</f>
        <v>0</v>
      </c>
      <c r="F31" s="325">
        <f>+Brutos!CL30</f>
        <v>3.6086616161616165</v>
      </c>
      <c r="G31" s="326">
        <f>+Brutos!CM30</f>
        <v>2.2272727272727275</v>
      </c>
      <c r="H31" s="327">
        <f>+Brutos!CN30</f>
        <v>0</v>
      </c>
      <c r="I31" s="328">
        <f>+Brutos!CO30</f>
        <v>2.2272727272727275</v>
      </c>
      <c r="J31" s="326">
        <f>+Brutos!CP30</f>
        <v>4.0606060606060606</v>
      </c>
      <c r="K31" s="327">
        <f>+Brutos!CQ30</f>
        <v>0</v>
      </c>
      <c r="L31" s="328">
        <f>+Brutos!CR30</f>
        <v>4.0606060606060606</v>
      </c>
      <c r="M31" s="326">
        <f>+Brutos!CS30</f>
        <v>4.4170454545454545</v>
      </c>
      <c r="N31" s="327">
        <f>+Brutos!CT30</f>
        <v>0</v>
      </c>
      <c r="O31" s="328">
        <f>+Brutos!CU30</f>
        <v>4.4170454545454545</v>
      </c>
      <c r="P31" s="326">
        <f>+Brutos!CV30</f>
        <v>4.6111111111111107</v>
      </c>
      <c r="Q31" s="327">
        <f>+Brutos!CW30</f>
        <v>0</v>
      </c>
      <c r="R31" s="328">
        <f>+Brutos!CX30</f>
        <v>4.6111111111111107</v>
      </c>
      <c r="S31" s="326">
        <f>+Brutos!CY30</f>
        <v>2.7272727272727271</v>
      </c>
      <c r="T31" s="327">
        <f>+Brutos!CZ30</f>
        <v>0</v>
      </c>
      <c r="U31" s="328">
        <f>+Brutos!DA30</f>
        <v>2.7272727272727271</v>
      </c>
      <c r="V31" s="326">
        <f>+Brutos!DB30</f>
        <v>3.4545454545454546</v>
      </c>
      <c r="W31" s="327">
        <f>+Brutos!DC30</f>
        <v>0</v>
      </c>
      <c r="X31" s="328">
        <f>+Brutos!DD30</f>
        <v>3.4545454545454546</v>
      </c>
      <c r="Y31" s="326">
        <f>+Brutos!DE30</f>
        <v>1</v>
      </c>
      <c r="Z31" s="327">
        <f>+Brutos!DF30</f>
        <v>0</v>
      </c>
      <c r="AA31" s="328">
        <f>+Brutos!DG30</f>
        <v>1</v>
      </c>
      <c r="AB31" s="326">
        <f>+Brutos!DH30</f>
        <v>4</v>
      </c>
      <c r="AC31" s="327">
        <f>+Brutos!DI30</f>
        <v>0</v>
      </c>
      <c r="AD31" s="328">
        <f>+Brutos!DJ30</f>
        <v>4</v>
      </c>
      <c r="AE31" s="326">
        <f>+Brutos!DK30</f>
        <v>3.9090909090909092</v>
      </c>
      <c r="AF31" s="327">
        <f>+Brutos!DL30</f>
        <v>0</v>
      </c>
      <c r="AG31" s="328">
        <f>+Brutos!DM30</f>
        <v>3.9090909090909092</v>
      </c>
      <c r="AH31" s="326">
        <f>+Brutos!DN30</f>
        <v>4.2727272727272725</v>
      </c>
      <c r="AI31" s="327">
        <f>+Brutos!DO30</f>
        <v>0</v>
      </c>
      <c r="AJ31" s="328">
        <f>+Brutos!DP30</f>
        <v>4.2727272727272725</v>
      </c>
      <c r="AK31" s="326">
        <f>+Brutos!DQ30</f>
        <v>4.6363636363636367</v>
      </c>
      <c r="AL31" s="327">
        <f>+Brutos!DR30</f>
        <v>0</v>
      </c>
      <c r="AM31" s="328">
        <f>+Brutos!DS30</f>
        <v>4.6363636363636367</v>
      </c>
      <c r="AN31" s="326">
        <f>+Brutos!DT30</f>
        <v>4.4545454545454541</v>
      </c>
      <c r="AO31" s="327">
        <f>+Brutos!DU30</f>
        <v>0</v>
      </c>
      <c r="AP31" s="328">
        <f>+Brutos!DV30</f>
        <v>4.4545454545454541</v>
      </c>
      <c r="AQ31" s="326">
        <f>+Brutos!DW30</f>
        <v>4.4000000000000004</v>
      </c>
      <c r="AR31" s="327">
        <f>+Brutos!DX30</f>
        <v>0</v>
      </c>
      <c r="AS31" s="328">
        <f>+Brutos!DY30</f>
        <v>4.4000000000000004</v>
      </c>
      <c r="AT31" s="326">
        <f>+Brutos!DZ30</f>
        <v>4.5454545454545459</v>
      </c>
      <c r="AU31" s="327">
        <f>+Brutos!EA30</f>
        <v>0</v>
      </c>
      <c r="AV31" s="328">
        <f>+Brutos!EB30</f>
        <v>4.5454545454545459</v>
      </c>
      <c r="AW31" s="326">
        <f>+Brutos!EC30</f>
        <v>4.0909090909090908</v>
      </c>
      <c r="AX31" s="327">
        <f>+Brutos!ED30</f>
        <v>0</v>
      </c>
      <c r="AY31" s="328">
        <f>+Brutos!EE30</f>
        <v>4.0909090909090908</v>
      </c>
      <c r="AZ31" s="326">
        <f>+Brutos!EF30</f>
        <v>4.375</v>
      </c>
      <c r="BA31" s="327">
        <f>+Brutos!EG30</f>
        <v>0</v>
      </c>
      <c r="BB31" s="328">
        <f>+Brutos!EH30</f>
        <v>4.375</v>
      </c>
      <c r="BC31" s="326">
        <f>+Brutos!EI30</f>
        <v>4.7777777777777777</v>
      </c>
      <c r="BD31" s="327">
        <f>+Brutos!EJ30</f>
        <v>0</v>
      </c>
      <c r="BE31" s="328">
        <f>+Brutos!EK30</f>
        <v>4.7777777777777777</v>
      </c>
      <c r="BF31" s="326">
        <f>+Brutos!EL30</f>
        <v>4.4444444444444446</v>
      </c>
      <c r="BG31" s="327">
        <f>+Brutos!EM30</f>
        <v>0</v>
      </c>
      <c r="BH31" s="328">
        <f>+Brutos!EN30</f>
        <v>4.4444444444444446</v>
      </c>
      <c r="BI31" s="326">
        <f>+Brutos!EO30</f>
        <v>1</v>
      </c>
      <c r="BJ31" s="327">
        <f>+Brutos!EP30</f>
        <v>0</v>
      </c>
      <c r="BK31" s="328">
        <f>+Brutos!EQ30</f>
        <v>1</v>
      </c>
      <c r="BL31" s="326">
        <f>+Brutos!ER30</f>
        <v>4.4545454545454541</v>
      </c>
      <c r="BM31" s="327">
        <f>+Brutos!ES30</f>
        <v>0</v>
      </c>
      <c r="BN31" s="328">
        <f>+Brutos!ET30</f>
        <v>4.4545454545454541</v>
      </c>
    </row>
    <row r="32" spans="1:66" s="24" customFormat="1" ht="35.1" customHeight="1" x14ac:dyDescent="0.25">
      <c r="A32" s="281">
        <v>25</v>
      </c>
      <c r="B32" s="282" t="s">
        <v>119</v>
      </c>
      <c r="C32" s="323" t="s">
        <v>275</v>
      </c>
      <c r="D32" s="324">
        <f>+Brutos!CJ31</f>
        <v>3.7333333333333329</v>
      </c>
      <c r="E32" s="325">
        <f>+Brutos!CK31</f>
        <v>3.5666666666666664</v>
      </c>
      <c r="F32" s="325">
        <f>+Brutos!CL31</f>
        <v>3.7833333333333337</v>
      </c>
      <c r="G32" s="326">
        <f>+Brutos!CM31</f>
        <v>2.8333333333333335</v>
      </c>
      <c r="H32" s="327">
        <f>+Brutos!CN31</f>
        <v>2.5</v>
      </c>
      <c r="I32" s="328">
        <f>+Brutos!CO31</f>
        <v>3</v>
      </c>
      <c r="J32" s="326">
        <f>+Brutos!CP31</f>
        <v>3.6666666666666665</v>
      </c>
      <c r="K32" s="327">
        <f>+Brutos!CQ31</f>
        <v>2.6666666666666665</v>
      </c>
      <c r="L32" s="328">
        <f>+Brutos!CR31</f>
        <v>4.166666666666667</v>
      </c>
      <c r="M32" s="326">
        <f>+Brutos!CS31</f>
        <v>4.583333333333333</v>
      </c>
      <c r="N32" s="327">
        <f>+Brutos!CT31</f>
        <v>4.666666666666667</v>
      </c>
      <c r="O32" s="328">
        <f>+Brutos!CU31</f>
        <v>4.5</v>
      </c>
      <c r="P32" s="326">
        <f>+Brutos!CV31</f>
        <v>4.75</v>
      </c>
      <c r="Q32" s="327">
        <f>+Brutos!CW31</f>
        <v>5</v>
      </c>
      <c r="R32" s="328">
        <f>+Brutos!CX31</f>
        <v>4.5</v>
      </c>
      <c r="S32" s="326">
        <f>+Brutos!CY31</f>
        <v>2.8333333333333335</v>
      </c>
      <c r="T32" s="327">
        <f>+Brutos!CZ31</f>
        <v>3</v>
      </c>
      <c r="U32" s="328">
        <f>+Brutos!DA31</f>
        <v>2.75</v>
      </c>
      <c r="V32" s="326">
        <f>+Brutos!DB31</f>
        <v>4.666666666666667</v>
      </c>
      <c r="W32" s="327">
        <f>+Brutos!DC31</f>
        <v>4</v>
      </c>
      <c r="X32" s="328">
        <f>+Brutos!DD31</f>
        <v>5</v>
      </c>
      <c r="Y32" s="326">
        <f>+Brutos!DE31</f>
        <v>1</v>
      </c>
      <c r="Z32" s="327">
        <f>+Brutos!DF31</f>
        <v>1</v>
      </c>
      <c r="AA32" s="328">
        <f>+Brutos!DG31</f>
        <v>1</v>
      </c>
      <c r="AB32" s="326">
        <f>+Brutos!DH31</f>
        <v>3.6666666666666665</v>
      </c>
      <c r="AC32" s="327">
        <f>+Brutos!DI31</f>
        <v>3</v>
      </c>
      <c r="AD32" s="328">
        <f>+Brutos!DJ31</f>
        <v>4</v>
      </c>
      <c r="AE32" s="326">
        <f>+Brutos!DK31</f>
        <v>3.6666666666666665</v>
      </c>
      <c r="AF32" s="327">
        <f>+Brutos!DL31</f>
        <v>2</v>
      </c>
      <c r="AG32" s="328">
        <f>+Brutos!DM31</f>
        <v>4.5</v>
      </c>
      <c r="AH32" s="326">
        <f>+Brutos!DN31</f>
        <v>3.6666666666666665</v>
      </c>
      <c r="AI32" s="327">
        <f>+Brutos!DO31</f>
        <v>3</v>
      </c>
      <c r="AJ32" s="328">
        <f>+Brutos!DP31</f>
        <v>4</v>
      </c>
      <c r="AK32" s="326">
        <f>+Brutos!DQ31</f>
        <v>5</v>
      </c>
      <c r="AL32" s="327">
        <f>+Brutos!DR31</f>
        <v>5</v>
      </c>
      <c r="AM32" s="328">
        <f>+Brutos!DS31</f>
        <v>5</v>
      </c>
      <c r="AN32" s="326">
        <f>+Brutos!DT31</f>
        <v>5</v>
      </c>
      <c r="AO32" s="327">
        <f>+Brutos!DU31</f>
        <v>5</v>
      </c>
      <c r="AP32" s="328">
        <f>+Brutos!DV31</f>
        <v>5</v>
      </c>
      <c r="AQ32" s="326">
        <f>+Brutos!DW31</f>
        <v>5</v>
      </c>
      <c r="AR32" s="327">
        <f>+Brutos!DX31</f>
        <v>5</v>
      </c>
      <c r="AS32" s="328">
        <f>+Brutos!DY31</f>
        <v>5</v>
      </c>
      <c r="AT32" s="326">
        <f>+Brutos!DZ31</f>
        <v>5</v>
      </c>
      <c r="AU32" s="327">
        <f>+Brutos!EA31</f>
        <v>5</v>
      </c>
      <c r="AV32" s="328">
        <f>+Brutos!EB31</f>
        <v>5</v>
      </c>
      <c r="AW32" s="326">
        <f>+Brutos!EC31</f>
        <v>4</v>
      </c>
      <c r="AX32" s="327">
        <f>+Brutos!ED31</f>
        <v>4</v>
      </c>
      <c r="AY32" s="328">
        <f>+Brutos!EE31</f>
        <v>4</v>
      </c>
      <c r="AZ32" s="326">
        <f>+Brutos!EF31</f>
        <v>3.5</v>
      </c>
      <c r="BA32" s="327">
        <f>+Brutos!EG31</f>
        <v>4</v>
      </c>
      <c r="BB32" s="328">
        <f>+Brutos!EH31</f>
        <v>3</v>
      </c>
      <c r="BC32" s="326">
        <f>+Brutos!EI31</f>
        <v>5</v>
      </c>
      <c r="BD32" s="327">
        <f>+Brutos!EJ31</f>
        <v>5</v>
      </c>
      <c r="BE32" s="328">
        <f>+Brutos!EK31</f>
        <v>5</v>
      </c>
      <c r="BF32" s="326">
        <f>+Brutos!EL31</f>
        <v>4.5</v>
      </c>
      <c r="BG32" s="327">
        <f>+Brutos!EM31</f>
        <v>5</v>
      </c>
      <c r="BH32" s="328">
        <f>+Brutos!EN31</f>
        <v>4</v>
      </c>
      <c r="BI32" s="326">
        <f>+Brutos!EO31</f>
        <v>1</v>
      </c>
      <c r="BJ32" s="327">
        <f>+Brutos!EP31</f>
        <v>1</v>
      </c>
      <c r="BK32" s="328">
        <f>+Brutos!EQ31</f>
        <v>1</v>
      </c>
      <c r="BL32" s="326">
        <f>+Brutos!ER31</f>
        <v>4.666666666666667</v>
      </c>
      <c r="BM32" s="327">
        <f>+Brutos!ES31</f>
        <v>5</v>
      </c>
      <c r="BN32" s="328">
        <f>+Brutos!ET31</f>
        <v>4.5</v>
      </c>
    </row>
    <row r="33" spans="1:66" s="24" customFormat="1" ht="35.1" customHeight="1" x14ac:dyDescent="0.25">
      <c r="A33" s="281">
        <v>26</v>
      </c>
      <c r="B33" s="282" t="s">
        <v>107</v>
      </c>
      <c r="C33" s="323" t="s">
        <v>276</v>
      </c>
      <c r="D33" s="324">
        <f>+Brutos!CJ32</f>
        <v>3.4</v>
      </c>
      <c r="E33" s="329">
        <f>+Brutos!CK32</f>
        <v>3.4</v>
      </c>
      <c r="F33" s="325">
        <f>+Brutos!CL32</f>
        <v>0</v>
      </c>
      <c r="G33" s="326">
        <f>+Brutos!CM32</f>
        <v>2</v>
      </c>
      <c r="H33" s="327">
        <f>+Brutos!CN32</f>
        <v>2</v>
      </c>
      <c r="I33" s="328">
        <f>+Brutos!CO32</f>
        <v>0</v>
      </c>
      <c r="J33" s="326">
        <f>+Brutos!CP32</f>
        <v>3.8888888888888893</v>
      </c>
      <c r="K33" s="327">
        <f>+Brutos!CQ32</f>
        <v>3.8888888888888893</v>
      </c>
      <c r="L33" s="328">
        <f>+Brutos!CR32</f>
        <v>0</v>
      </c>
      <c r="M33" s="326">
        <f>+Brutos!CS32</f>
        <v>4.4444444444444446</v>
      </c>
      <c r="N33" s="327">
        <f>+Brutos!CT32</f>
        <v>4.4444444444444446</v>
      </c>
      <c r="O33" s="328">
        <f>+Brutos!CU32</f>
        <v>0</v>
      </c>
      <c r="P33" s="326">
        <f>+Brutos!CV32</f>
        <v>4.333333333333333</v>
      </c>
      <c r="Q33" s="327">
        <f>+Brutos!CW32</f>
        <v>4.333333333333333</v>
      </c>
      <c r="R33" s="328">
        <f>+Brutos!CX32</f>
        <v>0</v>
      </c>
      <c r="S33" s="326">
        <f>+Brutos!CY32</f>
        <v>2.333333333333333</v>
      </c>
      <c r="T33" s="327">
        <f>+Brutos!CZ32</f>
        <v>2.333333333333333</v>
      </c>
      <c r="U33" s="328">
        <f>+Brutos!DA32</f>
        <v>0</v>
      </c>
      <c r="V33" s="326">
        <f>+Brutos!DB32</f>
        <v>3</v>
      </c>
      <c r="W33" s="327">
        <f>+Brutos!DC32</f>
        <v>3</v>
      </c>
      <c r="X33" s="328">
        <f>+Brutos!DD32</f>
        <v>0</v>
      </c>
      <c r="Y33" s="326">
        <f>+Brutos!DE32</f>
        <v>1</v>
      </c>
      <c r="Z33" s="327">
        <f>+Brutos!DF32</f>
        <v>1</v>
      </c>
      <c r="AA33" s="328">
        <f>+Brutos!DG32</f>
        <v>0</v>
      </c>
      <c r="AB33" s="326">
        <f>+Brutos!DH32</f>
        <v>5</v>
      </c>
      <c r="AC33" s="327">
        <f>+Brutos!DI32</f>
        <v>5</v>
      </c>
      <c r="AD33" s="328">
        <f>+Brutos!DJ32</f>
        <v>0</v>
      </c>
      <c r="AE33" s="326">
        <f>+Brutos!DK32</f>
        <v>3.3333333333333335</v>
      </c>
      <c r="AF33" s="327">
        <f>+Brutos!DL32</f>
        <v>3.3333333333333335</v>
      </c>
      <c r="AG33" s="328">
        <f>+Brutos!DM32</f>
        <v>0</v>
      </c>
      <c r="AH33" s="326">
        <f>+Brutos!DN32</f>
        <v>3.3333333333333335</v>
      </c>
      <c r="AI33" s="327">
        <f>+Brutos!DO32</f>
        <v>3.3333333333333335</v>
      </c>
      <c r="AJ33" s="328">
        <f>+Brutos!DP32</f>
        <v>0</v>
      </c>
      <c r="AK33" s="326">
        <f>+Brutos!DQ32</f>
        <v>4.666666666666667</v>
      </c>
      <c r="AL33" s="327">
        <f>+Brutos!DR32</f>
        <v>4.666666666666667</v>
      </c>
      <c r="AM33" s="328">
        <f>+Brutos!DS32</f>
        <v>0</v>
      </c>
      <c r="AN33" s="326">
        <f>+Brutos!DT32</f>
        <v>5</v>
      </c>
      <c r="AO33" s="327">
        <f>+Brutos!DU32</f>
        <v>5</v>
      </c>
      <c r="AP33" s="328">
        <f>+Brutos!DV32</f>
        <v>0</v>
      </c>
      <c r="AQ33" s="326">
        <f>+Brutos!DW32</f>
        <v>5</v>
      </c>
      <c r="AR33" s="327">
        <f>+Brutos!DX32</f>
        <v>5</v>
      </c>
      <c r="AS33" s="328">
        <f>+Brutos!DY32</f>
        <v>0</v>
      </c>
      <c r="AT33" s="326">
        <f>+Brutos!DZ32</f>
        <v>3.6666666666666665</v>
      </c>
      <c r="AU33" s="327">
        <f>+Brutos!EA32</f>
        <v>3.6666666666666665</v>
      </c>
      <c r="AV33" s="328">
        <f>+Brutos!EB32</f>
        <v>0</v>
      </c>
      <c r="AW33" s="326">
        <f>+Brutos!EC32</f>
        <v>4.333333333333333</v>
      </c>
      <c r="AX33" s="327">
        <f>+Brutos!ED32</f>
        <v>4.333333333333333</v>
      </c>
      <c r="AY33" s="328">
        <f>+Brutos!EE32</f>
        <v>0</v>
      </c>
      <c r="AZ33" s="326">
        <f>+Brutos!EF32</f>
        <v>4</v>
      </c>
      <c r="BA33" s="327">
        <f>+Brutos!EG32</f>
        <v>4</v>
      </c>
      <c r="BB33" s="328">
        <f>+Brutos!EH32</f>
        <v>0</v>
      </c>
      <c r="BC33" s="326">
        <f>+Brutos!EI32</f>
        <v>4.333333333333333</v>
      </c>
      <c r="BD33" s="327">
        <f>+Brutos!EJ32</f>
        <v>4.333333333333333</v>
      </c>
      <c r="BE33" s="328">
        <f>+Brutos!EK32</f>
        <v>0</v>
      </c>
      <c r="BF33" s="326">
        <f>+Brutos!EL32</f>
        <v>4.333333333333333</v>
      </c>
      <c r="BG33" s="327">
        <f>+Brutos!EM32</f>
        <v>4.333333333333333</v>
      </c>
      <c r="BH33" s="328">
        <f>+Brutos!EN32</f>
        <v>0</v>
      </c>
      <c r="BI33" s="326">
        <f>+Brutos!EO32</f>
        <v>1</v>
      </c>
      <c r="BJ33" s="327">
        <f>+Brutos!EP32</f>
        <v>1</v>
      </c>
      <c r="BK33" s="328">
        <f>+Brutos!EQ32</f>
        <v>0</v>
      </c>
      <c r="BL33" s="326">
        <f>+Brutos!ER32</f>
        <v>3.6666666666666665</v>
      </c>
      <c r="BM33" s="327">
        <f>+Brutos!ES32</f>
        <v>3.6666666666666665</v>
      </c>
      <c r="BN33" s="328">
        <f>+Brutos!ET32</f>
        <v>0</v>
      </c>
    </row>
    <row r="34" spans="1:66" s="24" customFormat="1" ht="35.1" customHeight="1" x14ac:dyDescent="0.25">
      <c r="A34" s="281">
        <v>27</v>
      </c>
      <c r="B34" s="282" t="s">
        <v>116</v>
      </c>
      <c r="C34" s="323" t="s">
        <v>277</v>
      </c>
      <c r="D34" s="324">
        <f>+Brutos!CJ33</f>
        <v>3.2694444444444444</v>
      </c>
      <c r="E34" s="325">
        <f>+Brutos!CK33</f>
        <v>3.3777777777777778</v>
      </c>
      <c r="F34" s="325">
        <f>+Brutos!CL33</f>
        <v>3.1966666666666668</v>
      </c>
      <c r="G34" s="326">
        <f>+Brutos!CM33</f>
        <v>2.6597222222222223</v>
      </c>
      <c r="H34" s="327">
        <f>+Brutos!CN33</f>
        <v>2.75</v>
      </c>
      <c r="I34" s="328">
        <f>+Brutos!CO33</f>
        <v>2.625</v>
      </c>
      <c r="J34" s="326">
        <f>+Brutos!CP33</f>
        <v>3.4537037037037037</v>
      </c>
      <c r="K34" s="327">
        <f>+Brutos!CQ33</f>
        <v>3.1388888888888888</v>
      </c>
      <c r="L34" s="328">
        <f>+Brutos!CR33</f>
        <v>3.6666666666666665</v>
      </c>
      <c r="M34" s="326">
        <f>+Brutos!CS33</f>
        <v>3.8379629629629632</v>
      </c>
      <c r="N34" s="327">
        <f>+Brutos!CT33</f>
        <v>4.083333333333333</v>
      </c>
      <c r="O34" s="328">
        <f>+Brutos!CU33</f>
        <v>3.6416666666666671</v>
      </c>
      <c r="P34" s="326">
        <f>+Brutos!CV33</f>
        <v>3.8125</v>
      </c>
      <c r="Q34" s="327">
        <f>+Brutos!CW33</f>
        <v>3.875</v>
      </c>
      <c r="R34" s="328">
        <f>+Brutos!CX33</f>
        <v>3.75</v>
      </c>
      <c r="S34" s="326">
        <f>+Brutos!CY33</f>
        <v>2.583333333333333</v>
      </c>
      <c r="T34" s="327">
        <f>+Brutos!CZ33</f>
        <v>3.041666666666667</v>
      </c>
      <c r="U34" s="328">
        <f>+Brutos!DA33</f>
        <v>2.2999999999999998</v>
      </c>
      <c r="V34" s="326">
        <f>+Brutos!DB33</f>
        <v>3.875</v>
      </c>
      <c r="W34" s="327">
        <f>+Brutos!DC33</f>
        <v>3.5</v>
      </c>
      <c r="X34" s="328">
        <f>+Brutos!DD33</f>
        <v>4.25</v>
      </c>
      <c r="Y34" s="326">
        <f>+Brutos!DE33</f>
        <v>1.4444444444444444</v>
      </c>
      <c r="Z34" s="327">
        <f>+Brutos!DF33</f>
        <v>2</v>
      </c>
      <c r="AA34" s="328">
        <f>+Brutos!DG33</f>
        <v>1</v>
      </c>
      <c r="AB34" s="326">
        <f>+Brutos!DH33</f>
        <v>3.8888888888888888</v>
      </c>
      <c r="AC34" s="327">
        <f>+Brutos!DI33</f>
        <v>4</v>
      </c>
      <c r="AD34" s="328">
        <f>+Brutos!DJ33</f>
        <v>3.8</v>
      </c>
      <c r="AE34" s="326">
        <f>+Brutos!DK33</f>
        <v>3.25</v>
      </c>
      <c r="AF34" s="327">
        <f>+Brutos!DL33</f>
        <v>2.6666666666666665</v>
      </c>
      <c r="AG34" s="328">
        <f>+Brutos!DM33</f>
        <v>3.6</v>
      </c>
      <c r="AH34" s="326">
        <f>+Brutos!DN33</f>
        <v>3.2222222222222223</v>
      </c>
      <c r="AI34" s="327">
        <f>+Brutos!DO33</f>
        <v>2.75</v>
      </c>
      <c r="AJ34" s="328">
        <f>+Brutos!DP33</f>
        <v>3.6</v>
      </c>
      <c r="AK34" s="326">
        <f>+Brutos!DQ33</f>
        <v>3.7777777777777777</v>
      </c>
      <c r="AL34" s="327">
        <f>+Brutos!DR33</f>
        <v>4</v>
      </c>
      <c r="AM34" s="328">
        <f>+Brutos!DS33</f>
        <v>3.6</v>
      </c>
      <c r="AN34" s="326">
        <f>+Brutos!DT33</f>
        <v>4.2222222222222223</v>
      </c>
      <c r="AO34" s="327">
        <f>+Brutos!DU33</f>
        <v>4.75</v>
      </c>
      <c r="AP34" s="328">
        <f>+Brutos!DV33</f>
        <v>3.8</v>
      </c>
      <c r="AQ34" s="326">
        <f>+Brutos!DW33</f>
        <v>3.7777777777777777</v>
      </c>
      <c r="AR34" s="327">
        <f>+Brutos!DX33</f>
        <v>3.75</v>
      </c>
      <c r="AS34" s="328">
        <f>+Brutos!DY33</f>
        <v>3.8</v>
      </c>
      <c r="AT34" s="326">
        <f>+Brutos!DZ33</f>
        <v>3.25</v>
      </c>
      <c r="AU34" s="327">
        <f>+Brutos!EA33</f>
        <v>3.25</v>
      </c>
      <c r="AV34" s="328">
        <f>+Brutos!EB33</f>
        <v>3.25</v>
      </c>
      <c r="AW34" s="326">
        <f>+Brutos!EC33</f>
        <v>4.1111111111111107</v>
      </c>
      <c r="AX34" s="327">
        <f>+Brutos!ED33</f>
        <v>4.5</v>
      </c>
      <c r="AY34" s="328">
        <f>+Brutos!EE33</f>
        <v>3.8</v>
      </c>
      <c r="AZ34" s="326">
        <f>+Brutos!EF33</f>
        <v>3.8888888888888888</v>
      </c>
      <c r="BA34" s="327">
        <f>+Brutos!EG33</f>
        <v>4.25</v>
      </c>
      <c r="BB34" s="328">
        <f>+Brutos!EH33</f>
        <v>3.6</v>
      </c>
      <c r="BC34" s="326">
        <f>+Brutos!EI33</f>
        <v>3.625</v>
      </c>
      <c r="BD34" s="327">
        <f>+Brutos!EJ33</f>
        <v>3.5</v>
      </c>
      <c r="BE34" s="328">
        <f>+Brutos!EK33</f>
        <v>3.75</v>
      </c>
      <c r="BF34" s="326">
        <f>+Brutos!EL33</f>
        <v>4</v>
      </c>
      <c r="BG34" s="327">
        <f>+Brutos!EM33</f>
        <v>4.25</v>
      </c>
      <c r="BH34" s="328">
        <f>+Brutos!EN33</f>
        <v>3.75</v>
      </c>
      <c r="BI34" s="326">
        <f>+Brutos!EO33</f>
        <v>1.5</v>
      </c>
      <c r="BJ34" s="327">
        <f>+Brutos!EP33</f>
        <v>2.3333333333333335</v>
      </c>
      <c r="BK34" s="328">
        <f>+Brutos!EQ33</f>
        <v>1</v>
      </c>
      <c r="BL34" s="326">
        <f>+Brutos!ER33</f>
        <v>3.6666666666666665</v>
      </c>
      <c r="BM34" s="327">
        <f>+Brutos!ES33</f>
        <v>3.75</v>
      </c>
      <c r="BN34" s="328">
        <f>+Brutos!ET33</f>
        <v>3.6</v>
      </c>
    </row>
    <row r="35" spans="1:66" s="24" customFormat="1" ht="35.1" customHeight="1" x14ac:dyDescent="0.25">
      <c r="A35" s="281">
        <v>28</v>
      </c>
      <c r="B35" s="282" t="s">
        <v>121</v>
      </c>
      <c r="C35" s="323" t="s">
        <v>278</v>
      </c>
      <c r="D35" s="324">
        <f>+Brutos!CJ34</f>
        <v>3.6222222222222222</v>
      </c>
      <c r="E35" s="329">
        <f>+Brutos!CK34</f>
        <v>3.166666666666667</v>
      </c>
      <c r="F35" s="325">
        <f>+Brutos!CL34</f>
        <v>3.85</v>
      </c>
      <c r="G35" s="326">
        <f>+Brutos!CM34</f>
        <v>3.166666666666667</v>
      </c>
      <c r="H35" s="327">
        <f>+Brutos!CN34</f>
        <v>2.5</v>
      </c>
      <c r="I35" s="328">
        <f>+Brutos!CO34</f>
        <v>3.5</v>
      </c>
      <c r="J35" s="326">
        <f>+Brutos!CP34</f>
        <v>3.6666666666666665</v>
      </c>
      <c r="K35" s="327">
        <f>+Brutos!CQ34</f>
        <v>4</v>
      </c>
      <c r="L35" s="328">
        <f>+Brutos!CR34</f>
        <v>3.5</v>
      </c>
      <c r="M35" s="326">
        <f>+Brutos!CS34</f>
        <v>4.2777777777777777</v>
      </c>
      <c r="N35" s="327">
        <f>+Brutos!CT34</f>
        <v>3.3333333333333335</v>
      </c>
      <c r="O35" s="328">
        <f>+Brutos!CU34</f>
        <v>4.75</v>
      </c>
      <c r="P35" s="326">
        <f>+Brutos!CV34</f>
        <v>4.5</v>
      </c>
      <c r="Q35" s="327">
        <f>+Brutos!CW34</f>
        <v>4</v>
      </c>
      <c r="R35" s="328">
        <f>+Brutos!CX34</f>
        <v>4.75</v>
      </c>
      <c r="S35" s="326">
        <f>+Brutos!CY34</f>
        <v>2.5</v>
      </c>
      <c r="T35" s="327">
        <f>+Brutos!CZ34</f>
        <v>2</v>
      </c>
      <c r="U35" s="328">
        <f>+Brutos!DA34</f>
        <v>2.75</v>
      </c>
      <c r="V35" s="326">
        <f>+Brutos!DB34</f>
        <v>4</v>
      </c>
      <c r="W35" s="327">
        <f>+Brutos!DC34</f>
        <v>4</v>
      </c>
      <c r="X35" s="328">
        <f>+Brutos!DD34</f>
        <v>4</v>
      </c>
      <c r="Y35" s="326">
        <f>+Brutos!DE34</f>
        <v>2.3333333333333335</v>
      </c>
      <c r="Z35" s="327">
        <f>+Brutos!DF34</f>
        <v>1</v>
      </c>
      <c r="AA35" s="328">
        <f>+Brutos!DG34</f>
        <v>3</v>
      </c>
      <c r="AB35" s="326">
        <f>+Brutos!DH34</f>
        <v>3.3333333333333335</v>
      </c>
      <c r="AC35" s="327">
        <f>+Brutos!DI34</f>
        <v>4</v>
      </c>
      <c r="AD35" s="328">
        <f>+Brutos!DJ34</f>
        <v>3</v>
      </c>
      <c r="AE35" s="326">
        <f>+Brutos!DK34</f>
        <v>3.6666666666666665</v>
      </c>
      <c r="AF35" s="327">
        <f>+Brutos!DL34</f>
        <v>4</v>
      </c>
      <c r="AG35" s="328">
        <f>+Brutos!DM34</f>
        <v>3.5</v>
      </c>
      <c r="AH35" s="326">
        <f>+Brutos!DN34</f>
        <v>4</v>
      </c>
      <c r="AI35" s="327">
        <f>+Brutos!DO34</f>
        <v>4</v>
      </c>
      <c r="AJ35" s="328">
        <f>+Brutos!DP34</f>
        <v>4</v>
      </c>
      <c r="AK35" s="326">
        <f>+Brutos!DQ34</f>
        <v>4.333333333333333</v>
      </c>
      <c r="AL35" s="327">
        <f>+Brutos!DR34</f>
        <v>3</v>
      </c>
      <c r="AM35" s="328">
        <f>+Brutos!DS34</f>
        <v>5</v>
      </c>
      <c r="AN35" s="326">
        <f>+Brutos!DT34</f>
        <v>5</v>
      </c>
      <c r="AO35" s="327">
        <f>+Brutos!DU34</f>
        <v>5</v>
      </c>
      <c r="AP35" s="328">
        <f>+Brutos!DV34</f>
        <v>5</v>
      </c>
      <c r="AQ35" s="326">
        <f>+Brutos!DW34</f>
        <v>4.333333333333333</v>
      </c>
      <c r="AR35" s="327">
        <f>+Brutos!DX34</f>
        <v>3</v>
      </c>
      <c r="AS35" s="328">
        <f>+Brutos!DY34</f>
        <v>5</v>
      </c>
      <c r="AT35" s="326">
        <f>+Brutos!DZ34</f>
        <v>4.333333333333333</v>
      </c>
      <c r="AU35" s="327">
        <f>+Brutos!EA34</f>
        <v>3</v>
      </c>
      <c r="AV35" s="328">
        <f>+Brutos!EB34</f>
        <v>5</v>
      </c>
      <c r="AW35" s="326">
        <f>+Brutos!EC34</f>
        <v>3.6666666666666665</v>
      </c>
      <c r="AX35" s="327">
        <f>+Brutos!ED34</f>
        <v>2</v>
      </c>
      <c r="AY35" s="328">
        <f>+Brutos!EE34</f>
        <v>4.5</v>
      </c>
      <c r="AZ35" s="326">
        <f>+Brutos!EF34</f>
        <v>4</v>
      </c>
      <c r="BA35" s="327">
        <f>+Brutos!EG34</f>
        <v>4</v>
      </c>
      <c r="BB35" s="328">
        <f>+Brutos!EH34</f>
        <v>4</v>
      </c>
      <c r="BC35" s="326">
        <f>+Brutos!EI34</f>
        <v>4.666666666666667</v>
      </c>
      <c r="BD35" s="327">
        <f>+Brutos!EJ34</f>
        <v>4</v>
      </c>
      <c r="BE35" s="328">
        <f>+Brutos!EK34</f>
        <v>5</v>
      </c>
      <c r="BF35" s="326">
        <f>+Brutos!EL34</f>
        <v>4.333333333333333</v>
      </c>
      <c r="BG35" s="327">
        <f>+Brutos!EM34</f>
        <v>4</v>
      </c>
      <c r="BH35" s="328">
        <f>+Brutos!EN34</f>
        <v>4.5</v>
      </c>
      <c r="BI35" s="326">
        <f>+Brutos!EO34</f>
        <v>1</v>
      </c>
      <c r="BJ35" s="327">
        <f>+Brutos!EP34</f>
        <v>1</v>
      </c>
      <c r="BK35" s="328">
        <f>+Brutos!EQ34</f>
        <v>1</v>
      </c>
      <c r="BL35" s="326">
        <f>+Brutos!ER34</f>
        <v>4</v>
      </c>
      <c r="BM35" s="327">
        <f>+Brutos!ES34</f>
        <v>3</v>
      </c>
      <c r="BN35" s="328">
        <f>+Brutos!ET34</f>
        <v>4.5</v>
      </c>
    </row>
    <row r="36" spans="1:66" s="24" customFormat="1" ht="35.1" customHeight="1" x14ac:dyDescent="0.25">
      <c r="A36" s="281">
        <v>29</v>
      </c>
      <c r="B36" s="282" t="s">
        <v>106</v>
      </c>
      <c r="C36" s="323" t="s">
        <v>279</v>
      </c>
      <c r="D36" s="324">
        <f>+Brutos!CJ35</f>
        <v>3.5333333333333328</v>
      </c>
      <c r="E36" s="325">
        <f>+Brutos!CK35</f>
        <v>0</v>
      </c>
      <c r="F36" s="325">
        <f>+Brutos!CL35</f>
        <v>3.5333333333333328</v>
      </c>
      <c r="G36" s="326">
        <f>+Brutos!CM35</f>
        <v>2.5</v>
      </c>
      <c r="H36" s="327">
        <f>+Brutos!CN35</f>
        <v>0</v>
      </c>
      <c r="I36" s="328">
        <f>+Brutos!CO35</f>
        <v>2.5</v>
      </c>
      <c r="J36" s="326">
        <f>+Brutos!CP35</f>
        <v>3.6666666666666665</v>
      </c>
      <c r="K36" s="327">
        <f>+Brutos!CQ35</f>
        <v>0</v>
      </c>
      <c r="L36" s="328">
        <f>+Brutos!CR35</f>
        <v>3.6666666666666665</v>
      </c>
      <c r="M36" s="326">
        <f>+Brutos!CS35</f>
        <v>5</v>
      </c>
      <c r="N36" s="327">
        <f>+Brutos!CT35</f>
        <v>0</v>
      </c>
      <c r="O36" s="328">
        <f>+Brutos!CU35</f>
        <v>5</v>
      </c>
      <c r="P36" s="326">
        <f>+Brutos!CV35</f>
        <v>4</v>
      </c>
      <c r="Q36" s="327">
        <f>+Brutos!CW35</f>
        <v>0</v>
      </c>
      <c r="R36" s="328">
        <f>+Brutos!CX35</f>
        <v>4</v>
      </c>
      <c r="S36" s="326">
        <f>+Brutos!CY35</f>
        <v>2.5</v>
      </c>
      <c r="T36" s="327">
        <f>+Brutos!CZ35</f>
        <v>0</v>
      </c>
      <c r="U36" s="328">
        <f>+Brutos!DA35</f>
        <v>2.5</v>
      </c>
      <c r="V36" s="326">
        <f>+Brutos!DB35</f>
        <v>4</v>
      </c>
      <c r="W36" s="327">
        <f>+Brutos!DC35</f>
        <v>0</v>
      </c>
      <c r="X36" s="328">
        <f>+Brutos!DD35</f>
        <v>4</v>
      </c>
      <c r="Y36" s="326">
        <f>+Brutos!DE35</f>
        <v>1</v>
      </c>
      <c r="Z36" s="327">
        <f>+Brutos!DF35</f>
        <v>0</v>
      </c>
      <c r="AA36" s="328">
        <f>+Brutos!DG35</f>
        <v>1</v>
      </c>
      <c r="AB36" s="326">
        <f>+Brutos!DH35</f>
        <v>5</v>
      </c>
      <c r="AC36" s="327">
        <f>+Brutos!DI35</f>
        <v>0</v>
      </c>
      <c r="AD36" s="328">
        <f>+Brutos!DJ35</f>
        <v>5</v>
      </c>
      <c r="AE36" s="326">
        <f>+Brutos!DK35</f>
        <v>3</v>
      </c>
      <c r="AF36" s="327">
        <f>+Brutos!DL35</f>
        <v>0</v>
      </c>
      <c r="AG36" s="328">
        <f>+Brutos!DM35</f>
        <v>3</v>
      </c>
      <c r="AH36" s="326">
        <f>+Brutos!DN35</f>
        <v>3</v>
      </c>
      <c r="AI36" s="327">
        <f>+Brutos!DO35</f>
        <v>0</v>
      </c>
      <c r="AJ36" s="328">
        <f>+Brutos!DP35</f>
        <v>3</v>
      </c>
      <c r="AK36" s="326">
        <f>+Brutos!DQ35</f>
        <v>5</v>
      </c>
      <c r="AL36" s="327">
        <f>+Brutos!DR35</f>
        <v>0</v>
      </c>
      <c r="AM36" s="328">
        <f>+Brutos!DS35</f>
        <v>5</v>
      </c>
      <c r="AN36" s="326">
        <f>+Brutos!DT35</f>
        <v>5</v>
      </c>
      <c r="AO36" s="327">
        <f>+Brutos!DU35</f>
        <v>0</v>
      </c>
      <c r="AP36" s="328">
        <f>+Brutos!DV35</f>
        <v>5</v>
      </c>
      <c r="AQ36" s="326">
        <f>+Brutos!DW35</f>
        <v>5</v>
      </c>
      <c r="AR36" s="327">
        <f>+Brutos!DX35</f>
        <v>0</v>
      </c>
      <c r="AS36" s="328">
        <f>+Brutos!DY35</f>
        <v>5</v>
      </c>
      <c r="AT36" s="326">
        <f>+Brutos!DZ35</f>
        <v>5</v>
      </c>
      <c r="AU36" s="327">
        <f>+Brutos!EA35</f>
        <v>0</v>
      </c>
      <c r="AV36" s="328">
        <f>+Brutos!EB35</f>
        <v>5</v>
      </c>
      <c r="AW36" s="326">
        <f>+Brutos!EC35</f>
        <v>5</v>
      </c>
      <c r="AX36" s="327">
        <f>+Brutos!ED35</f>
        <v>0</v>
      </c>
      <c r="AY36" s="328">
        <f>+Brutos!EE35</f>
        <v>5</v>
      </c>
      <c r="AZ36" s="326">
        <f>+Brutos!EF35</f>
        <v>5</v>
      </c>
      <c r="BA36" s="327">
        <f>+Brutos!EG35</f>
        <v>0</v>
      </c>
      <c r="BB36" s="328">
        <f>+Brutos!EH35</f>
        <v>5</v>
      </c>
      <c r="BC36" s="326">
        <f>+Brutos!EI35</f>
        <v>5</v>
      </c>
      <c r="BD36" s="327">
        <f>+Brutos!EJ35</f>
        <v>0</v>
      </c>
      <c r="BE36" s="328">
        <f>+Brutos!EK35</f>
        <v>5</v>
      </c>
      <c r="BF36" s="326">
        <f>+Brutos!EL35</f>
        <v>3</v>
      </c>
      <c r="BG36" s="327">
        <f>+Brutos!EM35</f>
        <v>0</v>
      </c>
      <c r="BH36" s="328">
        <f>+Brutos!EN35</f>
        <v>3</v>
      </c>
      <c r="BI36" s="326">
        <f>+Brutos!EO35</f>
        <v>1</v>
      </c>
      <c r="BJ36" s="327">
        <f>+Brutos!EP35</f>
        <v>0</v>
      </c>
      <c r="BK36" s="328">
        <f>+Brutos!EQ35</f>
        <v>1</v>
      </c>
      <c r="BL36" s="326">
        <f>+Brutos!ER35</f>
        <v>4</v>
      </c>
      <c r="BM36" s="327">
        <f>+Brutos!ES35</f>
        <v>0</v>
      </c>
      <c r="BN36" s="328">
        <f>+Brutos!ET35</f>
        <v>4</v>
      </c>
    </row>
    <row r="37" spans="1:66" s="24" customFormat="1" ht="35.1" customHeight="1" x14ac:dyDescent="0.25">
      <c r="A37" s="332">
        <v>30</v>
      </c>
      <c r="B37" s="333" t="s">
        <v>415</v>
      </c>
      <c r="C37" s="333" t="s">
        <v>279</v>
      </c>
      <c r="D37" s="324">
        <f>+Brutos!CJ36</f>
        <v>3.1211111111111114</v>
      </c>
      <c r="E37" s="325">
        <f>+Brutos!CK36</f>
        <v>3.1833333333333331</v>
      </c>
      <c r="F37" s="325">
        <f>+Brutos!CL36</f>
        <v>2.9666666666666663</v>
      </c>
      <c r="G37" s="326">
        <f>+Brutos!CM36</f>
        <v>2.333333333333333</v>
      </c>
      <c r="H37" s="327">
        <f>+Brutos!CN36</f>
        <v>2.25</v>
      </c>
      <c r="I37" s="328">
        <f>+Brutos!CO36</f>
        <v>2.5</v>
      </c>
      <c r="J37" s="326">
        <f>+Brutos!CP36</f>
        <v>3.6111111111111112</v>
      </c>
      <c r="K37" s="327">
        <f>+Brutos!CQ36</f>
        <v>3.6666666666666665</v>
      </c>
      <c r="L37" s="328">
        <f>+Brutos!CR36</f>
        <v>3.5</v>
      </c>
      <c r="M37" s="326">
        <f>+Brutos!CS36</f>
        <v>4.1944444444444446</v>
      </c>
      <c r="N37" s="327">
        <f>+Brutos!CT36</f>
        <v>4.125</v>
      </c>
      <c r="O37" s="328">
        <f>+Brutos!CU36</f>
        <v>4.333333333333333</v>
      </c>
      <c r="P37" s="326">
        <f>+Brutos!CV36</f>
        <v>3.4666666666666668</v>
      </c>
      <c r="Q37" s="327">
        <f>+Brutos!CW36</f>
        <v>3.625</v>
      </c>
      <c r="R37" s="328">
        <f>+Brutos!CX36</f>
        <v>3</v>
      </c>
      <c r="S37" s="326">
        <f>+Brutos!CY36</f>
        <v>2</v>
      </c>
      <c r="T37" s="327">
        <f>+Brutos!CZ36</f>
        <v>2.25</v>
      </c>
      <c r="U37" s="328">
        <f>+Brutos!DA36</f>
        <v>1.5</v>
      </c>
      <c r="V37" s="326">
        <f>+Brutos!DB36</f>
        <v>3.6666666666666665</v>
      </c>
      <c r="W37" s="327">
        <f>+Brutos!DC36</f>
        <v>3.5</v>
      </c>
      <c r="X37" s="328">
        <f>+Brutos!DD36</f>
        <v>4</v>
      </c>
      <c r="Y37" s="326">
        <f>+Brutos!DE36</f>
        <v>1</v>
      </c>
      <c r="Z37" s="327">
        <f>+Brutos!DF36</f>
        <v>1</v>
      </c>
      <c r="AA37" s="328">
        <f>+Brutos!DG36</f>
        <v>1</v>
      </c>
      <c r="AB37" s="326">
        <f>+Brutos!DH36</f>
        <v>3.8333333333333335</v>
      </c>
      <c r="AC37" s="327">
        <f>+Brutos!DI36</f>
        <v>3.75</v>
      </c>
      <c r="AD37" s="328">
        <f>+Brutos!DJ36</f>
        <v>4</v>
      </c>
      <c r="AE37" s="326">
        <f>+Brutos!DK36</f>
        <v>3.3333333333333335</v>
      </c>
      <c r="AF37" s="327">
        <f>+Brutos!DL36</f>
        <v>3.5</v>
      </c>
      <c r="AG37" s="328">
        <f>+Brutos!DM36</f>
        <v>3</v>
      </c>
      <c r="AH37" s="326">
        <f>+Brutos!DN36</f>
        <v>3.6666666666666665</v>
      </c>
      <c r="AI37" s="327">
        <f>+Brutos!DO36</f>
        <v>3.75</v>
      </c>
      <c r="AJ37" s="328">
        <f>+Brutos!DP36</f>
        <v>3.5</v>
      </c>
      <c r="AK37" s="326">
        <f>+Brutos!DQ36</f>
        <v>4.666666666666667</v>
      </c>
      <c r="AL37" s="327">
        <f>+Brutos!DR36</f>
        <v>4.5</v>
      </c>
      <c r="AM37" s="328">
        <f>+Brutos!DS36</f>
        <v>5</v>
      </c>
      <c r="AN37" s="326">
        <f>+Brutos!DT36</f>
        <v>4.333333333333333</v>
      </c>
      <c r="AO37" s="327">
        <f>+Brutos!DU36</f>
        <v>4.5</v>
      </c>
      <c r="AP37" s="328">
        <f>+Brutos!DV36</f>
        <v>4</v>
      </c>
      <c r="AQ37" s="326">
        <f>+Brutos!DW36</f>
        <v>4</v>
      </c>
      <c r="AR37" s="327">
        <f>+Brutos!DX36</f>
        <v>4</v>
      </c>
      <c r="AS37" s="328">
        <f>+Brutos!DY36</f>
        <v>4</v>
      </c>
      <c r="AT37" s="326">
        <f>+Brutos!DZ36</f>
        <v>3.5</v>
      </c>
      <c r="AU37" s="327">
        <f>+Brutos!EA36</f>
        <v>3.75</v>
      </c>
      <c r="AV37" s="328">
        <f>+Brutos!EB36</f>
        <v>3</v>
      </c>
      <c r="AW37" s="326">
        <f>+Brutos!EC36</f>
        <v>4.166666666666667</v>
      </c>
      <c r="AX37" s="327">
        <f>+Brutos!ED36</f>
        <v>3.75</v>
      </c>
      <c r="AY37" s="328">
        <f>+Brutos!EE36</f>
        <v>5</v>
      </c>
      <c r="AZ37" s="326">
        <f>+Brutos!EF36</f>
        <v>4.5</v>
      </c>
      <c r="BA37" s="327">
        <f>+Brutos!EG36</f>
        <v>4.25</v>
      </c>
      <c r="BB37" s="328">
        <f>+Brutos!EH36</f>
        <v>5</v>
      </c>
      <c r="BC37" s="326">
        <f>+Brutos!EI36</f>
        <v>3.6</v>
      </c>
      <c r="BD37" s="327">
        <f>+Brutos!EJ36</f>
        <v>3.75</v>
      </c>
      <c r="BE37" s="328">
        <f>+Brutos!EK36</f>
        <v>3</v>
      </c>
      <c r="BF37" s="326">
        <f>+Brutos!EL36</f>
        <v>3.3333333333333335</v>
      </c>
      <c r="BG37" s="327">
        <f>+Brutos!EM36</f>
        <v>3.5</v>
      </c>
      <c r="BH37" s="328">
        <f>+Brutos!EN36</f>
        <v>3</v>
      </c>
      <c r="BI37" s="326">
        <f>+Brutos!EO36</f>
        <v>1</v>
      </c>
      <c r="BJ37" s="327">
        <f>+Brutos!EP36</f>
        <v>1</v>
      </c>
      <c r="BK37" s="328">
        <f>+Brutos!EQ36</f>
        <v>1</v>
      </c>
      <c r="BL37" s="326">
        <f>+Brutos!ER36</f>
        <v>3</v>
      </c>
      <c r="BM37" s="327">
        <f>+Brutos!ES36</f>
        <v>3.5</v>
      </c>
      <c r="BN37" s="328">
        <f>+Brutos!ET36</f>
        <v>2</v>
      </c>
    </row>
    <row r="38" spans="1:66" s="24" customFormat="1" ht="35.1" customHeight="1" x14ac:dyDescent="0.25">
      <c r="A38" s="281">
        <v>31</v>
      </c>
      <c r="B38" s="282" t="s">
        <v>91</v>
      </c>
      <c r="C38" s="323" t="s">
        <v>280</v>
      </c>
      <c r="D38" s="324">
        <f>+Brutos!CJ37</f>
        <v>3.0555555555555558</v>
      </c>
      <c r="E38" s="329">
        <f>+Brutos!CK37</f>
        <v>3.4</v>
      </c>
      <c r="F38" s="325">
        <f>+Brutos!CL37</f>
        <v>2.8833333333333333</v>
      </c>
      <c r="G38" s="326">
        <f>+Brutos!CM37</f>
        <v>1.8333333333333333</v>
      </c>
      <c r="H38" s="327">
        <f>+Brutos!CN37</f>
        <v>2</v>
      </c>
      <c r="I38" s="328">
        <f>+Brutos!CO37</f>
        <v>1.75</v>
      </c>
      <c r="J38" s="326">
        <f>+Brutos!CP37</f>
        <v>3.3333333333333335</v>
      </c>
      <c r="K38" s="327">
        <f>+Brutos!CQ37</f>
        <v>3.6666666666666665</v>
      </c>
      <c r="L38" s="328">
        <f>+Brutos!CR37</f>
        <v>3.1666666666666665</v>
      </c>
      <c r="M38" s="326">
        <f>+Brutos!CS37</f>
        <v>4.2777777777777777</v>
      </c>
      <c r="N38" s="327">
        <f>+Brutos!CT37</f>
        <v>4.833333333333333</v>
      </c>
      <c r="O38" s="328">
        <f>+Brutos!CU37</f>
        <v>4</v>
      </c>
      <c r="P38" s="326">
        <f>+Brutos!CV37</f>
        <v>3.5</v>
      </c>
      <c r="Q38" s="327">
        <f>+Brutos!CW37</f>
        <v>4</v>
      </c>
      <c r="R38" s="328">
        <f>+Brutos!CX37</f>
        <v>3.25</v>
      </c>
      <c r="S38" s="326">
        <f>+Brutos!CY37</f>
        <v>2.333333333333333</v>
      </c>
      <c r="T38" s="327">
        <f>+Brutos!CZ37</f>
        <v>2.5</v>
      </c>
      <c r="U38" s="328">
        <f>+Brutos!DA37</f>
        <v>2.25</v>
      </c>
      <c r="V38" s="326">
        <f>+Brutos!DB37</f>
        <v>2.6666666666666665</v>
      </c>
      <c r="W38" s="327">
        <f>+Brutos!DC37</f>
        <v>3</v>
      </c>
      <c r="X38" s="328">
        <f>+Brutos!DD37</f>
        <v>2.5</v>
      </c>
      <c r="Y38" s="326">
        <f>+Brutos!DE37</f>
        <v>1</v>
      </c>
      <c r="Z38" s="327">
        <f>+Brutos!DF37</f>
        <v>1</v>
      </c>
      <c r="AA38" s="328">
        <f>+Brutos!DG37</f>
        <v>1</v>
      </c>
      <c r="AB38" s="326">
        <f>+Brutos!DH37</f>
        <v>3.6666666666666665</v>
      </c>
      <c r="AC38" s="327">
        <f>+Brutos!DI37</f>
        <v>4</v>
      </c>
      <c r="AD38" s="328">
        <f>+Brutos!DJ37</f>
        <v>3.5</v>
      </c>
      <c r="AE38" s="326">
        <f>+Brutos!DK37</f>
        <v>3</v>
      </c>
      <c r="AF38" s="327">
        <f>+Brutos!DL37</f>
        <v>3</v>
      </c>
      <c r="AG38" s="328">
        <f>+Brutos!DM37</f>
        <v>3</v>
      </c>
      <c r="AH38" s="326">
        <f>+Brutos!DN37</f>
        <v>3.3333333333333335</v>
      </c>
      <c r="AI38" s="327">
        <f>+Brutos!DO37</f>
        <v>4</v>
      </c>
      <c r="AJ38" s="328">
        <f>+Brutos!DP37</f>
        <v>3</v>
      </c>
      <c r="AK38" s="326">
        <f>+Brutos!DQ37</f>
        <v>4.333333333333333</v>
      </c>
      <c r="AL38" s="327">
        <f>+Brutos!DR37</f>
        <v>5</v>
      </c>
      <c r="AM38" s="328">
        <f>+Brutos!DS37</f>
        <v>4</v>
      </c>
      <c r="AN38" s="326">
        <f>+Brutos!DT37</f>
        <v>5</v>
      </c>
      <c r="AO38" s="327">
        <f>+Brutos!DU37</f>
        <v>5</v>
      </c>
      <c r="AP38" s="328">
        <f>+Brutos!DV37</f>
        <v>5</v>
      </c>
      <c r="AQ38" s="326">
        <f>+Brutos!DW37</f>
        <v>5</v>
      </c>
      <c r="AR38" s="327">
        <f>+Brutos!DX37</f>
        <v>5</v>
      </c>
      <c r="AS38" s="328">
        <f>+Brutos!DY37</f>
        <v>5</v>
      </c>
      <c r="AT38" s="326">
        <f>+Brutos!DZ37</f>
        <v>4</v>
      </c>
      <c r="AU38" s="327">
        <f>+Brutos!EA37</f>
        <v>4</v>
      </c>
      <c r="AV38" s="328">
        <f>+Brutos!EB37</f>
        <v>4</v>
      </c>
      <c r="AW38" s="326">
        <f>+Brutos!EC37</f>
        <v>3.6666666666666665</v>
      </c>
      <c r="AX38" s="327">
        <f>+Brutos!ED37</f>
        <v>5</v>
      </c>
      <c r="AY38" s="328">
        <f>+Brutos!EE37</f>
        <v>3</v>
      </c>
      <c r="AZ38" s="326">
        <f>+Brutos!EF37</f>
        <v>3.6666666666666665</v>
      </c>
      <c r="BA38" s="327">
        <f>+Brutos!EG37</f>
        <v>5</v>
      </c>
      <c r="BB38" s="328">
        <f>+Brutos!EH37</f>
        <v>3</v>
      </c>
      <c r="BC38" s="326">
        <f>+Brutos!EI37</f>
        <v>3.6666666666666665</v>
      </c>
      <c r="BD38" s="327">
        <f>+Brutos!EJ37</f>
        <v>4</v>
      </c>
      <c r="BE38" s="328">
        <f>+Brutos!EK37</f>
        <v>3.5</v>
      </c>
      <c r="BF38" s="326">
        <f>+Brutos!EL37</f>
        <v>3.3333333333333335</v>
      </c>
      <c r="BG38" s="327">
        <f>+Brutos!EM37</f>
        <v>4</v>
      </c>
      <c r="BH38" s="328">
        <f>+Brutos!EN37</f>
        <v>3</v>
      </c>
      <c r="BI38" s="326">
        <f>+Brutos!EO37</f>
        <v>1</v>
      </c>
      <c r="BJ38" s="327">
        <f>+Brutos!EP37</f>
        <v>1</v>
      </c>
      <c r="BK38" s="328">
        <f>+Brutos!EQ37</f>
        <v>1</v>
      </c>
      <c r="BL38" s="326">
        <f>+Brutos!ER37</f>
        <v>3.6666666666666665</v>
      </c>
      <c r="BM38" s="327">
        <f>+Brutos!ES37</f>
        <v>4</v>
      </c>
      <c r="BN38" s="328">
        <f>+Brutos!ET37</f>
        <v>3.5</v>
      </c>
    </row>
    <row r="39" spans="1:66" s="24" customFormat="1" ht="35.1" customHeight="1" x14ac:dyDescent="0.25">
      <c r="A39" s="281">
        <v>32</v>
      </c>
      <c r="B39" s="282" t="s">
        <v>96</v>
      </c>
      <c r="C39" s="323" t="s">
        <v>281</v>
      </c>
      <c r="D39" s="324">
        <f>+Brutos!CJ38</f>
        <v>2.9833333333333334</v>
      </c>
      <c r="E39" s="325">
        <f>+Brutos!CK38</f>
        <v>0</v>
      </c>
      <c r="F39" s="325">
        <f>+Brutos!CL38</f>
        <v>2.9833333333333334</v>
      </c>
      <c r="G39" s="326">
        <f>+Brutos!CM38</f>
        <v>1.75</v>
      </c>
      <c r="H39" s="327">
        <f>+Brutos!CN38</f>
        <v>0</v>
      </c>
      <c r="I39" s="328">
        <f>+Brutos!CO38</f>
        <v>1.75</v>
      </c>
      <c r="J39" s="326">
        <f>+Brutos!CP38</f>
        <v>3</v>
      </c>
      <c r="K39" s="327">
        <f>+Brutos!CQ38</f>
        <v>0</v>
      </c>
      <c r="L39" s="328">
        <f>+Brutos!CR38</f>
        <v>3</v>
      </c>
      <c r="M39" s="326">
        <f>+Brutos!CS38</f>
        <v>3.6666666666666665</v>
      </c>
      <c r="N39" s="327">
        <f>+Brutos!CT38</f>
        <v>0</v>
      </c>
      <c r="O39" s="328">
        <f>+Brutos!CU38</f>
        <v>3.6666666666666665</v>
      </c>
      <c r="P39" s="326">
        <f>+Brutos!CV38</f>
        <v>3</v>
      </c>
      <c r="Q39" s="327">
        <f>+Brutos!CW38</f>
        <v>0</v>
      </c>
      <c r="R39" s="328">
        <f>+Brutos!CX38</f>
        <v>3</v>
      </c>
      <c r="S39" s="326">
        <f>+Brutos!CY38</f>
        <v>3.5</v>
      </c>
      <c r="T39" s="327">
        <f>+Brutos!CZ38</f>
        <v>0</v>
      </c>
      <c r="U39" s="328">
        <f>+Brutos!DA38</f>
        <v>3.5</v>
      </c>
      <c r="V39" s="326">
        <f>+Brutos!DB38</f>
        <v>2.5</v>
      </c>
      <c r="W39" s="327">
        <f>+Brutos!DC38</f>
        <v>0</v>
      </c>
      <c r="X39" s="328">
        <f>+Brutos!DD38</f>
        <v>2.5</v>
      </c>
      <c r="Y39" s="326">
        <f>+Brutos!DE38</f>
        <v>1</v>
      </c>
      <c r="Z39" s="327">
        <f>+Brutos!DF38</f>
        <v>0</v>
      </c>
      <c r="AA39" s="328">
        <f>+Brutos!DG38</f>
        <v>1</v>
      </c>
      <c r="AB39" s="326">
        <f>+Brutos!DH38</f>
        <v>4</v>
      </c>
      <c r="AC39" s="327">
        <f>+Brutos!DI38</f>
        <v>0</v>
      </c>
      <c r="AD39" s="328">
        <f>+Brutos!DJ38</f>
        <v>4</v>
      </c>
      <c r="AE39" s="326">
        <f>+Brutos!DK38</f>
        <v>2.5</v>
      </c>
      <c r="AF39" s="327">
        <f>+Brutos!DL38</f>
        <v>0</v>
      </c>
      <c r="AG39" s="328">
        <f>+Brutos!DM38</f>
        <v>2.5</v>
      </c>
      <c r="AH39" s="326">
        <f>+Brutos!DN38</f>
        <v>2.5</v>
      </c>
      <c r="AI39" s="327">
        <f>+Brutos!DO38</f>
        <v>0</v>
      </c>
      <c r="AJ39" s="328">
        <f>+Brutos!DP38</f>
        <v>2.5</v>
      </c>
      <c r="AK39" s="326">
        <f>+Brutos!DQ38</f>
        <v>4.5</v>
      </c>
      <c r="AL39" s="327">
        <f>+Brutos!DR38</f>
        <v>0</v>
      </c>
      <c r="AM39" s="328">
        <f>+Brutos!DS38</f>
        <v>4.5</v>
      </c>
      <c r="AN39" s="326">
        <f>+Brutos!DT38</f>
        <v>5</v>
      </c>
      <c r="AO39" s="327">
        <f>+Brutos!DU38</f>
        <v>0</v>
      </c>
      <c r="AP39" s="328">
        <f>+Brutos!DV38</f>
        <v>5</v>
      </c>
      <c r="AQ39" s="326">
        <f>+Brutos!DW38</f>
        <v>5</v>
      </c>
      <c r="AR39" s="327">
        <f>+Brutos!DX38</f>
        <v>0</v>
      </c>
      <c r="AS39" s="328">
        <f>+Brutos!DY38</f>
        <v>5</v>
      </c>
      <c r="AT39" s="326">
        <f>+Brutos!DZ38</f>
        <v>4</v>
      </c>
      <c r="AU39" s="327">
        <f>+Brutos!EA38</f>
        <v>0</v>
      </c>
      <c r="AV39" s="328">
        <f>+Brutos!EB38</f>
        <v>4</v>
      </c>
      <c r="AW39" s="326">
        <f>+Brutos!EC38</f>
        <v>2.5</v>
      </c>
      <c r="AX39" s="327">
        <f>+Brutos!ED38</f>
        <v>0</v>
      </c>
      <c r="AY39" s="328">
        <f>+Brutos!EE38</f>
        <v>2.5</v>
      </c>
      <c r="AZ39" s="326">
        <f>+Brutos!EF38</f>
        <v>1</v>
      </c>
      <c r="BA39" s="327">
        <f>+Brutos!EG38</f>
        <v>0</v>
      </c>
      <c r="BB39" s="328">
        <f>+Brutos!EH38</f>
        <v>1</v>
      </c>
      <c r="BC39" s="326">
        <f>+Brutos!EI38</f>
        <v>2.5</v>
      </c>
      <c r="BD39" s="327">
        <f>+Brutos!EJ38</f>
        <v>0</v>
      </c>
      <c r="BE39" s="328">
        <f>+Brutos!EK38</f>
        <v>2.5</v>
      </c>
      <c r="BF39" s="326">
        <f>+Brutos!EL38</f>
        <v>3.5</v>
      </c>
      <c r="BG39" s="327">
        <f>+Brutos!EM38</f>
        <v>0</v>
      </c>
      <c r="BH39" s="328">
        <f>+Brutos!EN38</f>
        <v>3.5</v>
      </c>
      <c r="BI39" s="326">
        <f>+Brutos!EO38</f>
        <v>3</v>
      </c>
      <c r="BJ39" s="327">
        <f>+Brutos!EP38</f>
        <v>0</v>
      </c>
      <c r="BK39" s="328">
        <f>+Brutos!EQ38</f>
        <v>3</v>
      </c>
      <c r="BL39" s="326">
        <f>+Brutos!ER38</f>
        <v>4</v>
      </c>
      <c r="BM39" s="327">
        <f>+Brutos!ES38</f>
        <v>0</v>
      </c>
      <c r="BN39" s="328">
        <f>+Brutos!ET38</f>
        <v>4</v>
      </c>
    </row>
    <row r="40" spans="1:66" s="24" customFormat="1" ht="35.1" customHeight="1" x14ac:dyDescent="0.25">
      <c r="A40" s="281">
        <v>33</v>
      </c>
      <c r="B40" s="282" t="s">
        <v>115</v>
      </c>
      <c r="C40" s="323" t="s">
        <v>282</v>
      </c>
      <c r="D40" s="324">
        <f>+Brutos!CJ39</f>
        <v>3.4799999999999995</v>
      </c>
      <c r="E40" s="329">
        <f>+Brutos!CK39</f>
        <v>3.8111111111111109</v>
      </c>
      <c r="F40" s="325">
        <f>+Brutos!CL39</f>
        <v>2.9833333333333334</v>
      </c>
      <c r="G40" s="326">
        <f>+Brutos!CM39</f>
        <v>2.5</v>
      </c>
      <c r="H40" s="327">
        <f>+Brutos!CN39</f>
        <v>3</v>
      </c>
      <c r="I40" s="328">
        <f>+Brutos!CO39</f>
        <v>1.75</v>
      </c>
      <c r="J40" s="326">
        <f>+Brutos!CP39</f>
        <v>3.2000000000000006</v>
      </c>
      <c r="K40" s="327">
        <f>+Brutos!CQ39</f>
        <v>3.6666666666666665</v>
      </c>
      <c r="L40" s="328">
        <f>+Brutos!CR39</f>
        <v>2.5</v>
      </c>
      <c r="M40" s="326">
        <f>+Brutos!CS39</f>
        <v>4.0999999999999996</v>
      </c>
      <c r="N40" s="327">
        <f>+Brutos!CT39</f>
        <v>4.3888888888888893</v>
      </c>
      <c r="O40" s="328">
        <f>+Brutos!CU39</f>
        <v>3.6666666666666665</v>
      </c>
      <c r="P40" s="326">
        <f>+Brutos!CV39</f>
        <v>4.5999999999999996</v>
      </c>
      <c r="Q40" s="327">
        <f>+Brutos!CW39</f>
        <v>4.666666666666667</v>
      </c>
      <c r="R40" s="328">
        <f>+Brutos!CX39</f>
        <v>4.5</v>
      </c>
      <c r="S40" s="326">
        <f>+Brutos!CY39</f>
        <v>3</v>
      </c>
      <c r="T40" s="327">
        <f>+Brutos!CZ39</f>
        <v>3.333333333333333</v>
      </c>
      <c r="U40" s="328">
        <f>+Brutos!DA39</f>
        <v>2.5</v>
      </c>
      <c r="V40" s="326">
        <f>+Brutos!DB39</f>
        <v>3.2</v>
      </c>
      <c r="W40" s="327">
        <f>+Brutos!DC39</f>
        <v>3.6666666666666665</v>
      </c>
      <c r="X40" s="328">
        <f>+Brutos!DD39</f>
        <v>2.5</v>
      </c>
      <c r="Y40" s="326">
        <f>+Brutos!DE39</f>
        <v>1.8</v>
      </c>
      <c r="Z40" s="327">
        <f>+Brutos!DF39</f>
        <v>2.3333333333333335</v>
      </c>
      <c r="AA40" s="328">
        <f>+Brutos!DG39</f>
        <v>1</v>
      </c>
      <c r="AB40" s="326">
        <f>+Brutos!DH39</f>
        <v>3.4</v>
      </c>
      <c r="AC40" s="327">
        <f>+Brutos!DI39</f>
        <v>3.6666666666666665</v>
      </c>
      <c r="AD40" s="328">
        <f>+Brutos!DJ39</f>
        <v>3</v>
      </c>
      <c r="AE40" s="326">
        <f>+Brutos!DK39</f>
        <v>3</v>
      </c>
      <c r="AF40" s="327">
        <f>+Brutos!DL39</f>
        <v>3.6666666666666665</v>
      </c>
      <c r="AG40" s="328">
        <f>+Brutos!DM39</f>
        <v>2</v>
      </c>
      <c r="AH40" s="326">
        <f>+Brutos!DN39</f>
        <v>3.2</v>
      </c>
      <c r="AI40" s="327">
        <f>+Brutos!DO39</f>
        <v>3.6666666666666665</v>
      </c>
      <c r="AJ40" s="328">
        <f>+Brutos!DP39</f>
        <v>2.5</v>
      </c>
      <c r="AK40" s="326">
        <f>+Brutos!DQ39</f>
        <v>3.8</v>
      </c>
      <c r="AL40" s="327">
        <f>+Brutos!DR39</f>
        <v>4</v>
      </c>
      <c r="AM40" s="328">
        <f>+Brutos!DS39</f>
        <v>3.5</v>
      </c>
      <c r="AN40" s="326">
        <f>+Brutos!DT39</f>
        <v>4.5999999999999996</v>
      </c>
      <c r="AO40" s="327">
        <f>+Brutos!DU39</f>
        <v>4.666666666666667</v>
      </c>
      <c r="AP40" s="328">
        <f>+Brutos!DV39</f>
        <v>4.5</v>
      </c>
      <c r="AQ40" s="326">
        <f>+Brutos!DW39</f>
        <v>4.5999999999999996</v>
      </c>
      <c r="AR40" s="327">
        <f>+Brutos!DX39</f>
        <v>4.666666666666667</v>
      </c>
      <c r="AS40" s="328">
        <f>+Brutos!DY39</f>
        <v>4.5</v>
      </c>
      <c r="AT40" s="326">
        <f>+Brutos!DZ39</f>
        <v>4.4000000000000004</v>
      </c>
      <c r="AU40" s="327">
        <f>+Brutos!EA39</f>
        <v>5</v>
      </c>
      <c r="AV40" s="328">
        <f>+Brutos!EB39</f>
        <v>3.5</v>
      </c>
      <c r="AW40" s="326">
        <f>+Brutos!EC39</f>
        <v>4</v>
      </c>
      <c r="AX40" s="327">
        <f>+Brutos!ED39</f>
        <v>4</v>
      </c>
      <c r="AY40" s="328">
        <f>+Brutos!EE39</f>
        <v>4</v>
      </c>
      <c r="AZ40" s="326">
        <f>+Brutos!EF39</f>
        <v>3.2</v>
      </c>
      <c r="BA40" s="327">
        <f>+Brutos!EG39</f>
        <v>4</v>
      </c>
      <c r="BB40" s="328">
        <f>+Brutos!EH39</f>
        <v>2</v>
      </c>
      <c r="BC40" s="326">
        <f>+Brutos!EI39</f>
        <v>4.5999999999999996</v>
      </c>
      <c r="BD40" s="327">
        <f>+Brutos!EJ39</f>
        <v>4.666666666666667</v>
      </c>
      <c r="BE40" s="328">
        <f>+Brutos!EK39</f>
        <v>4.5</v>
      </c>
      <c r="BF40" s="326">
        <f>+Brutos!EL39</f>
        <v>4.5999999999999996</v>
      </c>
      <c r="BG40" s="327">
        <f>+Brutos!EM39</f>
        <v>4.666666666666667</v>
      </c>
      <c r="BH40" s="328">
        <f>+Brutos!EN39</f>
        <v>4.5</v>
      </c>
      <c r="BI40" s="326">
        <f>+Brutos!EO39</f>
        <v>1.8</v>
      </c>
      <c r="BJ40" s="327">
        <f>+Brutos!EP39</f>
        <v>2.3333333333333335</v>
      </c>
      <c r="BK40" s="328">
        <f>+Brutos!EQ39</f>
        <v>1</v>
      </c>
      <c r="BL40" s="326">
        <f>+Brutos!ER39</f>
        <v>4.2</v>
      </c>
      <c r="BM40" s="327">
        <f>+Brutos!ES39</f>
        <v>4.333333333333333</v>
      </c>
      <c r="BN40" s="328">
        <f>+Brutos!ET39</f>
        <v>4</v>
      </c>
    </row>
    <row r="41" spans="1:66" s="24" customFormat="1" ht="35.1" customHeight="1" x14ac:dyDescent="0.25">
      <c r="A41" s="332">
        <v>34</v>
      </c>
      <c r="B41" s="333" t="s">
        <v>416</v>
      </c>
      <c r="C41" s="333" t="s">
        <v>426</v>
      </c>
      <c r="D41" s="324">
        <f>+Brutos!CJ40</f>
        <v>2.8666666666666667</v>
      </c>
      <c r="E41" s="325">
        <f>+Brutos!CK40</f>
        <v>2.8666666666666667</v>
      </c>
      <c r="F41" s="325">
        <f>+Brutos!CL40</f>
        <v>0</v>
      </c>
      <c r="G41" s="326">
        <f>+Brutos!CM40</f>
        <v>2</v>
      </c>
      <c r="H41" s="327">
        <f>+Brutos!CN40</f>
        <v>2</v>
      </c>
      <c r="I41" s="328">
        <f>+Brutos!CO40</f>
        <v>0</v>
      </c>
      <c r="J41" s="326">
        <f>+Brutos!CP40</f>
        <v>2.3333333333333335</v>
      </c>
      <c r="K41" s="327">
        <f>+Brutos!CQ40</f>
        <v>2.3333333333333335</v>
      </c>
      <c r="L41" s="328">
        <f>+Brutos!CR40</f>
        <v>0</v>
      </c>
      <c r="M41" s="326">
        <f>+Brutos!CS40</f>
        <v>4</v>
      </c>
      <c r="N41" s="327">
        <f>+Brutos!CT40</f>
        <v>4</v>
      </c>
      <c r="O41" s="328">
        <f>+Brutos!CU40</f>
        <v>0</v>
      </c>
      <c r="P41" s="326">
        <f>+Brutos!CV40</f>
        <v>3.5</v>
      </c>
      <c r="Q41" s="327">
        <f>+Brutos!CW40</f>
        <v>3.5</v>
      </c>
      <c r="R41" s="328">
        <f>+Brutos!CX40</f>
        <v>0</v>
      </c>
      <c r="S41" s="326">
        <f>+Brutos!CY40</f>
        <v>2.5</v>
      </c>
      <c r="T41" s="327">
        <f>+Brutos!CZ40</f>
        <v>2.5</v>
      </c>
      <c r="U41" s="328">
        <f>+Brutos!DA40</f>
        <v>0</v>
      </c>
      <c r="V41" s="326">
        <f>+Brutos!DB40</f>
        <v>3</v>
      </c>
      <c r="W41" s="327">
        <f>+Brutos!DC40</f>
        <v>3</v>
      </c>
      <c r="X41" s="328">
        <f>+Brutos!DD40</f>
        <v>0</v>
      </c>
      <c r="Y41" s="326">
        <f>+Brutos!DE40</f>
        <v>1</v>
      </c>
      <c r="Z41" s="327">
        <f>+Brutos!DF40</f>
        <v>1</v>
      </c>
      <c r="AA41" s="328">
        <f>+Brutos!DG40</f>
        <v>0</v>
      </c>
      <c r="AB41" s="326">
        <f>+Brutos!DH40</f>
        <v>3</v>
      </c>
      <c r="AC41" s="327">
        <f>+Brutos!DI40</f>
        <v>3</v>
      </c>
      <c r="AD41" s="328">
        <f>+Brutos!DJ40</f>
        <v>0</v>
      </c>
      <c r="AE41" s="326">
        <f>+Brutos!DK40</f>
        <v>2</v>
      </c>
      <c r="AF41" s="327">
        <f>+Brutos!DL40</f>
        <v>2</v>
      </c>
      <c r="AG41" s="328">
        <f>+Brutos!DM40</f>
        <v>0</v>
      </c>
      <c r="AH41" s="326">
        <f>+Brutos!DN40</f>
        <v>2</v>
      </c>
      <c r="AI41" s="327">
        <f>+Brutos!DO40</f>
        <v>2</v>
      </c>
      <c r="AJ41" s="328">
        <f>+Brutos!DP40</f>
        <v>0</v>
      </c>
      <c r="AK41" s="326">
        <f>+Brutos!DQ40</f>
        <v>5</v>
      </c>
      <c r="AL41" s="327">
        <f>+Brutos!DR40</f>
        <v>5</v>
      </c>
      <c r="AM41" s="328">
        <f>+Brutos!DS40</f>
        <v>0</v>
      </c>
      <c r="AN41" s="326">
        <f>+Brutos!DT40</f>
        <v>4</v>
      </c>
      <c r="AO41" s="327">
        <f>+Brutos!DU40</f>
        <v>4</v>
      </c>
      <c r="AP41" s="328">
        <f>+Brutos!DV40</f>
        <v>0</v>
      </c>
      <c r="AQ41" s="326">
        <f>+Brutos!DW40</f>
        <v>4</v>
      </c>
      <c r="AR41" s="327">
        <f>+Brutos!DX40</f>
        <v>4</v>
      </c>
      <c r="AS41" s="328">
        <f>+Brutos!DY40</f>
        <v>0</v>
      </c>
      <c r="AT41" s="326">
        <f>+Brutos!DZ40</f>
        <v>4</v>
      </c>
      <c r="AU41" s="327">
        <f>+Brutos!EA40</f>
        <v>4</v>
      </c>
      <c r="AV41" s="328">
        <f>+Brutos!EB40</f>
        <v>0</v>
      </c>
      <c r="AW41" s="326">
        <f>+Brutos!EC40</f>
        <v>4</v>
      </c>
      <c r="AX41" s="327">
        <f>+Brutos!ED40</f>
        <v>4</v>
      </c>
      <c r="AY41" s="328">
        <f>+Brutos!EE40</f>
        <v>0</v>
      </c>
      <c r="AZ41" s="326">
        <f>+Brutos!EF40</f>
        <v>3</v>
      </c>
      <c r="BA41" s="327">
        <f>+Brutos!EG40</f>
        <v>3</v>
      </c>
      <c r="BB41" s="328">
        <f>+Brutos!EH40</f>
        <v>0</v>
      </c>
      <c r="BC41" s="326">
        <f>+Brutos!EI40</f>
        <v>4</v>
      </c>
      <c r="BD41" s="327">
        <f>+Brutos!EJ40</f>
        <v>4</v>
      </c>
      <c r="BE41" s="328">
        <f>+Brutos!EK40</f>
        <v>0</v>
      </c>
      <c r="BF41" s="326">
        <f>+Brutos!EL40</f>
        <v>3</v>
      </c>
      <c r="BG41" s="327">
        <f>+Brutos!EM40</f>
        <v>3</v>
      </c>
      <c r="BH41" s="328">
        <f>+Brutos!EN40</f>
        <v>0</v>
      </c>
      <c r="BI41" s="326">
        <f>+Brutos!EO40</f>
        <v>1</v>
      </c>
      <c r="BJ41" s="327">
        <f>+Brutos!EP40</f>
        <v>1</v>
      </c>
      <c r="BK41" s="328">
        <f>+Brutos!EQ40</f>
        <v>0</v>
      </c>
      <c r="BL41" s="326">
        <f>+Brutos!ER40</f>
        <v>4</v>
      </c>
      <c r="BM41" s="327">
        <f>+Brutos!ES40</f>
        <v>4</v>
      </c>
      <c r="BN41" s="328">
        <f>+Brutos!ET40</f>
        <v>0</v>
      </c>
    </row>
    <row r="42" spans="1:66" ht="35.1" customHeight="1" x14ac:dyDescent="0.25">
      <c r="A42" s="332">
        <v>35</v>
      </c>
      <c r="B42" s="334" t="s">
        <v>412</v>
      </c>
      <c r="C42" s="335" t="s">
        <v>427</v>
      </c>
      <c r="D42" s="324">
        <f>+Brutos!CJ41</f>
        <v>3.7777777777777772</v>
      </c>
      <c r="E42" s="325">
        <f>+Brutos!CK41</f>
        <v>3.6166666666666663</v>
      </c>
      <c r="F42" s="325">
        <f>+Brutos!CL41</f>
        <v>4.0999999999999996</v>
      </c>
      <c r="G42" s="326">
        <f>+Brutos!CM41</f>
        <v>3</v>
      </c>
      <c r="H42" s="327">
        <f>+Brutos!CN41</f>
        <v>2.5</v>
      </c>
      <c r="I42" s="328">
        <f>+Brutos!CO41</f>
        <v>4</v>
      </c>
      <c r="J42" s="326">
        <f>+Brutos!CP41</f>
        <v>3.7777777777777772</v>
      </c>
      <c r="K42" s="327">
        <f>+Brutos!CQ41</f>
        <v>4.333333333333333</v>
      </c>
      <c r="L42" s="328">
        <f>+Brutos!CR41</f>
        <v>2.6666666666666665</v>
      </c>
      <c r="M42" s="326">
        <f>+Brutos!CS41</f>
        <v>4.2777777777777777</v>
      </c>
      <c r="N42" s="327">
        <f>+Brutos!CT41</f>
        <v>4.5</v>
      </c>
      <c r="O42" s="328">
        <f>+Brutos!CU41</f>
        <v>3.8333333333333335</v>
      </c>
      <c r="P42" s="326">
        <f>+Brutos!CV41</f>
        <v>4.333333333333333</v>
      </c>
      <c r="Q42" s="327">
        <f>+Brutos!CW41</f>
        <v>4</v>
      </c>
      <c r="R42" s="328">
        <f>+Brutos!CX41</f>
        <v>5</v>
      </c>
      <c r="S42" s="326">
        <f>+Brutos!CY41</f>
        <v>3.5</v>
      </c>
      <c r="T42" s="327">
        <f>+Brutos!CZ41</f>
        <v>2.75</v>
      </c>
      <c r="U42" s="328">
        <f>+Brutos!DA41</f>
        <v>5</v>
      </c>
      <c r="V42" s="326">
        <f>+Brutos!DB41</f>
        <v>3.6666666666666665</v>
      </c>
      <c r="W42" s="327">
        <f>+Brutos!DC41</f>
        <v>4</v>
      </c>
      <c r="X42" s="328">
        <f>+Brutos!DD41</f>
        <v>3</v>
      </c>
      <c r="Y42" s="326">
        <f>+Brutos!DE41</f>
        <v>2.3333333333333335</v>
      </c>
      <c r="Z42" s="327">
        <f>+Brutos!DF41</f>
        <v>1</v>
      </c>
      <c r="AA42" s="328">
        <f>+Brutos!DG41</f>
        <v>5</v>
      </c>
      <c r="AB42" s="326">
        <f>+Brutos!DH41</f>
        <v>4.333333333333333</v>
      </c>
      <c r="AC42" s="327">
        <f>+Brutos!DI41</f>
        <v>4.5</v>
      </c>
      <c r="AD42" s="328">
        <f>+Brutos!DJ41</f>
        <v>4</v>
      </c>
      <c r="AE42" s="326">
        <f>+Brutos!DK41</f>
        <v>3</v>
      </c>
      <c r="AF42" s="327">
        <f>+Brutos!DL41</f>
        <v>4</v>
      </c>
      <c r="AG42" s="328">
        <f>+Brutos!DM41</f>
        <v>1</v>
      </c>
      <c r="AH42" s="326">
        <f>+Brutos!DN41</f>
        <v>4</v>
      </c>
      <c r="AI42" s="327">
        <f>+Brutos!DO41</f>
        <v>4.5</v>
      </c>
      <c r="AJ42" s="328">
        <f>+Brutos!DP41</f>
        <v>3</v>
      </c>
      <c r="AK42" s="326">
        <f>+Brutos!DQ41</f>
        <v>5</v>
      </c>
      <c r="AL42" s="327">
        <f>+Brutos!DR41</f>
        <v>5</v>
      </c>
      <c r="AM42" s="328">
        <f>+Brutos!DS41</f>
        <v>5</v>
      </c>
      <c r="AN42" s="326">
        <f>+Brutos!DT41</f>
        <v>4.666666666666667</v>
      </c>
      <c r="AO42" s="327">
        <f>+Brutos!DU41</f>
        <v>4.5</v>
      </c>
      <c r="AP42" s="328">
        <f>+Brutos!DV41</f>
        <v>5</v>
      </c>
      <c r="AQ42" s="326">
        <f>+Brutos!DW41</f>
        <v>4.666666666666667</v>
      </c>
      <c r="AR42" s="327">
        <f>+Brutos!DX41</f>
        <v>4.5</v>
      </c>
      <c r="AS42" s="328">
        <f>+Brutos!DY41</f>
        <v>5</v>
      </c>
      <c r="AT42" s="326">
        <f>+Brutos!DZ41</f>
        <v>4.333333333333333</v>
      </c>
      <c r="AU42" s="327">
        <f>+Brutos!EA41</f>
        <v>4.5</v>
      </c>
      <c r="AV42" s="328">
        <f>+Brutos!EB41</f>
        <v>4</v>
      </c>
      <c r="AW42" s="326">
        <f>+Brutos!EC41</f>
        <v>3.6666666666666665</v>
      </c>
      <c r="AX42" s="327">
        <f>+Brutos!ED41</f>
        <v>4.5</v>
      </c>
      <c r="AY42" s="328">
        <f>+Brutos!EE41</f>
        <v>2</v>
      </c>
      <c r="AZ42" s="326">
        <f>+Brutos!EF41</f>
        <v>3.3333333333333335</v>
      </c>
      <c r="BA42" s="327">
        <f>+Brutos!EG41</f>
        <v>4</v>
      </c>
      <c r="BB42" s="328">
        <f>+Brutos!EH41</f>
        <v>2</v>
      </c>
      <c r="BC42" s="326">
        <f>+Brutos!EI41</f>
        <v>4.333333333333333</v>
      </c>
      <c r="BD42" s="327">
        <f>+Brutos!EJ41</f>
        <v>4</v>
      </c>
      <c r="BE42" s="328">
        <f>+Brutos!EK41</f>
        <v>5</v>
      </c>
      <c r="BF42" s="326">
        <f>+Brutos!EL41</f>
        <v>4.333333333333333</v>
      </c>
      <c r="BG42" s="327">
        <f>+Brutos!EM41</f>
        <v>4</v>
      </c>
      <c r="BH42" s="328">
        <f>+Brutos!EN41</f>
        <v>5</v>
      </c>
      <c r="BI42" s="326">
        <f>+Brutos!EO41</f>
        <v>2.3333333333333335</v>
      </c>
      <c r="BJ42" s="327">
        <f>+Brutos!EP41</f>
        <v>1</v>
      </c>
      <c r="BK42" s="328">
        <f>+Brutos!EQ41</f>
        <v>5</v>
      </c>
      <c r="BL42" s="326">
        <f>+Brutos!ER41</f>
        <v>4.666666666666667</v>
      </c>
      <c r="BM42" s="327">
        <f>+Brutos!ES41</f>
        <v>4.5</v>
      </c>
      <c r="BN42" s="328">
        <f>+Brutos!ET41</f>
        <v>5</v>
      </c>
    </row>
    <row r="43" spans="1:66" ht="35.1" customHeight="1" x14ac:dyDescent="0.25">
      <c r="A43" s="281">
        <v>36</v>
      </c>
      <c r="B43" s="282" t="s">
        <v>104</v>
      </c>
      <c r="C43" s="323" t="s">
        <v>428</v>
      </c>
      <c r="D43" s="324">
        <f>+Brutos!CJ42</f>
        <v>3.3</v>
      </c>
      <c r="E43" s="325">
        <f>+Brutos!CK42</f>
        <v>3.2333333333333329</v>
      </c>
      <c r="F43" s="325">
        <f>+Brutos!CL42</f>
        <v>3.333333333333333</v>
      </c>
      <c r="G43" s="326">
        <f>+Brutos!CM42</f>
        <v>2.5</v>
      </c>
      <c r="H43" s="327">
        <f>+Brutos!CN42</f>
        <v>2</v>
      </c>
      <c r="I43" s="328">
        <f>+Brutos!CO42</f>
        <v>3</v>
      </c>
      <c r="J43" s="326">
        <f>+Brutos!CP42</f>
        <v>3.5833333333333335</v>
      </c>
      <c r="K43" s="327">
        <f>+Brutos!CQ42</f>
        <v>3.5</v>
      </c>
      <c r="L43" s="328">
        <f>+Brutos!CR42</f>
        <v>3.6666666666666665</v>
      </c>
      <c r="M43" s="326">
        <f>+Brutos!CS42</f>
        <v>3.7083333333333335</v>
      </c>
      <c r="N43" s="327">
        <f>+Brutos!CT42</f>
        <v>3.6666666666666665</v>
      </c>
      <c r="O43" s="328">
        <f>+Brutos!CU42</f>
        <v>3.75</v>
      </c>
      <c r="P43" s="326">
        <f>+Brutos!CV42</f>
        <v>3.3333333333333335</v>
      </c>
      <c r="Q43" s="327">
        <f>+Brutos!CW42</f>
        <v>3.5</v>
      </c>
      <c r="R43" s="328">
        <f>+Brutos!CX42</f>
        <v>3</v>
      </c>
      <c r="S43" s="326">
        <f>+Brutos!CY42</f>
        <v>3.375</v>
      </c>
      <c r="T43" s="327">
        <f>+Brutos!CZ42</f>
        <v>3.5</v>
      </c>
      <c r="U43" s="328">
        <f>+Brutos!DA42</f>
        <v>3.25</v>
      </c>
      <c r="V43" s="326">
        <f>+Brutos!DB42</f>
        <v>3</v>
      </c>
      <c r="W43" s="327">
        <f>+Brutos!DC42</f>
        <v>3</v>
      </c>
      <c r="X43" s="328">
        <f>+Brutos!DD42</f>
        <v>3</v>
      </c>
      <c r="Y43" s="326">
        <f>+Brutos!DE42</f>
        <v>2</v>
      </c>
      <c r="Z43" s="327">
        <f>+Brutos!DF42</f>
        <v>1</v>
      </c>
      <c r="AA43" s="328">
        <f>+Brutos!DG42</f>
        <v>3</v>
      </c>
      <c r="AB43" s="326">
        <f>+Brutos!DH42</f>
        <v>4</v>
      </c>
      <c r="AC43" s="327">
        <f>+Brutos!DI42</f>
        <v>3.5</v>
      </c>
      <c r="AD43" s="328">
        <f>+Brutos!DJ42</f>
        <v>4.5</v>
      </c>
      <c r="AE43" s="326">
        <f>+Brutos!DK42</f>
        <v>3.5</v>
      </c>
      <c r="AF43" s="327">
        <f>+Brutos!DL42</f>
        <v>3.5</v>
      </c>
      <c r="AG43" s="328">
        <f>+Brutos!DM42</f>
        <v>3.5</v>
      </c>
      <c r="AH43" s="326">
        <f>+Brutos!DN42</f>
        <v>3.25</v>
      </c>
      <c r="AI43" s="327">
        <f>+Brutos!DO42</f>
        <v>3.5</v>
      </c>
      <c r="AJ43" s="328">
        <f>+Brutos!DP42</f>
        <v>3</v>
      </c>
      <c r="AK43" s="326">
        <f>+Brutos!DQ42</f>
        <v>4.25</v>
      </c>
      <c r="AL43" s="327">
        <f>+Brutos!DR42</f>
        <v>4.5</v>
      </c>
      <c r="AM43" s="328">
        <f>+Brutos!DS42</f>
        <v>4</v>
      </c>
      <c r="AN43" s="326">
        <f>+Brutos!DT42</f>
        <v>4</v>
      </c>
      <c r="AO43" s="327">
        <f>+Brutos!DU42</f>
        <v>4</v>
      </c>
      <c r="AP43" s="328">
        <f>+Brutos!DV42</f>
        <v>4</v>
      </c>
      <c r="AQ43" s="326">
        <f>+Brutos!DW42</f>
        <v>4.25</v>
      </c>
      <c r="AR43" s="327">
        <f>+Brutos!DX42</f>
        <v>4</v>
      </c>
      <c r="AS43" s="328">
        <f>+Brutos!DY42</f>
        <v>4.5</v>
      </c>
      <c r="AT43" s="326">
        <f>+Brutos!DZ42</f>
        <v>3.25</v>
      </c>
      <c r="AU43" s="327">
        <f>+Brutos!EA42</f>
        <v>3</v>
      </c>
      <c r="AV43" s="328">
        <f>+Brutos!EB42</f>
        <v>3.5</v>
      </c>
      <c r="AW43" s="326">
        <f>+Brutos!EC42</f>
        <v>3.5</v>
      </c>
      <c r="AX43" s="327">
        <f>+Brutos!ED42</f>
        <v>3.5</v>
      </c>
      <c r="AY43" s="328">
        <f>+Brutos!EE42</f>
        <v>3.5</v>
      </c>
      <c r="AZ43" s="326">
        <f>+Brutos!EF42</f>
        <v>3</v>
      </c>
      <c r="BA43" s="327">
        <f>+Brutos!EG42</f>
        <v>3</v>
      </c>
      <c r="BB43" s="328">
        <f>+Brutos!EH42</f>
        <v>3</v>
      </c>
      <c r="BC43" s="326">
        <f>+Brutos!EI42</f>
        <v>3.3333333333333335</v>
      </c>
      <c r="BD43" s="327">
        <f>+Brutos!EJ42</f>
        <v>3</v>
      </c>
      <c r="BE43" s="328">
        <f>+Brutos!EK42</f>
        <v>4</v>
      </c>
      <c r="BF43" s="326">
        <f>+Brutos!EL42</f>
        <v>3.3333333333333335</v>
      </c>
      <c r="BG43" s="327">
        <f>+Brutos!EM42</f>
        <v>4</v>
      </c>
      <c r="BH43" s="328">
        <f>+Brutos!EN42</f>
        <v>2</v>
      </c>
      <c r="BI43" s="326">
        <f>+Brutos!EO42</f>
        <v>3</v>
      </c>
      <c r="BJ43" s="327">
        <f>+Brutos!EP42</f>
        <v>3</v>
      </c>
      <c r="BK43" s="328">
        <f>+Brutos!EQ42</f>
        <v>3</v>
      </c>
      <c r="BL43" s="326">
        <f>+Brutos!ER42</f>
        <v>3.75</v>
      </c>
      <c r="BM43" s="327">
        <f>+Brutos!ES42</f>
        <v>4</v>
      </c>
      <c r="BN43" s="328">
        <f>+Brutos!ET42</f>
        <v>3.5</v>
      </c>
    </row>
    <row r="44" spans="1:66" ht="35.1" customHeight="1" x14ac:dyDescent="0.25">
      <c r="A44" s="281">
        <v>37</v>
      </c>
      <c r="B44" s="282" t="s">
        <v>112</v>
      </c>
      <c r="C44" s="323" t="s">
        <v>429</v>
      </c>
      <c r="D44" s="324">
        <f>+Brutos!CJ43</f>
        <v>3.0777777777777779</v>
      </c>
      <c r="E44" s="329">
        <f>+Brutos!CK43</f>
        <v>0</v>
      </c>
      <c r="F44" s="325">
        <f>+Brutos!CL43</f>
        <v>3.0777777777777779</v>
      </c>
      <c r="G44" s="326">
        <f>+Brutos!CM43</f>
        <v>2</v>
      </c>
      <c r="H44" s="327">
        <f>+Brutos!CN43</f>
        <v>0</v>
      </c>
      <c r="I44" s="328">
        <f>+Brutos!CO43</f>
        <v>2</v>
      </c>
      <c r="J44" s="326">
        <f>+Brutos!CP43</f>
        <v>3.3333333333333335</v>
      </c>
      <c r="K44" s="327">
        <f>+Brutos!CQ43</f>
        <v>0</v>
      </c>
      <c r="L44" s="328">
        <f>+Brutos!CR43</f>
        <v>3.3333333333333335</v>
      </c>
      <c r="M44" s="326">
        <f>+Brutos!CS43</f>
        <v>3.5555555555555558</v>
      </c>
      <c r="N44" s="327">
        <f>+Brutos!CT43</f>
        <v>0</v>
      </c>
      <c r="O44" s="328">
        <f>+Brutos!CU43</f>
        <v>3.5555555555555558</v>
      </c>
      <c r="P44" s="326">
        <f>+Brutos!CV43</f>
        <v>3.5</v>
      </c>
      <c r="Q44" s="327">
        <f>+Brutos!CW43</f>
        <v>0</v>
      </c>
      <c r="R44" s="328">
        <f>+Brutos!CX43</f>
        <v>3.5</v>
      </c>
      <c r="S44" s="326">
        <f>+Brutos!CY43</f>
        <v>3</v>
      </c>
      <c r="T44" s="327">
        <f>+Brutos!CZ43</f>
        <v>0</v>
      </c>
      <c r="U44" s="328">
        <f>+Brutos!DA43</f>
        <v>3</v>
      </c>
      <c r="V44" s="326">
        <f>+Brutos!DB43</f>
        <v>3</v>
      </c>
      <c r="W44" s="327">
        <f>+Brutos!DC43</f>
        <v>0</v>
      </c>
      <c r="X44" s="328">
        <f>+Brutos!DD43</f>
        <v>3</v>
      </c>
      <c r="Y44" s="326">
        <f>+Brutos!DE43</f>
        <v>1</v>
      </c>
      <c r="Z44" s="327">
        <f>+Brutos!DF43</f>
        <v>0</v>
      </c>
      <c r="AA44" s="328">
        <f>+Brutos!DG43</f>
        <v>1</v>
      </c>
      <c r="AB44" s="326">
        <f>+Brutos!DH43</f>
        <v>3.25</v>
      </c>
      <c r="AC44" s="327">
        <f>+Brutos!DI43</f>
        <v>0</v>
      </c>
      <c r="AD44" s="328">
        <f>+Brutos!DJ43</f>
        <v>3.25</v>
      </c>
      <c r="AE44" s="326">
        <f>+Brutos!DK43</f>
        <v>3</v>
      </c>
      <c r="AF44" s="327">
        <f>+Brutos!DL43</f>
        <v>0</v>
      </c>
      <c r="AG44" s="328">
        <f>+Brutos!DM43</f>
        <v>3</v>
      </c>
      <c r="AH44" s="326">
        <f>+Brutos!DN43</f>
        <v>3.75</v>
      </c>
      <c r="AI44" s="327">
        <f>+Brutos!DO43</f>
        <v>0</v>
      </c>
      <c r="AJ44" s="328">
        <f>+Brutos!DP43</f>
        <v>3.75</v>
      </c>
      <c r="AK44" s="326">
        <f>+Brutos!DQ43</f>
        <v>3.3333333333333335</v>
      </c>
      <c r="AL44" s="327">
        <f>+Brutos!DR43</f>
        <v>0</v>
      </c>
      <c r="AM44" s="328">
        <f>+Brutos!DS43</f>
        <v>3.3333333333333335</v>
      </c>
      <c r="AN44" s="326">
        <f>+Brutos!DT43</f>
        <v>4</v>
      </c>
      <c r="AO44" s="327">
        <f>+Brutos!DU43</f>
        <v>0</v>
      </c>
      <c r="AP44" s="328">
        <f>+Brutos!DV43</f>
        <v>4</v>
      </c>
      <c r="AQ44" s="326">
        <f>+Brutos!DW43</f>
        <v>4</v>
      </c>
      <c r="AR44" s="327">
        <f>+Brutos!DX43</f>
        <v>0</v>
      </c>
      <c r="AS44" s="328">
        <f>+Brutos!DY43</f>
        <v>4</v>
      </c>
      <c r="AT44" s="326">
        <f>+Brutos!DZ43</f>
        <v>3.75</v>
      </c>
      <c r="AU44" s="327">
        <f>+Brutos!EA43</f>
        <v>0</v>
      </c>
      <c r="AV44" s="328">
        <f>+Brutos!EB43</f>
        <v>3.75</v>
      </c>
      <c r="AW44" s="326">
        <f>+Brutos!EC43</f>
        <v>3.25</v>
      </c>
      <c r="AX44" s="327">
        <f>+Brutos!ED43</f>
        <v>0</v>
      </c>
      <c r="AY44" s="328">
        <f>+Brutos!EE43</f>
        <v>3.25</v>
      </c>
      <c r="AZ44" s="326">
        <f>+Brutos!EF43</f>
        <v>3</v>
      </c>
      <c r="BA44" s="327">
        <f>+Brutos!EG43</f>
        <v>0</v>
      </c>
      <c r="BB44" s="328">
        <f>+Brutos!EH43</f>
        <v>3</v>
      </c>
      <c r="BC44" s="326">
        <f>+Brutos!EI43</f>
        <v>3.5</v>
      </c>
      <c r="BD44" s="327">
        <f>+Brutos!EJ43</f>
        <v>0</v>
      </c>
      <c r="BE44" s="328">
        <f>+Brutos!EK43</f>
        <v>3.5</v>
      </c>
      <c r="BF44" s="326">
        <f>+Brutos!EL43</f>
        <v>3.5</v>
      </c>
      <c r="BG44" s="327">
        <f>+Brutos!EM43</f>
        <v>0</v>
      </c>
      <c r="BH44" s="328">
        <f>+Brutos!EN43</f>
        <v>3.5</v>
      </c>
      <c r="BI44" s="326">
        <f>+Brutos!EO43</f>
        <v>2</v>
      </c>
      <c r="BJ44" s="327">
        <f>+Brutos!EP43</f>
        <v>0</v>
      </c>
      <c r="BK44" s="328">
        <f>+Brutos!EQ43</f>
        <v>2</v>
      </c>
      <c r="BL44" s="326">
        <f>+Brutos!ER43</f>
        <v>4</v>
      </c>
      <c r="BM44" s="327">
        <f>+Brutos!ES43</f>
        <v>0</v>
      </c>
      <c r="BN44" s="328">
        <f>+Brutos!ET43</f>
        <v>4</v>
      </c>
    </row>
  </sheetData>
  <autoFilter ref="B7:BN41"/>
  <conditionalFormatting sqref="D8:BN44">
    <cfRule type="containsErrors" dxfId="1" priority="1">
      <formula>ISERROR(D8)</formula>
    </cfRule>
  </conditionalFormatting>
  <pageMargins left="0.70866141732283472" right="0.70866141732283472" top="0.74803149606299213" bottom="0.74803149606299213" header="0.31496062992125984" footer="0.31496062992125984"/>
  <pageSetup paperSize="9" scale="34" fitToWidth="0" orientation="landscape" r:id="rId1"/>
  <colBreaks count="2" manualBreakCount="2">
    <brk id="24" max="1048575" man="1"/>
    <brk id="45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ET7997"/>
  <sheetViews>
    <sheetView zoomScale="70" zoomScaleNormal="70" workbookViewId="0">
      <pane xSplit="1" ySplit="6" topLeftCell="B219" activePane="bottomRight" state="frozen"/>
      <selection activeCell="T22" sqref="T22"/>
      <selection pane="topRight" activeCell="T22" sqref="T22"/>
      <selection pane="bottomLeft" activeCell="T22" sqref="T22"/>
      <selection pane="bottomRight" activeCell="F221" sqref="F221"/>
    </sheetView>
  </sheetViews>
  <sheetFormatPr baseColWidth="10" defaultRowHeight="15" x14ac:dyDescent="0.25"/>
  <cols>
    <col min="1" max="1" width="3.85546875" style="60" customWidth="1"/>
    <col min="2" max="2" width="24.28515625" style="55" customWidth="1"/>
    <col min="3" max="3" width="18.140625" style="60" customWidth="1"/>
    <col min="4" max="4" width="18.5703125" style="60" customWidth="1"/>
    <col min="5" max="5" width="8.5703125" style="60" customWidth="1"/>
    <col min="6" max="6" width="53.7109375" style="60" customWidth="1"/>
    <col min="7" max="7" width="9.140625" style="60" customWidth="1"/>
    <col min="8" max="8" width="14.42578125" style="60" customWidth="1"/>
    <col min="9" max="9" width="12" style="60" bestFit="1" customWidth="1"/>
    <col min="10" max="10" width="84.42578125" style="60" customWidth="1"/>
    <col min="11" max="11" width="9.140625" style="247" customWidth="1"/>
    <col min="12" max="26" width="11.5703125" style="60" customWidth="1"/>
    <col min="27" max="27" width="11.42578125" style="60" customWidth="1"/>
    <col min="28" max="28" width="14.5703125" style="60" customWidth="1"/>
    <col min="29" max="29" width="6.7109375" style="60" customWidth="1"/>
    <col min="30" max="37" width="6.85546875" style="60" customWidth="1"/>
    <col min="38" max="38" width="5.5703125" style="60" customWidth="1"/>
    <col min="39" max="39" width="5.28515625" style="60" customWidth="1"/>
    <col min="40" max="43" width="5.5703125" style="60" customWidth="1"/>
    <col min="44" max="44" width="7" style="60" customWidth="1"/>
    <col min="45" max="45" width="8" style="60" customWidth="1"/>
    <col min="46" max="46" width="7.140625" style="60" customWidth="1"/>
    <col min="47" max="47" width="7.28515625" style="60" customWidth="1"/>
    <col min="48" max="48" width="7.5703125" style="60" customWidth="1"/>
    <col min="49" max="49" width="7.7109375" style="60" customWidth="1"/>
    <col min="50" max="50" width="13.140625" style="60" customWidth="1"/>
    <col min="51" max="51" width="5.5703125" style="60" customWidth="1"/>
    <col min="52" max="53" width="12.42578125" style="60" customWidth="1"/>
    <col min="54" max="54" width="10.7109375" style="60" customWidth="1"/>
    <col min="55" max="68" width="8.42578125" style="60" customWidth="1"/>
    <col min="69" max="69" width="10.140625" style="55" bestFit="1" customWidth="1"/>
    <col min="70" max="70" width="12.42578125" style="60" customWidth="1"/>
    <col min="71" max="71" width="8.5703125" style="60" customWidth="1"/>
    <col min="72" max="85" width="8.42578125" style="60" customWidth="1"/>
    <col min="86" max="86" width="10.140625" style="55" bestFit="1" customWidth="1"/>
    <col min="87" max="87" width="11.42578125" style="60" customWidth="1"/>
    <col min="88" max="88" width="6.5703125" style="60" customWidth="1"/>
    <col min="89" max="89" width="8.85546875" style="60" customWidth="1"/>
    <col min="90" max="90" width="8.42578125" style="60" customWidth="1"/>
    <col min="91" max="91" width="8.7109375" style="55" customWidth="1"/>
    <col min="92" max="92" width="8.85546875" style="60" customWidth="1"/>
    <col min="93" max="94" width="8.7109375" style="60" customWidth="1"/>
    <col min="95" max="95" width="8.85546875" style="60" customWidth="1"/>
    <col min="96" max="97" width="8.7109375" style="60" customWidth="1"/>
    <col min="98" max="98" width="8.85546875" style="60" customWidth="1"/>
    <col min="99" max="100" width="8.7109375" style="60" customWidth="1"/>
    <col min="101" max="101" width="8.85546875" style="60" customWidth="1"/>
    <col min="102" max="103" width="8.7109375" style="60" customWidth="1"/>
    <col min="104" max="104" width="8.85546875" style="60" customWidth="1"/>
    <col min="105" max="105" width="8.7109375" style="60" customWidth="1"/>
    <col min="106" max="106" width="10.42578125" style="60" bestFit="1" customWidth="1"/>
    <col min="107" max="107" width="10.7109375" style="60" bestFit="1" customWidth="1"/>
    <col min="108" max="108" width="9" style="60" bestFit="1" customWidth="1"/>
    <col min="109" max="109" width="10.42578125" style="60" bestFit="1" customWidth="1"/>
    <col min="110" max="110" width="10.7109375" style="60" bestFit="1" customWidth="1"/>
    <col min="111" max="111" width="9" style="60" bestFit="1" customWidth="1"/>
    <col min="112" max="112" width="10.42578125" style="60" bestFit="1" customWidth="1"/>
    <col min="113" max="113" width="10.7109375" style="60" bestFit="1" customWidth="1"/>
    <col min="114" max="114" width="9" style="60" bestFit="1" customWidth="1"/>
    <col min="115" max="115" width="10.42578125" style="60" bestFit="1" customWidth="1"/>
    <col min="116" max="116" width="10.7109375" style="60" bestFit="1" customWidth="1"/>
    <col min="117" max="117" width="9" style="60" bestFit="1" customWidth="1"/>
    <col min="118" max="118" width="10.42578125" style="60" bestFit="1" customWidth="1"/>
    <col min="119" max="119" width="10.7109375" style="60" bestFit="1" customWidth="1"/>
    <col min="120" max="120" width="9" style="60" bestFit="1" customWidth="1"/>
    <col min="121" max="121" width="10.42578125" style="60" bestFit="1" customWidth="1"/>
    <col min="122" max="122" width="10.7109375" style="60" bestFit="1" customWidth="1"/>
    <col min="123" max="123" width="9" style="60" bestFit="1" customWidth="1"/>
    <col min="124" max="124" width="10.42578125" style="60" bestFit="1" customWidth="1"/>
    <col min="125" max="125" width="10.7109375" style="60" bestFit="1" customWidth="1"/>
    <col min="126" max="126" width="9" style="60" bestFit="1" customWidth="1"/>
    <col min="127" max="127" width="10.42578125" style="60" bestFit="1" customWidth="1"/>
    <col min="128" max="128" width="10.7109375" style="60" bestFit="1" customWidth="1"/>
    <col min="129" max="129" width="9" style="60" bestFit="1" customWidth="1"/>
    <col min="130" max="130" width="10.42578125" style="60" bestFit="1" customWidth="1"/>
    <col min="131" max="131" width="10.7109375" style="60" bestFit="1" customWidth="1"/>
    <col min="132" max="132" width="9" style="60" bestFit="1" customWidth="1"/>
    <col min="133" max="133" width="11.42578125" style="60" customWidth="1"/>
    <col min="134" max="134" width="9" style="60" bestFit="1" customWidth="1"/>
    <col min="135" max="135" width="9.42578125" style="60" bestFit="1" customWidth="1"/>
    <col min="136" max="136" width="11.42578125" style="60" customWidth="1"/>
    <col min="137" max="137" width="9" style="60" bestFit="1" customWidth="1"/>
    <col min="138" max="138" width="9.42578125" style="60" bestFit="1" customWidth="1"/>
    <col min="139" max="139" width="11.42578125" style="60" customWidth="1"/>
    <col min="140" max="140" width="9" style="60" bestFit="1" customWidth="1"/>
    <col min="141" max="141" width="9.42578125" style="60" bestFit="1" customWidth="1"/>
    <col min="142" max="142" width="11.42578125" style="60" customWidth="1"/>
    <col min="143" max="143" width="9" style="60" bestFit="1" customWidth="1"/>
    <col min="144" max="144" width="9.42578125" style="60" bestFit="1" customWidth="1"/>
    <col min="145" max="145" width="11.42578125" style="60" customWidth="1"/>
    <col min="146" max="146" width="9" style="60" bestFit="1" customWidth="1"/>
    <col min="147" max="147" width="9.42578125" style="60" bestFit="1" customWidth="1"/>
    <col min="148" max="148" width="11.42578125" style="60" customWidth="1"/>
    <col min="149" max="149" width="9" style="60" bestFit="1" customWidth="1"/>
    <col min="150" max="150" width="9.42578125" style="60" bestFit="1" customWidth="1"/>
    <col min="151" max="16384" width="11.42578125" style="60"/>
  </cols>
  <sheetData>
    <row r="1" spans="2:150" s="1" customFormat="1" ht="35.25" customHeight="1" x14ac:dyDescent="0.25">
      <c r="B1" s="31"/>
      <c r="C1"/>
      <c r="D1"/>
      <c r="E1"/>
      <c r="F1"/>
      <c r="K1" s="243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55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  <c r="CG1" s="60"/>
      <c r="CH1" s="55"/>
      <c r="CI1" s="60"/>
      <c r="CJ1" s="60"/>
      <c r="CK1" s="60"/>
      <c r="CL1" s="60"/>
      <c r="CM1" s="55"/>
      <c r="CN1" s="60"/>
      <c r="CO1" s="60"/>
      <c r="CP1" s="60"/>
      <c r="CQ1" s="60"/>
      <c r="CR1" s="60"/>
      <c r="CS1" s="60"/>
      <c r="CT1" s="60"/>
      <c r="CU1" s="60"/>
      <c r="CV1" s="60"/>
      <c r="CW1" s="60"/>
      <c r="CX1" s="60"/>
      <c r="CY1" s="60"/>
      <c r="CZ1" s="60"/>
      <c r="DA1" s="60"/>
      <c r="DB1" s="60"/>
      <c r="DC1" s="60"/>
      <c r="DD1" s="60"/>
      <c r="DE1" s="60"/>
      <c r="DF1" s="60"/>
      <c r="DG1" s="60"/>
      <c r="DH1" s="60"/>
      <c r="DI1" s="60"/>
      <c r="DJ1" s="60"/>
      <c r="DK1" s="60"/>
      <c r="DL1" s="60"/>
      <c r="DM1" s="60"/>
      <c r="DN1" s="60"/>
      <c r="DO1" s="60"/>
      <c r="DP1" s="60"/>
      <c r="DQ1" s="60"/>
      <c r="DR1" s="60"/>
      <c r="DS1" s="60"/>
      <c r="DT1" s="60"/>
      <c r="DU1" s="60"/>
      <c r="DV1" s="60"/>
      <c r="DW1" s="60"/>
      <c r="DX1" s="60"/>
      <c r="DY1" s="60"/>
      <c r="DZ1" s="60"/>
      <c r="EA1" s="60"/>
      <c r="EB1" s="60"/>
      <c r="EC1" s="60"/>
      <c r="ED1" s="60"/>
      <c r="EE1" s="60"/>
      <c r="EF1" s="60"/>
      <c r="EG1" s="60"/>
      <c r="EH1" s="60"/>
      <c r="EI1" s="60"/>
      <c r="EJ1" s="60"/>
      <c r="EK1" s="60"/>
      <c r="EL1" s="60"/>
      <c r="EM1" s="60"/>
      <c r="EN1" s="60"/>
      <c r="EO1" s="60"/>
      <c r="EP1" s="60"/>
      <c r="EQ1" s="60"/>
      <c r="ER1" s="60"/>
      <c r="ES1" s="60"/>
      <c r="ET1" s="60"/>
    </row>
    <row r="2" spans="2:150" s="1" customFormat="1" x14ac:dyDescent="0.25">
      <c r="B2" s="31"/>
      <c r="C2"/>
      <c r="D2"/>
      <c r="E2"/>
      <c r="F2"/>
      <c r="K2" s="243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55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  <c r="CG2" s="60"/>
      <c r="CH2" s="55"/>
      <c r="CI2" s="60"/>
      <c r="CJ2" s="60"/>
      <c r="CK2" s="60"/>
      <c r="CL2" s="60"/>
      <c r="CM2" s="55"/>
      <c r="CN2" s="60"/>
      <c r="CO2" s="60"/>
      <c r="CP2" s="60"/>
      <c r="CQ2" s="60"/>
      <c r="CR2" s="60"/>
      <c r="CS2" s="60"/>
      <c r="CT2" s="60"/>
      <c r="CU2" s="60"/>
      <c r="CV2" s="60"/>
      <c r="CW2" s="60"/>
      <c r="CX2" s="60"/>
      <c r="CY2" s="60"/>
      <c r="CZ2" s="60"/>
      <c r="DA2" s="60"/>
      <c r="DB2" s="60"/>
      <c r="DC2" s="60"/>
      <c r="DD2" s="60"/>
      <c r="DE2" s="60"/>
      <c r="DF2" s="60"/>
      <c r="DG2" s="60"/>
      <c r="DH2" s="60"/>
      <c r="DI2" s="60"/>
      <c r="DJ2" s="60"/>
      <c r="DK2" s="60"/>
      <c r="DL2" s="60"/>
      <c r="DM2" s="60"/>
      <c r="DN2" s="60"/>
      <c r="DO2" s="60"/>
      <c r="DP2" s="60"/>
      <c r="DQ2" s="60"/>
      <c r="DR2" s="60"/>
      <c r="DS2" s="60"/>
      <c r="DT2" s="60"/>
      <c r="DU2" s="60"/>
      <c r="DV2" s="60"/>
      <c r="DW2" s="60"/>
      <c r="DX2" s="60"/>
      <c r="DY2" s="60"/>
      <c r="DZ2" s="60"/>
      <c r="EA2" s="60"/>
      <c r="EB2" s="60"/>
      <c r="EC2" s="60"/>
      <c r="ED2" s="60"/>
      <c r="EE2" s="60"/>
      <c r="EF2" s="60"/>
      <c r="EG2" s="60"/>
      <c r="EH2" s="60"/>
      <c r="EI2" s="60"/>
      <c r="EJ2" s="60"/>
      <c r="EK2" s="60"/>
      <c r="EL2" s="60"/>
      <c r="EM2" s="60"/>
      <c r="EN2" s="60"/>
      <c r="EO2" s="60"/>
      <c r="EP2" s="60"/>
      <c r="EQ2" s="60"/>
      <c r="ER2" s="60"/>
      <c r="ES2" s="60"/>
      <c r="ET2" s="60"/>
    </row>
    <row r="3" spans="2:150" s="1" customFormat="1" ht="29.25" thickBot="1" x14ac:dyDescent="0.3">
      <c r="B3" s="295" t="s">
        <v>324</v>
      </c>
      <c r="C3" s="51"/>
      <c r="D3" s="51"/>
      <c r="E3" s="51"/>
      <c r="F3" s="51"/>
      <c r="K3" s="243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  <c r="BM3" s="60"/>
      <c r="BN3" s="60"/>
      <c r="BO3" s="60"/>
      <c r="BP3" s="60"/>
      <c r="BQ3" s="55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0"/>
      <c r="CF3" s="60"/>
      <c r="CG3" s="60"/>
      <c r="CH3" s="55"/>
      <c r="CI3" s="60"/>
      <c r="CJ3" s="60"/>
      <c r="CK3" s="60"/>
      <c r="CL3" s="60"/>
      <c r="CM3" s="55"/>
      <c r="CN3" s="60"/>
      <c r="CO3" s="60"/>
      <c r="CP3" s="60"/>
      <c r="CQ3" s="60"/>
      <c r="CR3" s="60"/>
      <c r="CS3" s="60"/>
      <c r="CT3" s="60"/>
      <c r="CU3" s="60"/>
      <c r="CV3" s="60"/>
      <c r="CW3" s="60"/>
      <c r="CX3" s="60"/>
      <c r="CY3" s="60"/>
      <c r="CZ3" s="60"/>
      <c r="DA3" s="60"/>
      <c r="DB3" s="60"/>
      <c r="DC3" s="60"/>
      <c r="DD3" s="60"/>
      <c r="DE3" s="60"/>
      <c r="DF3" s="60"/>
      <c r="DG3" s="60"/>
      <c r="DH3" s="60"/>
      <c r="DI3" s="60"/>
      <c r="DJ3" s="60"/>
      <c r="DK3" s="60"/>
      <c r="DL3" s="60"/>
      <c r="DM3" s="60"/>
      <c r="DN3" s="60"/>
      <c r="DO3" s="60"/>
      <c r="DP3" s="60"/>
      <c r="DQ3" s="60"/>
      <c r="DR3" s="60"/>
      <c r="DS3" s="60"/>
      <c r="DT3" s="60"/>
      <c r="DU3" s="60"/>
      <c r="DV3" s="60"/>
      <c r="DW3" s="60"/>
      <c r="DX3" s="60"/>
      <c r="DY3" s="60"/>
      <c r="DZ3" s="60"/>
      <c r="EA3" s="60"/>
      <c r="EB3" s="60"/>
      <c r="EC3" s="60"/>
      <c r="ED3" s="60"/>
      <c r="EE3" s="60"/>
      <c r="EF3" s="60"/>
      <c r="EG3" s="60"/>
      <c r="EH3" s="60"/>
      <c r="EI3" s="60"/>
      <c r="EJ3" s="60"/>
      <c r="EK3" s="60"/>
      <c r="EL3" s="60"/>
      <c r="EM3" s="60"/>
      <c r="EN3" s="60"/>
      <c r="EO3" s="60"/>
      <c r="EP3" s="60"/>
      <c r="EQ3" s="60"/>
      <c r="ER3" s="60"/>
      <c r="ES3" s="60"/>
      <c r="ET3" s="60"/>
    </row>
    <row r="4" spans="2:150" s="1" customFormat="1" ht="72.75" customHeight="1" x14ac:dyDescent="0.25">
      <c r="B4" s="49"/>
      <c r="K4" s="243"/>
      <c r="L4" s="431" t="s">
        <v>156</v>
      </c>
      <c r="M4" s="433"/>
      <c r="N4" s="434" t="s">
        <v>160</v>
      </c>
      <c r="O4" s="435"/>
      <c r="P4" s="436"/>
      <c r="Q4" s="437" t="s">
        <v>165</v>
      </c>
      <c r="R4" s="438"/>
      <c r="S4" s="438"/>
      <c r="T4" s="438"/>
      <c r="U4" s="438"/>
      <c r="V4" s="439"/>
      <c r="W4" s="437" t="s">
        <v>166</v>
      </c>
      <c r="X4" s="439"/>
      <c r="Y4" s="437" t="s">
        <v>167</v>
      </c>
      <c r="Z4" s="439"/>
      <c r="AA4" s="98"/>
      <c r="AC4" s="431" t="s">
        <v>156</v>
      </c>
      <c r="AD4" s="433"/>
      <c r="AE4" s="428" t="s">
        <v>160</v>
      </c>
      <c r="AF4" s="429"/>
      <c r="AG4" s="430"/>
      <c r="AH4" s="431" t="s">
        <v>165</v>
      </c>
      <c r="AI4" s="432"/>
      <c r="AJ4" s="432"/>
      <c r="AK4" s="432"/>
      <c r="AL4" s="432"/>
      <c r="AM4" s="433"/>
      <c r="AN4" s="431" t="s">
        <v>166</v>
      </c>
      <c r="AO4" s="433"/>
      <c r="AP4" s="431" t="s">
        <v>167</v>
      </c>
      <c r="AQ4" s="433"/>
      <c r="AX4" s="60"/>
      <c r="BB4" s="60"/>
      <c r="BC4" s="60"/>
      <c r="BD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55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0"/>
      <c r="CH4" s="55"/>
      <c r="CI4" s="60"/>
      <c r="CJ4" s="60"/>
      <c r="CK4" s="60"/>
      <c r="CL4" s="60"/>
      <c r="CM4" s="55"/>
      <c r="CN4" s="60"/>
      <c r="CO4" s="60"/>
      <c r="CP4" s="60"/>
      <c r="CQ4" s="60"/>
      <c r="CR4" s="60"/>
      <c r="CS4" s="60"/>
      <c r="CT4" s="60"/>
      <c r="CU4" s="60"/>
      <c r="CV4" s="60"/>
      <c r="CW4" s="60"/>
      <c r="CX4" s="60"/>
      <c r="CY4" s="60"/>
      <c r="CZ4" s="60"/>
      <c r="DA4" s="60"/>
      <c r="DB4" s="60"/>
      <c r="DC4" s="60"/>
      <c r="DD4" s="60"/>
      <c r="DE4" s="60"/>
      <c r="DF4" s="60"/>
      <c r="DG4" s="60"/>
      <c r="DH4" s="60"/>
      <c r="DI4" s="60"/>
      <c r="DJ4" s="60"/>
      <c r="DK4" s="60"/>
      <c r="DL4" s="60"/>
      <c r="DM4" s="60"/>
      <c r="DN4" s="60"/>
      <c r="DO4" s="60"/>
      <c r="DP4" s="60"/>
      <c r="DQ4" s="60"/>
      <c r="DR4" s="60"/>
      <c r="DS4" s="60"/>
      <c r="DT4" s="60"/>
      <c r="DU4" s="60"/>
      <c r="DV4" s="60"/>
      <c r="DW4" s="60"/>
      <c r="DX4" s="60"/>
      <c r="DY4" s="60"/>
      <c r="DZ4" s="60"/>
      <c r="EA4" s="60"/>
      <c r="EB4" s="60"/>
      <c r="EC4" s="60"/>
      <c r="ED4" s="60"/>
      <c r="EE4" s="60"/>
      <c r="EF4" s="60"/>
      <c r="EG4" s="60"/>
      <c r="EH4" s="60"/>
      <c r="EI4" s="60"/>
      <c r="EJ4" s="60"/>
      <c r="EK4" s="60"/>
      <c r="EL4" s="60"/>
      <c r="EM4" s="60"/>
      <c r="EN4" s="60"/>
      <c r="EO4" s="60"/>
      <c r="EP4" s="60"/>
      <c r="EQ4" s="60"/>
      <c r="ER4" s="60"/>
      <c r="ES4" s="60"/>
      <c r="ET4" s="60"/>
    </row>
    <row r="5" spans="2:150" s="54" customFormat="1" ht="42" customHeight="1" thickBot="1" x14ac:dyDescent="0.3">
      <c r="B5" s="59"/>
      <c r="K5" s="244"/>
      <c r="L5" s="181" t="s">
        <v>155</v>
      </c>
      <c r="M5" s="182" t="s">
        <v>290</v>
      </c>
      <c r="N5" s="183" t="s">
        <v>291</v>
      </c>
      <c r="O5" s="69" t="s">
        <v>54</v>
      </c>
      <c r="P5" s="182" t="s">
        <v>55</v>
      </c>
      <c r="Q5" s="183" t="s">
        <v>69</v>
      </c>
      <c r="R5" s="69" t="s">
        <v>57</v>
      </c>
      <c r="S5" s="69" t="s">
        <v>58</v>
      </c>
      <c r="T5" s="69" t="s">
        <v>59</v>
      </c>
      <c r="U5" s="69" t="s">
        <v>163</v>
      </c>
      <c r="V5" s="182" t="s">
        <v>164</v>
      </c>
      <c r="W5" s="183" t="s">
        <v>168</v>
      </c>
      <c r="X5" s="182" t="s">
        <v>169</v>
      </c>
      <c r="Y5" s="183" t="s">
        <v>170</v>
      </c>
      <c r="Z5" s="182" t="s">
        <v>171</v>
      </c>
      <c r="AC5" s="181" t="s">
        <v>155</v>
      </c>
      <c r="AD5" s="182" t="s">
        <v>173</v>
      </c>
      <c r="AE5" s="183" t="s">
        <v>157</v>
      </c>
      <c r="AF5" s="69" t="s">
        <v>158</v>
      </c>
      <c r="AG5" s="182" t="s">
        <v>159</v>
      </c>
      <c r="AH5" s="183" t="s">
        <v>161</v>
      </c>
      <c r="AI5" s="69" t="s">
        <v>162</v>
      </c>
      <c r="AJ5" s="69" t="s">
        <v>58</v>
      </c>
      <c r="AK5" s="69" t="s">
        <v>59</v>
      </c>
      <c r="AL5" s="69" t="s">
        <v>163</v>
      </c>
      <c r="AM5" s="182" t="s">
        <v>164</v>
      </c>
      <c r="AN5" s="183" t="s">
        <v>168</v>
      </c>
      <c r="AO5" s="182" t="s">
        <v>169</v>
      </c>
      <c r="AP5" s="183" t="s">
        <v>170</v>
      </c>
      <c r="AQ5" s="182" t="s">
        <v>171</v>
      </c>
      <c r="BB5" s="171" t="s">
        <v>179</v>
      </c>
      <c r="BC5" s="170"/>
      <c r="BD5" s="170"/>
      <c r="BE5" s="170"/>
      <c r="BF5" s="170"/>
      <c r="BG5" s="170"/>
      <c r="BH5" s="170"/>
      <c r="BI5" s="170"/>
      <c r="BJ5" s="170"/>
      <c r="BK5" s="170"/>
      <c r="BL5" s="170"/>
      <c r="BM5" s="170"/>
      <c r="BN5" s="170"/>
      <c r="BO5" s="170"/>
      <c r="BP5" s="170"/>
      <c r="BQ5" s="169"/>
      <c r="BR5" s="170"/>
      <c r="BS5" s="171" t="s">
        <v>306</v>
      </c>
      <c r="BT5" s="170"/>
      <c r="BU5" s="170"/>
      <c r="BV5" s="170"/>
      <c r="BW5" s="170"/>
      <c r="BX5" s="170"/>
      <c r="BY5" s="170"/>
      <c r="BZ5" s="170"/>
      <c r="CA5" s="170"/>
      <c r="CB5" s="170"/>
      <c r="CC5" s="170"/>
      <c r="CD5" s="170"/>
      <c r="CE5" s="170"/>
      <c r="CF5" s="170"/>
      <c r="CG5" s="170"/>
      <c r="CH5" s="169"/>
      <c r="CI5" s="170"/>
      <c r="CJ5" s="170"/>
      <c r="CK5" s="170"/>
      <c r="CL5" s="170"/>
      <c r="CM5" s="169"/>
      <c r="CN5" s="170"/>
      <c r="CO5" s="170"/>
      <c r="CP5" s="170"/>
      <c r="CQ5" s="170"/>
      <c r="CR5" s="170"/>
      <c r="CS5" s="170"/>
      <c r="CT5" s="170"/>
      <c r="CU5" s="170"/>
      <c r="CV5" s="170"/>
      <c r="CW5" s="170"/>
      <c r="CX5" s="170"/>
      <c r="CY5" s="170"/>
      <c r="CZ5" s="170"/>
      <c r="DA5" s="170"/>
      <c r="DB5" s="170"/>
      <c r="DC5" s="170"/>
      <c r="DD5" s="170"/>
      <c r="DE5" s="170"/>
      <c r="DF5" s="170"/>
      <c r="DG5" s="170"/>
      <c r="DH5" s="170"/>
      <c r="DI5" s="170"/>
      <c r="DJ5" s="170"/>
      <c r="DK5" s="170"/>
      <c r="DL5" s="170"/>
      <c r="DM5" s="170"/>
      <c r="DN5" s="170"/>
      <c r="DO5" s="170"/>
      <c r="DP5" s="170"/>
      <c r="DQ5" s="170"/>
      <c r="DR5" s="170"/>
      <c r="DS5" s="170"/>
      <c r="DT5" s="170"/>
      <c r="DU5" s="170"/>
      <c r="DV5" s="170"/>
      <c r="DW5" s="170"/>
      <c r="DX5" s="170"/>
      <c r="DY5" s="170"/>
      <c r="DZ5" s="170"/>
      <c r="EA5" s="170"/>
      <c r="EB5" s="170"/>
      <c r="EC5" s="170"/>
      <c r="ED5" s="170"/>
      <c r="EE5" s="170"/>
      <c r="EF5" s="170"/>
      <c r="EG5" s="170"/>
      <c r="EH5" s="170"/>
      <c r="EI5" s="170"/>
      <c r="EJ5" s="170"/>
      <c r="EK5" s="170"/>
      <c r="EL5" s="170"/>
      <c r="EM5" s="170"/>
      <c r="EN5" s="170"/>
      <c r="EO5" s="170"/>
      <c r="EP5" s="170"/>
      <c r="EQ5" s="170"/>
      <c r="ER5" s="170"/>
      <c r="ES5" s="170"/>
      <c r="ET5" s="170"/>
    </row>
    <row r="6" spans="2:150" s="1" customFormat="1" ht="69" customHeight="1" thickBot="1" x14ac:dyDescent="0.3">
      <c r="B6" s="43" t="s">
        <v>22</v>
      </c>
      <c r="C6" s="33" t="s">
        <v>73</v>
      </c>
      <c r="D6" s="33" t="s">
        <v>44</v>
      </c>
      <c r="E6" s="33" t="s">
        <v>348</v>
      </c>
      <c r="F6" s="33" t="s">
        <v>76</v>
      </c>
      <c r="G6" s="33"/>
      <c r="H6" s="33" t="s">
        <v>77</v>
      </c>
      <c r="I6" s="43" t="s">
        <v>472</v>
      </c>
      <c r="J6" s="33" t="s">
        <v>473</v>
      </c>
      <c r="K6" s="33" t="s">
        <v>28</v>
      </c>
      <c r="L6" s="43" t="s">
        <v>30</v>
      </c>
      <c r="M6" s="199" t="s">
        <v>31</v>
      </c>
      <c r="N6" s="43" t="s">
        <v>32</v>
      </c>
      <c r="O6" s="33" t="s">
        <v>33</v>
      </c>
      <c r="P6" s="44" t="s">
        <v>34</v>
      </c>
      <c r="Q6" s="43" t="s">
        <v>35</v>
      </c>
      <c r="R6" s="33" t="s">
        <v>36</v>
      </c>
      <c r="S6" s="33" t="s">
        <v>37</v>
      </c>
      <c r="T6" s="33" t="s">
        <v>38</v>
      </c>
      <c r="U6" s="33" t="s">
        <v>39</v>
      </c>
      <c r="V6" s="44" t="s">
        <v>319</v>
      </c>
      <c r="W6" s="43" t="s">
        <v>320</v>
      </c>
      <c r="X6" s="44" t="s">
        <v>321</v>
      </c>
      <c r="Y6" s="200" t="s">
        <v>322</v>
      </c>
      <c r="Z6" s="44" t="s">
        <v>323</v>
      </c>
      <c r="AA6" s="33"/>
      <c r="AB6" s="43" t="s">
        <v>40</v>
      </c>
      <c r="AC6" s="196" t="s">
        <v>30</v>
      </c>
      <c r="AD6" s="197" t="s">
        <v>31</v>
      </c>
      <c r="AE6" s="196" t="s">
        <v>32</v>
      </c>
      <c r="AF6" s="84" t="s">
        <v>33</v>
      </c>
      <c r="AG6" s="197" t="s">
        <v>34</v>
      </c>
      <c r="AH6" s="196" t="s">
        <v>35</v>
      </c>
      <c r="AI6" s="84" t="s">
        <v>36</v>
      </c>
      <c r="AJ6" s="84" t="s">
        <v>37</v>
      </c>
      <c r="AK6" s="84" t="s">
        <v>38</v>
      </c>
      <c r="AL6" s="84" t="s">
        <v>39</v>
      </c>
      <c r="AM6" s="197" t="s">
        <v>319</v>
      </c>
      <c r="AN6" s="196" t="s">
        <v>320</v>
      </c>
      <c r="AO6" s="197" t="s">
        <v>321</v>
      </c>
      <c r="AP6" s="196" t="s">
        <v>322</v>
      </c>
      <c r="AQ6" s="197" t="s">
        <v>323</v>
      </c>
      <c r="AR6" s="33" t="s">
        <v>174</v>
      </c>
      <c r="AS6" s="33" t="s">
        <v>175</v>
      </c>
      <c r="AT6" s="33" t="s">
        <v>176</v>
      </c>
      <c r="AU6" s="33" t="s">
        <v>177</v>
      </c>
      <c r="AV6" s="33" t="s">
        <v>178</v>
      </c>
      <c r="AW6" s="33" t="s">
        <v>29</v>
      </c>
      <c r="AX6" s="231" t="s">
        <v>184</v>
      </c>
      <c r="BB6" s="43" t="s">
        <v>30</v>
      </c>
      <c r="BC6" s="33" t="s">
        <v>31</v>
      </c>
      <c r="BD6" s="33" t="s">
        <v>32</v>
      </c>
      <c r="BE6" s="33" t="s">
        <v>33</v>
      </c>
      <c r="BF6" s="33" t="s">
        <v>34</v>
      </c>
      <c r="BG6" s="33" t="s">
        <v>35</v>
      </c>
      <c r="BH6" s="33" t="s">
        <v>36</v>
      </c>
      <c r="BI6" s="33" t="s">
        <v>37</v>
      </c>
      <c r="BJ6" s="33" t="s">
        <v>38</v>
      </c>
      <c r="BK6" s="33" t="s">
        <v>39</v>
      </c>
      <c r="BL6" s="33" t="s">
        <v>319</v>
      </c>
      <c r="BM6" s="33" t="s">
        <v>320</v>
      </c>
      <c r="BN6" s="33" t="s">
        <v>321</v>
      </c>
      <c r="BO6" s="33" t="s">
        <v>322</v>
      </c>
      <c r="BP6" s="44" t="s">
        <v>323</v>
      </c>
      <c r="BQ6" s="312" t="s">
        <v>41</v>
      </c>
      <c r="BR6" s="60"/>
      <c r="BS6" s="43" t="s">
        <v>30</v>
      </c>
      <c r="BT6" s="33" t="s">
        <v>31</v>
      </c>
      <c r="BU6" s="33" t="s">
        <v>32</v>
      </c>
      <c r="BV6" s="33" t="s">
        <v>33</v>
      </c>
      <c r="BW6" s="33" t="s">
        <v>34</v>
      </c>
      <c r="BX6" s="33" t="s">
        <v>35</v>
      </c>
      <c r="BY6" s="33" t="s">
        <v>36</v>
      </c>
      <c r="BZ6" s="33" t="s">
        <v>37</v>
      </c>
      <c r="CA6" s="33" t="s">
        <v>38</v>
      </c>
      <c r="CB6" s="33" t="s">
        <v>39</v>
      </c>
      <c r="CC6" s="33" t="s">
        <v>319</v>
      </c>
      <c r="CD6" s="33" t="s">
        <v>320</v>
      </c>
      <c r="CE6" s="33" t="s">
        <v>321</v>
      </c>
      <c r="CF6" s="33" t="s">
        <v>322</v>
      </c>
      <c r="CG6" s="44" t="s">
        <v>323</v>
      </c>
      <c r="CH6" s="312" t="s">
        <v>42</v>
      </c>
      <c r="CI6" s="60"/>
      <c r="CJ6" s="201" t="s">
        <v>245</v>
      </c>
      <c r="CK6" s="202" t="s">
        <v>246</v>
      </c>
      <c r="CL6" s="203" t="s">
        <v>247</v>
      </c>
      <c r="CM6" s="204" t="s">
        <v>185</v>
      </c>
      <c r="CN6" s="205" t="s">
        <v>186</v>
      </c>
      <c r="CO6" s="205" t="s">
        <v>187</v>
      </c>
      <c r="CP6" s="205" t="s">
        <v>188</v>
      </c>
      <c r="CQ6" s="205" t="s">
        <v>189</v>
      </c>
      <c r="CR6" s="205" t="s">
        <v>190</v>
      </c>
      <c r="CS6" s="205" t="s">
        <v>191</v>
      </c>
      <c r="CT6" s="205" t="s">
        <v>192</v>
      </c>
      <c r="CU6" s="205" t="s">
        <v>193</v>
      </c>
      <c r="CV6" s="205" t="s">
        <v>194</v>
      </c>
      <c r="CW6" s="205" t="s">
        <v>195</v>
      </c>
      <c r="CX6" s="205" t="s">
        <v>196</v>
      </c>
      <c r="CY6" s="206" t="s">
        <v>197</v>
      </c>
      <c r="CZ6" s="206" t="s">
        <v>198</v>
      </c>
      <c r="DA6" s="162" t="s">
        <v>199</v>
      </c>
      <c r="DB6" s="206" t="s">
        <v>200</v>
      </c>
      <c r="DC6" s="206" t="s">
        <v>202</v>
      </c>
      <c r="DD6" s="206" t="s">
        <v>203</v>
      </c>
      <c r="DE6" s="206" t="s">
        <v>204</v>
      </c>
      <c r="DF6" s="206" t="s">
        <v>205</v>
      </c>
      <c r="DG6" s="206" t="s">
        <v>206</v>
      </c>
      <c r="DH6" s="206" t="s">
        <v>207</v>
      </c>
      <c r="DI6" s="206" t="s">
        <v>208</v>
      </c>
      <c r="DJ6" s="206" t="s">
        <v>209</v>
      </c>
      <c r="DK6" s="206" t="s">
        <v>210</v>
      </c>
      <c r="DL6" s="206" t="s">
        <v>211</v>
      </c>
      <c r="DM6" s="206" t="s">
        <v>212</v>
      </c>
      <c r="DN6" s="206" t="s">
        <v>213</v>
      </c>
      <c r="DO6" s="206" t="s">
        <v>201</v>
      </c>
      <c r="DP6" s="206" t="s">
        <v>214</v>
      </c>
      <c r="DQ6" s="206" t="s">
        <v>215</v>
      </c>
      <c r="DR6" s="206" t="s">
        <v>216</v>
      </c>
      <c r="DS6" s="206" t="s">
        <v>217</v>
      </c>
      <c r="DT6" s="206" t="s">
        <v>218</v>
      </c>
      <c r="DU6" s="206" t="s">
        <v>219</v>
      </c>
      <c r="DV6" s="206" t="s">
        <v>220</v>
      </c>
      <c r="DW6" s="206" t="s">
        <v>221</v>
      </c>
      <c r="DX6" s="206" t="s">
        <v>222</v>
      </c>
      <c r="DY6" s="206" t="s">
        <v>223</v>
      </c>
      <c r="DZ6" s="206" t="s">
        <v>224</v>
      </c>
      <c r="EA6" s="206" t="s">
        <v>225</v>
      </c>
      <c r="EB6" s="206" t="s">
        <v>226</v>
      </c>
      <c r="EC6" s="206" t="s">
        <v>227</v>
      </c>
      <c r="ED6" s="206" t="s">
        <v>228</v>
      </c>
      <c r="EE6" s="206" t="s">
        <v>229</v>
      </c>
      <c r="EF6" s="206" t="s">
        <v>230</v>
      </c>
      <c r="EG6" s="206" t="s">
        <v>231</v>
      </c>
      <c r="EH6" s="206" t="s">
        <v>232</v>
      </c>
      <c r="EI6" s="206" t="s">
        <v>233</v>
      </c>
      <c r="EJ6" s="206" t="s">
        <v>234</v>
      </c>
      <c r="EK6" s="206" t="s">
        <v>235</v>
      </c>
      <c r="EL6" s="206" t="s">
        <v>236</v>
      </c>
      <c r="EM6" s="206" t="s">
        <v>237</v>
      </c>
      <c r="EN6" s="206" t="s">
        <v>238</v>
      </c>
      <c r="EO6" s="206" t="s">
        <v>239</v>
      </c>
      <c r="EP6" s="206" t="s">
        <v>240</v>
      </c>
      <c r="EQ6" s="206" t="s">
        <v>241</v>
      </c>
      <c r="ER6" s="206" t="s">
        <v>242</v>
      </c>
      <c r="ES6" s="206" t="s">
        <v>243</v>
      </c>
      <c r="ET6" s="162" t="s">
        <v>244</v>
      </c>
    </row>
    <row r="7" spans="2:150" s="1" customFormat="1" ht="30" x14ac:dyDescent="0.25">
      <c r="B7" s="209">
        <v>1</v>
      </c>
      <c r="C7" s="235">
        <v>43070</v>
      </c>
      <c r="D7" s="211" t="s">
        <v>328</v>
      </c>
      <c r="E7" s="211" t="s">
        <v>74</v>
      </c>
      <c r="F7" s="211" t="s">
        <v>43</v>
      </c>
      <c r="G7" s="211" t="s">
        <v>357</v>
      </c>
      <c r="H7" s="211" t="s">
        <v>410</v>
      </c>
      <c r="I7" s="211" t="s">
        <v>89</v>
      </c>
      <c r="J7" s="211" t="s">
        <v>123</v>
      </c>
      <c r="K7" s="245" t="s">
        <v>418</v>
      </c>
      <c r="L7" s="210">
        <v>4</v>
      </c>
      <c r="M7" s="252">
        <v>5</v>
      </c>
      <c r="N7" s="210">
        <v>5</v>
      </c>
      <c r="O7" s="212">
        <v>4</v>
      </c>
      <c r="P7" s="213">
        <v>4</v>
      </c>
      <c r="Q7" s="210">
        <v>5</v>
      </c>
      <c r="R7" s="212">
        <v>5</v>
      </c>
      <c r="S7" s="212">
        <v>5</v>
      </c>
      <c r="T7" s="212">
        <v>5</v>
      </c>
      <c r="U7" s="212">
        <v>5</v>
      </c>
      <c r="V7" s="213">
        <v>5</v>
      </c>
      <c r="W7" s="210">
        <v>4</v>
      </c>
      <c r="X7" s="213">
        <v>4</v>
      </c>
      <c r="Y7" s="254">
        <v>5</v>
      </c>
      <c r="Z7" s="213">
        <v>5</v>
      </c>
      <c r="AA7" s="174"/>
      <c r="AB7" s="179" t="s">
        <v>93</v>
      </c>
      <c r="AC7" s="65">
        <f t="shared" ref="AC7:AC43" si="0">+AVERAGEIF($I$7:$I$215,$AB7,L$7:L$215)</f>
        <v>2.7142857142857144</v>
      </c>
      <c r="AD7" s="186">
        <f t="shared" ref="AD7:AD43" si="1">+AVERAGEIF($I$7:$I$215,$AB7,M$7:M$215)</f>
        <v>1</v>
      </c>
      <c r="AE7" s="65">
        <f t="shared" ref="AE7:AE43" si="2">+AVERAGEIF($I$7:$I$215,$AB7,N$7:N$215)</f>
        <v>2.8571428571428572</v>
      </c>
      <c r="AF7" s="66">
        <f t="shared" ref="AF7:AF43" si="3">+AVERAGEIF($I$7:$I$215,$AB7,O$7:O$215)</f>
        <v>2.6153846153846154</v>
      </c>
      <c r="AG7" s="186">
        <f t="shared" ref="AG7:AG43" si="4">+AVERAGEIF($I$7:$I$215,$AB7,P$7:P$215)</f>
        <v>3.2142857142857144</v>
      </c>
      <c r="AH7" s="65">
        <f t="shared" ref="AH7:AH43" si="5">+AVERAGEIF($I$7:$I$215,$AB7,Q$7:Q$215)</f>
        <v>3.1666666666666665</v>
      </c>
      <c r="AI7" s="66">
        <f t="shared" ref="AI7:AI43" si="6">+AVERAGEIF($I$7:$I$215,$AB7,R$7:R$215)</f>
        <v>3.7692307692307692</v>
      </c>
      <c r="AJ7" s="66">
        <f t="shared" ref="AJ7:AJ43" si="7">+AVERAGEIF($I$7:$I$215,$AB7,S$7:S$215)</f>
        <v>4.615384615384615</v>
      </c>
      <c r="AK7" s="66">
        <f t="shared" ref="AK7:AK43" si="8">+AVERAGEIF($I$7:$I$215,$AB7,T$7:T$215)</f>
        <v>3.4285714285714284</v>
      </c>
      <c r="AL7" s="66">
        <f t="shared" ref="AL7:AL43" si="9">+AVERAGEIF($I$7:$I$215,$AB7,U$7:U$215)</f>
        <v>2.9285714285714284</v>
      </c>
      <c r="AM7" s="186">
        <f t="shared" ref="AM7:AM43" si="10">+AVERAGEIF($I$7:$I$215,$AB7,V$7:V$215)</f>
        <v>2.5</v>
      </c>
      <c r="AN7" s="65">
        <f t="shared" ref="AN7:AN43" si="11">+AVERAGEIF($I$7:$I$215,$AB7,W$7:W$215)</f>
        <v>3.1538461538461537</v>
      </c>
      <c r="AO7" s="186">
        <f t="shared" ref="AO7:AO43" si="12">+AVERAGEIF($I$7:$I$215,$AB7,X$7:X$215)</f>
        <v>3.6153846153846154</v>
      </c>
      <c r="AP7" s="65">
        <f t="shared" ref="AP7:AP43" si="13">+AVERAGEIF($I$7:$I$215,$AB7,Y$7:Y$215)</f>
        <v>1</v>
      </c>
      <c r="AQ7" s="186">
        <f t="shared" ref="AQ7:AQ43" si="14">+AVERAGEIF($I$7:$I$215,$AB7,Z$7:Z$215)</f>
        <v>2.9285714285714284</v>
      </c>
      <c r="AR7" s="66">
        <f>AVERAGE(AC7:AD7)</f>
        <v>1.8571428571428572</v>
      </c>
      <c r="AS7" s="66">
        <f>AVERAGE(AE7:AG7)</f>
        <v>2.8956043956043955</v>
      </c>
      <c r="AT7" s="66">
        <f>AVERAGE(AH7:AM7)</f>
        <v>3.4014041514041513</v>
      </c>
      <c r="AU7" s="66">
        <f>AVERAGE(AN7:AO7)</f>
        <v>3.3846153846153846</v>
      </c>
      <c r="AV7" s="66">
        <f>AVERAGE(AP7:AQ7)</f>
        <v>1.9642857142857142</v>
      </c>
      <c r="AW7" s="66">
        <f>AVERAGE(AR7:AV7)</f>
        <v>2.7006105006105008</v>
      </c>
      <c r="AX7" s="232">
        <f>+COUNTIF($I$7:$I$215,AB7)</f>
        <v>14</v>
      </c>
      <c r="AY7" s="55"/>
      <c r="BB7" s="249">
        <f t="shared" ref="BB7:BB40" si="15">+AVERAGEIFS(L$7:L$215,$I$7:$I$215,$AB7,$K$7:$K$215,"M")</f>
        <v>2.375</v>
      </c>
      <c r="BC7" s="250">
        <f t="shared" ref="BC7:BC40" si="16">+AVERAGEIFS(M$7:M$215,$I$7:$I$215,$AB7,$K$7:$K$215,"M")</f>
        <v>1</v>
      </c>
      <c r="BD7" s="250">
        <f t="shared" ref="BD7:BD40" si="17">+AVERAGEIFS(N$7:N$215,$I$7:$I$215,$AB7,$K$7:$K$215,"M")</f>
        <v>2.75</v>
      </c>
      <c r="BE7" s="250">
        <f t="shared" ref="BE7:BE40" si="18">+AVERAGEIFS(O$7:O$215,$I$7:$I$215,$AB7,$K$7:$K$215,"M")</f>
        <v>2.25</v>
      </c>
      <c r="BF7" s="250">
        <f t="shared" ref="BF7:BF40" si="19">+AVERAGEIFS(P$7:P$215,$I$7:$I$215,$AB7,$K$7:$K$215,"M")</f>
        <v>3.125</v>
      </c>
      <c r="BG7" s="250">
        <f t="shared" ref="BG7:BG40" si="20">+AVERAGEIFS(Q$7:Q$215,$I$7:$I$215,$AB7,$K$7:$K$215,"M")</f>
        <v>2.875</v>
      </c>
      <c r="BH7" s="250">
        <f t="shared" ref="BH7:BH40" si="21">+AVERAGEIFS(R$7:R$215,$I$7:$I$215,$AB7,$K$7:$K$215,"M")</f>
        <v>3.375</v>
      </c>
      <c r="BI7" s="250">
        <f t="shared" ref="BI7:BI40" si="22">+AVERAGEIFS(S$7:S$215,$I$7:$I$215,$AB7,$K$7:$K$215,"M")</f>
        <v>4.5</v>
      </c>
      <c r="BJ7" s="250">
        <f t="shared" ref="BJ7:BJ40" si="23">+AVERAGEIFS(T$7:T$215,$I$7:$I$215,$AB7,$K$7:$K$215,"M")</f>
        <v>3.25</v>
      </c>
      <c r="BK7" s="250">
        <f t="shared" ref="BK7:BK40" si="24">+AVERAGEIFS(U$7:U$215,$I$7:$I$215,$AB7,$K$7:$K$215,"M")</f>
        <v>2.375</v>
      </c>
      <c r="BL7" s="250">
        <f t="shared" ref="BL7:BL40" si="25">+AVERAGEIFS(V$7:V$215,$I$7:$I$215,$AB7,$K$7:$K$215,"M")</f>
        <v>2.4285714285714284</v>
      </c>
      <c r="BM7" s="250">
        <f t="shared" ref="BM7:BM40" si="26">+AVERAGEIFS(W$7:W$215,$I$7:$I$215,$AB7,$K$7:$K$215,"M")</f>
        <v>3.125</v>
      </c>
      <c r="BN7" s="250">
        <f t="shared" ref="BN7:BN40" si="27">+AVERAGEIFS(X$7:X$215,$I$7:$I$215,$AB7,$K$7:$K$215,"M")</f>
        <v>3.375</v>
      </c>
      <c r="BO7" s="250">
        <f t="shared" ref="BO7:BO40" si="28">+AVERAGEIFS(Y$7:Y$215,$I$7:$I$215,$AB7,$K$7:$K$215,"M")</f>
        <v>1</v>
      </c>
      <c r="BP7" s="251">
        <f t="shared" ref="BP7:BP40" si="29">+AVERAGEIFS(Z$7:Z$215,$I$7:$I$215,$AB7,$K$7:$K$215,"M")</f>
        <v>2.875</v>
      </c>
      <c r="BQ7" s="313">
        <f t="shared" ref="BQ7:BQ43" si="30">+COUNTIFS($K$7:$K$215,"M",$I$7:$I$215,AB7)</f>
        <v>8</v>
      </c>
      <c r="BR7" s="161"/>
      <c r="BS7" s="249">
        <f t="shared" ref="BS7:BS43" si="31">+AVERAGEIFS(L$7:L$215,$I$7:$I$215,$AB7,$K$7:$K$215,"H")</f>
        <v>3.1666666666666665</v>
      </c>
      <c r="BT7" s="250">
        <f t="shared" ref="BT7:BT43" si="32">+AVERAGEIFS(M$7:M$215,$I$7:$I$215,$AB7,$K$7:$K$215,"H")</f>
        <v>1</v>
      </c>
      <c r="BU7" s="250">
        <f t="shared" ref="BU7:BU43" si="33">+AVERAGEIFS(N$7:N$215,$I$7:$I$215,$AB7,$K$7:$K$215,"H")</f>
        <v>3</v>
      </c>
      <c r="BV7" s="250">
        <f t="shared" ref="BV7:BV43" si="34">+AVERAGEIFS(O$7:O$215,$I$7:$I$215,$AB7,$K$7:$K$215,"H")</f>
        <v>3.2</v>
      </c>
      <c r="BW7" s="250">
        <f t="shared" ref="BW7:BW43" si="35">+AVERAGEIFS(P$7:P$215,$I$7:$I$215,$AB7,$K$7:$K$215,"H")</f>
        <v>3.3333333333333335</v>
      </c>
      <c r="BX7" s="250">
        <f t="shared" ref="BX7:BX43" si="36">+AVERAGEIFS(Q$7:Q$215,$I$7:$I$215,$AB7,$K$7:$K$215,"H")</f>
        <v>3.75</v>
      </c>
      <c r="BY7" s="250">
        <f t="shared" ref="BY7:BY43" si="37">+AVERAGEIFS(R$7:R$215,$I$7:$I$215,$AB7,$K$7:$K$215,"H")</f>
        <v>4.4000000000000004</v>
      </c>
      <c r="BZ7" s="250">
        <f t="shared" ref="BZ7:BZ43" si="38">+AVERAGEIFS(S$7:S$215,$I$7:$I$215,$AB7,$K$7:$K$215,"H")</f>
        <v>4.8</v>
      </c>
      <c r="CA7" s="250">
        <f t="shared" ref="CA7:CA43" si="39">+AVERAGEIFS(T$7:T$215,$I$7:$I$215,$AB7,$K$7:$K$215,"H")</f>
        <v>3.6666666666666665</v>
      </c>
      <c r="CB7" s="250">
        <f t="shared" ref="CB7:CB43" si="40">+AVERAGEIFS(U$7:U$215,$I$7:$I$215,$AB7,$K$7:$K$215,"H")</f>
        <v>3.6666666666666665</v>
      </c>
      <c r="CC7" s="250">
        <f t="shared" ref="CC7:CC43" si="41">+AVERAGEIFS(V$7:V$215,$I$7:$I$215,$AB7,$K$7:$K$215,"H")</f>
        <v>2.6</v>
      </c>
      <c r="CD7" s="250">
        <f t="shared" ref="CD7:CD43" si="42">+AVERAGEIFS(W$7:W$215,$I$7:$I$215,$AB7,$K$7:$K$215,"H")</f>
        <v>3.2</v>
      </c>
      <c r="CE7" s="250">
        <f t="shared" ref="CE7:CE43" si="43">+AVERAGEIFS(X$7:X$215,$I$7:$I$215,$AB7,$K$7:$K$215,"H")</f>
        <v>4</v>
      </c>
      <c r="CF7" s="250">
        <f t="shared" ref="CF7:CF43" si="44">+AVERAGEIFS(Y$7:Y$215,$I$7:$I$215,$AB7,$K$7:$K$215,"H")</f>
        <v>1</v>
      </c>
      <c r="CG7" s="251">
        <f t="shared" ref="CG7:CG43" si="45">+AVERAGEIFS(Z$7:Z$215,$I$7:$I$215,$AB7,$K$7:$K$215,"H")</f>
        <v>3</v>
      </c>
      <c r="CH7" s="313">
        <f t="shared" ref="CH7:CH43" si="46">+COUNTIFS($K$7:$K$215,"H",$I$7:$I$215,AB7)</f>
        <v>6</v>
      </c>
      <c r="CI7" s="60"/>
      <c r="CJ7" s="316">
        <f>+AW7</f>
        <v>2.7006105006105008</v>
      </c>
      <c r="CK7" s="317">
        <f>+AVERAGE(CN7,CQ7,CT7,CW7,CZ7)</f>
        <v>2.543452380952381</v>
      </c>
      <c r="CL7" s="318">
        <f>+AVERAGE(CO7,CR7,CU7,CX7,DA7)</f>
        <v>2.9350000000000001</v>
      </c>
      <c r="CM7" s="316">
        <f>+AR7</f>
        <v>1.8571428571428572</v>
      </c>
      <c r="CN7" s="317">
        <f>+AVERAGE(DC7,DF7)</f>
        <v>1.6875</v>
      </c>
      <c r="CO7" s="317">
        <f>+AVERAGE(DD7,DG7)</f>
        <v>2.083333333333333</v>
      </c>
      <c r="CP7" s="317">
        <f>+AS7</f>
        <v>2.8956043956043955</v>
      </c>
      <c r="CQ7" s="317">
        <f>+AVERAGE(DL7,DI7,DO7)</f>
        <v>2.7083333333333335</v>
      </c>
      <c r="CR7" s="317">
        <f>+AVERAGE(DM7,DJ7,DP7)</f>
        <v>3.1777777777777776</v>
      </c>
      <c r="CS7" s="317">
        <f>+AT7</f>
        <v>3.4014041514041513</v>
      </c>
      <c r="CT7" s="317">
        <f>+AVERAGE(DU7,DX7,DR7,EA7,ED7,EG7)</f>
        <v>3.1339285714285712</v>
      </c>
      <c r="CU7" s="317">
        <f>+AVERAGE(DV7,DY7,DS7,EB7,EE7,EH7)</f>
        <v>3.8138888888888896</v>
      </c>
      <c r="CV7" s="317">
        <f>+AU7</f>
        <v>3.3846153846153846</v>
      </c>
      <c r="CW7" s="317">
        <f>+AVERAGE(EJ7,EM7)</f>
        <v>3.25</v>
      </c>
      <c r="CX7" s="317">
        <f>+AVERAGE(EK7,EN7)</f>
        <v>3.6</v>
      </c>
      <c r="CY7" s="317">
        <f>+AV7</f>
        <v>1.9642857142857142</v>
      </c>
      <c r="CZ7" s="317">
        <f>+AVERAGE(ES7,EP7)</f>
        <v>1.9375</v>
      </c>
      <c r="DA7" s="318">
        <f>+AVERAGE(ET7,EQ7)</f>
        <v>2</v>
      </c>
      <c r="DB7" s="317">
        <f>+AC7</f>
        <v>2.7142857142857144</v>
      </c>
      <c r="DC7" s="317">
        <f>+BB7</f>
        <v>2.375</v>
      </c>
      <c r="DD7" s="317">
        <f>+BS7</f>
        <v>3.1666666666666665</v>
      </c>
      <c r="DE7" s="317">
        <f>+AD7</f>
        <v>1</v>
      </c>
      <c r="DF7" s="317">
        <f>+BC7</f>
        <v>1</v>
      </c>
      <c r="DG7" s="317">
        <f>+BT7</f>
        <v>1</v>
      </c>
      <c r="DH7" s="317">
        <f>+AE7</f>
        <v>2.8571428571428572</v>
      </c>
      <c r="DI7" s="317">
        <f>+BD7</f>
        <v>2.75</v>
      </c>
      <c r="DJ7" s="317">
        <f>+BU7</f>
        <v>3</v>
      </c>
      <c r="DK7" s="317">
        <f>+AF7</f>
        <v>2.6153846153846154</v>
      </c>
      <c r="DL7" s="317">
        <f>+BE7</f>
        <v>2.25</v>
      </c>
      <c r="DM7" s="317">
        <f>+BV7</f>
        <v>3.2</v>
      </c>
      <c r="DN7" s="317">
        <f>+AG7</f>
        <v>3.2142857142857144</v>
      </c>
      <c r="DO7" s="317">
        <f>+BF7</f>
        <v>3.125</v>
      </c>
      <c r="DP7" s="317">
        <f>+BW7</f>
        <v>3.3333333333333335</v>
      </c>
      <c r="DQ7" s="317">
        <f>+AH7</f>
        <v>3.1666666666666665</v>
      </c>
      <c r="DR7" s="317">
        <f>+BG7</f>
        <v>2.875</v>
      </c>
      <c r="DS7" s="317">
        <f>+BX7</f>
        <v>3.75</v>
      </c>
      <c r="DT7" s="317">
        <f>+AI7</f>
        <v>3.7692307692307692</v>
      </c>
      <c r="DU7" s="317">
        <f>+BH7</f>
        <v>3.375</v>
      </c>
      <c r="DV7" s="317">
        <f>+BY7</f>
        <v>4.4000000000000004</v>
      </c>
      <c r="DW7" s="317">
        <f>+AJ7</f>
        <v>4.615384615384615</v>
      </c>
      <c r="DX7" s="317">
        <f>+BI7</f>
        <v>4.5</v>
      </c>
      <c r="DY7" s="317">
        <f>+BZ7</f>
        <v>4.8</v>
      </c>
      <c r="DZ7" s="317">
        <f>+AK7</f>
        <v>3.4285714285714284</v>
      </c>
      <c r="EA7" s="317">
        <f>+BJ7</f>
        <v>3.25</v>
      </c>
      <c r="EB7" s="317">
        <f>+CA7</f>
        <v>3.6666666666666665</v>
      </c>
      <c r="EC7" s="317">
        <f>+AL7</f>
        <v>2.9285714285714284</v>
      </c>
      <c r="ED7" s="317">
        <f>+BK7</f>
        <v>2.375</v>
      </c>
      <c r="EE7" s="317">
        <f>+CB7</f>
        <v>3.6666666666666665</v>
      </c>
      <c r="EF7" s="317">
        <f>+AM7</f>
        <v>2.5</v>
      </c>
      <c r="EG7" s="317">
        <f>+BL7</f>
        <v>2.4285714285714284</v>
      </c>
      <c r="EH7" s="317">
        <f>+CC7</f>
        <v>2.6</v>
      </c>
      <c r="EI7" s="317">
        <f>+AN7</f>
        <v>3.1538461538461537</v>
      </c>
      <c r="EJ7" s="317">
        <f>+BM7</f>
        <v>3.125</v>
      </c>
      <c r="EK7" s="317">
        <f>+CD7</f>
        <v>3.2</v>
      </c>
      <c r="EL7" s="317">
        <f>+AO7</f>
        <v>3.6153846153846154</v>
      </c>
      <c r="EM7" s="317">
        <f>+BN7</f>
        <v>3.375</v>
      </c>
      <c r="EN7" s="317">
        <f>+CE7</f>
        <v>4</v>
      </c>
      <c r="EO7" s="317">
        <f>+AP7</f>
        <v>1</v>
      </c>
      <c r="EP7" s="317">
        <f>+BO7</f>
        <v>1</v>
      </c>
      <c r="EQ7" s="317">
        <f>+CF7</f>
        <v>1</v>
      </c>
      <c r="ER7" s="317">
        <f>+AQ7</f>
        <v>2.9285714285714284</v>
      </c>
      <c r="ES7" s="317">
        <f>+BP7</f>
        <v>2.875</v>
      </c>
      <c r="ET7" s="318">
        <f>+CG7</f>
        <v>3</v>
      </c>
    </row>
    <row r="8" spans="2:150" s="1" customFormat="1" ht="30" x14ac:dyDescent="0.25">
      <c r="B8" s="210">
        <v>2</v>
      </c>
      <c r="C8" s="235">
        <v>43070</v>
      </c>
      <c r="D8" s="211" t="s">
        <v>328</v>
      </c>
      <c r="E8" s="211" t="s">
        <v>74</v>
      </c>
      <c r="F8" s="211" t="s">
        <v>43</v>
      </c>
      <c r="G8" s="211" t="s">
        <v>357</v>
      </c>
      <c r="H8" s="211" t="s">
        <v>410</v>
      </c>
      <c r="I8" s="211" t="s">
        <v>110</v>
      </c>
      <c r="J8" s="211" t="s">
        <v>143</v>
      </c>
      <c r="K8" s="245" t="s">
        <v>418</v>
      </c>
      <c r="L8" s="210">
        <v>4</v>
      </c>
      <c r="M8" s="252">
        <v>5</v>
      </c>
      <c r="N8" s="210">
        <v>4</v>
      </c>
      <c r="O8" s="212">
        <v>2</v>
      </c>
      <c r="P8" s="213">
        <v>3</v>
      </c>
      <c r="Q8" s="210">
        <v>2</v>
      </c>
      <c r="R8" s="212">
        <v>5</v>
      </c>
      <c r="S8" s="212">
        <v>5</v>
      </c>
      <c r="T8" s="212">
        <v>5</v>
      </c>
      <c r="U8" s="212">
        <v>3</v>
      </c>
      <c r="V8" s="213">
        <v>3</v>
      </c>
      <c r="W8" s="210">
        <v>3</v>
      </c>
      <c r="X8" s="213">
        <v>2</v>
      </c>
      <c r="Y8" s="254">
        <v>5</v>
      </c>
      <c r="Z8" s="213">
        <v>3</v>
      </c>
      <c r="AA8" s="174"/>
      <c r="AB8" s="179" t="s">
        <v>92</v>
      </c>
      <c r="AC8" s="65">
        <f t="shared" si="0"/>
        <v>3</v>
      </c>
      <c r="AD8" s="186">
        <f t="shared" si="1"/>
        <v>1</v>
      </c>
      <c r="AE8" s="65">
        <f t="shared" si="2"/>
        <v>3.6</v>
      </c>
      <c r="AF8" s="66">
        <f t="shared" si="3"/>
        <v>3</v>
      </c>
      <c r="AG8" s="186">
        <f t="shared" si="4"/>
        <v>3.7</v>
      </c>
      <c r="AH8" s="65">
        <f t="shared" si="5"/>
        <v>4</v>
      </c>
      <c r="AI8" s="66">
        <f t="shared" si="6"/>
        <v>4.1428571428571432</v>
      </c>
      <c r="AJ8" s="66">
        <f t="shared" si="7"/>
        <v>4.333333333333333</v>
      </c>
      <c r="AK8" s="66">
        <f t="shared" si="8"/>
        <v>4.125</v>
      </c>
      <c r="AL8" s="66">
        <f t="shared" si="9"/>
        <v>3.3333333333333335</v>
      </c>
      <c r="AM8" s="186">
        <f t="shared" si="10"/>
        <v>3.1111111111111112</v>
      </c>
      <c r="AN8" s="65">
        <f t="shared" si="11"/>
        <v>3.6666666666666665</v>
      </c>
      <c r="AO8" s="186">
        <f t="shared" si="12"/>
        <v>3.75</v>
      </c>
      <c r="AP8" s="65">
        <f t="shared" si="13"/>
        <v>1.4</v>
      </c>
      <c r="AQ8" s="186">
        <f t="shared" si="14"/>
        <v>3.6666666666666665</v>
      </c>
      <c r="AR8" s="66">
        <f t="shared" ref="AR8:AR25" si="47">AVERAGE(AC8:AD8)</f>
        <v>2</v>
      </c>
      <c r="AS8" s="66">
        <f t="shared" ref="AS8:AS25" si="48">AVERAGE(AE8:AG8)</f>
        <v>3.4333333333333336</v>
      </c>
      <c r="AT8" s="66">
        <f t="shared" ref="AT8:AT25" si="49">AVERAGE(AH8:AM8)</f>
        <v>3.840939153439153</v>
      </c>
      <c r="AU8" s="66">
        <f t="shared" ref="AU8:AU25" si="50">AVERAGE(AN8:AO8)</f>
        <v>3.708333333333333</v>
      </c>
      <c r="AV8" s="66">
        <f t="shared" ref="AV8:AV25" si="51">AVERAGE(AP8:AQ8)</f>
        <v>2.5333333333333332</v>
      </c>
      <c r="AW8" s="66">
        <f t="shared" ref="AW8:AW25" si="52">AVERAGE(AR8:AV8)</f>
        <v>3.1031878306878307</v>
      </c>
      <c r="AX8" s="233">
        <f t="shared" ref="AX8:AX43" si="53">+COUNTIF($I$7:$I$215,AB8)</f>
        <v>10</v>
      </c>
      <c r="AY8" s="55"/>
      <c r="BB8" s="65">
        <f t="shared" si="15"/>
        <v>2.8333333333333335</v>
      </c>
      <c r="BC8" s="66">
        <f t="shared" si="16"/>
        <v>1</v>
      </c>
      <c r="BD8" s="66">
        <f t="shared" si="17"/>
        <v>3.5714285714285716</v>
      </c>
      <c r="BE8" s="66">
        <f t="shared" si="18"/>
        <v>3.1428571428571428</v>
      </c>
      <c r="BF8" s="66">
        <f t="shared" si="19"/>
        <v>3.5714285714285716</v>
      </c>
      <c r="BG8" s="66">
        <f t="shared" si="20"/>
        <v>3.8333333333333335</v>
      </c>
      <c r="BH8" s="66">
        <f t="shared" si="21"/>
        <v>4</v>
      </c>
      <c r="BI8" s="66">
        <f t="shared" si="22"/>
        <v>4.166666666666667</v>
      </c>
      <c r="BJ8" s="66">
        <f t="shared" si="23"/>
        <v>3.8333333333333335</v>
      </c>
      <c r="BK8" s="66">
        <f t="shared" si="24"/>
        <v>3.3333333333333335</v>
      </c>
      <c r="BL8" s="66">
        <f t="shared" si="25"/>
        <v>2.8333333333333335</v>
      </c>
      <c r="BM8" s="66">
        <f t="shared" si="26"/>
        <v>3.3333333333333335</v>
      </c>
      <c r="BN8" s="66">
        <f t="shared" si="27"/>
        <v>3.2</v>
      </c>
      <c r="BO8" s="66">
        <f t="shared" si="28"/>
        <v>1</v>
      </c>
      <c r="BP8" s="186">
        <f t="shared" si="29"/>
        <v>3.5</v>
      </c>
      <c r="BQ8" s="314">
        <f t="shared" si="30"/>
        <v>7</v>
      </c>
      <c r="BR8" s="161"/>
      <c r="BS8" s="65">
        <f t="shared" si="31"/>
        <v>3.3333333333333335</v>
      </c>
      <c r="BT8" s="66">
        <f t="shared" si="32"/>
        <v>1</v>
      </c>
      <c r="BU8" s="66">
        <f t="shared" si="33"/>
        <v>3.6666666666666665</v>
      </c>
      <c r="BV8" s="66">
        <f t="shared" si="34"/>
        <v>2.5</v>
      </c>
      <c r="BW8" s="66">
        <f t="shared" si="35"/>
        <v>4</v>
      </c>
      <c r="BX8" s="66">
        <f t="shared" si="36"/>
        <v>4.333333333333333</v>
      </c>
      <c r="BY8" s="66">
        <f t="shared" si="37"/>
        <v>4.5</v>
      </c>
      <c r="BZ8" s="66">
        <f t="shared" si="38"/>
        <v>4.666666666666667</v>
      </c>
      <c r="CA8" s="66">
        <f t="shared" si="39"/>
        <v>5</v>
      </c>
      <c r="CB8" s="66">
        <f t="shared" si="40"/>
        <v>3.3333333333333335</v>
      </c>
      <c r="CC8" s="66">
        <f t="shared" si="41"/>
        <v>3.6666666666666665</v>
      </c>
      <c r="CD8" s="66">
        <f t="shared" si="42"/>
        <v>4.333333333333333</v>
      </c>
      <c r="CE8" s="66">
        <f t="shared" si="43"/>
        <v>4.666666666666667</v>
      </c>
      <c r="CF8" s="66">
        <f t="shared" si="44"/>
        <v>2.3333333333333335</v>
      </c>
      <c r="CG8" s="186">
        <f t="shared" si="45"/>
        <v>4</v>
      </c>
      <c r="CH8" s="314">
        <f t="shared" si="46"/>
        <v>3</v>
      </c>
      <c r="CI8" s="60"/>
      <c r="CJ8" s="316">
        <f t="shared" ref="CJ8:CJ25" si="54">+AW8</f>
        <v>3.1031878306878307</v>
      </c>
      <c r="CK8" s="317">
        <f t="shared" ref="CK8:CL25" si="55">+AVERAGE(CN8,CQ8,CT8,CW8,CZ8)</f>
        <v>2.9057142857142857</v>
      </c>
      <c r="CL8" s="318">
        <f t="shared" si="55"/>
        <v>3.4944444444444445</v>
      </c>
      <c r="CM8" s="316">
        <f t="shared" ref="CM8:CM43" si="56">+AR8</f>
        <v>2</v>
      </c>
      <c r="CN8" s="317">
        <f t="shared" ref="CN8:CN43" si="57">+AVERAGE(DC8,DF8)</f>
        <v>1.9166666666666667</v>
      </c>
      <c r="CO8" s="317">
        <f t="shared" ref="CO8:CO43" si="58">+AVERAGE(DD8,DG8)</f>
        <v>2.166666666666667</v>
      </c>
      <c r="CP8" s="317">
        <f t="shared" ref="CP8:CP43" si="59">+AS8</f>
        <v>3.4333333333333336</v>
      </c>
      <c r="CQ8" s="317">
        <f t="shared" ref="CQ8:CQ43" si="60">+AVERAGE(DL8,DI8,DO8)</f>
        <v>3.4285714285714288</v>
      </c>
      <c r="CR8" s="317">
        <f t="shared" ref="CR8:CR43" si="61">+AVERAGE(DM8,DJ8,DP8)</f>
        <v>3.3888888888888888</v>
      </c>
      <c r="CS8" s="317">
        <f t="shared" ref="CS8:CS43" si="62">+AT8</f>
        <v>3.840939153439153</v>
      </c>
      <c r="CT8" s="317">
        <f t="shared" ref="CT8:CT43" si="63">+AVERAGE(DU8,DX8,DR8,EA8,ED8,EG8)</f>
        <v>3.6666666666666665</v>
      </c>
      <c r="CU8" s="317">
        <f t="shared" ref="CU8:CU43" si="64">+AVERAGE(DV8,DY8,DS8,EB8,EE8,EH8)</f>
        <v>4.25</v>
      </c>
      <c r="CV8" s="317">
        <f t="shared" ref="CV8:CV43" si="65">+AU8</f>
        <v>3.708333333333333</v>
      </c>
      <c r="CW8" s="317">
        <f t="shared" ref="CW8:CW43" si="66">+AVERAGE(EJ8,EM8)</f>
        <v>3.2666666666666666</v>
      </c>
      <c r="CX8" s="317">
        <f t="shared" ref="CX8:CX43" si="67">+AVERAGE(EK8,EN8)</f>
        <v>4.5</v>
      </c>
      <c r="CY8" s="317">
        <f t="shared" ref="CY8:CY43" si="68">+AV8</f>
        <v>2.5333333333333332</v>
      </c>
      <c r="CZ8" s="317">
        <f t="shared" ref="CZ8:CZ43" si="69">+AVERAGE(ES8,EP8)</f>
        <v>2.25</v>
      </c>
      <c r="DA8" s="318">
        <f t="shared" ref="DA8:DA43" si="70">+AVERAGE(ET8,EQ8)</f>
        <v>3.166666666666667</v>
      </c>
      <c r="DB8" s="317">
        <f t="shared" ref="DB8:DB43" si="71">+AC8</f>
        <v>3</v>
      </c>
      <c r="DC8" s="317">
        <f t="shared" ref="DC8:DC43" si="72">+BB8</f>
        <v>2.8333333333333335</v>
      </c>
      <c r="DD8" s="317">
        <f t="shared" ref="DD8:DD43" si="73">+BS8</f>
        <v>3.3333333333333335</v>
      </c>
      <c r="DE8" s="317">
        <f t="shared" ref="DE8:DE43" si="74">+AD8</f>
        <v>1</v>
      </c>
      <c r="DF8" s="317">
        <f t="shared" ref="DF8:DF43" si="75">+BC8</f>
        <v>1</v>
      </c>
      <c r="DG8" s="317">
        <f t="shared" ref="DG8:DG43" si="76">+BT8</f>
        <v>1</v>
      </c>
      <c r="DH8" s="317">
        <f t="shared" ref="DH8:DH43" si="77">+AE8</f>
        <v>3.6</v>
      </c>
      <c r="DI8" s="317">
        <f t="shared" ref="DI8:DI43" si="78">+BD8</f>
        <v>3.5714285714285716</v>
      </c>
      <c r="DJ8" s="317">
        <f t="shared" ref="DJ8:DJ43" si="79">+BU8</f>
        <v>3.6666666666666665</v>
      </c>
      <c r="DK8" s="317">
        <f t="shared" ref="DK8:DK43" si="80">+AF8</f>
        <v>3</v>
      </c>
      <c r="DL8" s="317">
        <f t="shared" ref="DL8:DL43" si="81">+BE8</f>
        <v>3.1428571428571428</v>
      </c>
      <c r="DM8" s="317">
        <f t="shared" ref="DM8:DM43" si="82">+BV8</f>
        <v>2.5</v>
      </c>
      <c r="DN8" s="317">
        <f t="shared" ref="DN8:DN43" si="83">+AG8</f>
        <v>3.7</v>
      </c>
      <c r="DO8" s="317">
        <f t="shared" ref="DO8:DO43" si="84">+BF8</f>
        <v>3.5714285714285716</v>
      </c>
      <c r="DP8" s="317">
        <f t="shared" ref="DP8:DP43" si="85">+BW8</f>
        <v>4</v>
      </c>
      <c r="DQ8" s="317">
        <f t="shared" ref="DQ8:DQ43" si="86">+AH8</f>
        <v>4</v>
      </c>
      <c r="DR8" s="317">
        <f t="shared" ref="DR8:DR43" si="87">+BG8</f>
        <v>3.8333333333333335</v>
      </c>
      <c r="DS8" s="317">
        <f t="shared" ref="DS8:DS43" si="88">+BX8</f>
        <v>4.333333333333333</v>
      </c>
      <c r="DT8" s="317">
        <f t="shared" ref="DT8:DT43" si="89">+AI8</f>
        <v>4.1428571428571432</v>
      </c>
      <c r="DU8" s="317">
        <f t="shared" ref="DU8:DU43" si="90">+BH8</f>
        <v>4</v>
      </c>
      <c r="DV8" s="317">
        <f t="shared" ref="DV8:DV43" si="91">+BY8</f>
        <v>4.5</v>
      </c>
      <c r="DW8" s="317">
        <f t="shared" ref="DW8:DW43" si="92">+AJ8</f>
        <v>4.333333333333333</v>
      </c>
      <c r="DX8" s="317">
        <f t="shared" ref="DX8:DX43" si="93">+BI8</f>
        <v>4.166666666666667</v>
      </c>
      <c r="DY8" s="317">
        <f t="shared" ref="DY8:DY43" si="94">+BZ8</f>
        <v>4.666666666666667</v>
      </c>
      <c r="DZ8" s="317">
        <f t="shared" ref="DZ8:DZ43" si="95">+AK8</f>
        <v>4.125</v>
      </c>
      <c r="EA8" s="317">
        <f t="shared" ref="EA8:EA43" si="96">+BJ8</f>
        <v>3.8333333333333335</v>
      </c>
      <c r="EB8" s="317">
        <f t="shared" ref="EB8:EB43" si="97">+CA8</f>
        <v>5</v>
      </c>
      <c r="EC8" s="317">
        <f t="shared" ref="EC8:EC43" si="98">+AL8</f>
        <v>3.3333333333333335</v>
      </c>
      <c r="ED8" s="317">
        <f t="shared" ref="ED8:ED43" si="99">+BK8</f>
        <v>3.3333333333333335</v>
      </c>
      <c r="EE8" s="317">
        <f t="shared" ref="EE8:EE43" si="100">+CB8</f>
        <v>3.3333333333333335</v>
      </c>
      <c r="EF8" s="317">
        <f t="shared" ref="EF8:EF43" si="101">+AM8</f>
        <v>3.1111111111111112</v>
      </c>
      <c r="EG8" s="317">
        <f t="shared" ref="EG8:EG43" si="102">+BL8</f>
        <v>2.8333333333333335</v>
      </c>
      <c r="EH8" s="317">
        <f t="shared" ref="EH8:EH43" si="103">+CC8</f>
        <v>3.6666666666666665</v>
      </c>
      <c r="EI8" s="317">
        <f t="shared" ref="EI8:EI43" si="104">+AN8</f>
        <v>3.6666666666666665</v>
      </c>
      <c r="EJ8" s="317">
        <f t="shared" ref="EJ8:EJ43" si="105">+BM8</f>
        <v>3.3333333333333335</v>
      </c>
      <c r="EK8" s="317">
        <f t="shared" ref="EK8:EK43" si="106">+CD8</f>
        <v>4.333333333333333</v>
      </c>
      <c r="EL8" s="317">
        <f t="shared" ref="EL8:EL43" si="107">+AO8</f>
        <v>3.75</v>
      </c>
      <c r="EM8" s="317">
        <f t="shared" ref="EM8:EM43" si="108">+BN8</f>
        <v>3.2</v>
      </c>
      <c r="EN8" s="317">
        <f t="shared" ref="EN8:EN43" si="109">+CE8</f>
        <v>4.666666666666667</v>
      </c>
      <c r="EO8" s="317">
        <f t="shared" ref="EO8:EO43" si="110">+AP8</f>
        <v>1.4</v>
      </c>
      <c r="EP8" s="317">
        <f t="shared" ref="EP8:EP43" si="111">+BO8</f>
        <v>1</v>
      </c>
      <c r="EQ8" s="317">
        <f t="shared" ref="EQ8:EQ43" si="112">+CF8</f>
        <v>2.3333333333333335</v>
      </c>
      <c r="ER8" s="317">
        <f t="shared" ref="ER8:ER43" si="113">+AQ8</f>
        <v>3.6666666666666665</v>
      </c>
      <c r="ES8" s="317">
        <f t="shared" ref="ES8:ES43" si="114">+BP8</f>
        <v>3.5</v>
      </c>
      <c r="ET8" s="318">
        <f t="shared" ref="ET8:ET43" si="115">+CG8</f>
        <v>4</v>
      </c>
    </row>
    <row r="9" spans="2:150" s="1" customFormat="1" ht="30" x14ac:dyDescent="0.25">
      <c r="B9" s="210">
        <v>3</v>
      </c>
      <c r="C9" s="235">
        <v>43070</v>
      </c>
      <c r="D9" s="211" t="s">
        <v>329</v>
      </c>
      <c r="E9" s="211" t="s">
        <v>75</v>
      </c>
      <c r="F9" s="211" t="s">
        <v>349</v>
      </c>
      <c r="G9" s="211" t="s">
        <v>405</v>
      </c>
      <c r="H9" s="211" t="s">
        <v>410</v>
      </c>
      <c r="I9" s="211" t="s">
        <v>120</v>
      </c>
      <c r="J9" s="211" t="s">
        <v>153</v>
      </c>
      <c r="K9" s="245" t="s">
        <v>418</v>
      </c>
      <c r="L9" s="210">
        <v>5</v>
      </c>
      <c r="M9" s="252">
        <v>5</v>
      </c>
      <c r="N9" s="210">
        <v>5</v>
      </c>
      <c r="O9" s="212">
        <v>4</v>
      </c>
      <c r="P9" s="213">
        <v>4</v>
      </c>
      <c r="Q9" s="210">
        <v>5</v>
      </c>
      <c r="R9" s="212">
        <v>5</v>
      </c>
      <c r="S9" s="212">
        <v>5</v>
      </c>
      <c r="T9" s="212">
        <v>5</v>
      </c>
      <c r="U9" s="212">
        <v>5</v>
      </c>
      <c r="V9" s="213">
        <v>5</v>
      </c>
      <c r="W9" s="210">
        <v>5</v>
      </c>
      <c r="X9" s="213">
        <v>5</v>
      </c>
      <c r="Y9" s="254">
        <v>5</v>
      </c>
      <c r="Z9" s="213">
        <v>5</v>
      </c>
      <c r="AA9" s="174"/>
      <c r="AB9" s="179" t="s">
        <v>118</v>
      </c>
      <c r="AC9" s="65">
        <f t="shared" si="0"/>
        <v>2.75</v>
      </c>
      <c r="AD9" s="186">
        <f t="shared" si="1"/>
        <v>1</v>
      </c>
      <c r="AE9" s="65">
        <f t="shared" si="2"/>
        <v>2.75</v>
      </c>
      <c r="AF9" s="66">
        <f t="shared" si="3"/>
        <v>2.25</v>
      </c>
      <c r="AG9" s="186">
        <f t="shared" si="4"/>
        <v>2.25</v>
      </c>
      <c r="AH9" s="65">
        <f t="shared" si="5"/>
        <v>2.75</v>
      </c>
      <c r="AI9" s="66">
        <f t="shared" si="6"/>
        <v>3.5</v>
      </c>
      <c r="AJ9" s="66">
        <f t="shared" si="7"/>
        <v>3.75</v>
      </c>
      <c r="AK9" s="66">
        <f t="shared" si="8"/>
        <v>3.5</v>
      </c>
      <c r="AL9" s="66">
        <f t="shared" si="9"/>
        <v>2.25</v>
      </c>
      <c r="AM9" s="186">
        <f t="shared" si="10"/>
        <v>2.25</v>
      </c>
      <c r="AN9" s="65">
        <f t="shared" si="11"/>
        <v>3.5</v>
      </c>
      <c r="AO9" s="186">
        <f t="shared" si="12"/>
        <v>3.25</v>
      </c>
      <c r="AP9" s="65">
        <f t="shared" si="13"/>
        <v>1</v>
      </c>
      <c r="AQ9" s="186">
        <f t="shared" si="14"/>
        <v>3.25</v>
      </c>
      <c r="AR9" s="66">
        <f t="shared" si="47"/>
        <v>1.875</v>
      </c>
      <c r="AS9" s="66">
        <f t="shared" si="48"/>
        <v>2.4166666666666665</v>
      </c>
      <c r="AT9" s="66">
        <f t="shared" si="49"/>
        <v>3</v>
      </c>
      <c r="AU9" s="66">
        <f t="shared" si="50"/>
        <v>3.375</v>
      </c>
      <c r="AV9" s="66">
        <f t="shared" si="51"/>
        <v>2.125</v>
      </c>
      <c r="AW9" s="66">
        <f t="shared" si="52"/>
        <v>2.5583333333333331</v>
      </c>
      <c r="AX9" s="233">
        <f t="shared" si="53"/>
        <v>4</v>
      </c>
      <c r="AY9" s="55"/>
      <c r="BB9" s="65">
        <f t="shared" si="15"/>
        <v>4</v>
      </c>
      <c r="BC9" s="66">
        <f t="shared" si="16"/>
        <v>1</v>
      </c>
      <c r="BD9" s="66">
        <f t="shared" si="17"/>
        <v>3.5</v>
      </c>
      <c r="BE9" s="66">
        <f t="shared" si="18"/>
        <v>3</v>
      </c>
      <c r="BF9" s="66">
        <f t="shared" si="19"/>
        <v>3</v>
      </c>
      <c r="BG9" s="66">
        <f t="shared" si="20"/>
        <v>4.5</v>
      </c>
      <c r="BH9" s="66">
        <f t="shared" si="21"/>
        <v>5</v>
      </c>
      <c r="BI9" s="66">
        <f t="shared" si="22"/>
        <v>5</v>
      </c>
      <c r="BJ9" s="66">
        <f t="shared" si="23"/>
        <v>5</v>
      </c>
      <c r="BK9" s="66">
        <f t="shared" si="24"/>
        <v>3</v>
      </c>
      <c r="BL9" s="66">
        <f t="shared" si="25"/>
        <v>3</v>
      </c>
      <c r="BM9" s="66">
        <f t="shared" si="26"/>
        <v>4.5</v>
      </c>
      <c r="BN9" s="66">
        <f t="shared" si="27"/>
        <v>4</v>
      </c>
      <c r="BO9" s="66">
        <f t="shared" si="28"/>
        <v>1</v>
      </c>
      <c r="BP9" s="186">
        <f t="shared" si="29"/>
        <v>4.5</v>
      </c>
      <c r="BQ9" s="314">
        <f t="shared" si="30"/>
        <v>2</v>
      </c>
      <c r="BR9" s="161"/>
      <c r="BS9" s="65">
        <f t="shared" si="31"/>
        <v>1.5</v>
      </c>
      <c r="BT9" s="66">
        <f t="shared" si="32"/>
        <v>1</v>
      </c>
      <c r="BU9" s="66">
        <f t="shared" si="33"/>
        <v>2</v>
      </c>
      <c r="BV9" s="66">
        <f t="shared" si="34"/>
        <v>1.5</v>
      </c>
      <c r="BW9" s="66">
        <f t="shared" si="35"/>
        <v>1.5</v>
      </c>
      <c r="BX9" s="66">
        <f t="shared" si="36"/>
        <v>1</v>
      </c>
      <c r="BY9" s="66">
        <f t="shared" si="37"/>
        <v>2</v>
      </c>
      <c r="BZ9" s="66">
        <f t="shared" si="38"/>
        <v>2.5</v>
      </c>
      <c r="CA9" s="66">
        <f t="shared" si="39"/>
        <v>2</v>
      </c>
      <c r="CB9" s="66">
        <f t="shared" si="40"/>
        <v>1.5</v>
      </c>
      <c r="CC9" s="66">
        <f t="shared" si="41"/>
        <v>1.5</v>
      </c>
      <c r="CD9" s="66">
        <f t="shared" si="42"/>
        <v>2.5</v>
      </c>
      <c r="CE9" s="66">
        <f t="shared" si="43"/>
        <v>2.5</v>
      </c>
      <c r="CF9" s="66">
        <f t="shared" si="44"/>
        <v>1</v>
      </c>
      <c r="CG9" s="186">
        <f t="shared" si="45"/>
        <v>2</v>
      </c>
      <c r="CH9" s="314">
        <f t="shared" si="46"/>
        <v>2</v>
      </c>
      <c r="CI9" s="60"/>
      <c r="CJ9" s="316">
        <f t="shared" si="54"/>
        <v>2.5583333333333331</v>
      </c>
      <c r="CK9" s="317">
        <f t="shared" si="55"/>
        <v>3.3833333333333329</v>
      </c>
      <c r="CL9" s="318">
        <f t="shared" si="55"/>
        <v>1.7333333333333336</v>
      </c>
      <c r="CM9" s="316">
        <f t="shared" si="56"/>
        <v>1.875</v>
      </c>
      <c r="CN9" s="317">
        <f t="shared" si="57"/>
        <v>2.5</v>
      </c>
      <c r="CO9" s="317">
        <f t="shared" si="58"/>
        <v>1.25</v>
      </c>
      <c r="CP9" s="317">
        <f t="shared" si="59"/>
        <v>2.4166666666666665</v>
      </c>
      <c r="CQ9" s="317">
        <f t="shared" si="60"/>
        <v>3.1666666666666665</v>
      </c>
      <c r="CR9" s="317">
        <f t="shared" si="61"/>
        <v>1.6666666666666667</v>
      </c>
      <c r="CS9" s="317">
        <f t="shared" si="62"/>
        <v>3</v>
      </c>
      <c r="CT9" s="317">
        <f t="shared" si="63"/>
        <v>4.25</v>
      </c>
      <c r="CU9" s="317">
        <f t="shared" si="64"/>
        <v>1.75</v>
      </c>
      <c r="CV9" s="317">
        <f t="shared" si="65"/>
        <v>3.375</v>
      </c>
      <c r="CW9" s="317">
        <f t="shared" si="66"/>
        <v>4.25</v>
      </c>
      <c r="CX9" s="317">
        <f t="shared" si="67"/>
        <v>2.5</v>
      </c>
      <c r="CY9" s="317">
        <f t="shared" si="68"/>
        <v>2.125</v>
      </c>
      <c r="CZ9" s="317">
        <f t="shared" si="69"/>
        <v>2.75</v>
      </c>
      <c r="DA9" s="318">
        <f t="shared" si="70"/>
        <v>1.5</v>
      </c>
      <c r="DB9" s="317">
        <f t="shared" si="71"/>
        <v>2.75</v>
      </c>
      <c r="DC9" s="317">
        <f t="shared" si="72"/>
        <v>4</v>
      </c>
      <c r="DD9" s="317">
        <f t="shared" si="73"/>
        <v>1.5</v>
      </c>
      <c r="DE9" s="317">
        <f t="shared" si="74"/>
        <v>1</v>
      </c>
      <c r="DF9" s="317">
        <f t="shared" si="75"/>
        <v>1</v>
      </c>
      <c r="DG9" s="317">
        <f t="shared" si="76"/>
        <v>1</v>
      </c>
      <c r="DH9" s="317">
        <f t="shared" si="77"/>
        <v>2.75</v>
      </c>
      <c r="DI9" s="317">
        <f t="shared" si="78"/>
        <v>3.5</v>
      </c>
      <c r="DJ9" s="317">
        <f t="shared" si="79"/>
        <v>2</v>
      </c>
      <c r="DK9" s="317">
        <f t="shared" si="80"/>
        <v>2.25</v>
      </c>
      <c r="DL9" s="317">
        <f t="shared" si="81"/>
        <v>3</v>
      </c>
      <c r="DM9" s="317">
        <f t="shared" si="82"/>
        <v>1.5</v>
      </c>
      <c r="DN9" s="317">
        <f t="shared" si="83"/>
        <v>2.25</v>
      </c>
      <c r="DO9" s="317">
        <f t="shared" si="84"/>
        <v>3</v>
      </c>
      <c r="DP9" s="317">
        <f t="shared" si="85"/>
        <v>1.5</v>
      </c>
      <c r="DQ9" s="317">
        <f t="shared" si="86"/>
        <v>2.75</v>
      </c>
      <c r="DR9" s="317">
        <f t="shared" si="87"/>
        <v>4.5</v>
      </c>
      <c r="DS9" s="317">
        <f t="shared" si="88"/>
        <v>1</v>
      </c>
      <c r="DT9" s="317">
        <f t="shared" si="89"/>
        <v>3.5</v>
      </c>
      <c r="DU9" s="317">
        <f t="shared" si="90"/>
        <v>5</v>
      </c>
      <c r="DV9" s="317">
        <f t="shared" si="91"/>
        <v>2</v>
      </c>
      <c r="DW9" s="317">
        <f t="shared" si="92"/>
        <v>3.75</v>
      </c>
      <c r="DX9" s="317">
        <f t="shared" si="93"/>
        <v>5</v>
      </c>
      <c r="DY9" s="317">
        <f t="shared" si="94"/>
        <v>2.5</v>
      </c>
      <c r="DZ9" s="317">
        <f t="shared" si="95"/>
        <v>3.5</v>
      </c>
      <c r="EA9" s="317">
        <f t="shared" si="96"/>
        <v>5</v>
      </c>
      <c r="EB9" s="317">
        <f t="shared" si="97"/>
        <v>2</v>
      </c>
      <c r="EC9" s="317">
        <f t="shared" si="98"/>
        <v>2.25</v>
      </c>
      <c r="ED9" s="317">
        <f t="shared" si="99"/>
        <v>3</v>
      </c>
      <c r="EE9" s="317">
        <f t="shared" si="100"/>
        <v>1.5</v>
      </c>
      <c r="EF9" s="317">
        <f t="shared" si="101"/>
        <v>2.25</v>
      </c>
      <c r="EG9" s="317">
        <f t="shared" si="102"/>
        <v>3</v>
      </c>
      <c r="EH9" s="317">
        <f t="shared" si="103"/>
        <v>1.5</v>
      </c>
      <c r="EI9" s="317">
        <f t="shared" si="104"/>
        <v>3.5</v>
      </c>
      <c r="EJ9" s="317">
        <f t="shared" si="105"/>
        <v>4.5</v>
      </c>
      <c r="EK9" s="317">
        <f t="shared" si="106"/>
        <v>2.5</v>
      </c>
      <c r="EL9" s="317">
        <f t="shared" si="107"/>
        <v>3.25</v>
      </c>
      <c r="EM9" s="317">
        <f t="shared" si="108"/>
        <v>4</v>
      </c>
      <c r="EN9" s="317">
        <f t="shared" si="109"/>
        <v>2.5</v>
      </c>
      <c r="EO9" s="317">
        <f t="shared" si="110"/>
        <v>1</v>
      </c>
      <c r="EP9" s="317">
        <f t="shared" si="111"/>
        <v>1</v>
      </c>
      <c r="EQ9" s="317">
        <f t="shared" si="112"/>
        <v>1</v>
      </c>
      <c r="ER9" s="317">
        <f t="shared" si="113"/>
        <v>3.25</v>
      </c>
      <c r="ES9" s="317">
        <f t="shared" si="114"/>
        <v>4.5</v>
      </c>
      <c r="ET9" s="318">
        <f t="shared" si="115"/>
        <v>2</v>
      </c>
    </row>
    <row r="10" spans="2:150" s="1" customFormat="1" ht="30" x14ac:dyDescent="0.25">
      <c r="B10" s="210">
        <v>4</v>
      </c>
      <c r="C10" s="235">
        <v>43070</v>
      </c>
      <c r="D10" s="211" t="s">
        <v>328</v>
      </c>
      <c r="E10" s="211" t="s">
        <v>172</v>
      </c>
      <c r="F10" s="211" t="s">
        <v>43</v>
      </c>
      <c r="G10" s="211" t="s">
        <v>357</v>
      </c>
      <c r="H10" s="211" t="s">
        <v>410</v>
      </c>
      <c r="I10" s="211" t="s">
        <v>121</v>
      </c>
      <c r="J10" s="211" t="s">
        <v>154</v>
      </c>
      <c r="K10" s="245" t="s">
        <v>419</v>
      </c>
      <c r="L10" s="210">
        <v>4</v>
      </c>
      <c r="M10" s="252">
        <v>5</v>
      </c>
      <c r="N10" s="210">
        <v>1</v>
      </c>
      <c r="O10" s="212">
        <v>2</v>
      </c>
      <c r="P10" s="213">
        <v>3</v>
      </c>
      <c r="Q10" s="210">
        <v>5</v>
      </c>
      <c r="R10" s="212">
        <v>5</v>
      </c>
      <c r="S10" s="212">
        <v>5</v>
      </c>
      <c r="T10" s="212">
        <v>5</v>
      </c>
      <c r="U10" s="212">
        <v>4</v>
      </c>
      <c r="V10" s="213">
        <v>4</v>
      </c>
      <c r="W10" s="210">
        <v>5</v>
      </c>
      <c r="X10" s="213">
        <v>4</v>
      </c>
      <c r="Y10" s="254">
        <v>1</v>
      </c>
      <c r="Z10" s="213">
        <v>5</v>
      </c>
      <c r="AA10" s="174"/>
      <c r="AB10" s="179" t="s">
        <v>113</v>
      </c>
      <c r="AC10" s="65">
        <f t="shared" si="0"/>
        <v>2.5</v>
      </c>
      <c r="AD10" s="186">
        <f t="shared" si="1"/>
        <v>1</v>
      </c>
      <c r="AE10" s="65">
        <f t="shared" si="2"/>
        <v>5</v>
      </c>
      <c r="AF10" s="66">
        <f t="shared" si="3"/>
        <v>4.5</v>
      </c>
      <c r="AG10" s="186">
        <f t="shared" si="4"/>
        <v>5</v>
      </c>
      <c r="AH10" s="65">
        <f t="shared" si="5"/>
        <v>5</v>
      </c>
      <c r="AI10" s="66">
        <f t="shared" si="6"/>
        <v>5</v>
      </c>
      <c r="AJ10" s="66">
        <f t="shared" si="7"/>
        <v>5</v>
      </c>
      <c r="AK10" s="66">
        <f t="shared" si="8"/>
        <v>4</v>
      </c>
      <c r="AL10" s="66">
        <f t="shared" si="9"/>
        <v>4.5</v>
      </c>
      <c r="AM10" s="186">
        <f t="shared" si="10"/>
        <v>3.5</v>
      </c>
      <c r="AN10" s="65">
        <f t="shared" si="11"/>
        <v>4.5</v>
      </c>
      <c r="AO10" s="186">
        <f t="shared" si="12"/>
        <v>5</v>
      </c>
      <c r="AP10" s="65">
        <f t="shared" si="13"/>
        <v>1</v>
      </c>
      <c r="AQ10" s="186">
        <f t="shared" si="14"/>
        <v>4.5</v>
      </c>
      <c r="AR10" s="66">
        <f t="shared" si="47"/>
        <v>1.75</v>
      </c>
      <c r="AS10" s="66">
        <f t="shared" si="48"/>
        <v>4.833333333333333</v>
      </c>
      <c r="AT10" s="66">
        <f t="shared" si="49"/>
        <v>4.5</v>
      </c>
      <c r="AU10" s="66">
        <f t="shared" si="50"/>
        <v>4.75</v>
      </c>
      <c r="AV10" s="66">
        <f t="shared" si="51"/>
        <v>2.75</v>
      </c>
      <c r="AW10" s="66">
        <f t="shared" si="52"/>
        <v>3.7166666666666663</v>
      </c>
      <c r="AX10" s="233">
        <f t="shared" si="53"/>
        <v>2</v>
      </c>
      <c r="AY10" s="55"/>
      <c r="BB10" s="65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186"/>
      <c r="BQ10" s="314">
        <f t="shared" si="30"/>
        <v>0</v>
      </c>
      <c r="BR10" s="161"/>
      <c r="BS10" s="65">
        <f t="shared" si="31"/>
        <v>2.5</v>
      </c>
      <c r="BT10" s="66">
        <f t="shared" si="32"/>
        <v>1</v>
      </c>
      <c r="BU10" s="66">
        <f t="shared" si="33"/>
        <v>5</v>
      </c>
      <c r="BV10" s="66">
        <f t="shared" si="34"/>
        <v>4.5</v>
      </c>
      <c r="BW10" s="66">
        <f t="shared" si="35"/>
        <v>5</v>
      </c>
      <c r="BX10" s="66">
        <f t="shared" si="36"/>
        <v>5</v>
      </c>
      <c r="BY10" s="66">
        <f t="shared" si="37"/>
        <v>5</v>
      </c>
      <c r="BZ10" s="66">
        <f t="shared" si="38"/>
        <v>5</v>
      </c>
      <c r="CA10" s="66">
        <f t="shared" si="39"/>
        <v>4</v>
      </c>
      <c r="CB10" s="66">
        <f t="shared" si="40"/>
        <v>4.5</v>
      </c>
      <c r="CC10" s="66">
        <f t="shared" si="41"/>
        <v>3.5</v>
      </c>
      <c r="CD10" s="66">
        <f t="shared" si="42"/>
        <v>4.5</v>
      </c>
      <c r="CE10" s="66">
        <f t="shared" si="43"/>
        <v>5</v>
      </c>
      <c r="CF10" s="66">
        <f t="shared" si="44"/>
        <v>1</v>
      </c>
      <c r="CG10" s="186">
        <f t="shared" si="45"/>
        <v>4.5</v>
      </c>
      <c r="CH10" s="314">
        <f t="shared" si="46"/>
        <v>2</v>
      </c>
      <c r="CI10" s="60"/>
      <c r="CJ10" s="316">
        <f t="shared" si="54"/>
        <v>3.7166666666666663</v>
      </c>
      <c r="CK10" s="317"/>
      <c r="CL10" s="318">
        <f t="shared" si="55"/>
        <v>3.7166666666666663</v>
      </c>
      <c r="CM10" s="316">
        <f t="shared" si="56"/>
        <v>1.75</v>
      </c>
      <c r="CN10" s="317">
        <f t="shared" si="57"/>
        <v>0</v>
      </c>
      <c r="CO10" s="317">
        <f t="shared" si="58"/>
        <v>1.75</v>
      </c>
      <c r="CP10" s="317">
        <f t="shared" si="59"/>
        <v>4.833333333333333</v>
      </c>
      <c r="CQ10" s="317">
        <f t="shared" si="60"/>
        <v>0</v>
      </c>
      <c r="CR10" s="317">
        <f t="shared" si="61"/>
        <v>4.833333333333333</v>
      </c>
      <c r="CS10" s="317">
        <f t="shared" si="62"/>
        <v>4.5</v>
      </c>
      <c r="CT10" s="317">
        <f t="shared" si="63"/>
        <v>0</v>
      </c>
      <c r="CU10" s="317">
        <f t="shared" si="64"/>
        <v>4.5</v>
      </c>
      <c r="CV10" s="317">
        <f t="shared" si="65"/>
        <v>4.75</v>
      </c>
      <c r="CW10" s="317">
        <f t="shared" si="66"/>
        <v>0</v>
      </c>
      <c r="CX10" s="317">
        <f t="shared" si="67"/>
        <v>4.75</v>
      </c>
      <c r="CY10" s="317">
        <f t="shared" si="68"/>
        <v>2.75</v>
      </c>
      <c r="CZ10" s="317">
        <f t="shared" si="69"/>
        <v>0</v>
      </c>
      <c r="DA10" s="318">
        <f t="shared" si="70"/>
        <v>2.75</v>
      </c>
      <c r="DB10" s="317">
        <f t="shared" si="71"/>
        <v>2.5</v>
      </c>
      <c r="DC10" s="317">
        <f t="shared" si="72"/>
        <v>0</v>
      </c>
      <c r="DD10" s="317">
        <f t="shared" si="73"/>
        <v>2.5</v>
      </c>
      <c r="DE10" s="317">
        <f t="shared" si="74"/>
        <v>1</v>
      </c>
      <c r="DF10" s="317">
        <f t="shared" si="75"/>
        <v>0</v>
      </c>
      <c r="DG10" s="317">
        <f t="shared" si="76"/>
        <v>1</v>
      </c>
      <c r="DH10" s="317">
        <f t="shared" si="77"/>
        <v>5</v>
      </c>
      <c r="DI10" s="317">
        <f t="shared" si="78"/>
        <v>0</v>
      </c>
      <c r="DJ10" s="317">
        <f t="shared" si="79"/>
        <v>5</v>
      </c>
      <c r="DK10" s="317">
        <f t="shared" si="80"/>
        <v>4.5</v>
      </c>
      <c r="DL10" s="317">
        <f t="shared" si="81"/>
        <v>0</v>
      </c>
      <c r="DM10" s="317">
        <f t="shared" si="82"/>
        <v>4.5</v>
      </c>
      <c r="DN10" s="317">
        <f t="shared" si="83"/>
        <v>5</v>
      </c>
      <c r="DO10" s="317">
        <f t="shared" si="84"/>
        <v>0</v>
      </c>
      <c r="DP10" s="317">
        <f t="shared" si="85"/>
        <v>5</v>
      </c>
      <c r="DQ10" s="317">
        <f t="shared" si="86"/>
        <v>5</v>
      </c>
      <c r="DR10" s="317">
        <f t="shared" si="87"/>
        <v>0</v>
      </c>
      <c r="DS10" s="317">
        <f t="shared" si="88"/>
        <v>5</v>
      </c>
      <c r="DT10" s="317">
        <f t="shared" si="89"/>
        <v>5</v>
      </c>
      <c r="DU10" s="317">
        <f t="shared" si="90"/>
        <v>0</v>
      </c>
      <c r="DV10" s="317">
        <f t="shared" si="91"/>
        <v>5</v>
      </c>
      <c r="DW10" s="317">
        <f t="shared" si="92"/>
        <v>5</v>
      </c>
      <c r="DX10" s="317">
        <f t="shared" si="93"/>
        <v>0</v>
      </c>
      <c r="DY10" s="317">
        <f t="shared" si="94"/>
        <v>5</v>
      </c>
      <c r="DZ10" s="317">
        <f t="shared" si="95"/>
        <v>4</v>
      </c>
      <c r="EA10" s="317">
        <f t="shared" si="96"/>
        <v>0</v>
      </c>
      <c r="EB10" s="317">
        <f t="shared" si="97"/>
        <v>4</v>
      </c>
      <c r="EC10" s="317">
        <f t="shared" si="98"/>
        <v>4.5</v>
      </c>
      <c r="ED10" s="317">
        <f t="shared" si="99"/>
        <v>0</v>
      </c>
      <c r="EE10" s="317">
        <f t="shared" si="100"/>
        <v>4.5</v>
      </c>
      <c r="EF10" s="317">
        <f t="shared" si="101"/>
        <v>3.5</v>
      </c>
      <c r="EG10" s="317">
        <f t="shared" si="102"/>
        <v>0</v>
      </c>
      <c r="EH10" s="317">
        <f t="shared" si="103"/>
        <v>3.5</v>
      </c>
      <c r="EI10" s="317">
        <f t="shared" si="104"/>
        <v>4.5</v>
      </c>
      <c r="EJ10" s="317">
        <f t="shared" si="105"/>
        <v>0</v>
      </c>
      <c r="EK10" s="317">
        <f t="shared" si="106"/>
        <v>4.5</v>
      </c>
      <c r="EL10" s="317">
        <f t="shared" si="107"/>
        <v>5</v>
      </c>
      <c r="EM10" s="317">
        <f t="shared" si="108"/>
        <v>0</v>
      </c>
      <c r="EN10" s="317">
        <f t="shared" si="109"/>
        <v>5</v>
      </c>
      <c r="EO10" s="317">
        <f t="shared" si="110"/>
        <v>1</v>
      </c>
      <c r="EP10" s="317">
        <f t="shared" si="111"/>
        <v>0</v>
      </c>
      <c r="EQ10" s="317">
        <f t="shared" si="112"/>
        <v>1</v>
      </c>
      <c r="ER10" s="317">
        <f t="shared" si="113"/>
        <v>4.5</v>
      </c>
      <c r="ES10" s="317">
        <f t="shared" si="114"/>
        <v>0</v>
      </c>
      <c r="ET10" s="318">
        <f t="shared" si="115"/>
        <v>4.5</v>
      </c>
    </row>
    <row r="11" spans="2:150" s="1" customFormat="1" ht="30" x14ac:dyDescent="0.25">
      <c r="B11" s="210">
        <v>5</v>
      </c>
      <c r="C11" s="235">
        <v>43070</v>
      </c>
      <c r="D11" s="211" t="s">
        <v>328</v>
      </c>
      <c r="E11" s="211" t="s">
        <v>74</v>
      </c>
      <c r="F11" s="211" t="s">
        <v>43</v>
      </c>
      <c r="G11" s="211" t="s">
        <v>357</v>
      </c>
      <c r="H11" s="211" t="s">
        <v>411</v>
      </c>
      <c r="I11" s="211" t="s">
        <v>115</v>
      </c>
      <c r="J11" s="211" t="s">
        <v>148</v>
      </c>
      <c r="K11" s="245" t="s">
        <v>418</v>
      </c>
      <c r="L11" s="210">
        <v>4</v>
      </c>
      <c r="M11" s="252">
        <v>5</v>
      </c>
      <c r="N11" s="210">
        <v>4</v>
      </c>
      <c r="O11" s="212">
        <v>3</v>
      </c>
      <c r="P11" s="213">
        <v>3</v>
      </c>
      <c r="Q11" s="210">
        <v>4</v>
      </c>
      <c r="R11" s="212">
        <v>4</v>
      </c>
      <c r="S11" s="212">
        <v>4</v>
      </c>
      <c r="T11" s="212">
        <v>5</v>
      </c>
      <c r="U11" s="212">
        <v>4</v>
      </c>
      <c r="V11" s="213">
        <v>4</v>
      </c>
      <c r="W11" s="210">
        <v>4</v>
      </c>
      <c r="X11" s="213">
        <v>4</v>
      </c>
      <c r="Y11" s="254">
        <v>5</v>
      </c>
      <c r="Z11" s="213">
        <v>5</v>
      </c>
      <c r="AA11" s="174"/>
      <c r="AB11" s="179" t="s">
        <v>97</v>
      </c>
      <c r="AC11" s="65">
        <f t="shared" si="0"/>
        <v>4</v>
      </c>
      <c r="AD11" s="186">
        <f t="shared" si="1"/>
        <v>1.3333333333333333</v>
      </c>
      <c r="AE11" s="65">
        <f t="shared" si="2"/>
        <v>3.6666666666666665</v>
      </c>
      <c r="AF11" s="66">
        <f t="shared" si="3"/>
        <v>2.75</v>
      </c>
      <c r="AG11" s="186">
        <f t="shared" si="4"/>
        <v>3.5</v>
      </c>
      <c r="AH11" s="65">
        <f t="shared" si="5"/>
        <v>4.666666666666667</v>
      </c>
      <c r="AI11" s="66">
        <f t="shared" si="6"/>
        <v>4.5</v>
      </c>
      <c r="AJ11" s="66">
        <f t="shared" si="7"/>
        <v>4.583333333333333</v>
      </c>
      <c r="AK11" s="66">
        <f t="shared" si="8"/>
        <v>4.666666666666667</v>
      </c>
      <c r="AL11" s="66">
        <f t="shared" si="9"/>
        <v>3.6666666666666665</v>
      </c>
      <c r="AM11" s="186">
        <f t="shared" si="10"/>
        <v>3.6666666666666665</v>
      </c>
      <c r="AN11" s="65">
        <f t="shared" si="11"/>
        <v>3.9090909090909092</v>
      </c>
      <c r="AO11" s="186">
        <f t="shared" si="12"/>
        <v>4.1111111111111107</v>
      </c>
      <c r="AP11" s="65">
        <f t="shared" si="13"/>
        <v>2</v>
      </c>
      <c r="AQ11" s="186">
        <f t="shared" si="14"/>
        <v>4</v>
      </c>
      <c r="AR11" s="66">
        <f t="shared" si="47"/>
        <v>2.6666666666666665</v>
      </c>
      <c r="AS11" s="66">
        <f t="shared" si="48"/>
        <v>3.3055555555555554</v>
      </c>
      <c r="AT11" s="66">
        <f t="shared" si="49"/>
        <v>4.291666666666667</v>
      </c>
      <c r="AU11" s="66">
        <f t="shared" si="50"/>
        <v>4.0101010101010104</v>
      </c>
      <c r="AV11" s="66">
        <f t="shared" si="51"/>
        <v>3</v>
      </c>
      <c r="AW11" s="66">
        <f t="shared" si="52"/>
        <v>3.4547979797979798</v>
      </c>
      <c r="AX11" s="233">
        <f t="shared" si="53"/>
        <v>12</v>
      </c>
      <c r="AY11" s="55"/>
      <c r="BB11" s="65">
        <f t="shared" si="15"/>
        <v>4.2857142857142856</v>
      </c>
      <c r="BC11" s="66">
        <f t="shared" si="16"/>
        <v>1.4</v>
      </c>
      <c r="BD11" s="66">
        <f t="shared" si="17"/>
        <v>3.9</v>
      </c>
      <c r="BE11" s="66">
        <f t="shared" si="18"/>
        <v>2.7</v>
      </c>
      <c r="BF11" s="66">
        <f t="shared" si="19"/>
        <v>3.6</v>
      </c>
      <c r="BG11" s="66">
        <f t="shared" si="20"/>
        <v>4.7</v>
      </c>
      <c r="BH11" s="66">
        <f t="shared" si="21"/>
        <v>4.4000000000000004</v>
      </c>
      <c r="BI11" s="66">
        <f t="shared" si="22"/>
        <v>4.5</v>
      </c>
      <c r="BJ11" s="66">
        <f t="shared" si="23"/>
        <v>4.5999999999999996</v>
      </c>
      <c r="BK11" s="66">
        <f t="shared" si="24"/>
        <v>3.7</v>
      </c>
      <c r="BL11" s="66">
        <f t="shared" si="25"/>
        <v>3.9</v>
      </c>
      <c r="BM11" s="66">
        <f t="shared" si="26"/>
        <v>3.8888888888888888</v>
      </c>
      <c r="BN11" s="66">
        <f t="shared" si="27"/>
        <v>4.125</v>
      </c>
      <c r="BO11" s="66">
        <f t="shared" si="28"/>
        <v>2.2000000000000002</v>
      </c>
      <c r="BP11" s="186">
        <f t="shared" si="29"/>
        <v>4</v>
      </c>
      <c r="BQ11" s="314">
        <f t="shared" si="30"/>
        <v>10</v>
      </c>
      <c r="BR11" s="161"/>
      <c r="BS11" s="65">
        <f t="shared" si="31"/>
        <v>3</v>
      </c>
      <c r="BT11" s="66">
        <f t="shared" si="32"/>
        <v>1</v>
      </c>
      <c r="BU11" s="66">
        <f t="shared" si="33"/>
        <v>2.5</v>
      </c>
      <c r="BV11" s="66">
        <f t="shared" si="34"/>
        <v>3</v>
      </c>
      <c r="BW11" s="66">
        <f t="shared" si="35"/>
        <v>3</v>
      </c>
      <c r="BX11" s="66">
        <f t="shared" si="36"/>
        <v>4.5</v>
      </c>
      <c r="BY11" s="66">
        <f t="shared" si="37"/>
        <v>5</v>
      </c>
      <c r="BZ11" s="66">
        <f t="shared" si="38"/>
        <v>5</v>
      </c>
      <c r="CA11" s="66">
        <f t="shared" si="39"/>
        <v>5</v>
      </c>
      <c r="CB11" s="66">
        <f t="shared" si="40"/>
        <v>3.5</v>
      </c>
      <c r="CC11" s="66">
        <f t="shared" si="41"/>
        <v>2.5</v>
      </c>
      <c r="CD11" s="66">
        <f t="shared" si="42"/>
        <v>4</v>
      </c>
      <c r="CE11" s="66">
        <f t="shared" si="43"/>
        <v>4</v>
      </c>
      <c r="CF11" s="66">
        <f t="shared" si="44"/>
        <v>1</v>
      </c>
      <c r="CG11" s="186">
        <f t="shared" si="45"/>
        <v>4</v>
      </c>
      <c r="CH11" s="314">
        <f t="shared" si="46"/>
        <v>2</v>
      </c>
      <c r="CI11" s="60"/>
      <c r="CJ11" s="316">
        <f t="shared" si="54"/>
        <v>3.4547979797979798</v>
      </c>
      <c r="CK11" s="317">
        <f t="shared" si="55"/>
        <v>3.5299603174603171</v>
      </c>
      <c r="CL11" s="318">
        <f t="shared" si="55"/>
        <v>3.1166666666666667</v>
      </c>
      <c r="CM11" s="316">
        <f t="shared" si="56"/>
        <v>2.6666666666666665</v>
      </c>
      <c r="CN11" s="317">
        <f t="shared" si="57"/>
        <v>2.8428571428571425</v>
      </c>
      <c r="CO11" s="317">
        <f t="shared" si="58"/>
        <v>2</v>
      </c>
      <c r="CP11" s="317">
        <f t="shared" si="59"/>
        <v>3.3055555555555554</v>
      </c>
      <c r="CQ11" s="317">
        <f t="shared" si="60"/>
        <v>3.4</v>
      </c>
      <c r="CR11" s="317">
        <f t="shared" si="61"/>
        <v>2.8333333333333335</v>
      </c>
      <c r="CS11" s="317">
        <f t="shared" si="62"/>
        <v>4.291666666666667</v>
      </c>
      <c r="CT11" s="317">
        <f t="shared" si="63"/>
        <v>4.3</v>
      </c>
      <c r="CU11" s="317">
        <f t="shared" si="64"/>
        <v>4.25</v>
      </c>
      <c r="CV11" s="317">
        <f t="shared" si="65"/>
        <v>4.0101010101010104</v>
      </c>
      <c r="CW11" s="317">
        <f t="shared" si="66"/>
        <v>4.0069444444444446</v>
      </c>
      <c r="CX11" s="317">
        <f t="shared" si="67"/>
        <v>4</v>
      </c>
      <c r="CY11" s="317">
        <f t="shared" si="68"/>
        <v>3</v>
      </c>
      <c r="CZ11" s="317">
        <f t="shared" si="69"/>
        <v>3.1</v>
      </c>
      <c r="DA11" s="318">
        <f t="shared" si="70"/>
        <v>2.5</v>
      </c>
      <c r="DB11" s="317">
        <f t="shared" si="71"/>
        <v>4</v>
      </c>
      <c r="DC11" s="317">
        <f t="shared" si="72"/>
        <v>4.2857142857142856</v>
      </c>
      <c r="DD11" s="317">
        <f t="shared" si="73"/>
        <v>3</v>
      </c>
      <c r="DE11" s="317">
        <f t="shared" si="74"/>
        <v>1.3333333333333333</v>
      </c>
      <c r="DF11" s="317">
        <f t="shared" si="75"/>
        <v>1.4</v>
      </c>
      <c r="DG11" s="317">
        <f t="shared" si="76"/>
        <v>1</v>
      </c>
      <c r="DH11" s="317">
        <f t="shared" si="77"/>
        <v>3.6666666666666665</v>
      </c>
      <c r="DI11" s="317">
        <f t="shared" si="78"/>
        <v>3.9</v>
      </c>
      <c r="DJ11" s="317">
        <f t="shared" si="79"/>
        <v>2.5</v>
      </c>
      <c r="DK11" s="317">
        <f t="shared" si="80"/>
        <v>2.75</v>
      </c>
      <c r="DL11" s="317">
        <f t="shared" si="81"/>
        <v>2.7</v>
      </c>
      <c r="DM11" s="317">
        <f t="shared" si="82"/>
        <v>3</v>
      </c>
      <c r="DN11" s="317">
        <f t="shared" si="83"/>
        <v>3.5</v>
      </c>
      <c r="DO11" s="317">
        <f t="shared" si="84"/>
        <v>3.6</v>
      </c>
      <c r="DP11" s="317">
        <f t="shared" si="85"/>
        <v>3</v>
      </c>
      <c r="DQ11" s="317">
        <f t="shared" si="86"/>
        <v>4.666666666666667</v>
      </c>
      <c r="DR11" s="317">
        <f t="shared" si="87"/>
        <v>4.7</v>
      </c>
      <c r="DS11" s="317">
        <f t="shared" si="88"/>
        <v>4.5</v>
      </c>
      <c r="DT11" s="317">
        <f t="shared" si="89"/>
        <v>4.5</v>
      </c>
      <c r="DU11" s="317">
        <f t="shared" si="90"/>
        <v>4.4000000000000004</v>
      </c>
      <c r="DV11" s="317">
        <f t="shared" si="91"/>
        <v>5</v>
      </c>
      <c r="DW11" s="317">
        <f t="shared" si="92"/>
        <v>4.583333333333333</v>
      </c>
      <c r="DX11" s="317">
        <f t="shared" si="93"/>
        <v>4.5</v>
      </c>
      <c r="DY11" s="317">
        <f t="shared" si="94"/>
        <v>5</v>
      </c>
      <c r="DZ11" s="317">
        <f t="shared" si="95"/>
        <v>4.666666666666667</v>
      </c>
      <c r="EA11" s="317">
        <f t="shared" si="96"/>
        <v>4.5999999999999996</v>
      </c>
      <c r="EB11" s="317">
        <f t="shared" si="97"/>
        <v>5</v>
      </c>
      <c r="EC11" s="317">
        <f t="shared" si="98"/>
        <v>3.6666666666666665</v>
      </c>
      <c r="ED11" s="317">
        <f t="shared" si="99"/>
        <v>3.7</v>
      </c>
      <c r="EE11" s="317">
        <f t="shared" si="100"/>
        <v>3.5</v>
      </c>
      <c r="EF11" s="317">
        <f t="shared" si="101"/>
        <v>3.6666666666666665</v>
      </c>
      <c r="EG11" s="317">
        <f t="shared" si="102"/>
        <v>3.9</v>
      </c>
      <c r="EH11" s="317">
        <f t="shared" si="103"/>
        <v>2.5</v>
      </c>
      <c r="EI11" s="317">
        <f t="shared" si="104"/>
        <v>3.9090909090909092</v>
      </c>
      <c r="EJ11" s="317">
        <f t="shared" si="105"/>
        <v>3.8888888888888888</v>
      </c>
      <c r="EK11" s="317">
        <f t="shared" si="106"/>
        <v>4</v>
      </c>
      <c r="EL11" s="317">
        <f t="shared" si="107"/>
        <v>4.1111111111111107</v>
      </c>
      <c r="EM11" s="317">
        <f t="shared" si="108"/>
        <v>4.125</v>
      </c>
      <c r="EN11" s="317">
        <f t="shared" si="109"/>
        <v>4</v>
      </c>
      <c r="EO11" s="317">
        <f t="shared" si="110"/>
        <v>2</v>
      </c>
      <c r="EP11" s="317">
        <f t="shared" si="111"/>
        <v>2.2000000000000002</v>
      </c>
      <c r="EQ11" s="317">
        <f t="shared" si="112"/>
        <v>1</v>
      </c>
      <c r="ER11" s="317">
        <f t="shared" si="113"/>
        <v>4</v>
      </c>
      <c r="ES11" s="317">
        <f t="shared" si="114"/>
        <v>4</v>
      </c>
      <c r="ET11" s="318">
        <f t="shared" si="115"/>
        <v>4</v>
      </c>
    </row>
    <row r="12" spans="2:150" s="1" customFormat="1" ht="30" x14ac:dyDescent="0.25">
      <c r="B12" s="210">
        <v>6</v>
      </c>
      <c r="C12" s="235">
        <v>43070</v>
      </c>
      <c r="D12" s="211" t="s">
        <v>328</v>
      </c>
      <c r="E12" s="211" t="s">
        <v>74</v>
      </c>
      <c r="F12" s="211" t="s">
        <v>43</v>
      </c>
      <c r="G12" s="211" t="s">
        <v>357</v>
      </c>
      <c r="H12" s="211" t="s">
        <v>410</v>
      </c>
      <c r="I12" s="211" t="s">
        <v>97</v>
      </c>
      <c r="J12" s="211" t="s">
        <v>130</v>
      </c>
      <c r="K12" s="245" t="s">
        <v>418</v>
      </c>
      <c r="L12" s="210">
        <v>4</v>
      </c>
      <c r="M12" s="252">
        <v>5</v>
      </c>
      <c r="N12" s="210">
        <v>4</v>
      </c>
      <c r="O12" s="212">
        <v>5</v>
      </c>
      <c r="P12" s="213">
        <v>3</v>
      </c>
      <c r="Q12" s="210">
        <v>5</v>
      </c>
      <c r="R12" s="212">
        <v>5</v>
      </c>
      <c r="S12" s="212">
        <v>5</v>
      </c>
      <c r="T12" s="212">
        <v>5</v>
      </c>
      <c r="U12" s="212">
        <v>4</v>
      </c>
      <c r="V12" s="213">
        <v>5</v>
      </c>
      <c r="W12" s="210">
        <v>5</v>
      </c>
      <c r="X12" s="213">
        <v>5</v>
      </c>
      <c r="Y12" s="254">
        <v>5</v>
      </c>
      <c r="Z12" s="213">
        <v>5</v>
      </c>
      <c r="AA12" s="174"/>
      <c r="AB12" s="179" t="s">
        <v>108</v>
      </c>
      <c r="AC12" s="65">
        <f t="shared" si="0"/>
        <v>1.5</v>
      </c>
      <c r="AD12" s="186">
        <f t="shared" si="1"/>
        <v>1</v>
      </c>
      <c r="AE12" s="65">
        <f t="shared" si="2"/>
        <v>3.5</v>
      </c>
      <c r="AF12" s="66">
        <f t="shared" si="3"/>
        <v>1</v>
      </c>
      <c r="AG12" s="186">
        <f t="shared" si="4"/>
        <v>3</v>
      </c>
      <c r="AH12" s="65">
        <f t="shared" si="5"/>
        <v>5</v>
      </c>
      <c r="AI12" s="66">
        <f t="shared" si="6"/>
        <v>5</v>
      </c>
      <c r="AJ12" s="66">
        <f t="shared" si="7"/>
        <v>4.5</v>
      </c>
      <c r="AK12" s="66">
        <f t="shared" si="8"/>
        <v>3</v>
      </c>
      <c r="AL12" s="66">
        <f t="shared" si="9"/>
        <v>4</v>
      </c>
      <c r="AM12" s="186">
        <f t="shared" si="10"/>
        <v>4</v>
      </c>
      <c r="AN12" s="65">
        <f t="shared" si="11"/>
        <v>5</v>
      </c>
      <c r="AO12" s="186">
        <f t="shared" si="12"/>
        <v>5</v>
      </c>
      <c r="AP12" s="65">
        <f t="shared" si="13"/>
        <v>1</v>
      </c>
      <c r="AQ12" s="186">
        <f t="shared" si="14"/>
        <v>4.5</v>
      </c>
      <c r="AR12" s="66">
        <f t="shared" si="47"/>
        <v>1.25</v>
      </c>
      <c r="AS12" s="66">
        <f t="shared" si="48"/>
        <v>2.5</v>
      </c>
      <c r="AT12" s="66">
        <f t="shared" si="49"/>
        <v>4.25</v>
      </c>
      <c r="AU12" s="66">
        <f t="shared" si="50"/>
        <v>5</v>
      </c>
      <c r="AV12" s="66">
        <f t="shared" si="51"/>
        <v>2.75</v>
      </c>
      <c r="AW12" s="66">
        <f t="shared" si="52"/>
        <v>3.15</v>
      </c>
      <c r="AX12" s="233">
        <f t="shared" si="53"/>
        <v>2</v>
      </c>
      <c r="AY12" s="55"/>
      <c r="BB12" s="65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186"/>
      <c r="BQ12" s="314">
        <f t="shared" si="30"/>
        <v>0</v>
      </c>
      <c r="BR12" s="161"/>
      <c r="BS12" s="65">
        <f t="shared" si="31"/>
        <v>1.5</v>
      </c>
      <c r="BT12" s="66">
        <f t="shared" si="32"/>
        <v>1</v>
      </c>
      <c r="BU12" s="66">
        <f t="shared" si="33"/>
        <v>3.5</v>
      </c>
      <c r="BV12" s="66">
        <f t="shared" si="34"/>
        <v>1</v>
      </c>
      <c r="BW12" s="66">
        <f t="shared" si="35"/>
        <v>3</v>
      </c>
      <c r="BX12" s="66">
        <f t="shared" si="36"/>
        <v>5</v>
      </c>
      <c r="BY12" s="66">
        <f t="shared" si="37"/>
        <v>5</v>
      </c>
      <c r="BZ12" s="66">
        <f t="shared" si="38"/>
        <v>4.5</v>
      </c>
      <c r="CA12" s="66">
        <f t="shared" si="39"/>
        <v>3</v>
      </c>
      <c r="CB12" s="66">
        <f t="shared" si="40"/>
        <v>4</v>
      </c>
      <c r="CC12" s="66">
        <f t="shared" si="41"/>
        <v>4</v>
      </c>
      <c r="CD12" s="66">
        <f t="shared" si="42"/>
        <v>5</v>
      </c>
      <c r="CE12" s="66">
        <f t="shared" si="43"/>
        <v>5</v>
      </c>
      <c r="CF12" s="66">
        <f t="shared" si="44"/>
        <v>1</v>
      </c>
      <c r="CG12" s="186">
        <f t="shared" si="45"/>
        <v>4.5</v>
      </c>
      <c r="CH12" s="314">
        <f t="shared" si="46"/>
        <v>2</v>
      </c>
      <c r="CI12" s="60"/>
      <c r="CJ12" s="316">
        <f t="shared" si="54"/>
        <v>3.15</v>
      </c>
      <c r="CK12" s="317"/>
      <c r="CL12" s="318">
        <f t="shared" si="55"/>
        <v>3.15</v>
      </c>
      <c r="CM12" s="316">
        <f t="shared" si="56"/>
        <v>1.25</v>
      </c>
      <c r="CN12" s="317">
        <f t="shared" si="57"/>
        <v>0</v>
      </c>
      <c r="CO12" s="317">
        <f t="shared" si="58"/>
        <v>1.25</v>
      </c>
      <c r="CP12" s="317">
        <f t="shared" si="59"/>
        <v>2.5</v>
      </c>
      <c r="CQ12" s="317">
        <f t="shared" si="60"/>
        <v>0</v>
      </c>
      <c r="CR12" s="317">
        <f t="shared" si="61"/>
        <v>2.5</v>
      </c>
      <c r="CS12" s="317">
        <f t="shared" si="62"/>
        <v>4.25</v>
      </c>
      <c r="CT12" s="317">
        <f t="shared" si="63"/>
        <v>0</v>
      </c>
      <c r="CU12" s="317">
        <f t="shared" si="64"/>
        <v>4.25</v>
      </c>
      <c r="CV12" s="317">
        <f t="shared" si="65"/>
        <v>5</v>
      </c>
      <c r="CW12" s="317">
        <f t="shared" si="66"/>
        <v>0</v>
      </c>
      <c r="CX12" s="317">
        <f t="shared" si="67"/>
        <v>5</v>
      </c>
      <c r="CY12" s="317">
        <f t="shared" si="68"/>
        <v>2.75</v>
      </c>
      <c r="CZ12" s="317">
        <f t="shared" si="69"/>
        <v>0</v>
      </c>
      <c r="DA12" s="318">
        <f t="shared" si="70"/>
        <v>2.75</v>
      </c>
      <c r="DB12" s="317">
        <f t="shared" si="71"/>
        <v>1.5</v>
      </c>
      <c r="DC12" s="317">
        <f t="shared" si="72"/>
        <v>0</v>
      </c>
      <c r="DD12" s="317">
        <f t="shared" si="73"/>
        <v>1.5</v>
      </c>
      <c r="DE12" s="317">
        <f t="shared" si="74"/>
        <v>1</v>
      </c>
      <c r="DF12" s="317">
        <f t="shared" si="75"/>
        <v>0</v>
      </c>
      <c r="DG12" s="317">
        <f t="shared" si="76"/>
        <v>1</v>
      </c>
      <c r="DH12" s="317">
        <f t="shared" si="77"/>
        <v>3.5</v>
      </c>
      <c r="DI12" s="317">
        <f t="shared" si="78"/>
        <v>0</v>
      </c>
      <c r="DJ12" s="317">
        <f t="shared" si="79"/>
        <v>3.5</v>
      </c>
      <c r="DK12" s="317">
        <f t="shared" si="80"/>
        <v>1</v>
      </c>
      <c r="DL12" s="317">
        <f t="shared" si="81"/>
        <v>0</v>
      </c>
      <c r="DM12" s="317">
        <f t="shared" si="82"/>
        <v>1</v>
      </c>
      <c r="DN12" s="317">
        <f t="shared" si="83"/>
        <v>3</v>
      </c>
      <c r="DO12" s="317">
        <f t="shared" si="84"/>
        <v>0</v>
      </c>
      <c r="DP12" s="317">
        <f t="shared" si="85"/>
        <v>3</v>
      </c>
      <c r="DQ12" s="317">
        <f t="shared" si="86"/>
        <v>5</v>
      </c>
      <c r="DR12" s="317">
        <f t="shared" si="87"/>
        <v>0</v>
      </c>
      <c r="DS12" s="317">
        <f t="shared" si="88"/>
        <v>5</v>
      </c>
      <c r="DT12" s="317">
        <f t="shared" si="89"/>
        <v>5</v>
      </c>
      <c r="DU12" s="317">
        <f t="shared" si="90"/>
        <v>0</v>
      </c>
      <c r="DV12" s="317">
        <f t="shared" si="91"/>
        <v>5</v>
      </c>
      <c r="DW12" s="317">
        <f t="shared" si="92"/>
        <v>4.5</v>
      </c>
      <c r="DX12" s="317">
        <f t="shared" si="93"/>
        <v>0</v>
      </c>
      <c r="DY12" s="317">
        <f t="shared" si="94"/>
        <v>4.5</v>
      </c>
      <c r="DZ12" s="317">
        <f t="shared" si="95"/>
        <v>3</v>
      </c>
      <c r="EA12" s="317">
        <f t="shared" si="96"/>
        <v>0</v>
      </c>
      <c r="EB12" s="317">
        <f t="shared" si="97"/>
        <v>3</v>
      </c>
      <c r="EC12" s="317">
        <f t="shared" si="98"/>
        <v>4</v>
      </c>
      <c r="ED12" s="317">
        <f t="shared" si="99"/>
        <v>0</v>
      </c>
      <c r="EE12" s="317">
        <f t="shared" si="100"/>
        <v>4</v>
      </c>
      <c r="EF12" s="317">
        <f t="shared" si="101"/>
        <v>4</v>
      </c>
      <c r="EG12" s="317">
        <f t="shared" si="102"/>
        <v>0</v>
      </c>
      <c r="EH12" s="317">
        <f t="shared" si="103"/>
        <v>4</v>
      </c>
      <c r="EI12" s="317">
        <f t="shared" si="104"/>
        <v>5</v>
      </c>
      <c r="EJ12" s="317">
        <f t="shared" si="105"/>
        <v>0</v>
      </c>
      <c r="EK12" s="317">
        <f t="shared" si="106"/>
        <v>5</v>
      </c>
      <c r="EL12" s="317">
        <f t="shared" si="107"/>
        <v>5</v>
      </c>
      <c r="EM12" s="317">
        <f t="shared" si="108"/>
        <v>0</v>
      </c>
      <c r="EN12" s="317">
        <f t="shared" si="109"/>
        <v>5</v>
      </c>
      <c r="EO12" s="317">
        <f t="shared" si="110"/>
        <v>1</v>
      </c>
      <c r="EP12" s="317">
        <f t="shared" si="111"/>
        <v>0</v>
      </c>
      <c r="EQ12" s="317">
        <f t="shared" si="112"/>
        <v>1</v>
      </c>
      <c r="ER12" s="317">
        <f t="shared" si="113"/>
        <v>4.5</v>
      </c>
      <c r="ES12" s="317">
        <f t="shared" si="114"/>
        <v>0</v>
      </c>
      <c r="ET12" s="318">
        <f t="shared" si="115"/>
        <v>4.5</v>
      </c>
    </row>
    <row r="13" spans="2:150" s="1" customFormat="1" ht="30" x14ac:dyDescent="0.25">
      <c r="B13" s="210">
        <v>7</v>
      </c>
      <c r="C13" s="235">
        <v>43070</v>
      </c>
      <c r="D13" s="211" t="s">
        <v>330</v>
      </c>
      <c r="E13" s="211" t="s">
        <v>75</v>
      </c>
      <c r="F13" s="211" t="s">
        <v>350</v>
      </c>
      <c r="G13" s="211" t="s">
        <v>286</v>
      </c>
      <c r="H13" s="211" t="s">
        <v>410</v>
      </c>
      <c r="I13" s="211" t="s">
        <v>104</v>
      </c>
      <c r="J13" s="211" t="s">
        <v>137</v>
      </c>
      <c r="K13" s="245" t="s">
        <v>419</v>
      </c>
      <c r="L13" s="210">
        <v>4</v>
      </c>
      <c r="M13" s="252">
        <v>5</v>
      </c>
      <c r="N13" s="210">
        <v>5</v>
      </c>
      <c r="O13" s="212">
        <v>4</v>
      </c>
      <c r="P13" s="213">
        <v>4</v>
      </c>
      <c r="Q13" s="210">
        <v>4</v>
      </c>
      <c r="R13" s="212">
        <v>4</v>
      </c>
      <c r="S13" s="212">
        <v>5</v>
      </c>
      <c r="T13" s="212">
        <v>4</v>
      </c>
      <c r="U13" s="212">
        <v>4</v>
      </c>
      <c r="V13" s="213">
        <v>4</v>
      </c>
      <c r="W13" s="210"/>
      <c r="X13" s="213"/>
      <c r="Y13" s="254">
        <v>5</v>
      </c>
      <c r="Z13" s="213">
        <v>4</v>
      </c>
      <c r="AA13" s="174"/>
      <c r="AB13" s="179" t="s">
        <v>111</v>
      </c>
      <c r="AC13" s="65">
        <f t="shared" si="0"/>
        <v>3.1111111111111112</v>
      </c>
      <c r="AD13" s="186">
        <f t="shared" si="1"/>
        <v>1</v>
      </c>
      <c r="AE13" s="65">
        <f t="shared" si="2"/>
        <v>3</v>
      </c>
      <c r="AF13" s="66">
        <f t="shared" si="3"/>
        <v>2.5555555555555554</v>
      </c>
      <c r="AG13" s="186">
        <f t="shared" si="4"/>
        <v>3</v>
      </c>
      <c r="AH13" s="65">
        <f t="shared" si="5"/>
        <v>3.6666666666666665</v>
      </c>
      <c r="AI13" s="66">
        <f t="shared" si="6"/>
        <v>4.4444444444444446</v>
      </c>
      <c r="AJ13" s="66">
        <f t="shared" si="7"/>
        <v>4.333333333333333</v>
      </c>
      <c r="AK13" s="66">
        <f t="shared" si="8"/>
        <v>3.6666666666666665</v>
      </c>
      <c r="AL13" s="66">
        <f t="shared" si="9"/>
        <v>3.5555555555555554</v>
      </c>
      <c r="AM13" s="186">
        <f t="shared" si="10"/>
        <v>2.875</v>
      </c>
      <c r="AN13" s="65">
        <f t="shared" si="11"/>
        <v>3</v>
      </c>
      <c r="AO13" s="186">
        <f t="shared" si="12"/>
        <v>2.7777777777777777</v>
      </c>
      <c r="AP13" s="65">
        <f t="shared" si="13"/>
        <v>1.4444444444444444</v>
      </c>
      <c r="AQ13" s="186">
        <f t="shared" si="14"/>
        <v>3.1111111111111112</v>
      </c>
      <c r="AR13" s="66">
        <f t="shared" si="47"/>
        <v>2.0555555555555554</v>
      </c>
      <c r="AS13" s="66">
        <f t="shared" si="48"/>
        <v>2.8518518518518516</v>
      </c>
      <c r="AT13" s="66">
        <f t="shared" si="49"/>
        <v>3.7569444444444442</v>
      </c>
      <c r="AU13" s="66">
        <f t="shared" si="50"/>
        <v>2.8888888888888888</v>
      </c>
      <c r="AV13" s="66">
        <f t="shared" si="51"/>
        <v>2.2777777777777777</v>
      </c>
      <c r="AW13" s="66">
        <f t="shared" si="52"/>
        <v>2.7662037037037037</v>
      </c>
      <c r="AX13" s="233">
        <f t="shared" si="53"/>
        <v>9</v>
      </c>
      <c r="AY13" s="55"/>
      <c r="BB13" s="65">
        <f t="shared" si="15"/>
        <v>3.1428571428571428</v>
      </c>
      <c r="BC13" s="66">
        <f t="shared" si="16"/>
        <v>1</v>
      </c>
      <c r="BD13" s="66">
        <f t="shared" si="17"/>
        <v>2.8</v>
      </c>
      <c r="BE13" s="66">
        <f t="shared" si="18"/>
        <v>2.5714285714285716</v>
      </c>
      <c r="BF13" s="66">
        <f t="shared" si="19"/>
        <v>3.1428571428571428</v>
      </c>
      <c r="BG13" s="66">
        <f t="shared" si="20"/>
        <v>3.5714285714285716</v>
      </c>
      <c r="BH13" s="66">
        <f t="shared" si="21"/>
        <v>4.2857142857142856</v>
      </c>
      <c r="BI13" s="66">
        <f t="shared" si="22"/>
        <v>4.1428571428571432</v>
      </c>
      <c r="BJ13" s="66">
        <f t="shared" si="23"/>
        <v>3.5714285714285716</v>
      </c>
      <c r="BK13" s="66">
        <f t="shared" si="24"/>
        <v>3.2857142857142856</v>
      </c>
      <c r="BL13" s="66">
        <f t="shared" si="25"/>
        <v>2.8333333333333335</v>
      </c>
      <c r="BM13" s="66">
        <f t="shared" si="26"/>
        <v>3</v>
      </c>
      <c r="BN13" s="66">
        <f t="shared" si="27"/>
        <v>2.5714285714285716</v>
      </c>
      <c r="BO13" s="66">
        <f t="shared" si="28"/>
        <v>1.5714285714285714</v>
      </c>
      <c r="BP13" s="186">
        <f t="shared" si="29"/>
        <v>3.1428571428571428</v>
      </c>
      <c r="BQ13" s="314">
        <f t="shared" si="30"/>
        <v>7</v>
      </c>
      <c r="BR13" s="161"/>
      <c r="BS13" s="65">
        <f t="shared" si="31"/>
        <v>3</v>
      </c>
      <c r="BT13" s="66">
        <f t="shared" si="32"/>
        <v>1</v>
      </c>
      <c r="BU13" s="66">
        <f t="shared" si="33"/>
        <v>3.5</v>
      </c>
      <c r="BV13" s="66">
        <f t="shared" si="34"/>
        <v>2.5</v>
      </c>
      <c r="BW13" s="66">
        <f t="shared" si="35"/>
        <v>2.5</v>
      </c>
      <c r="BX13" s="66">
        <f t="shared" si="36"/>
        <v>4</v>
      </c>
      <c r="BY13" s="66">
        <f t="shared" si="37"/>
        <v>5</v>
      </c>
      <c r="BZ13" s="66">
        <f t="shared" si="38"/>
        <v>5</v>
      </c>
      <c r="CA13" s="66">
        <f t="shared" si="39"/>
        <v>4</v>
      </c>
      <c r="CB13" s="66">
        <f t="shared" si="40"/>
        <v>4.5</v>
      </c>
      <c r="CC13" s="66">
        <f t="shared" si="41"/>
        <v>3</v>
      </c>
      <c r="CD13" s="66">
        <f t="shared" si="42"/>
        <v>3</v>
      </c>
      <c r="CE13" s="66">
        <f t="shared" si="43"/>
        <v>3.5</v>
      </c>
      <c r="CF13" s="66">
        <f t="shared" si="44"/>
        <v>1</v>
      </c>
      <c r="CG13" s="186">
        <f t="shared" si="45"/>
        <v>3</v>
      </c>
      <c r="CH13" s="314">
        <f t="shared" si="46"/>
        <v>2</v>
      </c>
      <c r="CI13" s="60"/>
      <c r="CJ13" s="316">
        <f t="shared" si="54"/>
        <v>2.7662037037037037</v>
      </c>
      <c r="CK13" s="317">
        <f t="shared" si="55"/>
        <v>2.7334920634920636</v>
      </c>
      <c r="CL13" s="318">
        <f t="shared" si="55"/>
        <v>2.8666666666666667</v>
      </c>
      <c r="CM13" s="316">
        <f t="shared" si="56"/>
        <v>2.0555555555555554</v>
      </c>
      <c r="CN13" s="317">
        <f t="shared" si="57"/>
        <v>2.0714285714285712</v>
      </c>
      <c r="CO13" s="317">
        <f t="shared" si="58"/>
        <v>2</v>
      </c>
      <c r="CP13" s="317">
        <f t="shared" si="59"/>
        <v>2.8518518518518516</v>
      </c>
      <c r="CQ13" s="317">
        <f t="shared" si="60"/>
        <v>2.8380952380952382</v>
      </c>
      <c r="CR13" s="317">
        <f t="shared" si="61"/>
        <v>2.8333333333333335</v>
      </c>
      <c r="CS13" s="317">
        <f t="shared" si="62"/>
        <v>3.7569444444444442</v>
      </c>
      <c r="CT13" s="317">
        <f t="shared" si="63"/>
        <v>3.6150793650793651</v>
      </c>
      <c r="CU13" s="317">
        <f t="shared" si="64"/>
        <v>4.25</v>
      </c>
      <c r="CV13" s="317">
        <f t="shared" si="65"/>
        <v>2.8888888888888888</v>
      </c>
      <c r="CW13" s="317">
        <f t="shared" si="66"/>
        <v>2.7857142857142856</v>
      </c>
      <c r="CX13" s="317">
        <f t="shared" si="67"/>
        <v>3.25</v>
      </c>
      <c r="CY13" s="317">
        <f t="shared" si="68"/>
        <v>2.2777777777777777</v>
      </c>
      <c r="CZ13" s="317">
        <f t="shared" si="69"/>
        <v>2.3571428571428572</v>
      </c>
      <c r="DA13" s="318">
        <f t="shared" si="70"/>
        <v>2</v>
      </c>
      <c r="DB13" s="317">
        <f t="shared" si="71"/>
        <v>3.1111111111111112</v>
      </c>
      <c r="DC13" s="317">
        <f t="shared" si="72"/>
        <v>3.1428571428571428</v>
      </c>
      <c r="DD13" s="317">
        <f t="shared" si="73"/>
        <v>3</v>
      </c>
      <c r="DE13" s="317">
        <f t="shared" si="74"/>
        <v>1</v>
      </c>
      <c r="DF13" s="317">
        <f t="shared" si="75"/>
        <v>1</v>
      </c>
      <c r="DG13" s="317">
        <f t="shared" si="76"/>
        <v>1</v>
      </c>
      <c r="DH13" s="317">
        <f t="shared" si="77"/>
        <v>3</v>
      </c>
      <c r="DI13" s="317">
        <f t="shared" si="78"/>
        <v>2.8</v>
      </c>
      <c r="DJ13" s="317">
        <f t="shared" si="79"/>
        <v>3.5</v>
      </c>
      <c r="DK13" s="317">
        <f t="shared" si="80"/>
        <v>2.5555555555555554</v>
      </c>
      <c r="DL13" s="317">
        <f t="shared" si="81"/>
        <v>2.5714285714285716</v>
      </c>
      <c r="DM13" s="317">
        <f t="shared" si="82"/>
        <v>2.5</v>
      </c>
      <c r="DN13" s="317">
        <f t="shared" si="83"/>
        <v>3</v>
      </c>
      <c r="DO13" s="317">
        <f t="shared" si="84"/>
        <v>3.1428571428571428</v>
      </c>
      <c r="DP13" s="317">
        <f t="shared" si="85"/>
        <v>2.5</v>
      </c>
      <c r="DQ13" s="317">
        <f t="shared" si="86"/>
        <v>3.6666666666666665</v>
      </c>
      <c r="DR13" s="317">
        <f t="shared" si="87"/>
        <v>3.5714285714285716</v>
      </c>
      <c r="DS13" s="317">
        <f t="shared" si="88"/>
        <v>4</v>
      </c>
      <c r="DT13" s="317">
        <f t="shared" si="89"/>
        <v>4.4444444444444446</v>
      </c>
      <c r="DU13" s="317">
        <f t="shared" si="90"/>
        <v>4.2857142857142856</v>
      </c>
      <c r="DV13" s="317">
        <f t="shared" si="91"/>
        <v>5</v>
      </c>
      <c r="DW13" s="317">
        <f t="shared" si="92"/>
        <v>4.333333333333333</v>
      </c>
      <c r="DX13" s="317">
        <f t="shared" si="93"/>
        <v>4.1428571428571432</v>
      </c>
      <c r="DY13" s="317">
        <f t="shared" si="94"/>
        <v>5</v>
      </c>
      <c r="DZ13" s="317">
        <f t="shared" si="95"/>
        <v>3.6666666666666665</v>
      </c>
      <c r="EA13" s="317">
        <f t="shared" si="96"/>
        <v>3.5714285714285716</v>
      </c>
      <c r="EB13" s="317">
        <f t="shared" si="97"/>
        <v>4</v>
      </c>
      <c r="EC13" s="317">
        <f t="shared" si="98"/>
        <v>3.5555555555555554</v>
      </c>
      <c r="ED13" s="317">
        <f t="shared" si="99"/>
        <v>3.2857142857142856</v>
      </c>
      <c r="EE13" s="317">
        <f t="shared" si="100"/>
        <v>4.5</v>
      </c>
      <c r="EF13" s="317">
        <f t="shared" si="101"/>
        <v>2.875</v>
      </c>
      <c r="EG13" s="317">
        <f t="shared" si="102"/>
        <v>2.8333333333333335</v>
      </c>
      <c r="EH13" s="317">
        <f t="shared" si="103"/>
        <v>3</v>
      </c>
      <c r="EI13" s="317">
        <f t="shared" si="104"/>
        <v>3</v>
      </c>
      <c r="EJ13" s="317">
        <f t="shared" si="105"/>
        <v>3</v>
      </c>
      <c r="EK13" s="317">
        <f t="shared" si="106"/>
        <v>3</v>
      </c>
      <c r="EL13" s="317">
        <f t="shared" si="107"/>
        <v>2.7777777777777777</v>
      </c>
      <c r="EM13" s="317">
        <f t="shared" si="108"/>
        <v>2.5714285714285716</v>
      </c>
      <c r="EN13" s="317">
        <f t="shared" si="109"/>
        <v>3.5</v>
      </c>
      <c r="EO13" s="317">
        <f t="shared" si="110"/>
        <v>1.4444444444444444</v>
      </c>
      <c r="EP13" s="317">
        <f t="shared" si="111"/>
        <v>1.5714285714285714</v>
      </c>
      <c r="EQ13" s="317">
        <f t="shared" si="112"/>
        <v>1</v>
      </c>
      <c r="ER13" s="317">
        <f t="shared" si="113"/>
        <v>3.1111111111111112</v>
      </c>
      <c r="ES13" s="317">
        <f t="shared" si="114"/>
        <v>3.1428571428571428</v>
      </c>
      <c r="ET13" s="318">
        <f t="shared" si="115"/>
        <v>3</v>
      </c>
    </row>
    <row r="14" spans="2:150" s="1" customFormat="1" ht="30" x14ac:dyDescent="0.25">
      <c r="B14" s="210">
        <v>8</v>
      </c>
      <c r="C14" s="235">
        <v>43070</v>
      </c>
      <c r="D14" s="211" t="s">
        <v>328</v>
      </c>
      <c r="E14" s="211" t="s">
        <v>75</v>
      </c>
      <c r="F14" s="211" t="s">
        <v>43</v>
      </c>
      <c r="G14" s="211" t="s">
        <v>357</v>
      </c>
      <c r="H14" s="211" t="s">
        <v>410</v>
      </c>
      <c r="I14" s="211" t="s">
        <v>114</v>
      </c>
      <c r="J14" s="211" t="s">
        <v>147</v>
      </c>
      <c r="K14" s="245" t="s">
        <v>418</v>
      </c>
      <c r="L14" s="210">
        <v>5</v>
      </c>
      <c r="M14" s="252">
        <v>5</v>
      </c>
      <c r="N14" s="210">
        <v>5</v>
      </c>
      <c r="O14" s="212">
        <v>5</v>
      </c>
      <c r="P14" s="213">
        <v>5</v>
      </c>
      <c r="Q14" s="210">
        <v>5</v>
      </c>
      <c r="R14" s="212">
        <v>5</v>
      </c>
      <c r="S14" s="212">
        <v>5</v>
      </c>
      <c r="T14" s="212">
        <v>5</v>
      </c>
      <c r="U14" s="212">
        <v>4</v>
      </c>
      <c r="V14" s="213">
        <v>5</v>
      </c>
      <c r="W14" s="210">
        <v>5</v>
      </c>
      <c r="X14" s="213">
        <v>5</v>
      </c>
      <c r="Y14" s="254">
        <v>5</v>
      </c>
      <c r="Z14" s="213">
        <v>5</v>
      </c>
      <c r="AA14" s="174"/>
      <c r="AB14" s="179" t="s">
        <v>99</v>
      </c>
      <c r="AC14" s="65">
        <f t="shared" si="0"/>
        <v>3.6</v>
      </c>
      <c r="AD14" s="186">
        <f t="shared" si="1"/>
        <v>1</v>
      </c>
      <c r="AE14" s="65">
        <f t="shared" si="2"/>
        <v>3.6</v>
      </c>
      <c r="AF14" s="66">
        <f t="shared" si="3"/>
        <v>3</v>
      </c>
      <c r="AG14" s="186">
        <f t="shared" si="4"/>
        <v>3</v>
      </c>
      <c r="AH14" s="65">
        <f t="shared" si="5"/>
        <v>4.4000000000000004</v>
      </c>
      <c r="AI14" s="66">
        <f t="shared" si="6"/>
        <v>4.2</v>
      </c>
      <c r="AJ14" s="66">
        <f t="shared" si="7"/>
        <v>4.2</v>
      </c>
      <c r="AK14" s="66">
        <f t="shared" si="8"/>
        <v>4.4000000000000004</v>
      </c>
      <c r="AL14" s="66">
        <f t="shared" si="9"/>
        <v>4</v>
      </c>
      <c r="AM14" s="186">
        <f t="shared" si="10"/>
        <v>4.2</v>
      </c>
      <c r="AN14" s="65">
        <f t="shared" si="11"/>
        <v>3.8</v>
      </c>
      <c r="AO14" s="186">
        <f t="shared" si="12"/>
        <v>4.25</v>
      </c>
      <c r="AP14" s="65">
        <f t="shared" si="13"/>
        <v>1</v>
      </c>
      <c r="AQ14" s="186">
        <f t="shared" si="14"/>
        <v>4</v>
      </c>
      <c r="AR14" s="66">
        <f t="shared" si="47"/>
        <v>2.2999999999999998</v>
      </c>
      <c r="AS14" s="66">
        <f t="shared" si="48"/>
        <v>3.1999999999999997</v>
      </c>
      <c r="AT14" s="66">
        <f t="shared" si="49"/>
        <v>4.2333333333333334</v>
      </c>
      <c r="AU14" s="66">
        <f t="shared" si="50"/>
        <v>4.0250000000000004</v>
      </c>
      <c r="AV14" s="66">
        <f t="shared" si="51"/>
        <v>2.5</v>
      </c>
      <c r="AW14" s="66">
        <f t="shared" si="52"/>
        <v>3.2516666666666665</v>
      </c>
      <c r="AX14" s="233">
        <f t="shared" si="53"/>
        <v>5</v>
      </c>
      <c r="AY14" s="55"/>
      <c r="BB14" s="65">
        <f t="shared" si="15"/>
        <v>3.25</v>
      </c>
      <c r="BC14" s="66">
        <f t="shared" si="16"/>
        <v>1</v>
      </c>
      <c r="BD14" s="66">
        <f t="shared" si="17"/>
        <v>3.75</v>
      </c>
      <c r="BE14" s="66">
        <f t="shared" si="18"/>
        <v>3.25</v>
      </c>
      <c r="BF14" s="66">
        <f t="shared" si="19"/>
        <v>3.25</v>
      </c>
      <c r="BG14" s="66">
        <f t="shared" si="20"/>
        <v>4.25</v>
      </c>
      <c r="BH14" s="66">
        <f t="shared" si="21"/>
        <v>4</v>
      </c>
      <c r="BI14" s="66">
        <f t="shared" si="22"/>
        <v>4</v>
      </c>
      <c r="BJ14" s="66">
        <f t="shared" si="23"/>
        <v>4.25</v>
      </c>
      <c r="BK14" s="66">
        <f t="shared" si="24"/>
        <v>3.75</v>
      </c>
      <c r="BL14" s="66">
        <f t="shared" si="25"/>
        <v>4</v>
      </c>
      <c r="BM14" s="66">
        <f t="shared" si="26"/>
        <v>3.75</v>
      </c>
      <c r="BN14" s="66">
        <f t="shared" si="27"/>
        <v>4.333333333333333</v>
      </c>
      <c r="BO14" s="66">
        <f t="shared" si="28"/>
        <v>1</v>
      </c>
      <c r="BP14" s="186">
        <f t="shared" si="29"/>
        <v>4</v>
      </c>
      <c r="BQ14" s="314">
        <f t="shared" si="30"/>
        <v>4</v>
      </c>
      <c r="BR14" s="161"/>
      <c r="BS14" s="65">
        <f t="shared" si="31"/>
        <v>5</v>
      </c>
      <c r="BT14" s="66">
        <f t="shared" si="32"/>
        <v>1</v>
      </c>
      <c r="BU14" s="66">
        <f t="shared" si="33"/>
        <v>3</v>
      </c>
      <c r="BV14" s="66">
        <f t="shared" si="34"/>
        <v>2</v>
      </c>
      <c r="BW14" s="66">
        <f t="shared" si="35"/>
        <v>2</v>
      </c>
      <c r="BX14" s="66">
        <f t="shared" si="36"/>
        <v>5</v>
      </c>
      <c r="BY14" s="66">
        <f t="shared" si="37"/>
        <v>5</v>
      </c>
      <c r="BZ14" s="66">
        <f t="shared" si="38"/>
        <v>5</v>
      </c>
      <c r="CA14" s="66">
        <f t="shared" si="39"/>
        <v>5</v>
      </c>
      <c r="CB14" s="66">
        <f t="shared" si="40"/>
        <v>5</v>
      </c>
      <c r="CC14" s="66">
        <f t="shared" si="41"/>
        <v>5</v>
      </c>
      <c r="CD14" s="66">
        <f t="shared" si="42"/>
        <v>4</v>
      </c>
      <c r="CE14" s="66">
        <f t="shared" si="43"/>
        <v>4</v>
      </c>
      <c r="CF14" s="66">
        <f t="shared" si="44"/>
        <v>1</v>
      </c>
      <c r="CG14" s="186">
        <f t="shared" si="45"/>
        <v>4</v>
      </c>
      <c r="CH14" s="314">
        <f t="shared" si="46"/>
        <v>1</v>
      </c>
      <c r="CI14" s="60"/>
      <c r="CJ14" s="316">
        <f t="shared" si="54"/>
        <v>3.2516666666666665</v>
      </c>
      <c r="CK14" s="317">
        <f t="shared" si="55"/>
        <v>3.2250000000000001</v>
      </c>
      <c r="CL14" s="318">
        <f t="shared" si="55"/>
        <v>3.3666666666666671</v>
      </c>
      <c r="CM14" s="316">
        <f t="shared" si="56"/>
        <v>2.2999999999999998</v>
      </c>
      <c r="CN14" s="317">
        <f t="shared" si="57"/>
        <v>2.125</v>
      </c>
      <c r="CO14" s="317">
        <f t="shared" si="58"/>
        <v>3</v>
      </c>
      <c r="CP14" s="317">
        <f t="shared" si="59"/>
        <v>3.1999999999999997</v>
      </c>
      <c r="CQ14" s="317">
        <f t="shared" si="60"/>
        <v>3.4166666666666665</v>
      </c>
      <c r="CR14" s="317">
        <f t="shared" si="61"/>
        <v>2.3333333333333335</v>
      </c>
      <c r="CS14" s="317">
        <f t="shared" si="62"/>
        <v>4.2333333333333334</v>
      </c>
      <c r="CT14" s="317">
        <f t="shared" si="63"/>
        <v>4.041666666666667</v>
      </c>
      <c r="CU14" s="317">
        <f t="shared" si="64"/>
        <v>5</v>
      </c>
      <c r="CV14" s="317">
        <f t="shared" si="65"/>
        <v>4.0250000000000004</v>
      </c>
      <c r="CW14" s="317">
        <f t="shared" si="66"/>
        <v>4.0416666666666661</v>
      </c>
      <c r="CX14" s="317">
        <f t="shared" si="67"/>
        <v>4</v>
      </c>
      <c r="CY14" s="317">
        <f t="shared" si="68"/>
        <v>2.5</v>
      </c>
      <c r="CZ14" s="317">
        <f t="shared" si="69"/>
        <v>2.5</v>
      </c>
      <c r="DA14" s="318">
        <f t="shared" si="70"/>
        <v>2.5</v>
      </c>
      <c r="DB14" s="317">
        <f t="shared" si="71"/>
        <v>3.6</v>
      </c>
      <c r="DC14" s="317">
        <f t="shared" si="72"/>
        <v>3.25</v>
      </c>
      <c r="DD14" s="317">
        <f t="shared" si="73"/>
        <v>5</v>
      </c>
      <c r="DE14" s="317">
        <f t="shared" si="74"/>
        <v>1</v>
      </c>
      <c r="DF14" s="317">
        <f t="shared" si="75"/>
        <v>1</v>
      </c>
      <c r="DG14" s="317">
        <f t="shared" si="76"/>
        <v>1</v>
      </c>
      <c r="DH14" s="317">
        <f t="shared" si="77"/>
        <v>3.6</v>
      </c>
      <c r="DI14" s="317">
        <f t="shared" si="78"/>
        <v>3.75</v>
      </c>
      <c r="DJ14" s="317">
        <f t="shared" si="79"/>
        <v>3</v>
      </c>
      <c r="DK14" s="317">
        <f t="shared" si="80"/>
        <v>3</v>
      </c>
      <c r="DL14" s="317">
        <f t="shared" si="81"/>
        <v>3.25</v>
      </c>
      <c r="DM14" s="317">
        <f t="shared" si="82"/>
        <v>2</v>
      </c>
      <c r="DN14" s="317">
        <f t="shared" si="83"/>
        <v>3</v>
      </c>
      <c r="DO14" s="317">
        <f t="shared" si="84"/>
        <v>3.25</v>
      </c>
      <c r="DP14" s="317">
        <f t="shared" si="85"/>
        <v>2</v>
      </c>
      <c r="DQ14" s="317">
        <f t="shared" si="86"/>
        <v>4.4000000000000004</v>
      </c>
      <c r="DR14" s="317">
        <f t="shared" si="87"/>
        <v>4.25</v>
      </c>
      <c r="DS14" s="317">
        <f t="shared" si="88"/>
        <v>5</v>
      </c>
      <c r="DT14" s="317">
        <f t="shared" si="89"/>
        <v>4.2</v>
      </c>
      <c r="DU14" s="317">
        <f t="shared" si="90"/>
        <v>4</v>
      </c>
      <c r="DV14" s="317">
        <f t="shared" si="91"/>
        <v>5</v>
      </c>
      <c r="DW14" s="317">
        <f t="shared" si="92"/>
        <v>4.2</v>
      </c>
      <c r="DX14" s="317">
        <f t="shared" si="93"/>
        <v>4</v>
      </c>
      <c r="DY14" s="317">
        <f t="shared" si="94"/>
        <v>5</v>
      </c>
      <c r="DZ14" s="317">
        <f t="shared" si="95"/>
        <v>4.4000000000000004</v>
      </c>
      <c r="EA14" s="317">
        <f t="shared" si="96"/>
        <v>4.25</v>
      </c>
      <c r="EB14" s="317">
        <f t="shared" si="97"/>
        <v>5</v>
      </c>
      <c r="EC14" s="317">
        <f t="shared" si="98"/>
        <v>4</v>
      </c>
      <c r="ED14" s="317">
        <f t="shared" si="99"/>
        <v>3.75</v>
      </c>
      <c r="EE14" s="317">
        <f t="shared" si="100"/>
        <v>5</v>
      </c>
      <c r="EF14" s="317">
        <f t="shared" si="101"/>
        <v>4.2</v>
      </c>
      <c r="EG14" s="317">
        <f t="shared" si="102"/>
        <v>4</v>
      </c>
      <c r="EH14" s="317">
        <f t="shared" si="103"/>
        <v>5</v>
      </c>
      <c r="EI14" s="317">
        <f t="shared" si="104"/>
        <v>3.8</v>
      </c>
      <c r="EJ14" s="317">
        <f t="shared" si="105"/>
        <v>3.75</v>
      </c>
      <c r="EK14" s="317">
        <f t="shared" si="106"/>
        <v>4</v>
      </c>
      <c r="EL14" s="317">
        <f t="shared" si="107"/>
        <v>4.25</v>
      </c>
      <c r="EM14" s="317">
        <f t="shared" si="108"/>
        <v>4.333333333333333</v>
      </c>
      <c r="EN14" s="317">
        <f t="shared" si="109"/>
        <v>4</v>
      </c>
      <c r="EO14" s="317">
        <f t="shared" si="110"/>
        <v>1</v>
      </c>
      <c r="EP14" s="317">
        <f t="shared" si="111"/>
        <v>1</v>
      </c>
      <c r="EQ14" s="317">
        <f t="shared" si="112"/>
        <v>1</v>
      </c>
      <c r="ER14" s="317">
        <f t="shared" si="113"/>
        <v>4</v>
      </c>
      <c r="ES14" s="317">
        <f t="shared" si="114"/>
        <v>4</v>
      </c>
      <c r="ET14" s="318">
        <f t="shared" si="115"/>
        <v>4</v>
      </c>
    </row>
    <row r="15" spans="2:150" s="1" customFormat="1" ht="30" x14ac:dyDescent="0.25">
      <c r="B15" s="210">
        <v>9</v>
      </c>
      <c r="C15" s="235">
        <v>43070</v>
      </c>
      <c r="D15" s="211" t="s">
        <v>331</v>
      </c>
      <c r="E15" s="211" t="s">
        <v>74</v>
      </c>
      <c r="F15" s="211" t="s">
        <v>351</v>
      </c>
      <c r="G15" s="211" t="s">
        <v>71</v>
      </c>
      <c r="H15" s="211" t="s">
        <v>410</v>
      </c>
      <c r="I15" s="211" t="s">
        <v>109</v>
      </c>
      <c r="J15" s="211" t="s">
        <v>142</v>
      </c>
      <c r="K15" s="245" t="s">
        <v>418</v>
      </c>
      <c r="L15" s="210">
        <v>5</v>
      </c>
      <c r="M15" s="252">
        <v>5</v>
      </c>
      <c r="N15" s="210">
        <v>5</v>
      </c>
      <c r="O15" s="212">
        <v>3</v>
      </c>
      <c r="P15" s="213">
        <v>5</v>
      </c>
      <c r="Q15" s="210">
        <v>5</v>
      </c>
      <c r="R15" s="212">
        <v>2</v>
      </c>
      <c r="S15" s="212">
        <v>2</v>
      </c>
      <c r="T15" s="212">
        <v>5</v>
      </c>
      <c r="U15" s="212">
        <v>5</v>
      </c>
      <c r="V15" s="213">
        <v>5</v>
      </c>
      <c r="W15" s="210">
        <v>5</v>
      </c>
      <c r="X15" s="213">
        <v>5</v>
      </c>
      <c r="Y15" s="254">
        <v>5</v>
      </c>
      <c r="Z15" s="213">
        <v>5</v>
      </c>
      <c r="AA15" s="174"/>
      <c r="AB15" s="179" t="s">
        <v>100</v>
      </c>
      <c r="AC15" s="65">
        <f t="shared" si="0"/>
        <v>3.875</v>
      </c>
      <c r="AD15" s="186">
        <f t="shared" si="1"/>
        <v>1</v>
      </c>
      <c r="AE15" s="65">
        <f t="shared" si="2"/>
        <v>4.375</v>
      </c>
      <c r="AF15" s="66">
        <f t="shared" si="3"/>
        <v>2.875</v>
      </c>
      <c r="AG15" s="186">
        <f t="shared" si="4"/>
        <v>3.625</v>
      </c>
      <c r="AH15" s="65">
        <f t="shared" si="5"/>
        <v>4.125</v>
      </c>
      <c r="AI15" s="66">
        <f t="shared" si="6"/>
        <v>4.875</v>
      </c>
      <c r="AJ15" s="66">
        <f t="shared" si="7"/>
        <v>5</v>
      </c>
      <c r="AK15" s="66">
        <f t="shared" si="8"/>
        <v>4.5</v>
      </c>
      <c r="AL15" s="66">
        <f t="shared" si="9"/>
        <v>3.875</v>
      </c>
      <c r="AM15" s="186">
        <f t="shared" si="10"/>
        <v>4</v>
      </c>
      <c r="AN15" s="65">
        <f t="shared" si="11"/>
        <v>3.75</v>
      </c>
      <c r="AO15" s="186">
        <f t="shared" si="12"/>
        <v>4.1428571428571432</v>
      </c>
      <c r="AP15" s="65">
        <f t="shared" si="13"/>
        <v>1.5</v>
      </c>
      <c r="AQ15" s="186">
        <f t="shared" si="14"/>
        <v>4.125</v>
      </c>
      <c r="AR15" s="66">
        <f t="shared" si="47"/>
        <v>2.4375</v>
      </c>
      <c r="AS15" s="66">
        <f t="shared" si="48"/>
        <v>3.625</v>
      </c>
      <c r="AT15" s="66">
        <f t="shared" si="49"/>
        <v>4.395833333333333</v>
      </c>
      <c r="AU15" s="66">
        <f t="shared" si="50"/>
        <v>3.9464285714285716</v>
      </c>
      <c r="AV15" s="66">
        <f t="shared" si="51"/>
        <v>2.8125</v>
      </c>
      <c r="AW15" s="66">
        <f t="shared" si="52"/>
        <v>3.4434523809523809</v>
      </c>
      <c r="AX15" s="233">
        <f t="shared" si="53"/>
        <v>8</v>
      </c>
      <c r="AY15" s="55"/>
      <c r="BB15" s="65">
        <f t="shared" si="15"/>
        <v>4.5</v>
      </c>
      <c r="BC15" s="66">
        <f t="shared" si="16"/>
        <v>1</v>
      </c>
      <c r="BD15" s="66">
        <f t="shared" si="17"/>
        <v>4.5</v>
      </c>
      <c r="BE15" s="66">
        <f t="shared" si="18"/>
        <v>2.5</v>
      </c>
      <c r="BF15" s="66">
        <f t="shared" si="19"/>
        <v>3</v>
      </c>
      <c r="BG15" s="66">
        <f t="shared" si="20"/>
        <v>5</v>
      </c>
      <c r="BH15" s="66">
        <f t="shared" si="21"/>
        <v>5</v>
      </c>
      <c r="BI15" s="66">
        <f t="shared" si="22"/>
        <v>5</v>
      </c>
      <c r="BJ15" s="66">
        <f t="shared" si="23"/>
        <v>4.5</v>
      </c>
      <c r="BK15" s="66">
        <f t="shared" si="24"/>
        <v>4</v>
      </c>
      <c r="BL15" s="66">
        <f t="shared" si="25"/>
        <v>4</v>
      </c>
      <c r="BM15" s="66">
        <f t="shared" si="26"/>
        <v>2.5</v>
      </c>
      <c r="BN15" s="66">
        <f t="shared" si="27"/>
        <v>5</v>
      </c>
      <c r="BO15" s="66">
        <f t="shared" si="28"/>
        <v>3</v>
      </c>
      <c r="BP15" s="186">
        <f t="shared" si="29"/>
        <v>4</v>
      </c>
      <c r="BQ15" s="314">
        <f t="shared" si="30"/>
        <v>2</v>
      </c>
      <c r="BR15" s="161"/>
      <c r="BS15" s="65">
        <f t="shared" si="31"/>
        <v>3.6666666666666665</v>
      </c>
      <c r="BT15" s="66">
        <f t="shared" si="32"/>
        <v>1</v>
      </c>
      <c r="BU15" s="66">
        <f t="shared" si="33"/>
        <v>4.333333333333333</v>
      </c>
      <c r="BV15" s="66">
        <f t="shared" si="34"/>
        <v>3</v>
      </c>
      <c r="BW15" s="66">
        <f t="shared" si="35"/>
        <v>3.8333333333333335</v>
      </c>
      <c r="BX15" s="66">
        <f t="shared" si="36"/>
        <v>3.8333333333333335</v>
      </c>
      <c r="BY15" s="66">
        <f t="shared" si="37"/>
        <v>4.833333333333333</v>
      </c>
      <c r="BZ15" s="66">
        <f t="shared" si="38"/>
        <v>5</v>
      </c>
      <c r="CA15" s="66">
        <f t="shared" si="39"/>
        <v>4.5</v>
      </c>
      <c r="CB15" s="66">
        <f t="shared" si="40"/>
        <v>3.8333333333333335</v>
      </c>
      <c r="CC15" s="66">
        <f t="shared" si="41"/>
        <v>4</v>
      </c>
      <c r="CD15" s="66">
        <f t="shared" si="42"/>
        <v>4.166666666666667</v>
      </c>
      <c r="CE15" s="66">
        <f t="shared" si="43"/>
        <v>3.8</v>
      </c>
      <c r="CF15" s="66">
        <f t="shared" si="44"/>
        <v>1</v>
      </c>
      <c r="CG15" s="186">
        <f t="shared" si="45"/>
        <v>4.166666666666667</v>
      </c>
      <c r="CH15" s="314">
        <f t="shared" si="46"/>
        <v>6</v>
      </c>
      <c r="CI15" s="60"/>
      <c r="CJ15" s="316">
        <f t="shared" si="54"/>
        <v>3.4434523809523809</v>
      </c>
      <c r="CK15" s="317">
        <f t="shared" si="55"/>
        <v>3.5833333333333335</v>
      </c>
      <c r="CL15" s="318">
        <f t="shared" si="55"/>
        <v>3.391111111111111</v>
      </c>
      <c r="CM15" s="316">
        <f t="shared" si="56"/>
        <v>2.4375</v>
      </c>
      <c r="CN15" s="317">
        <f t="shared" si="57"/>
        <v>2.75</v>
      </c>
      <c r="CO15" s="317">
        <f t="shared" si="58"/>
        <v>2.333333333333333</v>
      </c>
      <c r="CP15" s="317">
        <f t="shared" si="59"/>
        <v>3.625</v>
      </c>
      <c r="CQ15" s="317">
        <f t="shared" si="60"/>
        <v>3.3333333333333335</v>
      </c>
      <c r="CR15" s="317">
        <f t="shared" si="61"/>
        <v>3.7222222222222219</v>
      </c>
      <c r="CS15" s="317">
        <f t="shared" si="62"/>
        <v>4.395833333333333</v>
      </c>
      <c r="CT15" s="317">
        <f t="shared" si="63"/>
        <v>4.583333333333333</v>
      </c>
      <c r="CU15" s="317">
        <f t="shared" si="64"/>
        <v>4.333333333333333</v>
      </c>
      <c r="CV15" s="317">
        <f t="shared" si="65"/>
        <v>3.9464285714285716</v>
      </c>
      <c r="CW15" s="317">
        <f t="shared" si="66"/>
        <v>3.75</v>
      </c>
      <c r="CX15" s="317">
        <f t="shared" si="67"/>
        <v>3.9833333333333334</v>
      </c>
      <c r="CY15" s="317">
        <f t="shared" si="68"/>
        <v>2.8125</v>
      </c>
      <c r="CZ15" s="317">
        <f t="shared" si="69"/>
        <v>3.5</v>
      </c>
      <c r="DA15" s="318">
        <f t="shared" si="70"/>
        <v>2.5833333333333335</v>
      </c>
      <c r="DB15" s="317">
        <f t="shared" si="71"/>
        <v>3.875</v>
      </c>
      <c r="DC15" s="317">
        <f t="shared" si="72"/>
        <v>4.5</v>
      </c>
      <c r="DD15" s="317">
        <f t="shared" si="73"/>
        <v>3.6666666666666665</v>
      </c>
      <c r="DE15" s="317">
        <f t="shared" si="74"/>
        <v>1</v>
      </c>
      <c r="DF15" s="317">
        <f t="shared" si="75"/>
        <v>1</v>
      </c>
      <c r="DG15" s="317">
        <f t="shared" si="76"/>
        <v>1</v>
      </c>
      <c r="DH15" s="317">
        <f t="shared" si="77"/>
        <v>4.375</v>
      </c>
      <c r="DI15" s="317">
        <f t="shared" si="78"/>
        <v>4.5</v>
      </c>
      <c r="DJ15" s="317">
        <f t="shared" si="79"/>
        <v>4.333333333333333</v>
      </c>
      <c r="DK15" s="317">
        <f t="shared" si="80"/>
        <v>2.875</v>
      </c>
      <c r="DL15" s="317">
        <f t="shared" si="81"/>
        <v>2.5</v>
      </c>
      <c r="DM15" s="317">
        <f t="shared" si="82"/>
        <v>3</v>
      </c>
      <c r="DN15" s="317">
        <f t="shared" si="83"/>
        <v>3.625</v>
      </c>
      <c r="DO15" s="317">
        <f t="shared" si="84"/>
        <v>3</v>
      </c>
      <c r="DP15" s="317">
        <f t="shared" si="85"/>
        <v>3.8333333333333335</v>
      </c>
      <c r="DQ15" s="317">
        <f t="shared" si="86"/>
        <v>4.125</v>
      </c>
      <c r="DR15" s="317">
        <f t="shared" si="87"/>
        <v>5</v>
      </c>
      <c r="DS15" s="317">
        <f t="shared" si="88"/>
        <v>3.8333333333333335</v>
      </c>
      <c r="DT15" s="317">
        <f t="shared" si="89"/>
        <v>4.875</v>
      </c>
      <c r="DU15" s="317">
        <f t="shared" si="90"/>
        <v>5</v>
      </c>
      <c r="DV15" s="317">
        <f t="shared" si="91"/>
        <v>4.833333333333333</v>
      </c>
      <c r="DW15" s="317">
        <f t="shared" si="92"/>
        <v>5</v>
      </c>
      <c r="DX15" s="317">
        <f t="shared" si="93"/>
        <v>5</v>
      </c>
      <c r="DY15" s="317">
        <f t="shared" si="94"/>
        <v>5</v>
      </c>
      <c r="DZ15" s="317">
        <f t="shared" si="95"/>
        <v>4.5</v>
      </c>
      <c r="EA15" s="317">
        <f t="shared" si="96"/>
        <v>4.5</v>
      </c>
      <c r="EB15" s="317">
        <f t="shared" si="97"/>
        <v>4.5</v>
      </c>
      <c r="EC15" s="317">
        <f t="shared" si="98"/>
        <v>3.875</v>
      </c>
      <c r="ED15" s="317">
        <f t="shared" si="99"/>
        <v>4</v>
      </c>
      <c r="EE15" s="317">
        <f t="shared" si="100"/>
        <v>3.8333333333333335</v>
      </c>
      <c r="EF15" s="317">
        <f t="shared" si="101"/>
        <v>4</v>
      </c>
      <c r="EG15" s="317">
        <f t="shared" si="102"/>
        <v>4</v>
      </c>
      <c r="EH15" s="317">
        <f t="shared" si="103"/>
        <v>4</v>
      </c>
      <c r="EI15" s="317">
        <f t="shared" si="104"/>
        <v>3.75</v>
      </c>
      <c r="EJ15" s="317">
        <f t="shared" si="105"/>
        <v>2.5</v>
      </c>
      <c r="EK15" s="317">
        <f t="shared" si="106"/>
        <v>4.166666666666667</v>
      </c>
      <c r="EL15" s="317">
        <f t="shared" si="107"/>
        <v>4.1428571428571432</v>
      </c>
      <c r="EM15" s="317">
        <f t="shared" si="108"/>
        <v>5</v>
      </c>
      <c r="EN15" s="317">
        <f t="shared" si="109"/>
        <v>3.8</v>
      </c>
      <c r="EO15" s="317">
        <f t="shared" si="110"/>
        <v>1.5</v>
      </c>
      <c r="EP15" s="317">
        <f t="shared" si="111"/>
        <v>3</v>
      </c>
      <c r="EQ15" s="317">
        <f t="shared" si="112"/>
        <v>1</v>
      </c>
      <c r="ER15" s="317">
        <f t="shared" si="113"/>
        <v>4.125</v>
      </c>
      <c r="ES15" s="317">
        <f t="shared" si="114"/>
        <v>4</v>
      </c>
      <c r="ET15" s="318">
        <f t="shared" si="115"/>
        <v>4.166666666666667</v>
      </c>
    </row>
    <row r="16" spans="2:150" s="1" customFormat="1" ht="30" x14ac:dyDescent="0.25">
      <c r="B16" s="210">
        <v>10</v>
      </c>
      <c r="C16" s="235">
        <v>43070</v>
      </c>
      <c r="D16" s="211" t="s">
        <v>328</v>
      </c>
      <c r="E16" s="211" t="s">
        <v>75</v>
      </c>
      <c r="F16" s="211" t="s">
        <v>43</v>
      </c>
      <c r="G16" s="211" t="s">
        <v>357</v>
      </c>
      <c r="H16" s="211" t="s">
        <v>410</v>
      </c>
      <c r="I16" s="211" t="s">
        <v>116</v>
      </c>
      <c r="J16" s="211" t="s">
        <v>149</v>
      </c>
      <c r="K16" s="245" t="s">
        <v>418</v>
      </c>
      <c r="L16" s="210">
        <v>3</v>
      </c>
      <c r="M16" s="252">
        <v>5</v>
      </c>
      <c r="N16" s="210">
        <v>4</v>
      </c>
      <c r="O16" s="212">
        <v>1</v>
      </c>
      <c r="P16" s="213">
        <v>1</v>
      </c>
      <c r="Q16" s="210">
        <v>2</v>
      </c>
      <c r="R16" s="212">
        <v>5</v>
      </c>
      <c r="S16" s="212">
        <v>2</v>
      </c>
      <c r="T16" s="212">
        <v>2</v>
      </c>
      <c r="U16" s="212">
        <v>5</v>
      </c>
      <c r="V16" s="213">
        <v>4</v>
      </c>
      <c r="W16" s="210">
        <v>3</v>
      </c>
      <c r="X16" s="213">
        <v>4</v>
      </c>
      <c r="Y16" s="254"/>
      <c r="Z16" s="213">
        <v>3</v>
      </c>
      <c r="AA16" s="174"/>
      <c r="AB16" s="179" t="s">
        <v>110</v>
      </c>
      <c r="AC16" s="65">
        <f t="shared" si="0"/>
        <v>3.4</v>
      </c>
      <c r="AD16" s="186">
        <f t="shared" si="1"/>
        <v>1.8</v>
      </c>
      <c r="AE16" s="65">
        <f t="shared" si="2"/>
        <v>3.4</v>
      </c>
      <c r="AF16" s="66">
        <f t="shared" si="3"/>
        <v>3.2</v>
      </c>
      <c r="AG16" s="186">
        <f t="shared" si="4"/>
        <v>3.4</v>
      </c>
      <c r="AH16" s="65">
        <f t="shared" si="5"/>
        <v>3.8</v>
      </c>
      <c r="AI16" s="66">
        <f t="shared" si="6"/>
        <v>4</v>
      </c>
      <c r="AJ16" s="66">
        <f t="shared" si="7"/>
        <v>4</v>
      </c>
      <c r="AK16" s="66">
        <f t="shared" si="8"/>
        <v>4.5999999999999996</v>
      </c>
      <c r="AL16" s="66">
        <f t="shared" si="9"/>
        <v>4.2</v>
      </c>
      <c r="AM16" s="186">
        <f t="shared" si="10"/>
        <v>3.6</v>
      </c>
      <c r="AN16" s="65">
        <f t="shared" si="11"/>
        <v>3.4</v>
      </c>
      <c r="AO16" s="186">
        <f t="shared" si="12"/>
        <v>3.5</v>
      </c>
      <c r="AP16" s="65">
        <f t="shared" si="13"/>
        <v>1.8</v>
      </c>
      <c r="AQ16" s="186">
        <f t="shared" si="14"/>
        <v>3.6</v>
      </c>
      <c r="AR16" s="66">
        <f t="shared" si="47"/>
        <v>2.6</v>
      </c>
      <c r="AS16" s="66">
        <f t="shared" si="48"/>
        <v>3.3333333333333335</v>
      </c>
      <c r="AT16" s="66">
        <f t="shared" si="49"/>
        <v>4.0333333333333332</v>
      </c>
      <c r="AU16" s="66">
        <f t="shared" si="50"/>
        <v>3.45</v>
      </c>
      <c r="AV16" s="66">
        <f t="shared" si="51"/>
        <v>2.7</v>
      </c>
      <c r="AW16" s="66">
        <f t="shared" si="52"/>
        <v>3.2233333333333336</v>
      </c>
      <c r="AX16" s="233">
        <f t="shared" si="53"/>
        <v>5</v>
      </c>
      <c r="AY16" s="55"/>
      <c r="BB16" s="65">
        <f t="shared" si="15"/>
        <v>4</v>
      </c>
      <c r="BC16" s="66">
        <f t="shared" si="16"/>
        <v>5</v>
      </c>
      <c r="BD16" s="66">
        <f t="shared" si="17"/>
        <v>4</v>
      </c>
      <c r="BE16" s="66">
        <f t="shared" si="18"/>
        <v>2</v>
      </c>
      <c r="BF16" s="66">
        <f t="shared" si="19"/>
        <v>3</v>
      </c>
      <c r="BG16" s="66">
        <f t="shared" si="20"/>
        <v>2</v>
      </c>
      <c r="BH16" s="66">
        <f t="shared" si="21"/>
        <v>5</v>
      </c>
      <c r="BI16" s="66">
        <f t="shared" si="22"/>
        <v>5</v>
      </c>
      <c r="BJ16" s="66">
        <f t="shared" si="23"/>
        <v>5</v>
      </c>
      <c r="BK16" s="66">
        <f t="shared" si="24"/>
        <v>3</v>
      </c>
      <c r="BL16" s="66">
        <f t="shared" si="25"/>
        <v>3</v>
      </c>
      <c r="BM16" s="66">
        <f t="shared" si="26"/>
        <v>3</v>
      </c>
      <c r="BN16" s="66">
        <f t="shared" si="27"/>
        <v>2</v>
      </c>
      <c r="BO16" s="66">
        <f t="shared" si="28"/>
        <v>5</v>
      </c>
      <c r="BP16" s="186">
        <f t="shared" si="29"/>
        <v>3</v>
      </c>
      <c r="BQ16" s="314">
        <f t="shared" si="30"/>
        <v>1</v>
      </c>
      <c r="BR16" s="161"/>
      <c r="BS16" s="65">
        <f t="shared" si="31"/>
        <v>3.25</v>
      </c>
      <c r="BT16" s="66">
        <f t="shared" si="32"/>
        <v>1</v>
      </c>
      <c r="BU16" s="66">
        <f t="shared" si="33"/>
        <v>3.25</v>
      </c>
      <c r="BV16" s="66">
        <f t="shared" si="34"/>
        <v>3.5</v>
      </c>
      <c r="BW16" s="66">
        <f t="shared" si="35"/>
        <v>3.5</v>
      </c>
      <c r="BX16" s="66">
        <f t="shared" si="36"/>
        <v>4.25</v>
      </c>
      <c r="BY16" s="66">
        <f t="shared" si="37"/>
        <v>3.75</v>
      </c>
      <c r="BZ16" s="66">
        <f t="shared" si="38"/>
        <v>3.75</v>
      </c>
      <c r="CA16" s="66">
        <f t="shared" si="39"/>
        <v>4.5</v>
      </c>
      <c r="CB16" s="66">
        <f t="shared" si="40"/>
        <v>4.5</v>
      </c>
      <c r="CC16" s="66">
        <f t="shared" si="41"/>
        <v>3.75</v>
      </c>
      <c r="CD16" s="66">
        <f t="shared" si="42"/>
        <v>3.5</v>
      </c>
      <c r="CE16" s="66">
        <f t="shared" si="43"/>
        <v>4</v>
      </c>
      <c r="CF16" s="66">
        <f t="shared" si="44"/>
        <v>1</v>
      </c>
      <c r="CG16" s="186">
        <f t="shared" si="45"/>
        <v>3.75</v>
      </c>
      <c r="CH16" s="314">
        <f t="shared" si="46"/>
        <v>4</v>
      </c>
      <c r="CI16" s="60"/>
      <c r="CJ16" s="316">
        <f t="shared" si="54"/>
        <v>3.2233333333333336</v>
      </c>
      <c r="CK16" s="317">
        <f t="shared" si="55"/>
        <v>3.5666666666666673</v>
      </c>
      <c r="CL16" s="318">
        <f t="shared" si="55"/>
        <v>3.15</v>
      </c>
      <c r="CM16" s="316">
        <f t="shared" si="56"/>
        <v>2.6</v>
      </c>
      <c r="CN16" s="317">
        <f t="shared" si="57"/>
        <v>4.5</v>
      </c>
      <c r="CO16" s="317">
        <f t="shared" si="58"/>
        <v>2.125</v>
      </c>
      <c r="CP16" s="317">
        <f t="shared" si="59"/>
        <v>3.3333333333333335</v>
      </c>
      <c r="CQ16" s="317">
        <f t="shared" si="60"/>
        <v>3</v>
      </c>
      <c r="CR16" s="317">
        <f t="shared" si="61"/>
        <v>3.4166666666666665</v>
      </c>
      <c r="CS16" s="317">
        <f t="shared" si="62"/>
        <v>4.0333333333333332</v>
      </c>
      <c r="CT16" s="317">
        <f t="shared" si="63"/>
        <v>3.8333333333333335</v>
      </c>
      <c r="CU16" s="317">
        <f t="shared" si="64"/>
        <v>4.083333333333333</v>
      </c>
      <c r="CV16" s="317">
        <f t="shared" si="65"/>
        <v>3.45</v>
      </c>
      <c r="CW16" s="317">
        <f t="shared" si="66"/>
        <v>2.5</v>
      </c>
      <c r="CX16" s="317">
        <f t="shared" si="67"/>
        <v>3.75</v>
      </c>
      <c r="CY16" s="317">
        <f t="shared" si="68"/>
        <v>2.7</v>
      </c>
      <c r="CZ16" s="317">
        <f t="shared" si="69"/>
        <v>4</v>
      </c>
      <c r="DA16" s="318">
        <f t="shared" si="70"/>
        <v>2.375</v>
      </c>
      <c r="DB16" s="317">
        <f t="shared" si="71"/>
        <v>3.4</v>
      </c>
      <c r="DC16" s="317">
        <f t="shared" si="72"/>
        <v>4</v>
      </c>
      <c r="DD16" s="317">
        <f t="shared" si="73"/>
        <v>3.25</v>
      </c>
      <c r="DE16" s="317">
        <f t="shared" si="74"/>
        <v>1.8</v>
      </c>
      <c r="DF16" s="317">
        <f t="shared" si="75"/>
        <v>5</v>
      </c>
      <c r="DG16" s="317">
        <f t="shared" si="76"/>
        <v>1</v>
      </c>
      <c r="DH16" s="317">
        <f t="shared" si="77"/>
        <v>3.4</v>
      </c>
      <c r="DI16" s="317">
        <f t="shared" si="78"/>
        <v>4</v>
      </c>
      <c r="DJ16" s="317">
        <f t="shared" si="79"/>
        <v>3.25</v>
      </c>
      <c r="DK16" s="317">
        <f t="shared" si="80"/>
        <v>3.2</v>
      </c>
      <c r="DL16" s="317">
        <f t="shared" si="81"/>
        <v>2</v>
      </c>
      <c r="DM16" s="317">
        <f t="shared" si="82"/>
        <v>3.5</v>
      </c>
      <c r="DN16" s="317">
        <f t="shared" si="83"/>
        <v>3.4</v>
      </c>
      <c r="DO16" s="317">
        <f t="shared" si="84"/>
        <v>3</v>
      </c>
      <c r="DP16" s="317">
        <f t="shared" si="85"/>
        <v>3.5</v>
      </c>
      <c r="DQ16" s="317">
        <f t="shared" si="86"/>
        <v>3.8</v>
      </c>
      <c r="DR16" s="317">
        <f t="shared" si="87"/>
        <v>2</v>
      </c>
      <c r="DS16" s="317">
        <f t="shared" si="88"/>
        <v>4.25</v>
      </c>
      <c r="DT16" s="317">
        <f t="shared" si="89"/>
        <v>4</v>
      </c>
      <c r="DU16" s="317">
        <f t="shared" si="90"/>
        <v>5</v>
      </c>
      <c r="DV16" s="317">
        <f t="shared" si="91"/>
        <v>3.75</v>
      </c>
      <c r="DW16" s="317">
        <f t="shared" si="92"/>
        <v>4</v>
      </c>
      <c r="DX16" s="317">
        <f t="shared" si="93"/>
        <v>5</v>
      </c>
      <c r="DY16" s="317">
        <f t="shared" si="94"/>
        <v>3.75</v>
      </c>
      <c r="DZ16" s="317">
        <f t="shared" si="95"/>
        <v>4.5999999999999996</v>
      </c>
      <c r="EA16" s="317">
        <f t="shared" si="96"/>
        <v>5</v>
      </c>
      <c r="EB16" s="317">
        <f t="shared" si="97"/>
        <v>4.5</v>
      </c>
      <c r="EC16" s="317">
        <f t="shared" si="98"/>
        <v>4.2</v>
      </c>
      <c r="ED16" s="317">
        <f t="shared" si="99"/>
        <v>3</v>
      </c>
      <c r="EE16" s="317">
        <f t="shared" si="100"/>
        <v>4.5</v>
      </c>
      <c r="EF16" s="317">
        <f t="shared" si="101"/>
        <v>3.6</v>
      </c>
      <c r="EG16" s="317">
        <f t="shared" si="102"/>
        <v>3</v>
      </c>
      <c r="EH16" s="317">
        <f t="shared" si="103"/>
        <v>3.75</v>
      </c>
      <c r="EI16" s="317">
        <f t="shared" si="104"/>
        <v>3.4</v>
      </c>
      <c r="EJ16" s="317">
        <f t="shared" si="105"/>
        <v>3</v>
      </c>
      <c r="EK16" s="317">
        <f t="shared" si="106"/>
        <v>3.5</v>
      </c>
      <c r="EL16" s="317">
        <f t="shared" si="107"/>
        <v>3.5</v>
      </c>
      <c r="EM16" s="317">
        <f t="shared" si="108"/>
        <v>2</v>
      </c>
      <c r="EN16" s="317">
        <f t="shared" si="109"/>
        <v>4</v>
      </c>
      <c r="EO16" s="317">
        <f t="shared" si="110"/>
        <v>1.8</v>
      </c>
      <c r="EP16" s="317">
        <f t="shared" si="111"/>
        <v>5</v>
      </c>
      <c r="EQ16" s="317">
        <f t="shared" si="112"/>
        <v>1</v>
      </c>
      <c r="ER16" s="317">
        <f t="shared" si="113"/>
        <v>3.6</v>
      </c>
      <c r="ES16" s="317">
        <f t="shared" si="114"/>
        <v>3</v>
      </c>
      <c r="ET16" s="318">
        <f t="shared" si="115"/>
        <v>3.75</v>
      </c>
    </row>
    <row r="17" spans="2:150" s="1" customFormat="1" ht="30" x14ac:dyDescent="0.25">
      <c r="B17" s="210">
        <v>11</v>
      </c>
      <c r="C17" s="235">
        <v>43070</v>
      </c>
      <c r="D17" s="211" t="s">
        <v>328</v>
      </c>
      <c r="E17" s="211" t="s">
        <v>75</v>
      </c>
      <c r="F17" s="211" t="s">
        <v>79</v>
      </c>
      <c r="G17" s="211" t="s">
        <v>70</v>
      </c>
      <c r="H17" s="211" t="s">
        <v>410</v>
      </c>
      <c r="I17" s="211" t="s">
        <v>412</v>
      </c>
      <c r="J17" s="211" t="s">
        <v>413</v>
      </c>
      <c r="K17" s="245" t="s">
        <v>419</v>
      </c>
      <c r="L17" s="210">
        <v>3</v>
      </c>
      <c r="M17" s="252">
        <v>5</v>
      </c>
      <c r="N17" s="210">
        <v>4</v>
      </c>
      <c r="O17" s="212">
        <v>1</v>
      </c>
      <c r="P17" s="213">
        <v>3</v>
      </c>
      <c r="Q17" s="210">
        <v>5</v>
      </c>
      <c r="R17" s="212">
        <v>5</v>
      </c>
      <c r="S17" s="212">
        <v>5</v>
      </c>
      <c r="T17" s="212">
        <v>4</v>
      </c>
      <c r="U17" s="212">
        <v>2</v>
      </c>
      <c r="V17" s="213">
        <v>2</v>
      </c>
      <c r="W17" s="210">
        <v>5</v>
      </c>
      <c r="X17" s="213">
        <v>5</v>
      </c>
      <c r="Y17" s="254">
        <v>5</v>
      </c>
      <c r="Z17" s="213">
        <v>5</v>
      </c>
      <c r="AA17" s="174"/>
      <c r="AB17" s="179" t="s">
        <v>88</v>
      </c>
      <c r="AC17" s="65">
        <f t="shared" si="0"/>
        <v>4</v>
      </c>
      <c r="AD17" s="186">
        <f t="shared" si="1"/>
        <v>1</v>
      </c>
      <c r="AE17" s="65">
        <f t="shared" si="2"/>
        <v>3.5</v>
      </c>
      <c r="AF17" s="66">
        <f t="shared" si="3"/>
        <v>2.5</v>
      </c>
      <c r="AG17" s="186">
        <f t="shared" si="4"/>
        <v>4</v>
      </c>
      <c r="AH17" s="65">
        <f t="shared" si="5"/>
        <v>2.5</v>
      </c>
      <c r="AI17" s="66">
        <f t="shared" si="6"/>
        <v>5</v>
      </c>
      <c r="AJ17" s="66">
        <f t="shared" si="7"/>
        <v>5</v>
      </c>
      <c r="AK17" s="66">
        <f t="shared" si="8"/>
        <v>5</v>
      </c>
      <c r="AL17" s="66">
        <f t="shared" si="9"/>
        <v>2.5</v>
      </c>
      <c r="AM17" s="186">
        <f t="shared" si="10"/>
        <v>2.5</v>
      </c>
      <c r="AN17" s="65">
        <f t="shared" si="11"/>
        <v>4</v>
      </c>
      <c r="AO17" s="186">
        <f t="shared" si="12"/>
        <v>4</v>
      </c>
      <c r="AP17" s="65">
        <f t="shared" si="13"/>
        <v>1</v>
      </c>
      <c r="AQ17" s="186">
        <f t="shared" si="14"/>
        <v>3</v>
      </c>
      <c r="AR17" s="66">
        <f t="shared" si="47"/>
        <v>2.5</v>
      </c>
      <c r="AS17" s="66">
        <f t="shared" si="48"/>
        <v>3.3333333333333335</v>
      </c>
      <c r="AT17" s="66">
        <f t="shared" si="49"/>
        <v>3.75</v>
      </c>
      <c r="AU17" s="66">
        <f t="shared" si="50"/>
        <v>4</v>
      </c>
      <c r="AV17" s="66">
        <f t="shared" si="51"/>
        <v>2</v>
      </c>
      <c r="AW17" s="66">
        <f t="shared" si="52"/>
        <v>3.1166666666666667</v>
      </c>
      <c r="AX17" s="233">
        <f t="shared" si="53"/>
        <v>2</v>
      </c>
      <c r="AY17" s="55"/>
      <c r="BB17" s="65">
        <f t="shared" si="15"/>
        <v>4</v>
      </c>
      <c r="BC17" s="66">
        <f t="shared" si="16"/>
        <v>1</v>
      </c>
      <c r="BD17" s="66">
        <f t="shared" si="17"/>
        <v>3.5</v>
      </c>
      <c r="BE17" s="66">
        <f t="shared" si="18"/>
        <v>2.5</v>
      </c>
      <c r="BF17" s="66">
        <f t="shared" si="19"/>
        <v>4</v>
      </c>
      <c r="BG17" s="66">
        <f t="shared" si="20"/>
        <v>2.5</v>
      </c>
      <c r="BH17" s="66">
        <f t="shared" si="21"/>
        <v>5</v>
      </c>
      <c r="BI17" s="66">
        <f t="shared" si="22"/>
        <v>5</v>
      </c>
      <c r="BJ17" s="66">
        <f t="shared" si="23"/>
        <v>5</v>
      </c>
      <c r="BK17" s="66">
        <f t="shared" si="24"/>
        <v>2.5</v>
      </c>
      <c r="BL17" s="66">
        <f t="shared" si="25"/>
        <v>2.5</v>
      </c>
      <c r="BM17" s="66">
        <f t="shared" si="26"/>
        <v>4</v>
      </c>
      <c r="BN17" s="66">
        <f t="shared" si="27"/>
        <v>4</v>
      </c>
      <c r="BO17" s="66">
        <f t="shared" si="28"/>
        <v>1</v>
      </c>
      <c r="BP17" s="186">
        <f t="shared" si="29"/>
        <v>3</v>
      </c>
      <c r="BQ17" s="314">
        <f t="shared" si="30"/>
        <v>2</v>
      </c>
      <c r="BR17" s="161"/>
      <c r="BS17" s="65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186"/>
      <c r="CH17" s="314">
        <f t="shared" si="46"/>
        <v>0</v>
      </c>
      <c r="CI17" s="60"/>
      <c r="CJ17" s="316">
        <f t="shared" si="54"/>
        <v>3.1166666666666667</v>
      </c>
      <c r="CK17" s="317">
        <f t="shared" si="55"/>
        <v>3.1166666666666667</v>
      </c>
      <c r="CL17" s="318"/>
      <c r="CM17" s="316">
        <f t="shared" si="56"/>
        <v>2.5</v>
      </c>
      <c r="CN17" s="317">
        <f t="shared" si="57"/>
        <v>2.5</v>
      </c>
      <c r="CO17" s="317">
        <f t="shared" si="58"/>
        <v>0</v>
      </c>
      <c r="CP17" s="317">
        <f t="shared" si="59"/>
        <v>3.3333333333333335</v>
      </c>
      <c r="CQ17" s="317">
        <f t="shared" si="60"/>
        <v>3.3333333333333335</v>
      </c>
      <c r="CR17" s="317">
        <f t="shared" si="61"/>
        <v>0</v>
      </c>
      <c r="CS17" s="317">
        <f t="shared" si="62"/>
        <v>3.75</v>
      </c>
      <c r="CT17" s="317">
        <f t="shared" si="63"/>
        <v>3.75</v>
      </c>
      <c r="CU17" s="317">
        <f t="shared" si="64"/>
        <v>0</v>
      </c>
      <c r="CV17" s="317">
        <f t="shared" si="65"/>
        <v>4</v>
      </c>
      <c r="CW17" s="317">
        <f t="shared" si="66"/>
        <v>4</v>
      </c>
      <c r="CX17" s="317">
        <f t="shared" si="67"/>
        <v>0</v>
      </c>
      <c r="CY17" s="317">
        <f t="shared" si="68"/>
        <v>2</v>
      </c>
      <c r="CZ17" s="317">
        <f t="shared" si="69"/>
        <v>2</v>
      </c>
      <c r="DA17" s="318">
        <f t="shared" si="70"/>
        <v>0</v>
      </c>
      <c r="DB17" s="317">
        <f t="shared" si="71"/>
        <v>4</v>
      </c>
      <c r="DC17" s="317">
        <f t="shared" si="72"/>
        <v>4</v>
      </c>
      <c r="DD17" s="317">
        <f t="shared" si="73"/>
        <v>0</v>
      </c>
      <c r="DE17" s="317">
        <f t="shared" si="74"/>
        <v>1</v>
      </c>
      <c r="DF17" s="317">
        <f t="shared" si="75"/>
        <v>1</v>
      </c>
      <c r="DG17" s="317">
        <f t="shared" si="76"/>
        <v>0</v>
      </c>
      <c r="DH17" s="317">
        <f t="shared" si="77"/>
        <v>3.5</v>
      </c>
      <c r="DI17" s="317">
        <f t="shared" si="78"/>
        <v>3.5</v>
      </c>
      <c r="DJ17" s="317">
        <f t="shared" si="79"/>
        <v>0</v>
      </c>
      <c r="DK17" s="317">
        <f t="shared" si="80"/>
        <v>2.5</v>
      </c>
      <c r="DL17" s="317">
        <f t="shared" si="81"/>
        <v>2.5</v>
      </c>
      <c r="DM17" s="317">
        <f t="shared" si="82"/>
        <v>0</v>
      </c>
      <c r="DN17" s="317">
        <f t="shared" si="83"/>
        <v>4</v>
      </c>
      <c r="DO17" s="317">
        <f t="shared" si="84"/>
        <v>4</v>
      </c>
      <c r="DP17" s="317">
        <f t="shared" si="85"/>
        <v>0</v>
      </c>
      <c r="DQ17" s="317">
        <f t="shared" si="86"/>
        <v>2.5</v>
      </c>
      <c r="DR17" s="317">
        <f t="shared" si="87"/>
        <v>2.5</v>
      </c>
      <c r="DS17" s="317">
        <f t="shared" si="88"/>
        <v>0</v>
      </c>
      <c r="DT17" s="317">
        <f t="shared" si="89"/>
        <v>5</v>
      </c>
      <c r="DU17" s="317">
        <f t="shared" si="90"/>
        <v>5</v>
      </c>
      <c r="DV17" s="317">
        <f t="shared" si="91"/>
        <v>0</v>
      </c>
      <c r="DW17" s="317">
        <f t="shared" si="92"/>
        <v>5</v>
      </c>
      <c r="DX17" s="317">
        <f t="shared" si="93"/>
        <v>5</v>
      </c>
      <c r="DY17" s="317">
        <f t="shared" si="94"/>
        <v>0</v>
      </c>
      <c r="DZ17" s="317">
        <f t="shared" si="95"/>
        <v>5</v>
      </c>
      <c r="EA17" s="317">
        <f t="shared" si="96"/>
        <v>5</v>
      </c>
      <c r="EB17" s="317">
        <f t="shared" si="97"/>
        <v>0</v>
      </c>
      <c r="EC17" s="317">
        <f t="shared" si="98"/>
        <v>2.5</v>
      </c>
      <c r="ED17" s="317">
        <f t="shared" si="99"/>
        <v>2.5</v>
      </c>
      <c r="EE17" s="317">
        <f t="shared" si="100"/>
        <v>0</v>
      </c>
      <c r="EF17" s="317">
        <f t="shared" si="101"/>
        <v>2.5</v>
      </c>
      <c r="EG17" s="317">
        <f t="shared" si="102"/>
        <v>2.5</v>
      </c>
      <c r="EH17" s="317">
        <f t="shared" si="103"/>
        <v>0</v>
      </c>
      <c r="EI17" s="317">
        <f t="shared" si="104"/>
        <v>4</v>
      </c>
      <c r="EJ17" s="317">
        <f t="shared" si="105"/>
        <v>4</v>
      </c>
      <c r="EK17" s="317">
        <f t="shared" si="106"/>
        <v>0</v>
      </c>
      <c r="EL17" s="317">
        <f t="shared" si="107"/>
        <v>4</v>
      </c>
      <c r="EM17" s="317">
        <f t="shared" si="108"/>
        <v>4</v>
      </c>
      <c r="EN17" s="317">
        <f t="shared" si="109"/>
        <v>0</v>
      </c>
      <c r="EO17" s="317">
        <f t="shared" si="110"/>
        <v>1</v>
      </c>
      <c r="EP17" s="317">
        <f t="shared" si="111"/>
        <v>1</v>
      </c>
      <c r="EQ17" s="317">
        <f t="shared" si="112"/>
        <v>0</v>
      </c>
      <c r="ER17" s="317">
        <f t="shared" si="113"/>
        <v>3</v>
      </c>
      <c r="ES17" s="317">
        <f t="shared" si="114"/>
        <v>3</v>
      </c>
      <c r="ET17" s="318">
        <f t="shared" si="115"/>
        <v>0</v>
      </c>
    </row>
    <row r="18" spans="2:150" s="1" customFormat="1" x14ac:dyDescent="0.25">
      <c r="B18" s="210">
        <v>12</v>
      </c>
      <c r="C18" s="235">
        <v>43070</v>
      </c>
      <c r="D18" s="211" t="s">
        <v>331</v>
      </c>
      <c r="E18" s="211" t="s">
        <v>74</v>
      </c>
      <c r="F18" s="211" t="s">
        <v>352</v>
      </c>
      <c r="G18" s="211" t="s">
        <v>71</v>
      </c>
      <c r="H18" s="211" t="s">
        <v>411</v>
      </c>
      <c r="I18" s="211" t="s">
        <v>98</v>
      </c>
      <c r="J18" s="211" t="s">
        <v>131</v>
      </c>
      <c r="K18" s="245" t="s">
        <v>418</v>
      </c>
      <c r="L18" s="210">
        <v>5</v>
      </c>
      <c r="M18" s="252">
        <v>5</v>
      </c>
      <c r="N18" s="210">
        <v>4</v>
      </c>
      <c r="O18" s="212">
        <v>4</v>
      </c>
      <c r="P18" s="213">
        <v>4</v>
      </c>
      <c r="Q18" s="210">
        <v>5</v>
      </c>
      <c r="R18" s="212">
        <v>5</v>
      </c>
      <c r="S18" s="212">
        <v>5</v>
      </c>
      <c r="T18" s="212">
        <v>5</v>
      </c>
      <c r="U18" s="212">
        <v>4</v>
      </c>
      <c r="V18" s="213">
        <v>4</v>
      </c>
      <c r="W18" s="210">
        <v>5</v>
      </c>
      <c r="X18" s="213">
        <v>5</v>
      </c>
      <c r="Y18" s="254">
        <v>5</v>
      </c>
      <c r="Z18" s="213">
        <v>5</v>
      </c>
      <c r="AA18" s="174"/>
      <c r="AB18" s="179" t="s">
        <v>103</v>
      </c>
      <c r="AC18" s="65">
        <f t="shared" si="0"/>
        <v>3.8571428571428572</v>
      </c>
      <c r="AD18" s="186">
        <f t="shared" si="1"/>
        <v>1</v>
      </c>
      <c r="AE18" s="65">
        <f t="shared" si="2"/>
        <v>4.1428571428571432</v>
      </c>
      <c r="AF18" s="66">
        <f t="shared" si="3"/>
        <v>3.8571428571428572</v>
      </c>
      <c r="AG18" s="186">
        <f t="shared" si="4"/>
        <v>4.4285714285714288</v>
      </c>
      <c r="AH18" s="65">
        <f t="shared" si="5"/>
        <v>4.833333333333333</v>
      </c>
      <c r="AI18" s="66">
        <f t="shared" si="6"/>
        <v>5</v>
      </c>
      <c r="AJ18" s="66">
        <f t="shared" si="7"/>
        <v>5</v>
      </c>
      <c r="AK18" s="66">
        <f t="shared" si="8"/>
        <v>4.5</v>
      </c>
      <c r="AL18" s="66">
        <f t="shared" si="9"/>
        <v>5</v>
      </c>
      <c r="AM18" s="186">
        <f t="shared" si="10"/>
        <v>4.666666666666667</v>
      </c>
      <c r="AN18" s="65">
        <f t="shared" si="11"/>
        <v>3.8333333333333335</v>
      </c>
      <c r="AO18" s="186">
        <f t="shared" si="12"/>
        <v>3.75</v>
      </c>
      <c r="AP18" s="65">
        <f t="shared" si="13"/>
        <v>1</v>
      </c>
      <c r="AQ18" s="186">
        <f t="shared" si="14"/>
        <v>4.7142857142857144</v>
      </c>
      <c r="AR18" s="66">
        <f t="shared" si="47"/>
        <v>2.4285714285714288</v>
      </c>
      <c r="AS18" s="66">
        <f t="shared" si="48"/>
        <v>4.1428571428571432</v>
      </c>
      <c r="AT18" s="66">
        <f t="shared" si="49"/>
        <v>4.833333333333333</v>
      </c>
      <c r="AU18" s="66">
        <f t="shared" si="50"/>
        <v>3.791666666666667</v>
      </c>
      <c r="AV18" s="66">
        <f t="shared" si="51"/>
        <v>2.8571428571428572</v>
      </c>
      <c r="AW18" s="66">
        <f t="shared" si="52"/>
        <v>3.6107142857142862</v>
      </c>
      <c r="AX18" s="233">
        <f t="shared" si="53"/>
        <v>7</v>
      </c>
      <c r="AY18" s="55"/>
      <c r="BB18" s="65">
        <f t="shared" si="15"/>
        <v>4</v>
      </c>
      <c r="BC18" s="66">
        <f t="shared" si="16"/>
        <v>1</v>
      </c>
      <c r="BD18" s="66">
        <f t="shared" si="17"/>
        <v>4.333333333333333</v>
      </c>
      <c r="BE18" s="66">
        <f t="shared" si="18"/>
        <v>4</v>
      </c>
      <c r="BF18" s="66">
        <f t="shared" si="19"/>
        <v>4.333333333333333</v>
      </c>
      <c r="BG18" s="66">
        <f t="shared" si="20"/>
        <v>4.8</v>
      </c>
      <c r="BH18" s="66">
        <f t="shared" si="21"/>
        <v>5</v>
      </c>
      <c r="BI18" s="66">
        <f t="shared" si="22"/>
        <v>5</v>
      </c>
      <c r="BJ18" s="66">
        <f t="shared" si="23"/>
        <v>4.4000000000000004</v>
      </c>
      <c r="BK18" s="66">
        <f t="shared" si="24"/>
        <v>5</v>
      </c>
      <c r="BL18" s="66">
        <f t="shared" si="25"/>
        <v>4.5999999999999996</v>
      </c>
      <c r="BM18" s="66">
        <f t="shared" si="26"/>
        <v>3.8333333333333335</v>
      </c>
      <c r="BN18" s="66">
        <f t="shared" si="27"/>
        <v>3.75</v>
      </c>
      <c r="BO18" s="66">
        <f t="shared" si="28"/>
        <v>1</v>
      </c>
      <c r="BP18" s="186">
        <f t="shared" si="29"/>
        <v>4.666666666666667</v>
      </c>
      <c r="BQ18" s="314">
        <f t="shared" si="30"/>
        <v>6</v>
      </c>
      <c r="BR18" s="161"/>
      <c r="BS18" s="65">
        <f t="shared" si="31"/>
        <v>3</v>
      </c>
      <c r="BT18" s="66">
        <f t="shared" si="32"/>
        <v>1</v>
      </c>
      <c r="BU18" s="66">
        <f t="shared" si="33"/>
        <v>3</v>
      </c>
      <c r="BV18" s="66">
        <f t="shared" si="34"/>
        <v>3</v>
      </c>
      <c r="BW18" s="66">
        <f t="shared" si="35"/>
        <v>5</v>
      </c>
      <c r="BX18" s="66">
        <f t="shared" si="36"/>
        <v>5</v>
      </c>
      <c r="BY18" s="66">
        <f t="shared" si="37"/>
        <v>5</v>
      </c>
      <c r="BZ18" s="66">
        <f t="shared" si="38"/>
        <v>5</v>
      </c>
      <c r="CA18" s="66">
        <f t="shared" si="39"/>
        <v>5</v>
      </c>
      <c r="CB18" s="66">
        <f t="shared" si="40"/>
        <v>5</v>
      </c>
      <c r="CC18" s="66">
        <f t="shared" si="41"/>
        <v>5</v>
      </c>
      <c r="CD18" s="66"/>
      <c r="CE18" s="66"/>
      <c r="CF18" s="66"/>
      <c r="CG18" s="186">
        <f t="shared" si="45"/>
        <v>5</v>
      </c>
      <c r="CH18" s="314">
        <f t="shared" si="46"/>
        <v>1</v>
      </c>
      <c r="CI18" s="60"/>
      <c r="CJ18" s="316">
        <f t="shared" si="54"/>
        <v>3.6107142857142862</v>
      </c>
      <c r="CK18" s="317">
        <f t="shared" si="55"/>
        <v>3.6294444444444443</v>
      </c>
      <c r="CL18" s="318">
        <f t="shared" si="55"/>
        <v>2.6333333333333333</v>
      </c>
      <c r="CM18" s="316">
        <f t="shared" si="56"/>
        <v>2.4285714285714288</v>
      </c>
      <c r="CN18" s="317">
        <f t="shared" si="57"/>
        <v>2.5</v>
      </c>
      <c r="CO18" s="317">
        <f t="shared" si="58"/>
        <v>2</v>
      </c>
      <c r="CP18" s="317">
        <f t="shared" si="59"/>
        <v>4.1428571428571432</v>
      </c>
      <c r="CQ18" s="317">
        <f t="shared" si="60"/>
        <v>4.2222222222222214</v>
      </c>
      <c r="CR18" s="317">
        <f t="shared" si="61"/>
        <v>3.6666666666666665</v>
      </c>
      <c r="CS18" s="317">
        <f t="shared" si="62"/>
        <v>4.833333333333333</v>
      </c>
      <c r="CT18" s="317">
        <f t="shared" si="63"/>
        <v>4.8000000000000007</v>
      </c>
      <c r="CU18" s="317">
        <f t="shared" si="64"/>
        <v>5</v>
      </c>
      <c r="CV18" s="317">
        <f t="shared" si="65"/>
        <v>3.791666666666667</v>
      </c>
      <c r="CW18" s="317">
        <f t="shared" si="66"/>
        <v>3.791666666666667</v>
      </c>
      <c r="CX18" s="317">
        <f t="shared" si="67"/>
        <v>0</v>
      </c>
      <c r="CY18" s="317">
        <f t="shared" si="68"/>
        <v>2.8571428571428572</v>
      </c>
      <c r="CZ18" s="317">
        <f t="shared" si="69"/>
        <v>2.8333333333333335</v>
      </c>
      <c r="DA18" s="318">
        <f t="shared" si="70"/>
        <v>2.5</v>
      </c>
      <c r="DB18" s="317">
        <f t="shared" si="71"/>
        <v>3.8571428571428572</v>
      </c>
      <c r="DC18" s="317">
        <f t="shared" si="72"/>
        <v>4</v>
      </c>
      <c r="DD18" s="317">
        <f t="shared" si="73"/>
        <v>3</v>
      </c>
      <c r="DE18" s="317">
        <f t="shared" si="74"/>
        <v>1</v>
      </c>
      <c r="DF18" s="317">
        <f t="shared" si="75"/>
        <v>1</v>
      </c>
      <c r="DG18" s="317">
        <f t="shared" si="76"/>
        <v>1</v>
      </c>
      <c r="DH18" s="317">
        <f t="shared" si="77"/>
        <v>4.1428571428571432</v>
      </c>
      <c r="DI18" s="317">
        <f t="shared" si="78"/>
        <v>4.333333333333333</v>
      </c>
      <c r="DJ18" s="317">
        <f t="shared" si="79"/>
        <v>3</v>
      </c>
      <c r="DK18" s="317">
        <f t="shared" si="80"/>
        <v>3.8571428571428572</v>
      </c>
      <c r="DL18" s="317">
        <f t="shared" si="81"/>
        <v>4</v>
      </c>
      <c r="DM18" s="317">
        <f t="shared" si="82"/>
        <v>3</v>
      </c>
      <c r="DN18" s="317">
        <f t="shared" si="83"/>
        <v>4.4285714285714288</v>
      </c>
      <c r="DO18" s="317">
        <f t="shared" si="84"/>
        <v>4.333333333333333</v>
      </c>
      <c r="DP18" s="317">
        <f t="shared" si="85"/>
        <v>5</v>
      </c>
      <c r="DQ18" s="317">
        <f t="shared" si="86"/>
        <v>4.833333333333333</v>
      </c>
      <c r="DR18" s="317">
        <f t="shared" si="87"/>
        <v>4.8</v>
      </c>
      <c r="DS18" s="317">
        <f t="shared" si="88"/>
        <v>5</v>
      </c>
      <c r="DT18" s="317">
        <f t="shared" si="89"/>
        <v>5</v>
      </c>
      <c r="DU18" s="317">
        <f t="shared" si="90"/>
        <v>5</v>
      </c>
      <c r="DV18" s="317">
        <f t="shared" si="91"/>
        <v>5</v>
      </c>
      <c r="DW18" s="317">
        <f t="shared" si="92"/>
        <v>5</v>
      </c>
      <c r="DX18" s="317">
        <f t="shared" si="93"/>
        <v>5</v>
      </c>
      <c r="DY18" s="317">
        <f t="shared" si="94"/>
        <v>5</v>
      </c>
      <c r="DZ18" s="317">
        <f t="shared" si="95"/>
        <v>4.5</v>
      </c>
      <c r="EA18" s="317">
        <f t="shared" si="96"/>
        <v>4.4000000000000004</v>
      </c>
      <c r="EB18" s="317">
        <f t="shared" si="97"/>
        <v>5</v>
      </c>
      <c r="EC18" s="317">
        <f t="shared" si="98"/>
        <v>5</v>
      </c>
      <c r="ED18" s="317">
        <f t="shared" si="99"/>
        <v>5</v>
      </c>
      <c r="EE18" s="317">
        <f t="shared" si="100"/>
        <v>5</v>
      </c>
      <c r="EF18" s="317">
        <f t="shared" si="101"/>
        <v>4.666666666666667</v>
      </c>
      <c r="EG18" s="317">
        <f t="shared" si="102"/>
        <v>4.5999999999999996</v>
      </c>
      <c r="EH18" s="317">
        <f t="shared" si="103"/>
        <v>5</v>
      </c>
      <c r="EI18" s="317">
        <f t="shared" si="104"/>
        <v>3.8333333333333335</v>
      </c>
      <c r="EJ18" s="317">
        <f t="shared" si="105"/>
        <v>3.8333333333333335</v>
      </c>
      <c r="EK18" s="317">
        <f t="shared" si="106"/>
        <v>0</v>
      </c>
      <c r="EL18" s="317">
        <f t="shared" si="107"/>
        <v>3.75</v>
      </c>
      <c r="EM18" s="317">
        <f t="shared" si="108"/>
        <v>3.75</v>
      </c>
      <c r="EN18" s="317">
        <f t="shared" si="109"/>
        <v>0</v>
      </c>
      <c r="EO18" s="317">
        <f t="shared" si="110"/>
        <v>1</v>
      </c>
      <c r="EP18" s="317">
        <f t="shared" si="111"/>
        <v>1</v>
      </c>
      <c r="EQ18" s="317">
        <f t="shared" si="112"/>
        <v>0</v>
      </c>
      <c r="ER18" s="317">
        <f t="shared" si="113"/>
        <v>4.7142857142857144</v>
      </c>
      <c r="ES18" s="317">
        <f t="shared" si="114"/>
        <v>4.666666666666667</v>
      </c>
      <c r="ET18" s="318">
        <f t="shared" si="115"/>
        <v>5</v>
      </c>
    </row>
    <row r="19" spans="2:150" s="1" customFormat="1" ht="30" x14ac:dyDescent="0.25">
      <c r="B19" s="210">
        <v>13</v>
      </c>
      <c r="C19" s="235">
        <v>43070</v>
      </c>
      <c r="D19" s="211" t="s">
        <v>328</v>
      </c>
      <c r="E19" s="211" t="s">
        <v>74</v>
      </c>
      <c r="F19" s="211" t="s">
        <v>43</v>
      </c>
      <c r="G19" s="211" t="s">
        <v>357</v>
      </c>
      <c r="H19" s="211" t="s">
        <v>410</v>
      </c>
      <c r="I19" s="211" t="s">
        <v>100</v>
      </c>
      <c r="J19" s="211" t="s">
        <v>133</v>
      </c>
      <c r="K19" s="245" t="s">
        <v>418</v>
      </c>
      <c r="L19" s="210">
        <v>5</v>
      </c>
      <c r="M19" s="252">
        <v>1</v>
      </c>
      <c r="N19" s="210">
        <v>5</v>
      </c>
      <c r="O19" s="212">
        <v>1</v>
      </c>
      <c r="P19" s="213">
        <v>2</v>
      </c>
      <c r="Q19" s="210">
        <v>5</v>
      </c>
      <c r="R19" s="212">
        <v>5</v>
      </c>
      <c r="S19" s="212">
        <v>5</v>
      </c>
      <c r="T19" s="212">
        <v>5</v>
      </c>
      <c r="U19" s="212">
        <v>3</v>
      </c>
      <c r="V19" s="213">
        <v>4</v>
      </c>
      <c r="W19" s="210">
        <v>1</v>
      </c>
      <c r="X19" s="213">
        <v>5</v>
      </c>
      <c r="Y19" s="254">
        <v>5</v>
      </c>
      <c r="Z19" s="213">
        <v>4</v>
      </c>
      <c r="AA19" s="174"/>
      <c r="AB19" s="179" t="s">
        <v>98</v>
      </c>
      <c r="AC19" s="65">
        <f t="shared" si="0"/>
        <v>3.6923076923076925</v>
      </c>
      <c r="AD19" s="186">
        <f t="shared" si="1"/>
        <v>1.3076923076923077</v>
      </c>
      <c r="AE19" s="65">
        <f t="shared" si="2"/>
        <v>4</v>
      </c>
      <c r="AF19" s="66">
        <f t="shared" si="3"/>
        <v>3.6923076923076925</v>
      </c>
      <c r="AG19" s="186">
        <f t="shared" si="4"/>
        <v>3.4615384615384617</v>
      </c>
      <c r="AH19" s="65">
        <f t="shared" si="5"/>
        <v>4.833333333333333</v>
      </c>
      <c r="AI19" s="66">
        <f t="shared" si="6"/>
        <v>4.666666666666667</v>
      </c>
      <c r="AJ19" s="66">
        <f t="shared" si="7"/>
        <v>4.6923076923076925</v>
      </c>
      <c r="AK19" s="66">
        <f t="shared" si="8"/>
        <v>3.9230769230769229</v>
      </c>
      <c r="AL19" s="66">
        <f t="shared" si="9"/>
        <v>4.4615384615384617</v>
      </c>
      <c r="AM19" s="186">
        <f t="shared" si="10"/>
        <v>4.083333333333333</v>
      </c>
      <c r="AN19" s="65">
        <f t="shared" si="11"/>
        <v>4.25</v>
      </c>
      <c r="AO19" s="186">
        <f t="shared" si="12"/>
        <v>4.2</v>
      </c>
      <c r="AP19" s="65">
        <f t="shared" si="13"/>
        <v>1.3076923076923077</v>
      </c>
      <c r="AQ19" s="186">
        <f t="shared" si="14"/>
        <v>4.25</v>
      </c>
      <c r="AR19" s="66">
        <f t="shared" si="47"/>
        <v>2.5</v>
      </c>
      <c r="AS19" s="66">
        <f t="shared" si="48"/>
        <v>3.7179487179487176</v>
      </c>
      <c r="AT19" s="66">
        <f t="shared" si="49"/>
        <v>4.443376068376069</v>
      </c>
      <c r="AU19" s="66">
        <f t="shared" si="50"/>
        <v>4.2249999999999996</v>
      </c>
      <c r="AV19" s="66">
        <f t="shared" si="51"/>
        <v>2.7788461538461537</v>
      </c>
      <c r="AW19" s="66">
        <f t="shared" si="52"/>
        <v>3.5330341880341884</v>
      </c>
      <c r="AX19" s="233">
        <f t="shared" si="53"/>
        <v>13</v>
      </c>
      <c r="AY19" s="55"/>
      <c r="BB19" s="65">
        <f t="shared" si="15"/>
        <v>3.375</v>
      </c>
      <c r="BC19" s="66">
        <f t="shared" si="16"/>
        <v>1.5</v>
      </c>
      <c r="BD19" s="66">
        <f t="shared" si="17"/>
        <v>3.75</v>
      </c>
      <c r="BE19" s="66">
        <f t="shared" si="18"/>
        <v>3.25</v>
      </c>
      <c r="BF19" s="66">
        <f t="shared" si="19"/>
        <v>2.875</v>
      </c>
      <c r="BG19" s="66">
        <f t="shared" si="20"/>
        <v>4.7142857142857144</v>
      </c>
      <c r="BH19" s="66">
        <f t="shared" si="21"/>
        <v>4.8571428571428568</v>
      </c>
      <c r="BI19" s="66">
        <f t="shared" si="22"/>
        <v>4.875</v>
      </c>
      <c r="BJ19" s="66">
        <f t="shared" si="23"/>
        <v>3.625</v>
      </c>
      <c r="BK19" s="66">
        <f t="shared" si="24"/>
        <v>4.25</v>
      </c>
      <c r="BL19" s="66">
        <f t="shared" si="25"/>
        <v>3.5714285714285716</v>
      </c>
      <c r="BM19" s="66">
        <f t="shared" si="26"/>
        <v>4.125</v>
      </c>
      <c r="BN19" s="66">
        <f t="shared" si="27"/>
        <v>4</v>
      </c>
      <c r="BO19" s="66">
        <f t="shared" si="28"/>
        <v>1.5</v>
      </c>
      <c r="BP19" s="186">
        <f t="shared" si="29"/>
        <v>4</v>
      </c>
      <c r="BQ19" s="314">
        <f t="shared" si="30"/>
        <v>8</v>
      </c>
      <c r="BR19" s="161"/>
      <c r="BS19" s="65">
        <f t="shared" si="31"/>
        <v>4.2</v>
      </c>
      <c r="BT19" s="66">
        <f t="shared" si="32"/>
        <v>1</v>
      </c>
      <c r="BU19" s="66">
        <f t="shared" si="33"/>
        <v>4.4000000000000004</v>
      </c>
      <c r="BV19" s="66">
        <f t="shared" si="34"/>
        <v>4.4000000000000004</v>
      </c>
      <c r="BW19" s="66">
        <f t="shared" si="35"/>
        <v>4.4000000000000004</v>
      </c>
      <c r="BX19" s="66">
        <f t="shared" si="36"/>
        <v>5</v>
      </c>
      <c r="BY19" s="66">
        <f t="shared" si="37"/>
        <v>4.4000000000000004</v>
      </c>
      <c r="BZ19" s="66">
        <f t="shared" si="38"/>
        <v>4.4000000000000004</v>
      </c>
      <c r="CA19" s="66">
        <f t="shared" si="39"/>
        <v>4.4000000000000004</v>
      </c>
      <c r="CB19" s="66">
        <f t="shared" si="40"/>
        <v>4.8</v>
      </c>
      <c r="CC19" s="66">
        <f t="shared" si="41"/>
        <v>4.8</v>
      </c>
      <c r="CD19" s="66">
        <f t="shared" si="42"/>
        <v>4.5</v>
      </c>
      <c r="CE19" s="66">
        <f t="shared" si="43"/>
        <v>4.666666666666667</v>
      </c>
      <c r="CF19" s="66">
        <f t="shared" si="44"/>
        <v>1</v>
      </c>
      <c r="CG19" s="186">
        <f t="shared" si="45"/>
        <v>4.5999999999999996</v>
      </c>
      <c r="CH19" s="314">
        <f t="shared" si="46"/>
        <v>5</v>
      </c>
      <c r="CI19" s="60"/>
      <c r="CJ19" s="316">
        <f t="shared" si="54"/>
        <v>3.5330341880341884</v>
      </c>
      <c r="CK19" s="317">
        <f t="shared" si="55"/>
        <v>3.3714285714285714</v>
      </c>
      <c r="CL19" s="318">
        <f t="shared" si="55"/>
        <v>3.8033333333333337</v>
      </c>
      <c r="CM19" s="316">
        <f t="shared" si="56"/>
        <v>2.5</v>
      </c>
      <c r="CN19" s="317">
        <f t="shared" si="57"/>
        <v>2.4375</v>
      </c>
      <c r="CO19" s="317">
        <f t="shared" si="58"/>
        <v>2.6</v>
      </c>
      <c r="CP19" s="317">
        <f t="shared" si="59"/>
        <v>3.7179487179487176</v>
      </c>
      <c r="CQ19" s="317">
        <f t="shared" si="60"/>
        <v>3.2916666666666665</v>
      </c>
      <c r="CR19" s="317">
        <f t="shared" si="61"/>
        <v>4.4000000000000004</v>
      </c>
      <c r="CS19" s="317">
        <f t="shared" si="62"/>
        <v>4.443376068376069</v>
      </c>
      <c r="CT19" s="317">
        <f t="shared" si="63"/>
        <v>4.3154761904761907</v>
      </c>
      <c r="CU19" s="317">
        <f t="shared" si="64"/>
        <v>4.6333333333333337</v>
      </c>
      <c r="CV19" s="317">
        <f t="shared" si="65"/>
        <v>4.2249999999999996</v>
      </c>
      <c r="CW19" s="317">
        <f t="shared" si="66"/>
        <v>4.0625</v>
      </c>
      <c r="CX19" s="317">
        <f t="shared" si="67"/>
        <v>4.5833333333333339</v>
      </c>
      <c r="CY19" s="317">
        <f t="shared" si="68"/>
        <v>2.7788461538461537</v>
      </c>
      <c r="CZ19" s="317">
        <f t="shared" si="69"/>
        <v>2.75</v>
      </c>
      <c r="DA19" s="318">
        <f t="shared" si="70"/>
        <v>2.8</v>
      </c>
      <c r="DB19" s="317">
        <f t="shared" si="71"/>
        <v>3.6923076923076925</v>
      </c>
      <c r="DC19" s="317">
        <f t="shared" si="72"/>
        <v>3.375</v>
      </c>
      <c r="DD19" s="317">
        <f t="shared" si="73"/>
        <v>4.2</v>
      </c>
      <c r="DE19" s="317">
        <f t="shared" si="74"/>
        <v>1.3076923076923077</v>
      </c>
      <c r="DF19" s="317">
        <f t="shared" si="75"/>
        <v>1.5</v>
      </c>
      <c r="DG19" s="317">
        <f t="shared" si="76"/>
        <v>1</v>
      </c>
      <c r="DH19" s="317">
        <f t="shared" si="77"/>
        <v>4</v>
      </c>
      <c r="DI19" s="317">
        <f t="shared" si="78"/>
        <v>3.75</v>
      </c>
      <c r="DJ19" s="317">
        <f t="shared" si="79"/>
        <v>4.4000000000000004</v>
      </c>
      <c r="DK19" s="317">
        <f t="shared" si="80"/>
        <v>3.6923076923076925</v>
      </c>
      <c r="DL19" s="317">
        <f t="shared" si="81"/>
        <v>3.25</v>
      </c>
      <c r="DM19" s="317">
        <f t="shared" si="82"/>
        <v>4.4000000000000004</v>
      </c>
      <c r="DN19" s="317">
        <f t="shared" si="83"/>
        <v>3.4615384615384617</v>
      </c>
      <c r="DO19" s="317">
        <f t="shared" si="84"/>
        <v>2.875</v>
      </c>
      <c r="DP19" s="317">
        <f t="shared" si="85"/>
        <v>4.4000000000000004</v>
      </c>
      <c r="DQ19" s="317">
        <f t="shared" si="86"/>
        <v>4.833333333333333</v>
      </c>
      <c r="DR19" s="317">
        <f t="shared" si="87"/>
        <v>4.7142857142857144</v>
      </c>
      <c r="DS19" s="317">
        <f t="shared" si="88"/>
        <v>5</v>
      </c>
      <c r="DT19" s="317">
        <f t="shared" si="89"/>
        <v>4.666666666666667</v>
      </c>
      <c r="DU19" s="317">
        <f t="shared" si="90"/>
        <v>4.8571428571428568</v>
      </c>
      <c r="DV19" s="317">
        <f t="shared" si="91"/>
        <v>4.4000000000000004</v>
      </c>
      <c r="DW19" s="317">
        <f t="shared" si="92"/>
        <v>4.6923076923076925</v>
      </c>
      <c r="DX19" s="317">
        <f t="shared" si="93"/>
        <v>4.875</v>
      </c>
      <c r="DY19" s="317">
        <f t="shared" si="94"/>
        <v>4.4000000000000004</v>
      </c>
      <c r="DZ19" s="317">
        <f t="shared" si="95"/>
        <v>3.9230769230769229</v>
      </c>
      <c r="EA19" s="317">
        <f t="shared" si="96"/>
        <v>3.625</v>
      </c>
      <c r="EB19" s="317">
        <f t="shared" si="97"/>
        <v>4.4000000000000004</v>
      </c>
      <c r="EC19" s="317">
        <f t="shared" si="98"/>
        <v>4.4615384615384617</v>
      </c>
      <c r="ED19" s="317">
        <f t="shared" si="99"/>
        <v>4.25</v>
      </c>
      <c r="EE19" s="317">
        <f t="shared" si="100"/>
        <v>4.8</v>
      </c>
      <c r="EF19" s="317">
        <f t="shared" si="101"/>
        <v>4.083333333333333</v>
      </c>
      <c r="EG19" s="317">
        <f t="shared" si="102"/>
        <v>3.5714285714285716</v>
      </c>
      <c r="EH19" s="317">
        <f t="shared" si="103"/>
        <v>4.8</v>
      </c>
      <c r="EI19" s="317">
        <f t="shared" si="104"/>
        <v>4.25</v>
      </c>
      <c r="EJ19" s="317">
        <f t="shared" si="105"/>
        <v>4.125</v>
      </c>
      <c r="EK19" s="317">
        <f t="shared" si="106"/>
        <v>4.5</v>
      </c>
      <c r="EL19" s="317">
        <f t="shared" si="107"/>
        <v>4.2</v>
      </c>
      <c r="EM19" s="317">
        <f t="shared" si="108"/>
        <v>4</v>
      </c>
      <c r="EN19" s="317">
        <f t="shared" si="109"/>
        <v>4.666666666666667</v>
      </c>
      <c r="EO19" s="317">
        <f t="shared" si="110"/>
        <v>1.3076923076923077</v>
      </c>
      <c r="EP19" s="317">
        <f t="shared" si="111"/>
        <v>1.5</v>
      </c>
      <c r="EQ19" s="317">
        <f t="shared" si="112"/>
        <v>1</v>
      </c>
      <c r="ER19" s="317">
        <f t="shared" si="113"/>
        <v>4.25</v>
      </c>
      <c r="ES19" s="317">
        <f t="shared" si="114"/>
        <v>4</v>
      </c>
      <c r="ET19" s="318">
        <f t="shared" si="115"/>
        <v>4.5999999999999996</v>
      </c>
    </row>
    <row r="20" spans="2:150" s="1" customFormat="1" ht="30" x14ac:dyDescent="0.25">
      <c r="B20" s="210">
        <v>14</v>
      </c>
      <c r="C20" s="235">
        <v>43070</v>
      </c>
      <c r="D20" s="211" t="s">
        <v>328</v>
      </c>
      <c r="E20" s="211" t="s">
        <v>75</v>
      </c>
      <c r="F20" s="211" t="s">
        <v>43</v>
      </c>
      <c r="G20" s="211" t="s">
        <v>357</v>
      </c>
      <c r="H20" s="211" t="s">
        <v>410</v>
      </c>
      <c r="I20" s="211" t="s">
        <v>92</v>
      </c>
      <c r="J20" s="211" t="s">
        <v>126</v>
      </c>
      <c r="K20" s="245" t="s">
        <v>419</v>
      </c>
      <c r="L20" s="210">
        <v>5</v>
      </c>
      <c r="M20" s="252">
        <v>1</v>
      </c>
      <c r="N20" s="210">
        <v>3</v>
      </c>
      <c r="O20" s="212">
        <v>3</v>
      </c>
      <c r="P20" s="213">
        <v>4</v>
      </c>
      <c r="Q20" s="210">
        <v>5</v>
      </c>
      <c r="R20" s="212">
        <v>5</v>
      </c>
      <c r="S20" s="212">
        <v>5</v>
      </c>
      <c r="T20" s="212">
        <v>5</v>
      </c>
      <c r="U20" s="212">
        <v>4</v>
      </c>
      <c r="V20" s="213">
        <v>4</v>
      </c>
      <c r="W20" s="210">
        <v>4</v>
      </c>
      <c r="X20" s="213">
        <v>5</v>
      </c>
      <c r="Y20" s="254">
        <v>5</v>
      </c>
      <c r="Z20" s="213">
        <v>5</v>
      </c>
      <c r="AA20" s="174"/>
      <c r="AB20" s="179" t="s">
        <v>89</v>
      </c>
      <c r="AC20" s="65">
        <f t="shared" si="0"/>
        <v>4</v>
      </c>
      <c r="AD20" s="186">
        <f t="shared" si="1"/>
        <v>2.3333333333333335</v>
      </c>
      <c r="AE20" s="65">
        <f t="shared" si="2"/>
        <v>4.333333333333333</v>
      </c>
      <c r="AF20" s="66">
        <f t="shared" si="3"/>
        <v>4.666666666666667</v>
      </c>
      <c r="AG20" s="186">
        <f t="shared" si="4"/>
        <v>4</v>
      </c>
      <c r="AH20" s="65">
        <f t="shared" si="5"/>
        <v>5</v>
      </c>
      <c r="AI20" s="66">
        <f t="shared" si="6"/>
        <v>5</v>
      </c>
      <c r="AJ20" s="66">
        <f t="shared" si="7"/>
        <v>5</v>
      </c>
      <c r="AK20" s="66">
        <f t="shared" si="8"/>
        <v>5</v>
      </c>
      <c r="AL20" s="66">
        <f t="shared" si="9"/>
        <v>4.333333333333333</v>
      </c>
      <c r="AM20" s="186">
        <f t="shared" si="10"/>
        <v>4.666666666666667</v>
      </c>
      <c r="AN20" s="65">
        <f t="shared" si="11"/>
        <v>3.6666666666666665</v>
      </c>
      <c r="AO20" s="186">
        <f t="shared" si="12"/>
        <v>4</v>
      </c>
      <c r="AP20" s="65">
        <f t="shared" si="13"/>
        <v>2.3333333333333335</v>
      </c>
      <c r="AQ20" s="186">
        <f t="shared" si="14"/>
        <v>5</v>
      </c>
      <c r="AR20" s="66">
        <f t="shared" si="47"/>
        <v>3.166666666666667</v>
      </c>
      <c r="AS20" s="66">
        <f t="shared" si="48"/>
        <v>4.333333333333333</v>
      </c>
      <c r="AT20" s="66">
        <f t="shared" si="49"/>
        <v>4.833333333333333</v>
      </c>
      <c r="AU20" s="66">
        <f t="shared" si="50"/>
        <v>3.833333333333333</v>
      </c>
      <c r="AV20" s="66">
        <f t="shared" si="51"/>
        <v>3.666666666666667</v>
      </c>
      <c r="AW20" s="66">
        <f t="shared" si="52"/>
        <v>3.9666666666666663</v>
      </c>
      <c r="AX20" s="233">
        <f t="shared" si="53"/>
        <v>3</v>
      </c>
      <c r="AY20" s="55"/>
      <c r="BB20" s="65">
        <f t="shared" si="15"/>
        <v>4</v>
      </c>
      <c r="BC20" s="66">
        <f t="shared" si="16"/>
        <v>2.3333333333333335</v>
      </c>
      <c r="BD20" s="66">
        <f t="shared" si="17"/>
        <v>4.333333333333333</v>
      </c>
      <c r="BE20" s="66">
        <f t="shared" si="18"/>
        <v>4.666666666666667</v>
      </c>
      <c r="BF20" s="66">
        <f t="shared" si="19"/>
        <v>4</v>
      </c>
      <c r="BG20" s="66">
        <f t="shared" si="20"/>
        <v>5</v>
      </c>
      <c r="BH20" s="66">
        <f t="shared" si="21"/>
        <v>5</v>
      </c>
      <c r="BI20" s="66">
        <f t="shared" si="22"/>
        <v>5</v>
      </c>
      <c r="BJ20" s="66">
        <f t="shared" si="23"/>
        <v>5</v>
      </c>
      <c r="BK20" s="66">
        <f t="shared" si="24"/>
        <v>4.333333333333333</v>
      </c>
      <c r="BL20" s="66">
        <f t="shared" si="25"/>
        <v>4.666666666666667</v>
      </c>
      <c r="BM20" s="66">
        <f t="shared" si="26"/>
        <v>3.6666666666666665</v>
      </c>
      <c r="BN20" s="66">
        <f t="shared" si="27"/>
        <v>4</v>
      </c>
      <c r="BO20" s="66">
        <f t="shared" si="28"/>
        <v>2.3333333333333335</v>
      </c>
      <c r="BP20" s="186">
        <f t="shared" si="29"/>
        <v>5</v>
      </c>
      <c r="BQ20" s="314">
        <f t="shared" si="30"/>
        <v>3</v>
      </c>
      <c r="BR20" s="161"/>
      <c r="BS20" s="65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186"/>
      <c r="CH20" s="314">
        <f t="shared" si="46"/>
        <v>0</v>
      </c>
      <c r="CI20" s="60"/>
      <c r="CJ20" s="316">
        <f t="shared" si="54"/>
        <v>3.9666666666666663</v>
      </c>
      <c r="CK20" s="317">
        <f t="shared" si="55"/>
        <v>3.9666666666666663</v>
      </c>
      <c r="CL20" s="318"/>
      <c r="CM20" s="316">
        <f t="shared" si="56"/>
        <v>3.166666666666667</v>
      </c>
      <c r="CN20" s="317">
        <f t="shared" si="57"/>
        <v>3.166666666666667</v>
      </c>
      <c r="CO20" s="317">
        <f t="shared" si="58"/>
        <v>0</v>
      </c>
      <c r="CP20" s="317">
        <f t="shared" si="59"/>
        <v>4.333333333333333</v>
      </c>
      <c r="CQ20" s="317">
        <f t="shared" si="60"/>
        <v>4.333333333333333</v>
      </c>
      <c r="CR20" s="317">
        <f t="shared" si="61"/>
        <v>0</v>
      </c>
      <c r="CS20" s="317">
        <f t="shared" si="62"/>
        <v>4.833333333333333</v>
      </c>
      <c r="CT20" s="317">
        <f t="shared" si="63"/>
        <v>4.833333333333333</v>
      </c>
      <c r="CU20" s="317">
        <f t="shared" si="64"/>
        <v>0</v>
      </c>
      <c r="CV20" s="317">
        <f t="shared" si="65"/>
        <v>3.833333333333333</v>
      </c>
      <c r="CW20" s="317">
        <f t="shared" si="66"/>
        <v>3.833333333333333</v>
      </c>
      <c r="CX20" s="317">
        <f t="shared" si="67"/>
        <v>0</v>
      </c>
      <c r="CY20" s="317">
        <f t="shared" si="68"/>
        <v>3.666666666666667</v>
      </c>
      <c r="CZ20" s="317">
        <f t="shared" si="69"/>
        <v>3.666666666666667</v>
      </c>
      <c r="DA20" s="318">
        <f t="shared" si="70"/>
        <v>0</v>
      </c>
      <c r="DB20" s="317">
        <f t="shared" si="71"/>
        <v>4</v>
      </c>
      <c r="DC20" s="317">
        <f t="shared" si="72"/>
        <v>4</v>
      </c>
      <c r="DD20" s="317">
        <f t="shared" si="73"/>
        <v>0</v>
      </c>
      <c r="DE20" s="317">
        <f t="shared" si="74"/>
        <v>2.3333333333333335</v>
      </c>
      <c r="DF20" s="317">
        <f t="shared" si="75"/>
        <v>2.3333333333333335</v>
      </c>
      <c r="DG20" s="317">
        <f t="shared" si="76"/>
        <v>0</v>
      </c>
      <c r="DH20" s="317">
        <f t="shared" si="77"/>
        <v>4.333333333333333</v>
      </c>
      <c r="DI20" s="317">
        <f t="shared" si="78"/>
        <v>4.333333333333333</v>
      </c>
      <c r="DJ20" s="317">
        <f t="shared" si="79"/>
        <v>0</v>
      </c>
      <c r="DK20" s="317">
        <f t="shared" si="80"/>
        <v>4.666666666666667</v>
      </c>
      <c r="DL20" s="317">
        <f t="shared" si="81"/>
        <v>4.666666666666667</v>
      </c>
      <c r="DM20" s="317">
        <f t="shared" si="82"/>
        <v>0</v>
      </c>
      <c r="DN20" s="317">
        <f t="shared" si="83"/>
        <v>4</v>
      </c>
      <c r="DO20" s="317">
        <f t="shared" si="84"/>
        <v>4</v>
      </c>
      <c r="DP20" s="317">
        <f t="shared" si="85"/>
        <v>0</v>
      </c>
      <c r="DQ20" s="317">
        <f t="shared" si="86"/>
        <v>5</v>
      </c>
      <c r="DR20" s="317">
        <f t="shared" si="87"/>
        <v>5</v>
      </c>
      <c r="DS20" s="317">
        <f t="shared" si="88"/>
        <v>0</v>
      </c>
      <c r="DT20" s="317">
        <f t="shared" si="89"/>
        <v>5</v>
      </c>
      <c r="DU20" s="317">
        <f t="shared" si="90"/>
        <v>5</v>
      </c>
      <c r="DV20" s="317">
        <f t="shared" si="91"/>
        <v>0</v>
      </c>
      <c r="DW20" s="317">
        <f t="shared" si="92"/>
        <v>5</v>
      </c>
      <c r="DX20" s="317">
        <f t="shared" si="93"/>
        <v>5</v>
      </c>
      <c r="DY20" s="317">
        <f t="shared" si="94"/>
        <v>0</v>
      </c>
      <c r="DZ20" s="317">
        <f t="shared" si="95"/>
        <v>5</v>
      </c>
      <c r="EA20" s="317">
        <f t="shared" si="96"/>
        <v>5</v>
      </c>
      <c r="EB20" s="317">
        <f t="shared" si="97"/>
        <v>0</v>
      </c>
      <c r="EC20" s="317">
        <f t="shared" si="98"/>
        <v>4.333333333333333</v>
      </c>
      <c r="ED20" s="317">
        <f t="shared" si="99"/>
        <v>4.333333333333333</v>
      </c>
      <c r="EE20" s="317">
        <f t="shared" si="100"/>
        <v>0</v>
      </c>
      <c r="EF20" s="317">
        <f t="shared" si="101"/>
        <v>4.666666666666667</v>
      </c>
      <c r="EG20" s="317">
        <f t="shared" si="102"/>
        <v>4.666666666666667</v>
      </c>
      <c r="EH20" s="317">
        <f t="shared" si="103"/>
        <v>0</v>
      </c>
      <c r="EI20" s="317">
        <f t="shared" si="104"/>
        <v>3.6666666666666665</v>
      </c>
      <c r="EJ20" s="317">
        <f t="shared" si="105"/>
        <v>3.6666666666666665</v>
      </c>
      <c r="EK20" s="317">
        <f t="shared" si="106"/>
        <v>0</v>
      </c>
      <c r="EL20" s="317">
        <f t="shared" si="107"/>
        <v>4</v>
      </c>
      <c r="EM20" s="317">
        <f t="shared" si="108"/>
        <v>4</v>
      </c>
      <c r="EN20" s="317">
        <f t="shared" si="109"/>
        <v>0</v>
      </c>
      <c r="EO20" s="317">
        <f t="shared" si="110"/>
        <v>2.3333333333333335</v>
      </c>
      <c r="EP20" s="317">
        <f t="shared" si="111"/>
        <v>2.3333333333333335</v>
      </c>
      <c r="EQ20" s="317">
        <f t="shared" si="112"/>
        <v>0</v>
      </c>
      <c r="ER20" s="317">
        <f t="shared" si="113"/>
        <v>5</v>
      </c>
      <c r="ES20" s="317">
        <f t="shared" si="114"/>
        <v>5</v>
      </c>
      <c r="ET20" s="318">
        <f t="shared" si="115"/>
        <v>0</v>
      </c>
    </row>
    <row r="21" spans="2:150" s="1" customFormat="1" ht="30" x14ac:dyDescent="0.25">
      <c r="B21" s="210">
        <v>15</v>
      </c>
      <c r="C21" s="235">
        <v>43070</v>
      </c>
      <c r="D21" s="211" t="s">
        <v>332</v>
      </c>
      <c r="E21" s="211" t="s">
        <v>75</v>
      </c>
      <c r="F21" s="211" t="s">
        <v>353</v>
      </c>
      <c r="G21" s="211" t="s">
        <v>405</v>
      </c>
      <c r="H21" s="211" t="s">
        <v>410</v>
      </c>
      <c r="I21" s="211" t="s">
        <v>112</v>
      </c>
      <c r="J21" s="211" t="s">
        <v>145</v>
      </c>
      <c r="K21" s="245" t="s">
        <v>419</v>
      </c>
      <c r="L21" s="210">
        <v>3</v>
      </c>
      <c r="M21" s="252">
        <v>1</v>
      </c>
      <c r="N21" s="210">
        <v>4</v>
      </c>
      <c r="O21" s="212">
        <v>3</v>
      </c>
      <c r="P21" s="213">
        <v>5</v>
      </c>
      <c r="Q21" s="210">
        <v>5</v>
      </c>
      <c r="R21" s="212">
        <v>5</v>
      </c>
      <c r="S21" s="212">
        <v>5</v>
      </c>
      <c r="T21" s="212">
        <v>5</v>
      </c>
      <c r="U21" s="212">
        <v>5</v>
      </c>
      <c r="V21" s="213">
        <v>4</v>
      </c>
      <c r="W21" s="210">
        <v>5</v>
      </c>
      <c r="X21" s="213">
        <v>4</v>
      </c>
      <c r="Y21" s="254">
        <v>5</v>
      </c>
      <c r="Z21" s="213">
        <v>5</v>
      </c>
      <c r="AA21" s="174"/>
      <c r="AB21" s="179" t="s">
        <v>109</v>
      </c>
      <c r="AC21" s="65">
        <f t="shared" si="0"/>
        <v>5</v>
      </c>
      <c r="AD21" s="186">
        <f t="shared" si="1"/>
        <v>3</v>
      </c>
      <c r="AE21" s="65">
        <f t="shared" si="2"/>
        <v>5</v>
      </c>
      <c r="AF21" s="66">
        <f t="shared" si="3"/>
        <v>3.5</v>
      </c>
      <c r="AG21" s="186">
        <f t="shared" si="4"/>
        <v>4.5</v>
      </c>
      <c r="AH21" s="65">
        <f t="shared" si="5"/>
        <v>5</v>
      </c>
      <c r="AI21" s="66">
        <f t="shared" si="6"/>
        <v>3.5</v>
      </c>
      <c r="AJ21" s="66">
        <f t="shared" si="7"/>
        <v>2</v>
      </c>
      <c r="AK21" s="66">
        <f t="shared" si="8"/>
        <v>5</v>
      </c>
      <c r="AL21" s="66">
        <f t="shared" si="9"/>
        <v>5</v>
      </c>
      <c r="AM21" s="186">
        <f t="shared" si="10"/>
        <v>5</v>
      </c>
      <c r="AN21" s="65">
        <f t="shared" si="11"/>
        <v>4.5</v>
      </c>
      <c r="AO21" s="186">
        <f t="shared" si="12"/>
        <v>5</v>
      </c>
      <c r="AP21" s="65">
        <f t="shared" si="13"/>
        <v>3</v>
      </c>
      <c r="AQ21" s="186">
        <f t="shared" si="14"/>
        <v>5</v>
      </c>
      <c r="AR21" s="66">
        <f t="shared" si="47"/>
        <v>4</v>
      </c>
      <c r="AS21" s="66">
        <f t="shared" si="48"/>
        <v>4.333333333333333</v>
      </c>
      <c r="AT21" s="66">
        <f t="shared" si="49"/>
        <v>4.25</v>
      </c>
      <c r="AU21" s="66">
        <f t="shared" si="50"/>
        <v>4.75</v>
      </c>
      <c r="AV21" s="66">
        <f t="shared" si="51"/>
        <v>4</v>
      </c>
      <c r="AW21" s="66">
        <f t="shared" si="52"/>
        <v>4.2666666666666666</v>
      </c>
      <c r="AX21" s="233">
        <f t="shared" si="53"/>
        <v>2</v>
      </c>
      <c r="AY21" s="55"/>
      <c r="BB21" s="65">
        <f t="shared" si="15"/>
        <v>5</v>
      </c>
      <c r="BC21" s="66">
        <f t="shared" si="16"/>
        <v>3</v>
      </c>
      <c r="BD21" s="66">
        <f t="shared" si="17"/>
        <v>5</v>
      </c>
      <c r="BE21" s="66">
        <f t="shared" si="18"/>
        <v>3.5</v>
      </c>
      <c r="BF21" s="66">
        <f t="shared" si="19"/>
        <v>4.5</v>
      </c>
      <c r="BG21" s="66">
        <f t="shared" si="20"/>
        <v>5</v>
      </c>
      <c r="BH21" s="66">
        <f t="shared" si="21"/>
        <v>3.5</v>
      </c>
      <c r="BI21" s="66">
        <f t="shared" si="22"/>
        <v>2</v>
      </c>
      <c r="BJ21" s="66">
        <f t="shared" si="23"/>
        <v>5</v>
      </c>
      <c r="BK21" s="66">
        <f t="shared" si="24"/>
        <v>5</v>
      </c>
      <c r="BL21" s="66">
        <f t="shared" si="25"/>
        <v>5</v>
      </c>
      <c r="BM21" s="66">
        <f t="shared" si="26"/>
        <v>4.5</v>
      </c>
      <c r="BN21" s="66">
        <f t="shared" si="27"/>
        <v>5</v>
      </c>
      <c r="BO21" s="66">
        <f t="shared" si="28"/>
        <v>3</v>
      </c>
      <c r="BP21" s="186">
        <f t="shared" si="29"/>
        <v>5</v>
      </c>
      <c r="BQ21" s="314">
        <f t="shared" si="30"/>
        <v>2</v>
      </c>
      <c r="BR21" s="161"/>
      <c r="BS21" s="65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66"/>
      <c r="CG21" s="186"/>
      <c r="CH21" s="314">
        <f t="shared" si="46"/>
        <v>0</v>
      </c>
      <c r="CI21" s="60"/>
      <c r="CJ21" s="316">
        <f t="shared" si="54"/>
        <v>4.2666666666666666</v>
      </c>
      <c r="CK21" s="317">
        <f t="shared" si="55"/>
        <v>4.2666666666666666</v>
      </c>
      <c r="CL21" s="318"/>
      <c r="CM21" s="316">
        <f t="shared" si="56"/>
        <v>4</v>
      </c>
      <c r="CN21" s="317">
        <f t="shared" si="57"/>
        <v>4</v>
      </c>
      <c r="CO21" s="317">
        <f t="shared" si="58"/>
        <v>0</v>
      </c>
      <c r="CP21" s="317">
        <f t="shared" si="59"/>
        <v>4.333333333333333</v>
      </c>
      <c r="CQ21" s="317">
        <f t="shared" si="60"/>
        <v>4.333333333333333</v>
      </c>
      <c r="CR21" s="317">
        <f t="shared" si="61"/>
        <v>0</v>
      </c>
      <c r="CS21" s="317">
        <f t="shared" si="62"/>
        <v>4.25</v>
      </c>
      <c r="CT21" s="317">
        <f t="shared" si="63"/>
        <v>4.25</v>
      </c>
      <c r="CU21" s="317">
        <f t="shared" si="64"/>
        <v>0</v>
      </c>
      <c r="CV21" s="317">
        <f t="shared" si="65"/>
        <v>4.75</v>
      </c>
      <c r="CW21" s="317">
        <f t="shared" si="66"/>
        <v>4.75</v>
      </c>
      <c r="CX21" s="317">
        <f t="shared" si="67"/>
        <v>0</v>
      </c>
      <c r="CY21" s="317">
        <f t="shared" si="68"/>
        <v>4</v>
      </c>
      <c r="CZ21" s="317">
        <f t="shared" si="69"/>
        <v>4</v>
      </c>
      <c r="DA21" s="318">
        <f t="shared" si="70"/>
        <v>0</v>
      </c>
      <c r="DB21" s="317">
        <f t="shared" si="71"/>
        <v>5</v>
      </c>
      <c r="DC21" s="317">
        <f t="shared" si="72"/>
        <v>5</v>
      </c>
      <c r="DD21" s="317">
        <f t="shared" si="73"/>
        <v>0</v>
      </c>
      <c r="DE21" s="317">
        <f t="shared" si="74"/>
        <v>3</v>
      </c>
      <c r="DF21" s="317">
        <f t="shared" si="75"/>
        <v>3</v>
      </c>
      <c r="DG21" s="317">
        <f t="shared" si="76"/>
        <v>0</v>
      </c>
      <c r="DH21" s="317">
        <f t="shared" si="77"/>
        <v>5</v>
      </c>
      <c r="DI21" s="317">
        <f t="shared" si="78"/>
        <v>5</v>
      </c>
      <c r="DJ21" s="317">
        <f t="shared" si="79"/>
        <v>0</v>
      </c>
      <c r="DK21" s="317">
        <f t="shared" si="80"/>
        <v>3.5</v>
      </c>
      <c r="DL21" s="317">
        <f t="shared" si="81"/>
        <v>3.5</v>
      </c>
      <c r="DM21" s="317">
        <f t="shared" si="82"/>
        <v>0</v>
      </c>
      <c r="DN21" s="317">
        <f t="shared" si="83"/>
        <v>4.5</v>
      </c>
      <c r="DO21" s="317">
        <f t="shared" si="84"/>
        <v>4.5</v>
      </c>
      <c r="DP21" s="317">
        <f t="shared" si="85"/>
        <v>0</v>
      </c>
      <c r="DQ21" s="317">
        <f t="shared" si="86"/>
        <v>5</v>
      </c>
      <c r="DR21" s="317">
        <f t="shared" si="87"/>
        <v>5</v>
      </c>
      <c r="DS21" s="317">
        <f t="shared" si="88"/>
        <v>0</v>
      </c>
      <c r="DT21" s="317">
        <f t="shared" si="89"/>
        <v>3.5</v>
      </c>
      <c r="DU21" s="317">
        <f t="shared" si="90"/>
        <v>3.5</v>
      </c>
      <c r="DV21" s="317">
        <f t="shared" si="91"/>
        <v>0</v>
      </c>
      <c r="DW21" s="317">
        <f t="shared" si="92"/>
        <v>2</v>
      </c>
      <c r="DX21" s="317">
        <f t="shared" si="93"/>
        <v>2</v>
      </c>
      <c r="DY21" s="317">
        <f t="shared" si="94"/>
        <v>0</v>
      </c>
      <c r="DZ21" s="317">
        <f t="shared" si="95"/>
        <v>5</v>
      </c>
      <c r="EA21" s="317">
        <f t="shared" si="96"/>
        <v>5</v>
      </c>
      <c r="EB21" s="317">
        <f t="shared" si="97"/>
        <v>0</v>
      </c>
      <c r="EC21" s="317">
        <f t="shared" si="98"/>
        <v>5</v>
      </c>
      <c r="ED21" s="317">
        <f t="shared" si="99"/>
        <v>5</v>
      </c>
      <c r="EE21" s="317">
        <f t="shared" si="100"/>
        <v>0</v>
      </c>
      <c r="EF21" s="317">
        <f t="shared" si="101"/>
        <v>5</v>
      </c>
      <c r="EG21" s="317">
        <f t="shared" si="102"/>
        <v>5</v>
      </c>
      <c r="EH21" s="317">
        <f t="shared" si="103"/>
        <v>0</v>
      </c>
      <c r="EI21" s="317">
        <f t="shared" si="104"/>
        <v>4.5</v>
      </c>
      <c r="EJ21" s="317">
        <f t="shared" si="105"/>
        <v>4.5</v>
      </c>
      <c r="EK21" s="317">
        <f t="shared" si="106"/>
        <v>0</v>
      </c>
      <c r="EL21" s="317">
        <f t="shared" si="107"/>
        <v>5</v>
      </c>
      <c r="EM21" s="317">
        <f t="shared" si="108"/>
        <v>5</v>
      </c>
      <c r="EN21" s="317">
        <f t="shared" si="109"/>
        <v>0</v>
      </c>
      <c r="EO21" s="317">
        <f t="shared" si="110"/>
        <v>3</v>
      </c>
      <c r="EP21" s="317">
        <f t="shared" si="111"/>
        <v>3</v>
      </c>
      <c r="EQ21" s="317">
        <f t="shared" si="112"/>
        <v>0</v>
      </c>
      <c r="ER21" s="317">
        <f t="shared" si="113"/>
        <v>5</v>
      </c>
      <c r="ES21" s="317">
        <f t="shared" si="114"/>
        <v>5</v>
      </c>
      <c r="ET21" s="318">
        <f t="shared" si="115"/>
        <v>0</v>
      </c>
    </row>
    <row r="22" spans="2:150" s="1" customFormat="1" x14ac:dyDescent="0.25">
      <c r="B22" s="210">
        <v>16</v>
      </c>
      <c r="C22" s="235">
        <v>43070</v>
      </c>
      <c r="D22" s="211" t="s">
        <v>328</v>
      </c>
      <c r="E22" s="211" t="s">
        <v>74</v>
      </c>
      <c r="F22" s="211" t="s">
        <v>395</v>
      </c>
      <c r="G22" s="211" t="s">
        <v>409</v>
      </c>
      <c r="H22" s="211" t="s">
        <v>411</v>
      </c>
      <c r="I22" s="211" t="s">
        <v>97</v>
      </c>
      <c r="J22" s="211" t="s">
        <v>130</v>
      </c>
      <c r="K22" s="245" t="s">
        <v>418</v>
      </c>
      <c r="L22" s="210">
        <v>5</v>
      </c>
      <c r="M22" s="252">
        <v>1</v>
      </c>
      <c r="N22" s="210">
        <v>4</v>
      </c>
      <c r="O22" s="212">
        <v>3</v>
      </c>
      <c r="P22" s="213">
        <v>5</v>
      </c>
      <c r="Q22" s="210">
        <v>5</v>
      </c>
      <c r="R22" s="212">
        <v>5</v>
      </c>
      <c r="S22" s="212">
        <v>5</v>
      </c>
      <c r="T22" s="212">
        <v>5</v>
      </c>
      <c r="U22" s="212">
        <v>5</v>
      </c>
      <c r="V22" s="213">
        <v>5</v>
      </c>
      <c r="W22" s="210">
        <v>4</v>
      </c>
      <c r="X22" s="213">
        <v>4</v>
      </c>
      <c r="Y22" s="254">
        <v>5</v>
      </c>
      <c r="Z22" s="213">
        <v>4</v>
      </c>
      <c r="AA22" s="174"/>
      <c r="AB22" s="179" t="s">
        <v>105</v>
      </c>
      <c r="AC22" s="65">
        <f t="shared" si="0"/>
        <v>3.9090909090909092</v>
      </c>
      <c r="AD22" s="186">
        <f t="shared" si="1"/>
        <v>1</v>
      </c>
      <c r="AE22" s="65">
        <f t="shared" si="2"/>
        <v>4.1818181818181817</v>
      </c>
      <c r="AF22" s="66">
        <f t="shared" si="3"/>
        <v>3.7272727272727271</v>
      </c>
      <c r="AG22" s="186">
        <f t="shared" si="4"/>
        <v>3.6363636363636362</v>
      </c>
      <c r="AH22" s="65">
        <f t="shared" si="5"/>
        <v>4.7</v>
      </c>
      <c r="AI22" s="66">
        <f t="shared" si="6"/>
        <v>4.5999999999999996</v>
      </c>
      <c r="AJ22" s="66">
        <f t="shared" si="7"/>
        <v>4.5999999999999996</v>
      </c>
      <c r="AK22" s="66">
        <f t="shared" si="8"/>
        <v>4.3</v>
      </c>
      <c r="AL22" s="66">
        <f t="shared" si="9"/>
        <v>4.3</v>
      </c>
      <c r="AM22" s="186">
        <f t="shared" si="10"/>
        <v>3.2727272727272729</v>
      </c>
      <c r="AN22" s="65">
        <f t="shared" si="11"/>
        <v>4</v>
      </c>
      <c r="AO22" s="186">
        <f t="shared" si="12"/>
        <v>4.5</v>
      </c>
      <c r="AP22" s="65">
        <f t="shared" si="13"/>
        <v>1</v>
      </c>
      <c r="AQ22" s="186">
        <f t="shared" si="14"/>
        <v>4</v>
      </c>
      <c r="AR22" s="66">
        <f t="shared" si="47"/>
        <v>2.4545454545454546</v>
      </c>
      <c r="AS22" s="66">
        <f t="shared" si="48"/>
        <v>3.8484848484848482</v>
      </c>
      <c r="AT22" s="66">
        <f t="shared" si="49"/>
        <v>4.2954545454545459</v>
      </c>
      <c r="AU22" s="66">
        <f t="shared" si="50"/>
        <v>4.25</v>
      </c>
      <c r="AV22" s="66">
        <f t="shared" si="51"/>
        <v>2.5</v>
      </c>
      <c r="AW22" s="66">
        <f t="shared" si="52"/>
        <v>3.4696969696969697</v>
      </c>
      <c r="AX22" s="233">
        <f t="shared" si="53"/>
        <v>11</v>
      </c>
      <c r="AY22" s="55"/>
      <c r="BB22" s="65">
        <f t="shared" si="15"/>
        <v>4.2</v>
      </c>
      <c r="BC22" s="66">
        <f t="shared" si="16"/>
        <v>1</v>
      </c>
      <c r="BD22" s="66">
        <f t="shared" si="17"/>
        <v>4.4000000000000004</v>
      </c>
      <c r="BE22" s="66">
        <f t="shared" si="18"/>
        <v>4</v>
      </c>
      <c r="BF22" s="66">
        <f t="shared" si="19"/>
        <v>4</v>
      </c>
      <c r="BG22" s="66">
        <f t="shared" si="20"/>
        <v>4.5</v>
      </c>
      <c r="BH22" s="66">
        <f t="shared" si="21"/>
        <v>4.5</v>
      </c>
      <c r="BI22" s="66">
        <f t="shared" si="22"/>
        <v>4.5</v>
      </c>
      <c r="BJ22" s="66">
        <f t="shared" si="23"/>
        <v>4.4000000000000004</v>
      </c>
      <c r="BK22" s="66">
        <f t="shared" si="24"/>
        <v>4.25</v>
      </c>
      <c r="BL22" s="66">
        <f t="shared" si="25"/>
        <v>3.8</v>
      </c>
      <c r="BM22" s="66">
        <f t="shared" si="26"/>
        <v>4</v>
      </c>
      <c r="BN22" s="66">
        <f t="shared" si="27"/>
        <v>5</v>
      </c>
      <c r="BO22" s="66">
        <f t="shared" si="28"/>
        <v>1</v>
      </c>
      <c r="BP22" s="186">
        <f t="shared" si="29"/>
        <v>4</v>
      </c>
      <c r="BQ22" s="314">
        <f t="shared" si="30"/>
        <v>5</v>
      </c>
      <c r="BR22" s="161"/>
      <c r="BS22" s="65">
        <f t="shared" si="31"/>
        <v>3.6666666666666665</v>
      </c>
      <c r="BT22" s="66">
        <f t="shared" si="32"/>
        <v>1</v>
      </c>
      <c r="BU22" s="66">
        <f t="shared" si="33"/>
        <v>4</v>
      </c>
      <c r="BV22" s="66">
        <f t="shared" si="34"/>
        <v>3.5</v>
      </c>
      <c r="BW22" s="66">
        <f t="shared" si="35"/>
        <v>3.3333333333333335</v>
      </c>
      <c r="BX22" s="66">
        <f t="shared" si="36"/>
        <v>4.833333333333333</v>
      </c>
      <c r="BY22" s="66">
        <f t="shared" si="37"/>
        <v>4.666666666666667</v>
      </c>
      <c r="BZ22" s="66">
        <f t="shared" si="38"/>
        <v>4.666666666666667</v>
      </c>
      <c r="CA22" s="66">
        <f t="shared" si="39"/>
        <v>4.2</v>
      </c>
      <c r="CB22" s="66">
        <f t="shared" si="40"/>
        <v>4.333333333333333</v>
      </c>
      <c r="CC22" s="66">
        <f t="shared" si="41"/>
        <v>2.8333333333333335</v>
      </c>
      <c r="CD22" s="66">
        <f t="shared" si="42"/>
        <v>4</v>
      </c>
      <c r="CE22" s="66">
        <f t="shared" si="43"/>
        <v>4.25</v>
      </c>
      <c r="CF22" s="66">
        <f t="shared" si="44"/>
        <v>1</v>
      </c>
      <c r="CG22" s="186">
        <f t="shared" si="45"/>
        <v>4</v>
      </c>
      <c r="CH22" s="314">
        <f t="shared" si="46"/>
        <v>6</v>
      </c>
      <c r="CI22" s="60"/>
      <c r="CJ22" s="316">
        <f t="shared" si="54"/>
        <v>3.4696969696969697</v>
      </c>
      <c r="CK22" s="317">
        <f t="shared" si="55"/>
        <v>3.6116666666666668</v>
      </c>
      <c r="CL22" s="318">
        <f t="shared" si="55"/>
        <v>3.3649999999999998</v>
      </c>
      <c r="CM22" s="316">
        <f t="shared" si="56"/>
        <v>2.4545454545454546</v>
      </c>
      <c r="CN22" s="317">
        <f t="shared" si="57"/>
        <v>2.6</v>
      </c>
      <c r="CO22" s="317">
        <f t="shared" si="58"/>
        <v>2.333333333333333</v>
      </c>
      <c r="CP22" s="317">
        <f t="shared" si="59"/>
        <v>3.8484848484848482</v>
      </c>
      <c r="CQ22" s="317">
        <f t="shared" si="60"/>
        <v>4.1333333333333337</v>
      </c>
      <c r="CR22" s="317">
        <f t="shared" si="61"/>
        <v>3.6111111111111112</v>
      </c>
      <c r="CS22" s="317">
        <f t="shared" si="62"/>
        <v>4.2954545454545459</v>
      </c>
      <c r="CT22" s="317">
        <f t="shared" si="63"/>
        <v>4.3250000000000002</v>
      </c>
      <c r="CU22" s="317">
        <f t="shared" si="64"/>
        <v>4.2555555555555555</v>
      </c>
      <c r="CV22" s="317">
        <f t="shared" si="65"/>
        <v>4.25</v>
      </c>
      <c r="CW22" s="317">
        <f t="shared" si="66"/>
        <v>4.5</v>
      </c>
      <c r="CX22" s="317">
        <f t="shared" si="67"/>
        <v>4.125</v>
      </c>
      <c r="CY22" s="317">
        <f t="shared" si="68"/>
        <v>2.5</v>
      </c>
      <c r="CZ22" s="317">
        <f t="shared" si="69"/>
        <v>2.5</v>
      </c>
      <c r="DA22" s="318">
        <f t="shared" si="70"/>
        <v>2.5</v>
      </c>
      <c r="DB22" s="317">
        <f t="shared" si="71"/>
        <v>3.9090909090909092</v>
      </c>
      <c r="DC22" s="317">
        <f t="shared" si="72"/>
        <v>4.2</v>
      </c>
      <c r="DD22" s="317">
        <f t="shared" si="73"/>
        <v>3.6666666666666665</v>
      </c>
      <c r="DE22" s="317">
        <f t="shared" si="74"/>
        <v>1</v>
      </c>
      <c r="DF22" s="317">
        <f t="shared" si="75"/>
        <v>1</v>
      </c>
      <c r="DG22" s="317">
        <f t="shared" si="76"/>
        <v>1</v>
      </c>
      <c r="DH22" s="317">
        <f t="shared" si="77"/>
        <v>4.1818181818181817</v>
      </c>
      <c r="DI22" s="317">
        <f t="shared" si="78"/>
        <v>4.4000000000000004</v>
      </c>
      <c r="DJ22" s="317">
        <f t="shared" si="79"/>
        <v>4</v>
      </c>
      <c r="DK22" s="317">
        <f t="shared" si="80"/>
        <v>3.7272727272727271</v>
      </c>
      <c r="DL22" s="317">
        <f t="shared" si="81"/>
        <v>4</v>
      </c>
      <c r="DM22" s="317">
        <f t="shared" si="82"/>
        <v>3.5</v>
      </c>
      <c r="DN22" s="317">
        <f t="shared" si="83"/>
        <v>3.6363636363636362</v>
      </c>
      <c r="DO22" s="317">
        <f t="shared" si="84"/>
        <v>4</v>
      </c>
      <c r="DP22" s="317">
        <f t="shared" si="85"/>
        <v>3.3333333333333335</v>
      </c>
      <c r="DQ22" s="317">
        <f t="shared" si="86"/>
        <v>4.7</v>
      </c>
      <c r="DR22" s="317">
        <f t="shared" si="87"/>
        <v>4.5</v>
      </c>
      <c r="DS22" s="317">
        <f t="shared" si="88"/>
        <v>4.833333333333333</v>
      </c>
      <c r="DT22" s="317">
        <f t="shared" si="89"/>
        <v>4.5999999999999996</v>
      </c>
      <c r="DU22" s="317">
        <f t="shared" si="90"/>
        <v>4.5</v>
      </c>
      <c r="DV22" s="317">
        <f t="shared" si="91"/>
        <v>4.666666666666667</v>
      </c>
      <c r="DW22" s="317">
        <f t="shared" si="92"/>
        <v>4.5999999999999996</v>
      </c>
      <c r="DX22" s="317">
        <f t="shared" si="93"/>
        <v>4.5</v>
      </c>
      <c r="DY22" s="317">
        <f t="shared" si="94"/>
        <v>4.666666666666667</v>
      </c>
      <c r="DZ22" s="317">
        <f t="shared" si="95"/>
        <v>4.3</v>
      </c>
      <c r="EA22" s="317">
        <f t="shared" si="96"/>
        <v>4.4000000000000004</v>
      </c>
      <c r="EB22" s="317">
        <f t="shared" si="97"/>
        <v>4.2</v>
      </c>
      <c r="EC22" s="317">
        <f t="shared" si="98"/>
        <v>4.3</v>
      </c>
      <c r="ED22" s="317">
        <f t="shared" si="99"/>
        <v>4.25</v>
      </c>
      <c r="EE22" s="317">
        <f t="shared" si="100"/>
        <v>4.333333333333333</v>
      </c>
      <c r="EF22" s="317">
        <f t="shared" si="101"/>
        <v>3.2727272727272729</v>
      </c>
      <c r="EG22" s="317">
        <f t="shared" si="102"/>
        <v>3.8</v>
      </c>
      <c r="EH22" s="317">
        <f t="shared" si="103"/>
        <v>2.8333333333333335</v>
      </c>
      <c r="EI22" s="317">
        <f t="shared" si="104"/>
        <v>4</v>
      </c>
      <c r="EJ22" s="317">
        <f t="shared" si="105"/>
        <v>4</v>
      </c>
      <c r="EK22" s="317">
        <f t="shared" si="106"/>
        <v>4</v>
      </c>
      <c r="EL22" s="317">
        <f t="shared" si="107"/>
        <v>4.5</v>
      </c>
      <c r="EM22" s="317">
        <f t="shared" si="108"/>
        <v>5</v>
      </c>
      <c r="EN22" s="317">
        <f t="shared" si="109"/>
        <v>4.25</v>
      </c>
      <c r="EO22" s="317">
        <f t="shared" si="110"/>
        <v>1</v>
      </c>
      <c r="EP22" s="317">
        <f t="shared" si="111"/>
        <v>1</v>
      </c>
      <c r="EQ22" s="317">
        <f t="shared" si="112"/>
        <v>1</v>
      </c>
      <c r="ER22" s="317">
        <f t="shared" si="113"/>
        <v>4</v>
      </c>
      <c r="ES22" s="317">
        <f t="shared" si="114"/>
        <v>4</v>
      </c>
      <c r="ET22" s="318">
        <f t="shared" si="115"/>
        <v>4</v>
      </c>
    </row>
    <row r="23" spans="2:150" s="1" customFormat="1" ht="30" x14ac:dyDescent="0.25">
      <c r="B23" s="210">
        <v>17</v>
      </c>
      <c r="C23" s="235">
        <v>43070</v>
      </c>
      <c r="D23" s="211" t="s">
        <v>333</v>
      </c>
      <c r="E23" s="211" t="s">
        <v>75</v>
      </c>
      <c r="F23" s="211" t="s">
        <v>354</v>
      </c>
      <c r="G23" s="211" t="s">
        <v>405</v>
      </c>
      <c r="H23" s="211" t="s">
        <v>410</v>
      </c>
      <c r="I23" s="211" t="s">
        <v>96</v>
      </c>
      <c r="J23" s="211" t="s">
        <v>129</v>
      </c>
      <c r="K23" s="245" t="s">
        <v>419</v>
      </c>
      <c r="L23" s="210">
        <v>4</v>
      </c>
      <c r="M23" s="252">
        <v>1</v>
      </c>
      <c r="N23" s="210">
        <v>4</v>
      </c>
      <c r="O23" s="212">
        <v>4</v>
      </c>
      <c r="P23" s="213">
        <v>4</v>
      </c>
      <c r="Q23" s="210">
        <v>4</v>
      </c>
      <c r="R23" s="212">
        <v>5</v>
      </c>
      <c r="S23" s="212">
        <v>5</v>
      </c>
      <c r="T23" s="212">
        <v>5</v>
      </c>
      <c r="U23" s="212">
        <v>4</v>
      </c>
      <c r="V23" s="213"/>
      <c r="W23" s="210">
        <v>4</v>
      </c>
      <c r="X23" s="213">
        <v>4</v>
      </c>
      <c r="Y23" s="254">
        <v>5</v>
      </c>
      <c r="Z23" s="213">
        <v>5</v>
      </c>
      <c r="AA23" s="174"/>
      <c r="AB23" s="179" t="s">
        <v>117</v>
      </c>
      <c r="AC23" s="65">
        <f t="shared" si="0"/>
        <v>3.7692307692307692</v>
      </c>
      <c r="AD23" s="186">
        <f t="shared" si="1"/>
        <v>1</v>
      </c>
      <c r="AE23" s="65">
        <f t="shared" si="2"/>
        <v>3.8461538461538463</v>
      </c>
      <c r="AF23" s="66">
        <f t="shared" si="3"/>
        <v>3.1538461538461537</v>
      </c>
      <c r="AG23" s="186">
        <f t="shared" si="4"/>
        <v>3.8461538461538463</v>
      </c>
      <c r="AH23" s="65">
        <f t="shared" si="5"/>
        <v>4.4615384615384617</v>
      </c>
      <c r="AI23" s="66">
        <f t="shared" si="6"/>
        <v>4.3076923076923075</v>
      </c>
      <c r="AJ23" s="66">
        <f t="shared" si="7"/>
        <v>4.615384615384615</v>
      </c>
      <c r="AK23" s="66">
        <f t="shared" si="8"/>
        <v>3.8181818181818183</v>
      </c>
      <c r="AL23" s="66">
        <f t="shared" si="9"/>
        <v>3.8461538461538463</v>
      </c>
      <c r="AM23" s="186">
        <f t="shared" si="10"/>
        <v>3.6923076923076925</v>
      </c>
      <c r="AN23" s="65">
        <f t="shared" si="11"/>
        <v>3.9166666666666665</v>
      </c>
      <c r="AO23" s="186">
        <f t="shared" si="12"/>
        <v>4.083333333333333</v>
      </c>
      <c r="AP23" s="65">
        <f t="shared" si="13"/>
        <v>1.3076923076923077</v>
      </c>
      <c r="AQ23" s="186">
        <f t="shared" si="14"/>
        <v>3.9230769230769229</v>
      </c>
      <c r="AR23" s="66">
        <f t="shared" si="47"/>
        <v>2.3846153846153846</v>
      </c>
      <c r="AS23" s="66">
        <f t="shared" si="48"/>
        <v>3.6153846153846154</v>
      </c>
      <c r="AT23" s="66">
        <f t="shared" si="49"/>
        <v>4.1235431235431239</v>
      </c>
      <c r="AU23" s="66">
        <f t="shared" si="50"/>
        <v>4</v>
      </c>
      <c r="AV23" s="66">
        <f t="shared" si="51"/>
        <v>2.6153846153846154</v>
      </c>
      <c r="AW23" s="66">
        <f t="shared" si="52"/>
        <v>3.3477855477855476</v>
      </c>
      <c r="AX23" s="233">
        <f t="shared" si="53"/>
        <v>13</v>
      </c>
      <c r="AY23" s="55"/>
      <c r="BB23" s="65">
        <f t="shared" si="15"/>
        <v>3.5555555555555554</v>
      </c>
      <c r="BC23" s="66">
        <f t="shared" si="16"/>
        <v>1</v>
      </c>
      <c r="BD23" s="66">
        <f t="shared" si="17"/>
        <v>3.8888888888888888</v>
      </c>
      <c r="BE23" s="66">
        <f t="shared" si="18"/>
        <v>2.8888888888888888</v>
      </c>
      <c r="BF23" s="66">
        <f t="shared" si="19"/>
        <v>3.7777777777777777</v>
      </c>
      <c r="BG23" s="66">
        <f t="shared" si="20"/>
        <v>4.2222222222222223</v>
      </c>
      <c r="BH23" s="66">
        <f t="shared" si="21"/>
        <v>4.2222222222222223</v>
      </c>
      <c r="BI23" s="66">
        <f t="shared" si="22"/>
        <v>4.666666666666667</v>
      </c>
      <c r="BJ23" s="66">
        <f t="shared" si="23"/>
        <v>3.4285714285714284</v>
      </c>
      <c r="BK23" s="66">
        <f t="shared" si="24"/>
        <v>3.6666666666666665</v>
      </c>
      <c r="BL23" s="66">
        <f t="shared" si="25"/>
        <v>3.6666666666666665</v>
      </c>
      <c r="BM23" s="66">
        <f t="shared" si="26"/>
        <v>4</v>
      </c>
      <c r="BN23" s="66">
        <f t="shared" si="27"/>
        <v>4.125</v>
      </c>
      <c r="BO23" s="66">
        <f t="shared" si="28"/>
        <v>1</v>
      </c>
      <c r="BP23" s="186">
        <f t="shared" si="29"/>
        <v>3.7777777777777777</v>
      </c>
      <c r="BQ23" s="314">
        <f t="shared" si="30"/>
        <v>9</v>
      </c>
      <c r="BR23" s="161"/>
      <c r="BS23" s="65">
        <f t="shared" si="31"/>
        <v>4.25</v>
      </c>
      <c r="BT23" s="66">
        <f t="shared" si="32"/>
        <v>1</v>
      </c>
      <c r="BU23" s="66">
        <f t="shared" si="33"/>
        <v>3.75</v>
      </c>
      <c r="BV23" s="66">
        <f t="shared" si="34"/>
        <v>3.75</v>
      </c>
      <c r="BW23" s="66">
        <f t="shared" si="35"/>
        <v>4</v>
      </c>
      <c r="BX23" s="66">
        <f t="shared" si="36"/>
        <v>5</v>
      </c>
      <c r="BY23" s="66">
        <f t="shared" si="37"/>
        <v>4.5</v>
      </c>
      <c r="BZ23" s="66">
        <f t="shared" si="38"/>
        <v>4.5</v>
      </c>
      <c r="CA23" s="66">
        <f t="shared" si="39"/>
        <v>4.5</v>
      </c>
      <c r="CB23" s="66">
        <f t="shared" si="40"/>
        <v>4.25</v>
      </c>
      <c r="CC23" s="66">
        <f t="shared" si="41"/>
        <v>3.75</v>
      </c>
      <c r="CD23" s="66">
        <f t="shared" si="42"/>
        <v>3.75</v>
      </c>
      <c r="CE23" s="66">
        <f t="shared" si="43"/>
        <v>4</v>
      </c>
      <c r="CF23" s="66">
        <f t="shared" si="44"/>
        <v>2</v>
      </c>
      <c r="CG23" s="186">
        <f t="shared" si="45"/>
        <v>4.25</v>
      </c>
      <c r="CH23" s="314">
        <f t="shared" si="46"/>
        <v>4</v>
      </c>
      <c r="CI23" s="60"/>
      <c r="CJ23" s="316">
        <f t="shared" si="54"/>
        <v>3.3477855477855476</v>
      </c>
      <c r="CK23" s="317">
        <f t="shared" si="55"/>
        <v>3.2453042328042327</v>
      </c>
      <c r="CL23" s="318">
        <f t="shared" si="55"/>
        <v>3.5750000000000002</v>
      </c>
      <c r="CM23" s="316">
        <f t="shared" si="56"/>
        <v>2.3846153846153846</v>
      </c>
      <c r="CN23" s="317">
        <f t="shared" si="57"/>
        <v>2.2777777777777777</v>
      </c>
      <c r="CO23" s="317">
        <f t="shared" si="58"/>
        <v>2.625</v>
      </c>
      <c r="CP23" s="317">
        <f t="shared" si="59"/>
        <v>3.6153846153846154</v>
      </c>
      <c r="CQ23" s="317">
        <f t="shared" si="60"/>
        <v>3.5185185185185186</v>
      </c>
      <c r="CR23" s="317">
        <f t="shared" si="61"/>
        <v>3.8333333333333335</v>
      </c>
      <c r="CS23" s="317">
        <f t="shared" si="62"/>
        <v>4.1235431235431239</v>
      </c>
      <c r="CT23" s="317">
        <f t="shared" si="63"/>
        <v>3.9788359788359791</v>
      </c>
      <c r="CU23" s="317">
        <f t="shared" si="64"/>
        <v>4.416666666666667</v>
      </c>
      <c r="CV23" s="317">
        <f t="shared" si="65"/>
        <v>4</v>
      </c>
      <c r="CW23" s="317">
        <f t="shared" si="66"/>
        <v>4.0625</v>
      </c>
      <c r="CX23" s="317">
        <f t="shared" si="67"/>
        <v>3.875</v>
      </c>
      <c r="CY23" s="317">
        <f t="shared" si="68"/>
        <v>2.6153846153846154</v>
      </c>
      <c r="CZ23" s="317">
        <f t="shared" si="69"/>
        <v>2.3888888888888888</v>
      </c>
      <c r="DA23" s="318">
        <f t="shared" si="70"/>
        <v>3.125</v>
      </c>
      <c r="DB23" s="317">
        <f t="shared" si="71"/>
        <v>3.7692307692307692</v>
      </c>
      <c r="DC23" s="317">
        <f t="shared" si="72"/>
        <v>3.5555555555555554</v>
      </c>
      <c r="DD23" s="317">
        <f t="shared" si="73"/>
        <v>4.25</v>
      </c>
      <c r="DE23" s="317">
        <f t="shared" si="74"/>
        <v>1</v>
      </c>
      <c r="DF23" s="317">
        <f t="shared" si="75"/>
        <v>1</v>
      </c>
      <c r="DG23" s="317">
        <f t="shared" si="76"/>
        <v>1</v>
      </c>
      <c r="DH23" s="317">
        <f t="shared" si="77"/>
        <v>3.8461538461538463</v>
      </c>
      <c r="DI23" s="317">
        <f t="shared" si="78"/>
        <v>3.8888888888888888</v>
      </c>
      <c r="DJ23" s="317">
        <f t="shared" si="79"/>
        <v>3.75</v>
      </c>
      <c r="DK23" s="317">
        <f t="shared" si="80"/>
        <v>3.1538461538461537</v>
      </c>
      <c r="DL23" s="317">
        <f t="shared" si="81"/>
        <v>2.8888888888888888</v>
      </c>
      <c r="DM23" s="317">
        <f t="shared" si="82"/>
        <v>3.75</v>
      </c>
      <c r="DN23" s="317">
        <f t="shared" si="83"/>
        <v>3.8461538461538463</v>
      </c>
      <c r="DO23" s="317">
        <f t="shared" si="84"/>
        <v>3.7777777777777777</v>
      </c>
      <c r="DP23" s="317">
        <f t="shared" si="85"/>
        <v>4</v>
      </c>
      <c r="DQ23" s="317">
        <f t="shared" si="86"/>
        <v>4.4615384615384617</v>
      </c>
      <c r="DR23" s="317">
        <f t="shared" si="87"/>
        <v>4.2222222222222223</v>
      </c>
      <c r="DS23" s="317">
        <f t="shared" si="88"/>
        <v>5</v>
      </c>
      <c r="DT23" s="317">
        <f t="shared" si="89"/>
        <v>4.3076923076923075</v>
      </c>
      <c r="DU23" s="317">
        <f t="shared" si="90"/>
        <v>4.2222222222222223</v>
      </c>
      <c r="DV23" s="317">
        <f t="shared" si="91"/>
        <v>4.5</v>
      </c>
      <c r="DW23" s="317">
        <f t="shared" si="92"/>
        <v>4.615384615384615</v>
      </c>
      <c r="DX23" s="317">
        <f t="shared" si="93"/>
        <v>4.666666666666667</v>
      </c>
      <c r="DY23" s="317">
        <f t="shared" si="94"/>
        <v>4.5</v>
      </c>
      <c r="DZ23" s="317">
        <f t="shared" si="95"/>
        <v>3.8181818181818183</v>
      </c>
      <c r="EA23" s="317">
        <f t="shared" si="96"/>
        <v>3.4285714285714284</v>
      </c>
      <c r="EB23" s="317">
        <f t="shared" si="97"/>
        <v>4.5</v>
      </c>
      <c r="EC23" s="317">
        <f t="shared" si="98"/>
        <v>3.8461538461538463</v>
      </c>
      <c r="ED23" s="317">
        <f t="shared" si="99"/>
        <v>3.6666666666666665</v>
      </c>
      <c r="EE23" s="317">
        <f t="shared" si="100"/>
        <v>4.25</v>
      </c>
      <c r="EF23" s="317">
        <f t="shared" si="101"/>
        <v>3.6923076923076925</v>
      </c>
      <c r="EG23" s="317">
        <f t="shared" si="102"/>
        <v>3.6666666666666665</v>
      </c>
      <c r="EH23" s="317">
        <f t="shared" si="103"/>
        <v>3.75</v>
      </c>
      <c r="EI23" s="317">
        <f t="shared" si="104"/>
        <v>3.9166666666666665</v>
      </c>
      <c r="EJ23" s="317">
        <f t="shared" si="105"/>
        <v>4</v>
      </c>
      <c r="EK23" s="317">
        <f t="shared" si="106"/>
        <v>3.75</v>
      </c>
      <c r="EL23" s="317">
        <f t="shared" si="107"/>
        <v>4.083333333333333</v>
      </c>
      <c r="EM23" s="317">
        <f t="shared" si="108"/>
        <v>4.125</v>
      </c>
      <c r="EN23" s="317">
        <f t="shared" si="109"/>
        <v>4</v>
      </c>
      <c r="EO23" s="317">
        <f t="shared" si="110"/>
        <v>1.3076923076923077</v>
      </c>
      <c r="EP23" s="317">
        <f t="shared" si="111"/>
        <v>1</v>
      </c>
      <c r="EQ23" s="317">
        <f t="shared" si="112"/>
        <v>2</v>
      </c>
      <c r="ER23" s="317">
        <f t="shared" si="113"/>
        <v>3.9230769230769229</v>
      </c>
      <c r="ES23" s="317">
        <f t="shared" si="114"/>
        <v>3.7777777777777777</v>
      </c>
      <c r="ET23" s="318">
        <f t="shared" si="115"/>
        <v>4.25</v>
      </c>
    </row>
    <row r="24" spans="2:150" s="1" customFormat="1" x14ac:dyDescent="0.25">
      <c r="B24" s="210">
        <v>18</v>
      </c>
      <c r="C24" s="235">
        <v>43070</v>
      </c>
      <c r="D24" s="211" t="s">
        <v>328</v>
      </c>
      <c r="E24" s="211" t="s">
        <v>74</v>
      </c>
      <c r="F24" s="211" t="s">
        <v>355</v>
      </c>
      <c r="G24" s="211" t="s">
        <v>70</v>
      </c>
      <c r="H24" s="211" t="s">
        <v>411</v>
      </c>
      <c r="I24" s="211" t="s">
        <v>97</v>
      </c>
      <c r="J24" s="211" t="s">
        <v>130</v>
      </c>
      <c r="K24" s="245" t="s">
        <v>418</v>
      </c>
      <c r="L24" s="210">
        <v>5</v>
      </c>
      <c r="M24" s="252">
        <v>1</v>
      </c>
      <c r="N24" s="210">
        <v>5</v>
      </c>
      <c r="O24" s="212">
        <v>3</v>
      </c>
      <c r="P24" s="213">
        <v>3</v>
      </c>
      <c r="Q24" s="210">
        <v>5</v>
      </c>
      <c r="R24" s="212">
        <v>5</v>
      </c>
      <c r="S24" s="212">
        <v>5</v>
      </c>
      <c r="T24" s="212">
        <v>5</v>
      </c>
      <c r="U24" s="212">
        <v>5</v>
      </c>
      <c r="V24" s="213">
        <v>5</v>
      </c>
      <c r="W24" s="210">
        <v>5</v>
      </c>
      <c r="X24" s="213"/>
      <c r="Y24" s="254">
        <v>5</v>
      </c>
      <c r="Z24" s="213">
        <v>5</v>
      </c>
      <c r="AA24" s="174"/>
      <c r="AB24" s="179" t="s">
        <v>102</v>
      </c>
      <c r="AC24" s="65">
        <f t="shared" si="0"/>
        <v>3.25</v>
      </c>
      <c r="AD24" s="186">
        <f t="shared" si="1"/>
        <v>1</v>
      </c>
      <c r="AE24" s="65">
        <f t="shared" si="2"/>
        <v>3</v>
      </c>
      <c r="AF24" s="66">
        <f t="shared" si="3"/>
        <v>2.5</v>
      </c>
      <c r="AG24" s="186">
        <f t="shared" si="4"/>
        <v>2.25</v>
      </c>
      <c r="AH24" s="65">
        <f t="shared" si="5"/>
        <v>4.25</v>
      </c>
      <c r="AI24" s="66">
        <f t="shared" si="6"/>
        <v>4.5</v>
      </c>
      <c r="AJ24" s="66">
        <f t="shared" si="7"/>
        <v>4</v>
      </c>
      <c r="AK24" s="66">
        <f t="shared" si="8"/>
        <v>3.5</v>
      </c>
      <c r="AL24" s="66">
        <f t="shared" si="9"/>
        <v>3.5</v>
      </c>
      <c r="AM24" s="186">
        <f t="shared" si="10"/>
        <v>3</v>
      </c>
      <c r="AN24" s="65">
        <f t="shared" si="11"/>
        <v>3.25</v>
      </c>
      <c r="AO24" s="186">
        <f t="shared" si="12"/>
        <v>3.75</v>
      </c>
      <c r="AP24" s="65">
        <f t="shared" si="13"/>
        <v>2</v>
      </c>
      <c r="AQ24" s="186">
        <f t="shared" si="14"/>
        <v>3.25</v>
      </c>
      <c r="AR24" s="66">
        <f t="shared" si="47"/>
        <v>2.125</v>
      </c>
      <c r="AS24" s="66">
        <f t="shared" si="48"/>
        <v>2.5833333333333335</v>
      </c>
      <c r="AT24" s="66">
        <f t="shared" si="49"/>
        <v>3.7916666666666665</v>
      </c>
      <c r="AU24" s="66">
        <f t="shared" si="50"/>
        <v>3.5</v>
      </c>
      <c r="AV24" s="66">
        <f t="shared" si="51"/>
        <v>2.625</v>
      </c>
      <c r="AW24" s="66">
        <f t="shared" si="52"/>
        <v>2.9249999999999998</v>
      </c>
      <c r="AX24" s="233">
        <f t="shared" si="53"/>
        <v>4</v>
      </c>
      <c r="AY24" s="55"/>
      <c r="BB24" s="65">
        <f t="shared" si="15"/>
        <v>3</v>
      </c>
      <c r="BC24" s="66">
        <f t="shared" si="16"/>
        <v>1</v>
      </c>
      <c r="BD24" s="66">
        <f t="shared" si="17"/>
        <v>3</v>
      </c>
      <c r="BE24" s="66">
        <f t="shared" si="18"/>
        <v>2</v>
      </c>
      <c r="BF24" s="66">
        <f t="shared" si="19"/>
        <v>1.5</v>
      </c>
      <c r="BG24" s="66">
        <f t="shared" si="20"/>
        <v>4.5</v>
      </c>
      <c r="BH24" s="66">
        <f t="shared" si="21"/>
        <v>5</v>
      </c>
      <c r="BI24" s="66">
        <f t="shared" si="22"/>
        <v>5</v>
      </c>
      <c r="BJ24" s="66">
        <f t="shared" si="23"/>
        <v>3.5</v>
      </c>
      <c r="BK24" s="66">
        <f t="shared" si="24"/>
        <v>4</v>
      </c>
      <c r="BL24" s="66">
        <f t="shared" si="25"/>
        <v>3</v>
      </c>
      <c r="BM24" s="66">
        <f t="shared" si="26"/>
        <v>4</v>
      </c>
      <c r="BN24" s="66">
        <f t="shared" si="27"/>
        <v>5</v>
      </c>
      <c r="BO24" s="66">
        <f t="shared" si="28"/>
        <v>3</v>
      </c>
      <c r="BP24" s="186">
        <f t="shared" si="29"/>
        <v>3</v>
      </c>
      <c r="BQ24" s="314">
        <f t="shared" si="30"/>
        <v>2</v>
      </c>
      <c r="BR24" s="161"/>
      <c r="BS24" s="65">
        <f t="shared" si="31"/>
        <v>3.5</v>
      </c>
      <c r="BT24" s="66">
        <f t="shared" si="32"/>
        <v>1</v>
      </c>
      <c r="BU24" s="66">
        <f t="shared" si="33"/>
        <v>3</v>
      </c>
      <c r="BV24" s="66">
        <f t="shared" si="34"/>
        <v>3</v>
      </c>
      <c r="BW24" s="66">
        <f t="shared" si="35"/>
        <v>3</v>
      </c>
      <c r="BX24" s="66">
        <f t="shared" si="36"/>
        <v>4</v>
      </c>
      <c r="BY24" s="66">
        <f t="shared" si="37"/>
        <v>4</v>
      </c>
      <c r="BZ24" s="66">
        <f t="shared" si="38"/>
        <v>3</v>
      </c>
      <c r="CA24" s="66">
        <f t="shared" si="39"/>
        <v>3.5</v>
      </c>
      <c r="CB24" s="66">
        <f t="shared" si="40"/>
        <v>3</v>
      </c>
      <c r="CC24" s="66">
        <f t="shared" si="41"/>
        <v>3</v>
      </c>
      <c r="CD24" s="66">
        <f t="shared" si="42"/>
        <v>2.5</v>
      </c>
      <c r="CE24" s="66">
        <f t="shared" si="43"/>
        <v>2.5</v>
      </c>
      <c r="CF24" s="66">
        <f t="shared" si="44"/>
        <v>1</v>
      </c>
      <c r="CG24" s="186">
        <f t="shared" si="45"/>
        <v>3.5</v>
      </c>
      <c r="CH24" s="314">
        <f t="shared" si="46"/>
        <v>2</v>
      </c>
      <c r="CI24" s="60"/>
      <c r="CJ24" s="316">
        <f t="shared" si="54"/>
        <v>2.9249999999999998</v>
      </c>
      <c r="CK24" s="317">
        <f t="shared" si="55"/>
        <v>3.1666666666666665</v>
      </c>
      <c r="CL24" s="318">
        <f t="shared" si="55"/>
        <v>2.6833333333333331</v>
      </c>
      <c r="CM24" s="316">
        <f t="shared" si="56"/>
        <v>2.125</v>
      </c>
      <c r="CN24" s="317">
        <f t="shared" si="57"/>
        <v>2</v>
      </c>
      <c r="CO24" s="317">
        <f t="shared" si="58"/>
        <v>2.25</v>
      </c>
      <c r="CP24" s="317">
        <f t="shared" si="59"/>
        <v>2.5833333333333335</v>
      </c>
      <c r="CQ24" s="317">
        <f t="shared" si="60"/>
        <v>2.1666666666666665</v>
      </c>
      <c r="CR24" s="317">
        <f t="shared" si="61"/>
        <v>3</v>
      </c>
      <c r="CS24" s="317">
        <f t="shared" si="62"/>
        <v>3.7916666666666665</v>
      </c>
      <c r="CT24" s="317">
        <f t="shared" si="63"/>
        <v>4.166666666666667</v>
      </c>
      <c r="CU24" s="317">
        <f t="shared" si="64"/>
        <v>3.4166666666666665</v>
      </c>
      <c r="CV24" s="317">
        <f t="shared" si="65"/>
        <v>3.5</v>
      </c>
      <c r="CW24" s="317">
        <f t="shared" si="66"/>
        <v>4.5</v>
      </c>
      <c r="CX24" s="317">
        <f t="shared" si="67"/>
        <v>2.5</v>
      </c>
      <c r="CY24" s="317">
        <f t="shared" si="68"/>
        <v>2.625</v>
      </c>
      <c r="CZ24" s="317">
        <f t="shared" si="69"/>
        <v>3</v>
      </c>
      <c r="DA24" s="318">
        <f t="shared" si="70"/>
        <v>2.25</v>
      </c>
      <c r="DB24" s="317">
        <f t="shared" si="71"/>
        <v>3.25</v>
      </c>
      <c r="DC24" s="317">
        <f t="shared" si="72"/>
        <v>3</v>
      </c>
      <c r="DD24" s="317">
        <f t="shared" si="73"/>
        <v>3.5</v>
      </c>
      <c r="DE24" s="317">
        <f t="shared" si="74"/>
        <v>1</v>
      </c>
      <c r="DF24" s="317">
        <f t="shared" si="75"/>
        <v>1</v>
      </c>
      <c r="DG24" s="317">
        <f t="shared" si="76"/>
        <v>1</v>
      </c>
      <c r="DH24" s="317">
        <f t="shared" si="77"/>
        <v>3</v>
      </c>
      <c r="DI24" s="317">
        <f t="shared" si="78"/>
        <v>3</v>
      </c>
      <c r="DJ24" s="317">
        <f t="shared" si="79"/>
        <v>3</v>
      </c>
      <c r="DK24" s="317">
        <f t="shared" si="80"/>
        <v>2.5</v>
      </c>
      <c r="DL24" s="317">
        <f t="shared" si="81"/>
        <v>2</v>
      </c>
      <c r="DM24" s="317">
        <f t="shared" si="82"/>
        <v>3</v>
      </c>
      <c r="DN24" s="317">
        <f t="shared" si="83"/>
        <v>2.25</v>
      </c>
      <c r="DO24" s="317">
        <f t="shared" si="84"/>
        <v>1.5</v>
      </c>
      <c r="DP24" s="317">
        <f t="shared" si="85"/>
        <v>3</v>
      </c>
      <c r="DQ24" s="317">
        <f t="shared" si="86"/>
        <v>4.25</v>
      </c>
      <c r="DR24" s="317">
        <f t="shared" si="87"/>
        <v>4.5</v>
      </c>
      <c r="DS24" s="317">
        <f t="shared" si="88"/>
        <v>4</v>
      </c>
      <c r="DT24" s="317">
        <f t="shared" si="89"/>
        <v>4.5</v>
      </c>
      <c r="DU24" s="317">
        <f t="shared" si="90"/>
        <v>5</v>
      </c>
      <c r="DV24" s="317">
        <f t="shared" si="91"/>
        <v>4</v>
      </c>
      <c r="DW24" s="317">
        <f t="shared" si="92"/>
        <v>4</v>
      </c>
      <c r="DX24" s="317">
        <f t="shared" si="93"/>
        <v>5</v>
      </c>
      <c r="DY24" s="317">
        <f t="shared" si="94"/>
        <v>3</v>
      </c>
      <c r="DZ24" s="317">
        <f t="shared" si="95"/>
        <v>3.5</v>
      </c>
      <c r="EA24" s="317">
        <f t="shared" si="96"/>
        <v>3.5</v>
      </c>
      <c r="EB24" s="317">
        <f t="shared" si="97"/>
        <v>3.5</v>
      </c>
      <c r="EC24" s="317">
        <f t="shared" si="98"/>
        <v>3.5</v>
      </c>
      <c r="ED24" s="317">
        <f t="shared" si="99"/>
        <v>4</v>
      </c>
      <c r="EE24" s="317">
        <f t="shared" si="100"/>
        <v>3</v>
      </c>
      <c r="EF24" s="317">
        <f t="shared" si="101"/>
        <v>3</v>
      </c>
      <c r="EG24" s="317">
        <f t="shared" si="102"/>
        <v>3</v>
      </c>
      <c r="EH24" s="317">
        <f t="shared" si="103"/>
        <v>3</v>
      </c>
      <c r="EI24" s="317">
        <f t="shared" si="104"/>
        <v>3.25</v>
      </c>
      <c r="EJ24" s="317">
        <f t="shared" si="105"/>
        <v>4</v>
      </c>
      <c r="EK24" s="317">
        <f t="shared" si="106"/>
        <v>2.5</v>
      </c>
      <c r="EL24" s="317">
        <f t="shared" si="107"/>
        <v>3.75</v>
      </c>
      <c r="EM24" s="317">
        <f t="shared" si="108"/>
        <v>5</v>
      </c>
      <c r="EN24" s="317">
        <f t="shared" si="109"/>
        <v>2.5</v>
      </c>
      <c r="EO24" s="317">
        <f t="shared" si="110"/>
        <v>2</v>
      </c>
      <c r="EP24" s="317">
        <f t="shared" si="111"/>
        <v>3</v>
      </c>
      <c r="EQ24" s="317">
        <f t="shared" si="112"/>
        <v>1</v>
      </c>
      <c r="ER24" s="317">
        <f t="shared" si="113"/>
        <v>3.25</v>
      </c>
      <c r="ES24" s="317">
        <f t="shared" si="114"/>
        <v>3</v>
      </c>
      <c r="ET24" s="318">
        <f t="shared" si="115"/>
        <v>3.5</v>
      </c>
    </row>
    <row r="25" spans="2:150" s="1" customFormat="1" x14ac:dyDescent="0.25">
      <c r="B25" s="210">
        <v>19</v>
      </c>
      <c r="C25" s="235">
        <v>43070</v>
      </c>
      <c r="D25" s="211" t="s">
        <v>328</v>
      </c>
      <c r="E25" s="211" t="s">
        <v>74</v>
      </c>
      <c r="F25" s="211" t="s">
        <v>43</v>
      </c>
      <c r="G25" s="211" t="s">
        <v>357</v>
      </c>
      <c r="H25" s="211" t="s">
        <v>411</v>
      </c>
      <c r="I25" s="211" t="s">
        <v>98</v>
      </c>
      <c r="J25" s="211" t="s">
        <v>131</v>
      </c>
      <c r="K25" s="245" t="s">
        <v>419</v>
      </c>
      <c r="L25" s="210">
        <v>5</v>
      </c>
      <c r="M25" s="252">
        <v>1</v>
      </c>
      <c r="N25" s="210">
        <v>5</v>
      </c>
      <c r="O25" s="212">
        <v>5</v>
      </c>
      <c r="P25" s="213">
        <v>5</v>
      </c>
      <c r="Q25" s="210">
        <v>5</v>
      </c>
      <c r="R25" s="212">
        <v>5</v>
      </c>
      <c r="S25" s="212">
        <v>5</v>
      </c>
      <c r="T25" s="212">
        <v>5</v>
      </c>
      <c r="U25" s="212">
        <v>5</v>
      </c>
      <c r="V25" s="213">
        <v>5</v>
      </c>
      <c r="W25" s="210">
        <v>5</v>
      </c>
      <c r="X25" s="213">
        <v>5</v>
      </c>
      <c r="Y25" s="254">
        <v>1</v>
      </c>
      <c r="Z25" s="213">
        <v>5</v>
      </c>
      <c r="AA25" s="174"/>
      <c r="AB25" s="179" t="s">
        <v>120</v>
      </c>
      <c r="AC25" s="65">
        <f t="shared" si="0"/>
        <v>5</v>
      </c>
      <c r="AD25" s="186">
        <f t="shared" si="1"/>
        <v>5</v>
      </c>
      <c r="AE25" s="65">
        <f t="shared" si="2"/>
        <v>5</v>
      </c>
      <c r="AF25" s="66">
        <f t="shared" si="3"/>
        <v>4</v>
      </c>
      <c r="AG25" s="186">
        <f t="shared" si="4"/>
        <v>4</v>
      </c>
      <c r="AH25" s="65">
        <f t="shared" si="5"/>
        <v>5</v>
      </c>
      <c r="AI25" s="66">
        <f t="shared" si="6"/>
        <v>5</v>
      </c>
      <c r="AJ25" s="66">
        <f t="shared" si="7"/>
        <v>5</v>
      </c>
      <c r="AK25" s="66">
        <f t="shared" si="8"/>
        <v>5</v>
      </c>
      <c r="AL25" s="66">
        <f t="shared" si="9"/>
        <v>5</v>
      </c>
      <c r="AM25" s="186">
        <f t="shared" si="10"/>
        <v>5</v>
      </c>
      <c r="AN25" s="65">
        <f t="shared" si="11"/>
        <v>5</v>
      </c>
      <c r="AO25" s="186">
        <f t="shared" si="12"/>
        <v>5</v>
      </c>
      <c r="AP25" s="65">
        <f t="shared" si="13"/>
        <v>5</v>
      </c>
      <c r="AQ25" s="186">
        <f t="shared" si="14"/>
        <v>5</v>
      </c>
      <c r="AR25" s="66">
        <f t="shared" si="47"/>
        <v>5</v>
      </c>
      <c r="AS25" s="66">
        <f t="shared" si="48"/>
        <v>4.333333333333333</v>
      </c>
      <c r="AT25" s="66">
        <f t="shared" si="49"/>
        <v>5</v>
      </c>
      <c r="AU25" s="66">
        <f t="shared" si="50"/>
        <v>5</v>
      </c>
      <c r="AV25" s="66">
        <f t="shared" si="51"/>
        <v>5</v>
      </c>
      <c r="AW25" s="66">
        <f t="shared" si="52"/>
        <v>4.8666666666666663</v>
      </c>
      <c r="AX25" s="233">
        <f t="shared" si="53"/>
        <v>1</v>
      </c>
      <c r="AY25" s="55"/>
      <c r="BB25" s="65">
        <f t="shared" si="15"/>
        <v>5</v>
      </c>
      <c r="BC25" s="66">
        <f t="shared" si="16"/>
        <v>5</v>
      </c>
      <c r="BD25" s="66">
        <f t="shared" si="17"/>
        <v>5</v>
      </c>
      <c r="BE25" s="66">
        <f t="shared" si="18"/>
        <v>4</v>
      </c>
      <c r="BF25" s="66">
        <f t="shared" si="19"/>
        <v>4</v>
      </c>
      <c r="BG25" s="66">
        <f t="shared" si="20"/>
        <v>5</v>
      </c>
      <c r="BH25" s="66">
        <f t="shared" si="21"/>
        <v>5</v>
      </c>
      <c r="BI25" s="66">
        <f t="shared" si="22"/>
        <v>5</v>
      </c>
      <c r="BJ25" s="66">
        <f t="shared" si="23"/>
        <v>5</v>
      </c>
      <c r="BK25" s="66">
        <f t="shared" si="24"/>
        <v>5</v>
      </c>
      <c r="BL25" s="66">
        <f t="shared" si="25"/>
        <v>5</v>
      </c>
      <c r="BM25" s="66">
        <f t="shared" si="26"/>
        <v>5</v>
      </c>
      <c r="BN25" s="66">
        <f t="shared" si="27"/>
        <v>5</v>
      </c>
      <c r="BO25" s="66">
        <f t="shared" si="28"/>
        <v>5</v>
      </c>
      <c r="BP25" s="186">
        <f t="shared" si="29"/>
        <v>5</v>
      </c>
      <c r="BQ25" s="314">
        <f t="shared" si="30"/>
        <v>1</v>
      </c>
      <c r="BR25" s="161"/>
      <c r="BS25" s="65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186"/>
      <c r="CH25" s="314">
        <f t="shared" si="46"/>
        <v>0</v>
      </c>
      <c r="CI25" s="60"/>
      <c r="CJ25" s="316">
        <f t="shared" si="54"/>
        <v>4.8666666666666663</v>
      </c>
      <c r="CK25" s="317">
        <f t="shared" si="55"/>
        <v>4.8666666666666663</v>
      </c>
      <c r="CL25" s="318"/>
      <c r="CM25" s="316">
        <f t="shared" si="56"/>
        <v>5</v>
      </c>
      <c r="CN25" s="317">
        <f t="shared" si="57"/>
        <v>5</v>
      </c>
      <c r="CO25" s="317">
        <f t="shared" si="58"/>
        <v>0</v>
      </c>
      <c r="CP25" s="317">
        <f t="shared" si="59"/>
        <v>4.333333333333333</v>
      </c>
      <c r="CQ25" s="317">
        <f t="shared" si="60"/>
        <v>4.333333333333333</v>
      </c>
      <c r="CR25" s="317">
        <f t="shared" si="61"/>
        <v>0</v>
      </c>
      <c r="CS25" s="317">
        <f t="shared" si="62"/>
        <v>5</v>
      </c>
      <c r="CT25" s="317">
        <f t="shared" si="63"/>
        <v>5</v>
      </c>
      <c r="CU25" s="317">
        <f t="shared" si="64"/>
        <v>0</v>
      </c>
      <c r="CV25" s="317">
        <f t="shared" si="65"/>
        <v>5</v>
      </c>
      <c r="CW25" s="317">
        <f t="shared" si="66"/>
        <v>5</v>
      </c>
      <c r="CX25" s="317">
        <f t="shared" si="67"/>
        <v>0</v>
      </c>
      <c r="CY25" s="317">
        <f t="shared" si="68"/>
        <v>5</v>
      </c>
      <c r="CZ25" s="317">
        <f t="shared" si="69"/>
        <v>5</v>
      </c>
      <c r="DA25" s="318">
        <f t="shared" si="70"/>
        <v>0</v>
      </c>
      <c r="DB25" s="317">
        <f t="shared" si="71"/>
        <v>5</v>
      </c>
      <c r="DC25" s="317">
        <f t="shared" si="72"/>
        <v>5</v>
      </c>
      <c r="DD25" s="317">
        <f t="shared" si="73"/>
        <v>0</v>
      </c>
      <c r="DE25" s="317">
        <f t="shared" si="74"/>
        <v>5</v>
      </c>
      <c r="DF25" s="317">
        <f t="shared" si="75"/>
        <v>5</v>
      </c>
      <c r="DG25" s="317">
        <f t="shared" si="76"/>
        <v>0</v>
      </c>
      <c r="DH25" s="317">
        <f t="shared" si="77"/>
        <v>5</v>
      </c>
      <c r="DI25" s="317">
        <f t="shared" si="78"/>
        <v>5</v>
      </c>
      <c r="DJ25" s="317">
        <f t="shared" si="79"/>
        <v>0</v>
      </c>
      <c r="DK25" s="317">
        <f t="shared" si="80"/>
        <v>4</v>
      </c>
      <c r="DL25" s="317">
        <f t="shared" si="81"/>
        <v>4</v>
      </c>
      <c r="DM25" s="317">
        <f t="shared" si="82"/>
        <v>0</v>
      </c>
      <c r="DN25" s="317">
        <f t="shared" si="83"/>
        <v>4</v>
      </c>
      <c r="DO25" s="317">
        <f t="shared" si="84"/>
        <v>4</v>
      </c>
      <c r="DP25" s="317">
        <f t="shared" si="85"/>
        <v>0</v>
      </c>
      <c r="DQ25" s="317">
        <f t="shared" si="86"/>
        <v>5</v>
      </c>
      <c r="DR25" s="317">
        <f t="shared" si="87"/>
        <v>5</v>
      </c>
      <c r="DS25" s="317">
        <f t="shared" si="88"/>
        <v>0</v>
      </c>
      <c r="DT25" s="317">
        <f t="shared" si="89"/>
        <v>5</v>
      </c>
      <c r="DU25" s="317">
        <f t="shared" si="90"/>
        <v>5</v>
      </c>
      <c r="DV25" s="317">
        <f t="shared" si="91"/>
        <v>0</v>
      </c>
      <c r="DW25" s="317">
        <f t="shared" si="92"/>
        <v>5</v>
      </c>
      <c r="DX25" s="317">
        <f t="shared" si="93"/>
        <v>5</v>
      </c>
      <c r="DY25" s="317">
        <f t="shared" si="94"/>
        <v>0</v>
      </c>
      <c r="DZ25" s="317">
        <f t="shared" si="95"/>
        <v>5</v>
      </c>
      <c r="EA25" s="317">
        <f t="shared" si="96"/>
        <v>5</v>
      </c>
      <c r="EB25" s="317">
        <f t="shared" si="97"/>
        <v>0</v>
      </c>
      <c r="EC25" s="317">
        <f t="shared" si="98"/>
        <v>5</v>
      </c>
      <c r="ED25" s="317">
        <f t="shared" si="99"/>
        <v>5</v>
      </c>
      <c r="EE25" s="317">
        <f t="shared" si="100"/>
        <v>0</v>
      </c>
      <c r="EF25" s="317">
        <f t="shared" si="101"/>
        <v>5</v>
      </c>
      <c r="EG25" s="317">
        <f t="shared" si="102"/>
        <v>5</v>
      </c>
      <c r="EH25" s="317">
        <f t="shared" si="103"/>
        <v>0</v>
      </c>
      <c r="EI25" s="317">
        <f t="shared" si="104"/>
        <v>5</v>
      </c>
      <c r="EJ25" s="317">
        <f t="shared" si="105"/>
        <v>5</v>
      </c>
      <c r="EK25" s="317">
        <f t="shared" si="106"/>
        <v>0</v>
      </c>
      <c r="EL25" s="317">
        <f t="shared" si="107"/>
        <v>5</v>
      </c>
      <c r="EM25" s="317">
        <f t="shared" si="108"/>
        <v>5</v>
      </c>
      <c r="EN25" s="317">
        <f t="shared" si="109"/>
        <v>0</v>
      </c>
      <c r="EO25" s="317">
        <f t="shared" si="110"/>
        <v>5</v>
      </c>
      <c r="EP25" s="317">
        <f t="shared" si="111"/>
        <v>5</v>
      </c>
      <c r="EQ25" s="317">
        <f t="shared" si="112"/>
        <v>0</v>
      </c>
      <c r="ER25" s="317">
        <f t="shared" si="113"/>
        <v>5</v>
      </c>
      <c r="ES25" s="317">
        <f t="shared" si="114"/>
        <v>5</v>
      </c>
      <c r="ET25" s="318">
        <f t="shared" si="115"/>
        <v>0</v>
      </c>
    </row>
    <row r="26" spans="2:150" s="1" customFormat="1" ht="30" x14ac:dyDescent="0.25">
      <c r="B26" s="210">
        <v>20</v>
      </c>
      <c r="C26" s="235">
        <v>43070</v>
      </c>
      <c r="D26" s="211" t="s">
        <v>328</v>
      </c>
      <c r="E26" s="211" t="s">
        <v>75</v>
      </c>
      <c r="F26" s="211" t="s">
        <v>43</v>
      </c>
      <c r="G26" s="211" t="s">
        <v>357</v>
      </c>
      <c r="H26" s="211" t="s">
        <v>410</v>
      </c>
      <c r="I26" s="211" t="s">
        <v>116</v>
      </c>
      <c r="J26" s="211" t="s">
        <v>149</v>
      </c>
      <c r="K26" s="245" t="s">
        <v>418</v>
      </c>
      <c r="L26" s="210">
        <v>3</v>
      </c>
      <c r="M26" s="252">
        <v>1</v>
      </c>
      <c r="N26" s="210">
        <v>4</v>
      </c>
      <c r="O26" s="212"/>
      <c r="P26" s="213">
        <v>2</v>
      </c>
      <c r="Q26" s="210">
        <v>5</v>
      </c>
      <c r="R26" s="212">
        <v>5</v>
      </c>
      <c r="S26" s="212">
        <v>5</v>
      </c>
      <c r="T26" s="212">
        <v>3</v>
      </c>
      <c r="U26" s="212">
        <v>3</v>
      </c>
      <c r="V26" s="213">
        <v>3</v>
      </c>
      <c r="W26" s="210">
        <v>4</v>
      </c>
      <c r="X26" s="213">
        <v>4</v>
      </c>
      <c r="Y26" s="254">
        <v>5</v>
      </c>
      <c r="Z26" s="213">
        <v>4</v>
      </c>
      <c r="AA26" s="174"/>
      <c r="AB26" s="179" t="s">
        <v>95</v>
      </c>
      <c r="AC26" s="65">
        <f t="shared" si="0"/>
        <v>3.1428571428571428</v>
      </c>
      <c r="AD26" s="186">
        <f t="shared" si="1"/>
        <v>1</v>
      </c>
      <c r="AE26" s="65">
        <f t="shared" si="2"/>
        <v>3.2857142857142856</v>
      </c>
      <c r="AF26" s="66">
        <f t="shared" si="3"/>
        <v>3.4285714285714284</v>
      </c>
      <c r="AG26" s="186">
        <f t="shared" si="4"/>
        <v>3.1666666666666665</v>
      </c>
      <c r="AH26" s="65">
        <f t="shared" si="5"/>
        <v>3.4285714285714284</v>
      </c>
      <c r="AI26" s="66">
        <f t="shared" si="6"/>
        <v>4.2857142857142856</v>
      </c>
      <c r="AJ26" s="66">
        <f t="shared" si="7"/>
        <v>4.333333333333333</v>
      </c>
      <c r="AK26" s="66">
        <f t="shared" si="8"/>
        <v>3.8333333333333335</v>
      </c>
      <c r="AL26" s="66">
        <f t="shared" si="9"/>
        <v>3.6666666666666665</v>
      </c>
      <c r="AM26" s="186">
        <f t="shared" si="10"/>
        <v>3.8</v>
      </c>
      <c r="AN26" s="65">
        <f t="shared" si="11"/>
        <v>3.6666666666666665</v>
      </c>
      <c r="AO26" s="186">
        <f t="shared" si="12"/>
        <v>3.6</v>
      </c>
      <c r="AP26" s="65">
        <f t="shared" si="13"/>
        <v>1</v>
      </c>
      <c r="AQ26" s="186">
        <f t="shared" si="14"/>
        <v>3.5714285714285716</v>
      </c>
      <c r="AR26" s="66">
        <f t="shared" ref="AR26:AR35" si="116">AVERAGE(AC26:AD26)</f>
        <v>2.0714285714285712</v>
      </c>
      <c r="AS26" s="66">
        <f t="shared" ref="AS26:AS36" si="117">AVERAGE(AE26:AG26)</f>
        <v>3.2936507936507931</v>
      </c>
      <c r="AT26" s="66">
        <f t="shared" ref="AT26:AT36" si="118">AVERAGE(AH26:AM26)</f>
        <v>3.8912698412698412</v>
      </c>
      <c r="AU26" s="66">
        <f t="shared" ref="AU26:AU36" si="119">AVERAGE(AN26:AO26)</f>
        <v>3.6333333333333333</v>
      </c>
      <c r="AV26" s="66">
        <f t="shared" ref="AV26:AV36" si="120">AVERAGE(AP26:AQ26)</f>
        <v>2.2857142857142856</v>
      </c>
      <c r="AW26" s="66">
        <f t="shared" ref="AW26:AW36" si="121">AVERAGE(AR26:AV26)</f>
        <v>3.0350793650793646</v>
      </c>
      <c r="AX26" s="233">
        <f t="shared" si="53"/>
        <v>7</v>
      </c>
      <c r="AY26" s="55"/>
      <c r="BB26" s="65">
        <f t="shared" si="15"/>
        <v>3</v>
      </c>
      <c r="BC26" s="66">
        <f t="shared" si="16"/>
        <v>1</v>
      </c>
      <c r="BD26" s="66">
        <f t="shared" si="17"/>
        <v>3</v>
      </c>
      <c r="BE26" s="66">
        <f t="shared" si="18"/>
        <v>3.2</v>
      </c>
      <c r="BF26" s="66">
        <f t="shared" si="19"/>
        <v>3</v>
      </c>
      <c r="BG26" s="66">
        <f t="shared" si="20"/>
        <v>3.2</v>
      </c>
      <c r="BH26" s="66">
        <f t="shared" si="21"/>
        <v>4</v>
      </c>
      <c r="BI26" s="66">
        <f t="shared" si="22"/>
        <v>4.2</v>
      </c>
      <c r="BJ26" s="66">
        <f t="shared" si="23"/>
        <v>3.25</v>
      </c>
      <c r="BK26" s="66">
        <f t="shared" si="24"/>
        <v>3.5</v>
      </c>
      <c r="BL26" s="66">
        <f t="shared" si="25"/>
        <v>3.75</v>
      </c>
      <c r="BM26" s="66">
        <f t="shared" si="26"/>
        <v>3.4</v>
      </c>
      <c r="BN26" s="66">
        <f t="shared" si="27"/>
        <v>2.6666666666666665</v>
      </c>
      <c r="BO26" s="66">
        <f t="shared" si="28"/>
        <v>1</v>
      </c>
      <c r="BP26" s="186">
        <f t="shared" si="29"/>
        <v>3.4</v>
      </c>
      <c r="BQ26" s="314">
        <f t="shared" si="30"/>
        <v>5</v>
      </c>
      <c r="BR26" s="161"/>
      <c r="BS26" s="65">
        <f t="shared" si="31"/>
        <v>3.5</v>
      </c>
      <c r="BT26" s="66">
        <f t="shared" si="32"/>
        <v>1</v>
      </c>
      <c r="BU26" s="66">
        <f t="shared" si="33"/>
        <v>4</v>
      </c>
      <c r="BV26" s="66">
        <f t="shared" si="34"/>
        <v>4</v>
      </c>
      <c r="BW26" s="66">
        <f t="shared" si="35"/>
        <v>4</v>
      </c>
      <c r="BX26" s="66">
        <f t="shared" si="36"/>
        <v>4</v>
      </c>
      <c r="BY26" s="66">
        <f t="shared" si="37"/>
        <v>5</v>
      </c>
      <c r="BZ26" s="66">
        <f t="shared" si="38"/>
        <v>5</v>
      </c>
      <c r="CA26" s="66">
        <f t="shared" si="39"/>
        <v>5</v>
      </c>
      <c r="CB26" s="66">
        <f t="shared" si="40"/>
        <v>4</v>
      </c>
      <c r="CC26" s="66">
        <f t="shared" si="41"/>
        <v>4</v>
      </c>
      <c r="CD26" s="66">
        <f t="shared" si="42"/>
        <v>5</v>
      </c>
      <c r="CE26" s="66">
        <f t="shared" si="43"/>
        <v>5</v>
      </c>
      <c r="CF26" s="66">
        <f t="shared" si="44"/>
        <v>1</v>
      </c>
      <c r="CG26" s="186">
        <f t="shared" si="45"/>
        <v>4</v>
      </c>
      <c r="CH26" s="314">
        <f t="shared" si="46"/>
        <v>2</v>
      </c>
      <c r="CI26" s="60"/>
      <c r="CJ26" s="316">
        <f t="shared" ref="CJ26:CJ36" si="122">+AW26</f>
        <v>3.0350793650793646</v>
      </c>
      <c r="CK26" s="317">
        <f t="shared" ref="CK26" si="123">+AVERAGE(CN26,CQ26,CT26,CW26,CZ26)</f>
        <v>2.79</v>
      </c>
      <c r="CL26" s="318">
        <f t="shared" ref="CL26:CL39" si="124">+AVERAGE(CO26,CR26,CU26,CX26,DA26)</f>
        <v>3.65</v>
      </c>
      <c r="CM26" s="316">
        <f t="shared" si="56"/>
        <v>2.0714285714285712</v>
      </c>
      <c r="CN26" s="317">
        <f t="shared" si="57"/>
        <v>2</v>
      </c>
      <c r="CO26" s="317">
        <f t="shared" si="58"/>
        <v>2.25</v>
      </c>
      <c r="CP26" s="317">
        <f t="shared" si="59"/>
        <v>3.2936507936507931</v>
      </c>
      <c r="CQ26" s="317">
        <f t="shared" si="60"/>
        <v>3.0666666666666664</v>
      </c>
      <c r="CR26" s="317">
        <f t="shared" si="61"/>
        <v>4</v>
      </c>
      <c r="CS26" s="317">
        <f t="shared" si="62"/>
        <v>3.8912698412698412</v>
      </c>
      <c r="CT26" s="317">
        <f t="shared" si="63"/>
        <v>3.65</v>
      </c>
      <c r="CU26" s="317">
        <f t="shared" si="64"/>
        <v>4.5</v>
      </c>
      <c r="CV26" s="317">
        <f t="shared" si="65"/>
        <v>3.6333333333333333</v>
      </c>
      <c r="CW26" s="317">
        <f t="shared" si="66"/>
        <v>3.0333333333333332</v>
      </c>
      <c r="CX26" s="317">
        <f t="shared" si="67"/>
        <v>5</v>
      </c>
      <c r="CY26" s="317">
        <f t="shared" si="68"/>
        <v>2.2857142857142856</v>
      </c>
      <c r="CZ26" s="317">
        <f t="shared" si="69"/>
        <v>2.2000000000000002</v>
      </c>
      <c r="DA26" s="318">
        <f t="shared" si="70"/>
        <v>2.5</v>
      </c>
      <c r="DB26" s="317">
        <f t="shared" si="71"/>
        <v>3.1428571428571428</v>
      </c>
      <c r="DC26" s="317">
        <f t="shared" si="72"/>
        <v>3</v>
      </c>
      <c r="DD26" s="317">
        <f t="shared" si="73"/>
        <v>3.5</v>
      </c>
      <c r="DE26" s="317">
        <f t="shared" si="74"/>
        <v>1</v>
      </c>
      <c r="DF26" s="317">
        <f t="shared" si="75"/>
        <v>1</v>
      </c>
      <c r="DG26" s="317">
        <f t="shared" si="76"/>
        <v>1</v>
      </c>
      <c r="DH26" s="317">
        <f t="shared" si="77"/>
        <v>3.2857142857142856</v>
      </c>
      <c r="DI26" s="317">
        <f t="shared" si="78"/>
        <v>3</v>
      </c>
      <c r="DJ26" s="317">
        <f t="shared" si="79"/>
        <v>4</v>
      </c>
      <c r="DK26" s="317">
        <f t="shared" si="80"/>
        <v>3.4285714285714284</v>
      </c>
      <c r="DL26" s="317">
        <f t="shared" si="81"/>
        <v>3.2</v>
      </c>
      <c r="DM26" s="317">
        <f t="shared" si="82"/>
        <v>4</v>
      </c>
      <c r="DN26" s="317">
        <f t="shared" si="83"/>
        <v>3.1666666666666665</v>
      </c>
      <c r="DO26" s="317">
        <f t="shared" si="84"/>
        <v>3</v>
      </c>
      <c r="DP26" s="317">
        <f t="shared" si="85"/>
        <v>4</v>
      </c>
      <c r="DQ26" s="317">
        <f t="shared" si="86"/>
        <v>3.4285714285714284</v>
      </c>
      <c r="DR26" s="317">
        <f t="shared" si="87"/>
        <v>3.2</v>
      </c>
      <c r="DS26" s="317">
        <f t="shared" si="88"/>
        <v>4</v>
      </c>
      <c r="DT26" s="317">
        <f t="shared" si="89"/>
        <v>4.2857142857142856</v>
      </c>
      <c r="DU26" s="317">
        <f t="shared" si="90"/>
        <v>4</v>
      </c>
      <c r="DV26" s="317">
        <f t="shared" si="91"/>
        <v>5</v>
      </c>
      <c r="DW26" s="317">
        <f t="shared" si="92"/>
        <v>4.333333333333333</v>
      </c>
      <c r="DX26" s="317">
        <f t="shared" si="93"/>
        <v>4.2</v>
      </c>
      <c r="DY26" s="317">
        <f t="shared" si="94"/>
        <v>5</v>
      </c>
      <c r="DZ26" s="317">
        <f t="shared" si="95"/>
        <v>3.8333333333333335</v>
      </c>
      <c r="EA26" s="317">
        <f t="shared" si="96"/>
        <v>3.25</v>
      </c>
      <c r="EB26" s="317">
        <f t="shared" si="97"/>
        <v>5</v>
      </c>
      <c r="EC26" s="317">
        <f t="shared" si="98"/>
        <v>3.6666666666666665</v>
      </c>
      <c r="ED26" s="317">
        <f t="shared" si="99"/>
        <v>3.5</v>
      </c>
      <c r="EE26" s="317">
        <f t="shared" si="100"/>
        <v>4</v>
      </c>
      <c r="EF26" s="317">
        <f t="shared" si="101"/>
        <v>3.8</v>
      </c>
      <c r="EG26" s="317">
        <f t="shared" si="102"/>
        <v>3.75</v>
      </c>
      <c r="EH26" s="317">
        <f t="shared" si="103"/>
        <v>4</v>
      </c>
      <c r="EI26" s="317">
        <f t="shared" si="104"/>
        <v>3.6666666666666665</v>
      </c>
      <c r="EJ26" s="317">
        <f t="shared" si="105"/>
        <v>3.4</v>
      </c>
      <c r="EK26" s="317">
        <f t="shared" si="106"/>
        <v>5</v>
      </c>
      <c r="EL26" s="317">
        <f t="shared" si="107"/>
        <v>3.6</v>
      </c>
      <c r="EM26" s="317">
        <f t="shared" si="108"/>
        <v>2.6666666666666665</v>
      </c>
      <c r="EN26" s="317">
        <f t="shared" si="109"/>
        <v>5</v>
      </c>
      <c r="EO26" s="317">
        <f t="shared" si="110"/>
        <v>1</v>
      </c>
      <c r="EP26" s="317">
        <f t="shared" si="111"/>
        <v>1</v>
      </c>
      <c r="EQ26" s="317">
        <f t="shared" si="112"/>
        <v>1</v>
      </c>
      <c r="ER26" s="317">
        <f t="shared" si="113"/>
        <v>3.5714285714285716</v>
      </c>
      <c r="ES26" s="317">
        <f t="shared" si="114"/>
        <v>3.4</v>
      </c>
      <c r="ET26" s="318">
        <f t="shared" si="115"/>
        <v>4</v>
      </c>
    </row>
    <row r="27" spans="2:150" s="1" customFormat="1" ht="30" x14ac:dyDescent="0.25">
      <c r="B27" s="210">
        <v>21</v>
      </c>
      <c r="C27" s="235">
        <v>43070</v>
      </c>
      <c r="D27" s="211" t="s">
        <v>328</v>
      </c>
      <c r="E27" s="211" t="s">
        <v>172</v>
      </c>
      <c r="F27" s="211"/>
      <c r="G27" s="211" t="s">
        <v>172</v>
      </c>
      <c r="H27" s="211" t="s">
        <v>410</v>
      </c>
      <c r="I27" s="211" t="s">
        <v>111</v>
      </c>
      <c r="J27" s="211" t="s">
        <v>144</v>
      </c>
      <c r="K27" s="245" t="s">
        <v>418</v>
      </c>
      <c r="L27" s="210">
        <v>4</v>
      </c>
      <c r="M27" s="252">
        <v>1</v>
      </c>
      <c r="N27" s="210">
        <v>1</v>
      </c>
      <c r="O27" s="212">
        <v>3</v>
      </c>
      <c r="P27" s="213">
        <v>3</v>
      </c>
      <c r="Q27" s="210">
        <v>4</v>
      </c>
      <c r="R27" s="212">
        <v>5</v>
      </c>
      <c r="S27" s="212">
        <v>5</v>
      </c>
      <c r="T27" s="212">
        <v>2</v>
      </c>
      <c r="U27" s="212">
        <v>3</v>
      </c>
      <c r="V27" s="213">
        <v>3</v>
      </c>
      <c r="W27" s="210">
        <v>3</v>
      </c>
      <c r="X27" s="213">
        <v>2</v>
      </c>
      <c r="Y27" s="254">
        <v>5</v>
      </c>
      <c r="Z27" s="213">
        <v>3</v>
      </c>
      <c r="AA27" s="174"/>
      <c r="AB27" s="179" t="s">
        <v>101</v>
      </c>
      <c r="AC27" s="65">
        <f t="shared" si="0"/>
        <v>4.25</v>
      </c>
      <c r="AD27" s="186">
        <f t="shared" si="1"/>
        <v>1</v>
      </c>
      <c r="AE27" s="65">
        <f t="shared" si="2"/>
        <v>4</v>
      </c>
      <c r="AF27" s="66">
        <f t="shared" si="3"/>
        <v>4</v>
      </c>
      <c r="AG27" s="186">
        <f t="shared" si="4"/>
        <v>4.125</v>
      </c>
      <c r="AH27" s="65">
        <f t="shared" si="5"/>
        <v>4.625</v>
      </c>
      <c r="AI27" s="66">
        <f t="shared" si="6"/>
        <v>4.75</v>
      </c>
      <c r="AJ27" s="66">
        <f t="shared" si="7"/>
        <v>4.75</v>
      </c>
      <c r="AK27" s="66">
        <f t="shared" si="8"/>
        <v>4.875</v>
      </c>
      <c r="AL27" s="66">
        <f t="shared" si="9"/>
        <v>4.125</v>
      </c>
      <c r="AM27" s="186">
        <f t="shared" si="10"/>
        <v>4</v>
      </c>
      <c r="AN27" s="65">
        <f t="shared" si="11"/>
        <v>4.5</v>
      </c>
      <c r="AO27" s="186">
        <f t="shared" si="12"/>
        <v>4</v>
      </c>
      <c r="AP27" s="65">
        <f t="shared" si="13"/>
        <v>1</v>
      </c>
      <c r="AQ27" s="186">
        <f t="shared" si="14"/>
        <v>4.625</v>
      </c>
      <c r="AR27" s="66">
        <f t="shared" si="116"/>
        <v>2.625</v>
      </c>
      <c r="AS27" s="66">
        <f t="shared" si="117"/>
        <v>4.041666666666667</v>
      </c>
      <c r="AT27" s="66">
        <f t="shared" si="118"/>
        <v>4.520833333333333</v>
      </c>
      <c r="AU27" s="66">
        <f t="shared" si="119"/>
        <v>4.25</v>
      </c>
      <c r="AV27" s="66">
        <f t="shared" si="120"/>
        <v>2.8125</v>
      </c>
      <c r="AW27" s="66">
        <f t="shared" si="121"/>
        <v>3.65</v>
      </c>
      <c r="AX27" s="233">
        <f t="shared" si="53"/>
        <v>8</v>
      </c>
      <c r="AY27" s="55"/>
      <c r="BB27" s="65">
        <f t="shared" si="15"/>
        <v>4.4000000000000004</v>
      </c>
      <c r="BC27" s="66">
        <f t="shared" si="16"/>
        <v>1</v>
      </c>
      <c r="BD27" s="66">
        <f t="shared" si="17"/>
        <v>3.8</v>
      </c>
      <c r="BE27" s="66">
        <f t="shared" si="18"/>
        <v>4</v>
      </c>
      <c r="BF27" s="66">
        <f t="shared" si="19"/>
        <v>4.2</v>
      </c>
      <c r="BG27" s="66">
        <f t="shared" si="20"/>
        <v>4.5999999999999996</v>
      </c>
      <c r="BH27" s="66">
        <f t="shared" si="21"/>
        <v>4.5999999999999996</v>
      </c>
      <c r="BI27" s="66">
        <f t="shared" si="22"/>
        <v>4.5999999999999996</v>
      </c>
      <c r="BJ27" s="66">
        <f t="shared" si="23"/>
        <v>4.8</v>
      </c>
      <c r="BK27" s="66">
        <f t="shared" si="24"/>
        <v>3.8</v>
      </c>
      <c r="BL27" s="66">
        <f t="shared" si="25"/>
        <v>3.6</v>
      </c>
      <c r="BM27" s="66">
        <f t="shared" si="26"/>
        <v>4.4000000000000004</v>
      </c>
      <c r="BN27" s="66">
        <f t="shared" si="27"/>
        <v>3.6</v>
      </c>
      <c r="BO27" s="66">
        <f t="shared" si="28"/>
        <v>1</v>
      </c>
      <c r="BP27" s="186">
        <f t="shared" si="29"/>
        <v>4.5999999999999996</v>
      </c>
      <c r="BQ27" s="314">
        <f t="shared" si="30"/>
        <v>5</v>
      </c>
      <c r="BR27" s="161"/>
      <c r="BS27" s="65">
        <f t="shared" si="31"/>
        <v>4</v>
      </c>
      <c r="BT27" s="66">
        <f t="shared" si="32"/>
        <v>1</v>
      </c>
      <c r="BU27" s="66">
        <f t="shared" si="33"/>
        <v>4.333333333333333</v>
      </c>
      <c r="BV27" s="66">
        <f t="shared" si="34"/>
        <v>4</v>
      </c>
      <c r="BW27" s="66">
        <f t="shared" si="35"/>
        <v>4</v>
      </c>
      <c r="BX27" s="66">
        <f t="shared" si="36"/>
        <v>4.666666666666667</v>
      </c>
      <c r="BY27" s="66">
        <f t="shared" si="37"/>
        <v>5</v>
      </c>
      <c r="BZ27" s="66">
        <f t="shared" si="38"/>
        <v>5</v>
      </c>
      <c r="CA27" s="66">
        <f t="shared" si="39"/>
        <v>5</v>
      </c>
      <c r="CB27" s="66">
        <f t="shared" si="40"/>
        <v>4.666666666666667</v>
      </c>
      <c r="CC27" s="66">
        <f t="shared" si="41"/>
        <v>4.666666666666667</v>
      </c>
      <c r="CD27" s="66">
        <f t="shared" si="42"/>
        <v>4.666666666666667</v>
      </c>
      <c r="CE27" s="66">
        <f t="shared" si="43"/>
        <v>4.666666666666667</v>
      </c>
      <c r="CF27" s="66">
        <f t="shared" si="44"/>
        <v>1</v>
      </c>
      <c r="CG27" s="186">
        <f t="shared" si="45"/>
        <v>4.666666666666667</v>
      </c>
      <c r="CH27" s="314">
        <f t="shared" si="46"/>
        <v>3</v>
      </c>
      <c r="CI27" s="60"/>
      <c r="CJ27" s="316">
        <f t="shared" si="122"/>
        <v>3.65</v>
      </c>
      <c r="CK27" s="317">
        <f t="shared" ref="CK27:CK39" si="125">+AVERAGE(CN27,CQ27,CT27,CW27,CZ27)</f>
        <v>3.5666666666666664</v>
      </c>
      <c r="CL27" s="318">
        <f t="shared" si="124"/>
        <v>3.7888888888888888</v>
      </c>
      <c r="CM27" s="316">
        <f t="shared" si="56"/>
        <v>2.625</v>
      </c>
      <c r="CN27" s="317">
        <f t="shared" si="57"/>
        <v>2.7</v>
      </c>
      <c r="CO27" s="317">
        <f t="shared" si="58"/>
        <v>2.5</v>
      </c>
      <c r="CP27" s="317">
        <f t="shared" si="59"/>
        <v>4.041666666666667</v>
      </c>
      <c r="CQ27" s="317">
        <f t="shared" si="60"/>
        <v>4</v>
      </c>
      <c r="CR27" s="317">
        <f t="shared" si="61"/>
        <v>4.1111111111111107</v>
      </c>
      <c r="CS27" s="317">
        <f t="shared" si="62"/>
        <v>4.520833333333333</v>
      </c>
      <c r="CT27" s="317">
        <f t="shared" si="63"/>
        <v>4.333333333333333</v>
      </c>
      <c r="CU27" s="317">
        <f t="shared" si="64"/>
        <v>4.8333333333333339</v>
      </c>
      <c r="CV27" s="317">
        <f t="shared" si="65"/>
        <v>4.25</v>
      </c>
      <c r="CW27" s="317">
        <f t="shared" si="66"/>
        <v>4</v>
      </c>
      <c r="CX27" s="317">
        <f t="shared" si="67"/>
        <v>4.666666666666667</v>
      </c>
      <c r="CY27" s="317">
        <f t="shared" si="68"/>
        <v>2.8125</v>
      </c>
      <c r="CZ27" s="317">
        <f t="shared" si="69"/>
        <v>2.8</v>
      </c>
      <c r="DA27" s="318">
        <f t="shared" si="70"/>
        <v>2.8333333333333335</v>
      </c>
      <c r="DB27" s="317">
        <f t="shared" si="71"/>
        <v>4.25</v>
      </c>
      <c r="DC27" s="317">
        <f t="shared" si="72"/>
        <v>4.4000000000000004</v>
      </c>
      <c r="DD27" s="317">
        <f t="shared" si="73"/>
        <v>4</v>
      </c>
      <c r="DE27" s="317">
        <f t="shared" si="74"/>
        <v>1</v>
      </c>
      <c r="DF27" s="317">
        <f t="shared" si="75"/>
        <v>1</v>
      </c>
      <c r="DG27" s="317">
        <f t="shared" si="76"/>
        <v>1</v>
      </c>
      <c r="DH27" s="317">
        <f t="shared" si="77"/>
        <v>4</v>
      </c>
      <c r="DI27" s="317">
        <f t="shared" si="78"/>
        <v>3.8</v>
      </c>
      <c r="DJ27" s="317">
        <f t="shared" si="79"/>
        <v>4.333333333333333</v>
      </c>
      <c r="DK27" s="317">
        <f t="shared" si="80"/>
        <v>4</v>
      </c>
      <c r="DL27" s="317">
        <f t="shared" si="81"/>
        <v>4</v>
      </c>
      <c r="DM27" s="317">
        <f t="shared" si="82"/>
        <v>4</v>
      </c>
      <c r="DN27" s="317">
        <f t="shared" si="83"/>
        <v>4.125</v>
      </c>
      <c r="DO27" s="317">
        <f t="shared" si="84"/>
        <v>4.2</v>
      </c>
      <c r="DP27" s="317">
        <f t="shared" si="85"/>
        <v>4</v>
      </c>
      <c r="DQ27" s="317">
        <f t="shared" si="86"/>
        <v>4.625</v>
      </c>
      <c r="DR27" s="317">
        <f t="shared" si="87"/>
        <v>4.5999999999999996</v>
      </c>
      <c r="DS27" s="317">
        <f t="shared" si="88"/>
        <v>4.666666666666667</v>
      </c>
      <c r="DT27" s="317">
        <f t="shared" si="89"/>
        <v>4.75</v>
      </c>
      <c r="DU27" s="317">
        <f t="shared" si="90"/>
        <v>4.5999999999999996</v>
      </c>
      <c r="DV27" s="317">
        <f t="shared" si="91"/>
        <v>5</v>
      </c>
      <c r="DW27" s="317">
        <f t="shared" si="92"/>
        <v>4.75</v>
      </c>
      <c r="DX27" s="317">
        <f t="shared" si="93"/>
        <v>4.5999999999999996</v>
      </c>
      <c r="DY27" s="317">
        <f t="shared" si="94"/>
        <v>5</v>
      </c>
      <c r="DZ27" s="317">
        <f t="shared" si="95"/>
        <v>4.875</v>
      </c>
      <c r="EA27" s="317">
        <f t="shared" si="96"/>
        <v>4.8</v>
      </c>
      <c r="EB27" s="317">
        <f t="shared" si="97"/>
        <v>5</v>
      </c>
      <c r="EC27" s="317">
        <f t="shared" si="98"/>
        <v>4.125</v>
      </c>
      <c r="ED27" s="317">
        <f t="shared" si="99"/>
        <v>3.8</v>
      </c>
      <c r="EE27" s="317">
        <f t="shared" si="100"/>
        <v>4.666666666666667</v>
      </c>
      <c r="EF27" s="317">
        <f t="shared" si="101"/>
        <v>4</v>
      </c>
      <c r="EG27" s="317">
        <f t="shared" si="102"/>
        <v>3.6</v>
      </c>
      <c r="EH27" s="317">
        <f t="shared" si="103"/>
        <v>4.666666666666667</v>
      </c>
      <c r="EI27" s="317">
        <f t="shared" si="104"/>
        <v>4.5</v>
      </c>
      <c r="EJ27" s="317">
        <f t="shared" si="105"/>
        <v>4.4000000000000004</v>
      </c>
      <c r="EK27" s="317">
        <f t="shared" si="106"/>
        <v>4.666666666666667</v>
      </c>
      <c r="EL27" s="317">
        <f t="shared" si="107"/>
        <v>4</v>
      </c>
      <c r="EM27" s="317">
        <f t="shared" si="108"/>
        <v>3.6</v>
      </c>
      <c r="EN27" s="317">
        <f t="shared" si="109"/>
        <v>4.666666666666667</v>
      </c>
      <c r="EO27" s="317">
        <f t="shared" si="110"/>
        <v>1</v>
      </c>
      <c r="EP27" s="317">
        <f t="shared" si="111"/>
        <v>1</v>
      </c>
      <c r="EQ27" s="317">
        <f t="shared" si="112"/>
        <v>1</v>
      </c>
      <c r="ER27" s="317">
        <f t="shared" si="113"/>
        <v>4.625</v>
      </c>
      <c r="ES27" s="317">
        <f t="shared" si="114"/>
        <v>4.5999999999999996</v>
      </c>
      <c r="ET27" s="318">
        <f t="shared" si="115"/>
        <v>4.666666666666667</v>
      </c>
    </row>
    <row r="28" spans="2:150" s="1" customFormat="1" x14ac:dyDescent="0.25">
      <c r="B28" s="210">
        <v>22</v>
      </c>
      <c r="C28" s="235">
        <v>43070</v>
      </c>
      <c r="D28" s="211" t="s">
        <v>328</v>
      </c>
      <c r="E28" s="211" t="s">
        <v>74</v>
      </c>
      <c r="F28" s="211" t="s">
        <v>360</v>
      </c>
      <c r="G28" s="211" t="s">
        <v>360</v>
      </c>
      <c r="H28" s="211" t="s">
        <v>411</v>
      </c>
      <c r="I28" s="211" t="s">
        <v>117</v>
      </c>
      <c r="J28" s="211" t="s">
        <v>150</v>
      </c>
      <c r="K28" s="245" t="s">
        <v>419</v>
      </c>
      <c r="L28" s="210">
        <v>3</v>
      </c>
      <c r="M28" s="252">
        <v>1</v>
      </c>
      <c r="N28" s="210">
        <v>4</v>
      </c>
      <c r="O28" s="212">
        <v>5</v>
      </c>
      <c r="P28" s="213">
        <v>5</v>
      </c>
      <c r="Q28" s="210">
        <v>5</v>
      </c>
      <c r="R28" s="212">
        <v>4</v>
      </c>
      <c r="S28" s="212">
        <v>4</v>
      </c>
      <c r="T28" s="212">
        <v>5</v>
      </c>
      <c r="U28" s="212">
        <v>4</v>
      </c>
      <c r="V28" s="213">
        <v>3</v>
      </c>
      <c r="W28" s="210">
        <v>3</v>
      </c>
      <c r="X28" s="213">
        <v>2</v>
      </c>
      <c r="Y28" s="254">
        <v>5</v>
      </c>
      <c r="Z28" s="213">
        <v>4</v>
      </c>
      <c r="AA28" s="174"/>
      <c r="AB28" s="179" t="s">
        <v>94</v>
      </c>
      <c r="AC28" s="65">
        <f t="shared" si="0"/>
        <v>4</v>
      </c>
      <c r="AD28" s="186">
        <f t="shared" si="1"/>
        <v>1</v>
      </c>
      <c r="AE28" s="65">
        <f t="shared" si="2"/>
        <v>3.8333333333333335</v>
      </c>
      <c r="AF28" s="66">
        <f t="shared" si="3"/>
        <v>3.6666666666666665</v>
      </c>
      <c r="AG28" s="186">
        <f t="shared" si="4"/>
        <v>3.6666666666666665</v>
      </c>
      <c r="AH28" s="65">
        <f t="shared" si="5"/>
        <v>4.666666666666667</v>
      </c>
      <c r="AI28" s="66">
        <f t="shared" si="6"/>
        <v>5</v>
      </c>
      <c r="AJ28" s="66">
        <f t="shared" si="7"/>
        <v>5</v>
      </c>
      <c r="AK28" s="66">
        <f t="shared" si="8"/>
        <v>4.5</v>
      </c>
      <c r="AL28" s="66">
        <f t="shared" si="9"/>
        <v>4</v>
      </c>
      <c r="AM28" s="186">
        <f t="shared" si="10"/>
        <v>4</v>
      </c>
      <c r="AN28" s="65">
        <f t="shared" si="11"/>
        <v>4.5</v>
      </c>
      <c r="AO28" s="186">
        <f t="shared" si="12"/>
        <v>4.5</v>
      </c>
      <c r="AP28" s="65">
        <f t="shared" si="13"/>
        <v>1</v>
      </c>
      <c r="AQ28" s="186">
        <f t="shared" si="14"/>
        <v>4.5</v>
      </c>
      <c r="AR28" s="66">
        <f t="shared" si="116"/>
        <v>2.5</v>
      </c>
      <c r="AS28" s="66">
        <f t="shared" si="117"/>
        <v>3.7222222222222219</v>
      </c>
      <c r="AT28" s="66">
        <f t="shared" si="118"/>
        <v>4.5277777777777777</v>
      </c>
      <c r="AU28" s="66">
        <f t="shared" si="119"/>
        <v>4.5</v>
      </c>
      <c r="AV28" s="66">
        <f t="shared" si="120"/>
        <v>2.75</v>
      </c>
      <c r="AW28" s="66">
        <f t="shared" si="121"/>
        <v>3.6</v>
      </c>
      <c r="AX28" s="233">
        <f t="shared" si="53"/>
        <v>6</v>
      </c>
      <c r="AY28" s="55"/>
      <c r="BB28" s="65">
        <f t="shared" si="15"/>
        <v>4</v>
      </c>
      <c r="BC28" s="66">
        <f t="shared" si="16"/>
        <v>1</v>
      </c>
      <c r="BD28" s="66">
        <f t="shared" si="17"/>
        <v>4.25</v>
      </c>
      <c r="BE28" s="66">
        <f t="shared" si="18"/>
        <v>4</v>
      </c>
      <c r="BF28" s="66">
        <f t="shared" si="19"/>
        <v>4</v>
      </c>
      <c r="BG28" s="66">
        <f t="shared" si="20"/>
        <v>4.5</v>
      </c>
      <c r="BH28" s="66">
        <f t="shared" si="21"/>
        <v>5</v>
      </c>
      <c r="BI28" s="66">
        <f t="shared" si="22"/>
        <v>5</v>
      </c>
      <c r="BJ28" s="66">
        <f t="shared" si="23"/>
        <v>4.5</v>
      </c>
      <c r="BK28" s="66">
        <f t="shared" si="24"/>
        <v>4.5</v>
      </c>
      <c r="BL28" s="66">
        <f t="shared" si="25"/>
        <v>4.25</v>
      </c>
      <c r="BM28" s="66">
        <f t="shared" si="26"/>
        <v>4.5</v>
      </c>
      <c r="BN28" s="66">
        <f t="shared" si="27"/>
        <v>4.5</v>
      </c>
      <c r="BO28" s="66">
        <f t="shared" si="28"/>
        <v>1</v>
      </c>
      <c r="BP28" s="186">
        <f t="shared" si="29"/>
        <v>4.5</v>
      </c>
      <c r="BQ28" s="314">
        <f t="shared" si="30"/>
        <v>4</v>
      </c>
      <c r="BR28" s="161"/>
      <c r="BS28" s="65">
        <f t="shared" si="31"/>
        <v>4</v>
      </c>
      <c r="BT28" s="66">
        <f t="shared" si="32"/>
        <v>1</v>
      </c>
      <c r="BU28" s="66">
        <f t="shared" si="33"/>
        <v>3</v>
      </c>
      <c r="BV28" s="66">
        <f t="shared" si="34"/>
        <v>3</v>
      </c>
      <c r="BW28" s="66">
        <f t="shared" si="35"/>
        <v>3</v>
      </c>
      <c r="BX28" s="66">
        <f t="shared" si="36"/>
        <v>5</v>
      </c>
      <c r="BY28" s="66">
        <f t="shared" si="37"/>
        <v>5</v>
      </c>
      <c r="BZ28" s="66">
        <f t="shared" si="38"/>
        <v>5</v>
      </c>
      <c r="CA28" s="66">
        <f t="shared" si="39"/>
        <v>4.5</v>
      </c>
      <c r="CB28" s="66">
        <f t="shared" si="40"/>
        <v>3</v>
      </c>
      <c r="CC28" s="66">
        <f t="shared" si="41"/>
        <v>3.5</v>
      </c>
      <c r="CD28" s="66">
        <f t="shared" si="42"/>
        <v>4.5</v>
      </c>
      <c r="CE28" s="66">
        <f t="shared" si="43"/>
        <v>4.5</v>
      </c>
      <c r="CF28" s="66">
        <f t="shared" si="44"/>
        <v>1</v>
      </c>
      <c r="CG28" s="186">
        <f t="shared" si="45"/>
        <v>4.5</v>
      </c>
      <c r="CH28" s="314">
        <f t="shared" si="46"/>
        <v>2</v>
      </c>
      <c r="CI28" s="60"/>
      <c r="CJ28" s="316">
        <f t="shared" si="122"/>
        <v>3.6</v>
      </c>
      <c r="CK28" s="317">
        <f t="shared" si="125"/>
        <v>3.6916666666666664</v>
      </c>
      <c r="CL28" s="318">
        <f t="shared" si="124"/>
        <v>3.4166666666666665</v>
      </c>
      <c r="CM28" s="316">
        <f t="shared" si="56"/>
        <v>2.5</v>
      </c>
      <c r="CN28" s="317">
        <f t="shared" si="57"/>
        <v>2.5</v>
      </c>
      <c r="CO28" s="317">
        <f t="shared" si="58"/>
        <v>2.5</v>
      </c>
      <c r="CP28" s="317">
        <f t="shared" si="59"/>
        <v>3.7222222222222219</v>
      </c>
      <c r="CQ28" s="317">
        <f t="shared" si="60"/>
        <v>4.083333333333333</v>
      </c>
      <c r="CR28" s="317">
        <f t="shared" si="61"/>
        <v>3</v>
      </c>
      <c r="CS28" s="317">
        <f t="shared" si="62"/>
        <v>4.5277777777777777</v>
      </c>
      <c r="CT28" s="317">
        <f t="shared" si="63"/>
        <v>4.625</v>
      </c>
      <c r="CU28" s="317">
        <f t="shared" si="64"/>
        <v>4.333333333333333</v>
      </c>
      <c r="CV28" s="317">
        <f t="shared" si="65"/>
        <v>4.5</v>
      </c>
      <c r="CW28" s="317">
        <f t="shared" si="66"/>
        <v>4.5</v>
      </c>
      <c r="CX28" s="317">
        <f t="shared" si="67"/>
        <v>4.5</v>
      </c>
      <c r="CY28" s="317">
        <f t="shared" si="68"/>
        <v>2.75</v>
      </c>
      <c r="CZ28" s="317">
        <f t="shared" si="69"/>
        <v>2.75</v>
      </c>
      <c r="DA28" s="318">
        <f t="shared" si="70"/>
        <v>2.75</v>
      </c>
      <c r="DB28" s="317">
        <f t="shared" si="71"/>
        <v>4</v>
      </c>
      <c r="DC28" s="317">
        <f t="shared" si="72"/>
        <v>4</v>
      </c>
      <c r="DD28" s="317">
        <f t="shared" si="73"/>
        <v>4</v>
      </c>
      <c r="DE28" s="317">
        <f t="shared" si="74"/>
        <v>1</v>
      </c>
      <c r="DF28" s="317">
        <f t="shared" si="75"/>
        <v>1</v>
      </c>
      <c r="DG28" s="317">
        <f t="shared" si="76"/>
        <v>1</v>
      </c>
      <c r="DH28" s="317">
        <f t="shared" si="77"/>
        <v>3.8333333333333335</v>
      </c>
      <c r="DI28" s="317">
        <f t="shared" si="78"/>
        <v>4.25</v>
      </c>
      <c r="DJ28" s="317">
        <f t="shared" si="79"/>
        <v>3</v>
      </c>
      <c r="DK28" s="317">
        <f t="shared" si="80"/>
        <v>3.6666666666666665</v>
      </c>
      <c r="DL28" s="317">
        <f t="shared" si="81"/>
        <v>4</v>
      </c>
      <c r="DM28" s="317">
        <f t="shared" si="82"/>
        <v>3</v>
      </c>
      <c r="DN28" s="317">
        <f t="shared" si="83"/>
        <v>3.6666666666666665</v>
      </c>
      <c r="DO28" s="317">
        <f t="shared" si="84"/>
        <v>4</v>
      </c>
      <c r="DP28" s="317">
        <f t="shared" si="85"/>
        <v>3</v>
      </c>
      <c r="DQ28" s="317">
        <f t="shared" si="86"/>
        <v>4.666666666666667</v>
      </c>
      <c r="DR28" s="317">
        <f t="shared" si="87"/>
        <v>4.5</v>
      </c>
      <c r="DS28" s="317">
        <f t="shared" si="88"/>
        <v>5</v>
      </c>
      <c r="DT28" s="317">
        <f t="shared" si="89"/>
        <v>5</v>
      </c>
      <c r="DU28" s="317">
        <f t="shared" si="90"/>
        <v>5</v>
      </c>
      <c r="DV28" s="317">
        <f t="shared" si="91"/>
        <v>5</v>
      </c>
      <c r="DW28" s="317">
        <f t="shared" si="92"/>
        <v>5</v>
      </c>
      <c r="DX28" s="317">
        <f t="shared" si="93"/>
        <v>5</v>
      </c>
      <c r="DY28" s="317">
        <f t="shared" si="94"/>
        <v>5</v>
      </c>
      <c r="DZ28" s="317">
        <f t="shared" si="95"/>
        <v>4.5</v>
      </c>
      <c r="EA28" s="317">
        <f t="shared" si="96"/>
        <v>4.5</v>
      </c>
      <c r="EB28" s="317">
        <f t="shared" si="97"/>
        <v>4.5</v>
      </c>
      <c r="EC28" s="317">
        <f t="shared" si="98"/>
        <v>4</v>
      </c>
      <c r="ED28" s="317">
        <f t="shared" si="99"/>
        <v>4.5</v>
      </c>
      <c r="EE28" s="317">
        <f t="shared" si="100"/>
        <v>3</v>
      </c>
      <c r="EF28" s="317">
        <f t="shared" si="101"/>
        <v>4</v>
      </c>
      <c r="EG28" s="317">
        <f t="shared" si="102"/>
        <v>4.25</v>
      </c>
      <c r="EH28" s="317">
        <f t="shared" si="103"/>
        <v>3.5</v>
      </c>
      <c r="EI28" s="317">
        <f t="shared" si="104"/>
        <v>4.5</v>
      </c>
      <c r="EJ28" s="317">
        <f t="shared" si="105"/>
        <v>4.5</v>
      </c>
      <c r="EK28" s="317">
        <f t="shared" si="106"/>
        <v>4.5</v>
      </c>
      <c r="EL28" s="317">
        <f t="shared" si="107"/>
        <v>4.5</v>
      </c>
      <c r="EM28" s="317">
        <f t="shared" si="108"/>
        <v>4.5</v>
      </c>
      <c r="EN28" s="317">
        <f t="shared" si="109"/>
        <v>4.5</v>
      </c>
      <c r="EO28" s="317">
        <f t="shared" si="110"/>
        <v>1</v>
      </c>
      <c r="EP28" s="317">
        <f t="shared" si="111"/>
        <v>1</v>
      </c>
      <c r="EQ28" s="317">
        <f t="shared" si="112"/>
        <v>1</v>
      </c>
      <c r="ER28" s="317">
        <f t="shared" si="113"/>
        <v>4.5</v>
      </c>
      <c r="ES28" s="317">
        <f t="shared" si="114"/>
        <v>4.5</v>
      </c>
      <c r="ET28" s="318">
        <f t="shared" si="115"/>
        <v>4.5</v>
      </c>
    </row>
    <row r="29" spans="2:150" s="1" customFormat="1" ht="30" x14ac:dyDescent="0.25">
      <c r="B29" s="210">
        <v>23</v>
      </c>
      <c r="C29" s="235">
        <v>43070</v>
      </c>
      <c r="D29" s="211" t="s">
        <v>328</v>
      </c>
      <c r="E29" s="211" t="s">
        <v>172</v>
      </c>
      <c r="F29" s="211" t="s">
        <v>43</v>
      </c>
      <c r="G29" s="211" t="s">
        <v>357</v>
      </c>
      <c r="H29" s="211" t="s">
        <v>410</v>
      </c>
      <c r="I29" s="211" t="s">
        <v>104</v>
      </c>
      <c r="J29" s="211" t="s">
        <v>137</v>
      </c>
      <c r="K29" s="245" t="s">
        <v>418</v>
      </c>
      <c r="L29" s="210">
        <v>3</v>
      </c>
      <c r="M29" s="252">
        <v>1</v>
      </c>
      <c r="N29" s="210">
        <v>3</v>
      </c>
      <c r="O29" s="212">
        <v>3</v>
      </c>
      <c r="P29" s="213">
        <v>3</v>
      </c>
      <c r="Q29" s="210">
        <v>4</v>
      </c>
      <c r="R29" s="212">
        <v>4</v>
      </c>
      <c r="S29" s="212">
        <v>4</v>
      </c>
      <c r="T29" s="212">
        <v>3</v>
      </c>
      <c r="U29" s="212">
        <v>3</v>
      </c>
      <c r="V29" s="213">
        <v>3</v>
      </c>
      <c r="W29" s="210">
        <v>3</v>
      </c>
      <c r="X29" s="213">
        <v>4</v>
      </c>
      <c r="Y29" s="254">
        <v>5</v>
      </c>
      <c r="Z29" s="213">
        <v>4</v>
      </c>
      <c r="AA29" s="174"/>
      <c r="AB29" s="179" t="s">
        <v>114</v>
      </c>
      <c r="AC29" s="65">
        <f t="shared" si="0"/>
        <v>5</v>
      </c>
      <c r="AD29" s="186">
        <f t="shared" si="1"/>
        <v>3</v>
      </c>
      <c r="AE29" s="65">
        <f t="shared" si="2"/>
        <v>5</v>
      </c>
      <c r="AF29" s="66">
        <f t="shared" si="3"/>
        <v>5</v>
      </c>
      <c r="AG29" s="186">
        <f t="shared" si="4"/>
        <v>5</v>
      </c>
      <c r="AH29" s="65">
        <f t="shared" si="5"/>
        <v>5</v>
      </c>
      <c r="AI29" s="66">
        <f t="shared" si="6"/>
        <v>5</v>
      </c>
      <c r="AJ29" s="66">
        <f t="shared" si="7"/>
        <v>5</v>
      </c>
      <c r="AK29" s="66">
        <f t="shared" si="8"/>
        <v>4.5</v>
      </c>
      <c r="AL29" s="66">
        <f t="shared" si="9"/>
        <v>4.5</v>
      </c>
      <c r="AM29" s="186">
        <f t="shared" si="10"/>
        <v>4.5</v>
      </c>
      <c r="AN29" s="65">
        <f t="shared" si="11"/>
        <v>5</v>
      </c>
      <c r="AO29" s="186">
        <f t="shared" si="12"/>
        <v>5</v>
      </c>
      <c r="AP29" s="65">
        <f t="shared" si="13"/>
        <v>3</v>
      </c>
      <c r="AQ29" s="186">
        <f t="shared" si="14"/>
        <v>5</v>
      </c>
      <c r="AR29" s="66">
        <f t="shared" si="116"/>
        <v>4</v>
      </c>
      <c r="AS29" s="66">
        <f t="shared" si="117"/>
        <v>5</v>
      </c>
      <c r="AT29" s="66">
        <f t="shared" si="118"/>
        <v>4.75</v>
      </c>
      <c r="AU29" s="66">
        <f t="shared" si="119"/>
        <v>5</v>
      </c>
      <c r="AV29" s="66">
        <f t="shared" si="120"/>
        <v>4</v>
      </c>
      <c r="AW29" s="66">
        <f t="shared" si="121"/>
        <v>4.55</v>
      </c>
      <c r="AX29" s="233">
        <f t="shared" si="53"/>
        <v>2</v>
      </c>
      <c r="AY29" s="55"/>
      <c r="BB29" s="65">
        <f t="shared" si="15"/>
        <v>5</v>
      </c>
      <c r="BC29" s="66">
        <f t="shared" si="16"/>
        <v>5</v>
      </c>
      <c r="BD29" s="66">
        <f t="shared" si="17"/>
        <v>5</v>
      </c>
      <c r="BE29" s="66">
        <f t="shared" si="18"/>
        <v>5</v>
      </c>
      <c r="BF29" s="66">
        <f t="shared" si="19"/>
        <v>5</v>
      </c>
      <c r="BG29" s="66">
        <f t="shared" si="20"/>
        <v>5</v>
      </c>
      <c r="BH29" s="66">
        <f t="shared" si="21"/>
        <v>5</v>
      </c>
      <c r="BI29" s="66">
        <f t="shared" si="22"/>
        <v>5</v>
      </c>
      <c r="BJ29" s="66">
        <f t="shared" si="23"/>
        <v>5</v>
      </c>
      <c r="BK29" s="66">
        <f t="shared" si="24"/>
        <v>4</v>
      </c>
      <c r="BL29" s="66">
        <f t="shared" si="25"/>
        <v>5</v>
      </c>
      <c r="BM29" s="66">
        <f t="shared" si="26"/>
        <v>5</v>
      </c>
      <c r="BN29" s="66">
        <f t="shared" si="27"/>
        <v>5</v>
      </c>
      <c r="BO29" s="66">
        <f t="shared" si="28"/>
        <v>5</v>
      </c>
      <c r="BP29" s="186">
        <f t="shared" si="29"/>
        <v>5</v>
      </c>
      <c r="BQ29" s="314">
        <f t="shared" si="30"/>
        <v>1</v>
      </c>
      <c r="BR29" s="161"/>
      <c r="BS29" s="65">
        <f t="shared" si="31"/>
        <v>5</v>
      </c>
      <c r="BT29" s="66">
        <f t="shared" si="32"/>
        <v>1</v>
      </c>
      <c r="BU29" s="66">
        <f t="shared" si="33"/>
        <v>5</v>
      </c>
      <c r="BV29" s="66">
        <f t="shared" si="34"/>
        <v>5</v>
      </c>
      <c r="BW29" s="66">
        <f t="shared" si="35"/>
        <v>5</v>
      </c>
      <c r="BX29" s="66">
        <f t="shared" si="36"/>
        <v>5</v>
      </c>
      <c r="BY29" s="66"/>
      <c r="BZ29" s="66">
        <f t="shared" si="38"/>
        <v>5</v>
      </c>
      <c r="CA29" s="66">
        <f t="shared" si="39"/>
        <v>4</v>
      </c>
      <c r="CB29" s="66">
        <f t="shared" si="40"/>
        <v>5</v>
      </c>
      <c r="CC29" s="66">
        <f t="shared" si="41"/>
        <v>4</v>
      </c>
      <c r="CD29" s="66">
        <f t="shared" si="42"/>
        <v>5</v>
      </c>
      <c r="CE29" s="66">
        <f t="shared" si="43"/>
        <v>5</v>
      </c>
      <c r="CF29" s="66">
        <f t="shared" si="44"/>
        <v>1</v>
      </c>
      <c r="CG29" s="186">
        <f t="shared" si="45"/>
        <v>5</v>
      </c>
      <c r="CH29" s="314">
        <f t="shared" si="46"/>
        <v>1</v>
      </c>
      <c r="CI29" s="60"/>
      <c r="CJ29" s="316">
        <f t="shared" si="122"/>
        <v>4.55</v>
      </c>
      <c r="CK29" s="317">
        <f t="shared" si="125"/>
        <v>4.9666666666666668</v>
      </c>
      <c r="CL29" s="318">
        <f t="shared" si="124"/>
        <v>3.9666666666666672</v>
      </c>
      <c r="CM29" s="316">
        <f t="shared" si="56"/>
        <v>4</v>
      </c>
      <c r="CN29" s="317">
        <f t="shared" si="57"/>
        <v>5</v>
      </c>
      <c r="CO29" s="317">
        <f t="shared" si="58"/>
        <v>3</v>
      </c>
      <c r="CP29" s="317">
        <f t="shared" si="59"/>
        <v>5</v>
      </c>
      <c r="CQ29" s="317">
        <f t="shared" si="60"/>
        <v>5</v>
      </c>
      <c r="CR29" s="317">
        <f t="shared" si="61"/>
        <v>5</v>
      </c>
      <c r="CS29" s="317">
        <f t="shared" si="62"/>
        <v>4.75</v>
      </c>
      <c r="CT29" s="317">
        <f t="shared" si="63"/>
        <v>4.833333333333333</v>
      </c>
      <c r="CU29" s="317">
        <f t="shared" si="64"/>
        <v>3.8333333333333335</v>
      </c>
      <c r="CV29" s="317">
        <f t="shared" si="65"/>
        <v>5</v>
      </c>
      <c r="CW29" s="317">
        <f t="shared" si="66"/>
        <v>5</v>
      </c>
      <c r="CX29" s="317">
        <f t="shared" si="67"/>
        <v>5</v>
      </c>
      <c r="CY29" s="317">
        <f t="shared" si="68"/>
        <v>4</v>
      </c>
      <c r="CZ29" s="317">
        <f t="shared" si="69"/>
        <v>5</v>
      </c>
      <c r="DA29" s="318">
        <f t="shared" si="70"/>
        <v>3</v>
      </c>
      <c r="DB29" s="317">
        <f t="shared" si="71"/>
        <v>5</v>
      </c>
      <c r="DC29" s="317">
        <f t="shared" si="72"/>
        <v>5</v>
      </c>
      <c r="DD29" s="317">
        <f t="shared" si="73"/>
        <v>5</v>
      </c>
      <c r="DE29" s="317">
        <f t="shared" si="74"/>
        <v>3</v>
      </c>
      <c r="DF29" s="317">
        <f t="shared" si="75"/>
        <v>5</v>
      </c>
      <c r="DG29" s="317">
        <f t="shared" si="76"/>
        <v>1</v>
      </c>
      <c r="DH29" s="317">
        <f t="shared" si="77"/>
        <v>5</v>
      </c>
      <c r="DI29" s="317">
        <f t="shared" si="78"/>
        <v>5</v>
      </c>
      <c r="DJ29" s="317">
        <f t="shared" si="79"/>
        <v>5</v>
      </c>
      <c r="DK29" s="317">
        <f t="shared" si="80"/>
        <v>5</v>
      </c>
      <c r="DL29" s="317">
        <f t="shared" si="81"/>
        <v>5</v>
      </c>
      <c r="DM29" s="317">
        <f t="shared" si="82"/>
        <v>5</v>
      </c>
      <c r="DN29" s="317">
        <f t="shared" si="83"/>
        <v>5</v>
      </c>
      <c r="DO29" s="317">
        <f t="shared" si="84"/>
        <v>5</v>
      </c>
      <c r="DP29" s="317">
        <f t="shared" si="85"/>
        <v>5</v>
      </c>
      <c r="DQ29" s="317">
        <f t="shared" si="86"/>
        <v>5</v>
      </c>
      <c r="DR29" s="317">
        <f t="shared" si="87"/>
        <v>5</v>
      </c>
      <c r="DS29" s="317">
        <f t="shared" si="88"/>
        <v>5</v>
      </c>
      <c r="DT29" s="317">
        <f t="shared" si="89"/>
        <v>5</v>
      </c>
      <c r="DU29" s="317">
        <f t="shared" si="90"/>
        <v>5</v>
      </c>
      <c r="DV29" s="317">
        <f t="shared" si="91"/>
        <v>0</v>
      </c>
      <c r="DW29" s="317">
        <f t="shared" si="92"/>
        <v>5</v>
      </c>
      <c r="DX29" s="317">
        <f t="shared" si="93"/>
        <v>5</v>
      </c>
      <c r="DY29" s="317">
        <f t="shared" si="94"/>
        <v>5</v>
      </c>
      <c r="DZ29" s="317">
        <f t="shared" si="95"/>
        <v>4.5</v>
      </c>
      <c r="EA29" s="317">
        <f t="shared" si="96"/>
        <v>5</v>
      </c>
      <c r="EB29" s="317">
        <f t="shared" si="97"/>
        <v>4</v>
      </c>
      <c r="EC29" s="317">
        <f t="shared" si="98"/>
        <v>4.5</v>
      </c>
      <c r="ED29" s="317">
        <f t="shared" si="99"/>
        <v>4</v>
      </c>
      <c r="EE29" s="317">
        <f t="shared" si="100"/>
        <v>5</v>
      </c>
      <c r="EF29" s="317">
        <f t="shared" si="101"/>
        <v>4.5</v>
      </c>
      <c r="EG29" s="317">
        <f t="shared" si="102"/>
        <v>5</v>
      </c>
      <c r="EH29" s="317">
        <f t="shared" si="103"/>
        <v>4</v>
      </c>
      <c r="EI29" s="317">
        <f t="shared" si="104"/>
        <v>5</v>
      </c>
      <c r="EJ29" s="317">
        <f t="shared" si="105"/>
        <v>5</v>
      </c>
      <c r="EK29" s="317">
        <f t="shared" si="106"/>
        <v>5</v>
      </c>
      <c r="EL29" s="317">
        <f t="shared" si="107"/>
        <v>5</v>
      </c>
      <c r="EM29" s="317">
        <f t="shared" si="108"/>
        <v>5</v>
      </c>
      <c r="EN29" s="317">
        <f t="shared" si="109"/>
        <v>5</v>
      </c>
      <c r="EO29" s="317">
        <f t="shared" si="110"/>
        <v>3</v>
      </c>
      <c r="EP29" s="317">
        <f t="shared" si="111"/>
        <v>5</v>
      </c>
      <c r="EQ29" s="317">
        <f t="shared" si="112"/>
        <v>1</v>
      </c>
      <c r="ER29" s="317">
        <f t="shared" si="113"/>
        <v>5</v>
      </c>
      <c r="ES29" s="317">
        <f t="shared" si="114"/>
        <v>5</v>
      </c>
      <c r="ET29" s="318">
        <f t="shared" si="115"/>
        <v>5</v>
      </c>
    </row>
    <row r="30" spans="2:150" s="1" customFormat="1" ht="45" x14ac:dyDescent="0.25">
      <c r="B30" s="210">
        <v>24</v>
      </c>
      <c r="C30" s="235">
        <v>43070</v>
      </c>
      <c r="D30" s="211" t="s">
        <v>328</v>
      </c>
      <c r="E30" s="211" t="s">
        <v>75</v>
      </c>
      <c r="F30" s="211" t="s">
        <v>43</v>
      </c>
      <c r="G30" s="211" t="s">
        <v>357</v>
      </c>
      <c r="H30" s="211" t="s">
        <v>410</v>
      </c>
      <c r="I30" s="211" t="s">
        <v>93</v>
      </c>
      <c r="J30" s="211" t="s">
        <v>414</v>
      </c>
      <c r="K30" s="245" t="s">
        <v>419</v>
      </c>
      <c r="L30" s="210">
        <v>1</v>
      </c>
      <c r="M30" s="252">
        <v>1</v>
      </c>
      <c r="N30" s="210">
        <v>1</v>
      </c>
      <c r="O30" s="212">
        <v>3</v>
      </c>
      <c r="P30" s="213">
        <v>3</v>
      </c>
      <c r="Q30" s="210">
        <v>3</v>
      </c>
      <c r="R30" s="212">
        <v>5</v>
      </c>
      <c r="S30" s="212">
        <v>5</v>
      </c>
      <c r="T30" s="212">
        <v>4</v>
      </c>
      <c r="U30" s="212">
        <v>3</v>
      </c>
      <c r="V30" s="213">
        <v>1</v>
      </c>
      <c r="W30" s="210">
        <v>3</v>
      </c>
      <c r="X30" s="213">
        <v>4</v>
      </c>
      <c r="Y30" s="254">
        <v>1</v>
      </c>
      <c r="Z30" s="213">
        <v>2</v>
      </c>
      <c r="AA30" s="174"/>
      <c r="AB30" s="179" t="s">
        <v>90</v>
      </c>
      <c r="AC30" s="65">
        <f t="shared" si="0"/>
        <v>3.4545454545454546</v>
      </c>
      <c r="AD30" s="186">
        <f t="shared" si="1"/>
        <v>1</v>
      </c>
      <c r="AE30" s="65">
        <f t="shared" si="2"/>
        <v>4</v>
      </c>
      <c r="AF30" s="66">
        <f t="shared" si="3"/>
        <v>3.9090909090909092</v>
      </c>
      <c r="AG30" s="186">
        <f t="shared" si="4"/>
        <v>4.2727272727272725</v>
      </c>
      <c r="AH30" s="65">
        <f t="shared" si="5"/>
        <v>4.6363636363636367</v>
      </c>
      <c r="AI30" s="66">
        <f t="shared" si="6"/>
        <v>4.4545454545454541</v>
      </c>
      <c r="AJ30" s="66">
        <f t="shared" si="7"/>
        <v>4.4000000000000004</v>
      </c>
      <c r="AK30" s="66">
        <f t="shared" si="8"/>
        <v>4.5454545454545459</v>
      </c>
      <c r="AL30" s="66">
        <f t="shared" si="9"/>
        <v>4.0909090909090908</v>
      </c>
      <c r="AM30" s="186">
        <f t="shared" si="10"/>
        <v>4.375</v>
      </c>
      <c r="AN30" s="65">
        <f t="shared" si="11"/>
        <v>4.7777777777777777</v>
      </c>
      <c r="AO30" s="186">
        <f t="shared" si="12"/>
        <v>4.4444444444444446</v>
      </c>
      <c r="AP30" s="65">
        <f t="shared" si="13"/>
        <v>1</v>
      </c>
      <c r="AQ30" s="186">
        <f t="shared" si="14"/>
        <v>4.4545454545454541</v>
      </c>
      <c r="AR30" s="66">
        <f t="shared" si="116"/>
        <v>2.2272727272727275</v>
      </c>
      <c r="AS30" s="66">
        <f t="shared" si="117"/>
        <v>4.0606060606060606</v>
      </c>
      <c r="AT30" s="66">
        <f t="shared" si="118"/>
        <v>4.4170454545454545</v>
      </c>
      <c r="AU30" s="66">
        <f t="shared" si="119"/>
        <v>4.6111111111111107</v>
      </c>
      <c r="AV30" s="66">
        <f t="shared" si="120"/>
        <v>2.7272727272727271</v>
      </c>
      <c r="AW30" s="66">
        <f t="shared" si="121"/>
        <v>3.6086616161616165</v>
      </c>
      <c r="AX30" s="233">
        <f t="shared" si="53"/>
        <v>11</v>
      </c>
      <c r="AY30" s="55"/>
      <c r="BB30" s="65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186"/>
      <c r="BQ30" s="314">
        <f t="shared" si="30"/>
        <v>0</v>
      </c>
      <c r="BR30" s="161"/>
      <c r="BS30" s="65">
        <f t="shared" si="31"/>
        <v>3.4545454545454546</v>
      </c>
      <c r="BT30" s="66">
        <f t="shared" si="32"/>
        <v>1</v>
      </c>
      <c r="BU30" s="66">
        <f t="shared" si="33"/>
        <v>4</v>
      </c>
      <c r="BV30" s="66">
        <f t="shared" si="34"/>
        <v>3.9090909090909092</v>
      </c>
      <c r="BW30" s="66">
        <f t="shared" si="35"/>
        <v>4.2727272727272725</v>
      </c>
      <c r="BX30" s="66">
        <f t="shared" si="36"/>
        <v>4.6363636363636367</v>
      </c>
      <c r="BY30" s="66">
        <f t="shared" si="37"/>
        <v>4.4545454545454541</v>
      </c>
      <c r="BZ30" s="66">
        <f t="shared" si="38"/>
        <v>4.4000000000000004</v>
      </c>
      <c r="CA30" s="66">
        <f t="shared" si="39"/>
        <v>4.5454545454545459</v>
      </c>
      <c r="CB30" s="66">
        <f t="shared" si="40"/>
        <v>4.0909090909090908</v>
      </c>
      <c r="CC30" s="66">
        <f t="shared" si="41"/>
        <v>4.375</v>
      </c>
      <c r="CD30" s="66">
        <f t="shared" si="42"/>
        <v>4.7777777777777777</v>
      </c>
      <c r="CE30" s="66">
        <f t="shared" si="43"/>
        <v>4.4444444444444446</v>
      </c>
      <c r="CF30" s="66">
        <f t="shared" si="44"/>
        <v>1</v>
      </c>
      <c r="CG30" s="186">
        <f t="shared" si="45"/>
        <v>4.4545454545454541</v>
      </c>
      <c r="CH30" s="314">
        <f t="shared" si="46"/>
        <v>11</v>
      </c>
      <c r="CI30" s="60"/>
      <c r="CJ30" s="316">
        <f t="shared" si="122"/>
        <v>3.6086616161616165</v>
      </c>
      <c r="CK30" s="317"/>
      <c r="CL30" s="318">
        <f t="shared" si="124"/>
        <v>3.6086616161616165</v>
      </c>
      <c r="CM30" s="316">
        <f t="shared" si="56"/>
        <v>2.2272727272727275</v>
      </c>
      <c r="CN30" s="317">
        <f t="shared" si="57"/>
        <v>0</v>
      </c>
      <c r="CO30" s="317">
        <f t="shared" si="58"/>
        <v>2.2272727272727275</v>
      </c>
      <c r="CP30" s="317">
        <f t="shared" si="59"/>
        <v>4.0606060606060606</v>
      </c>
      <c r="CQ30" s="317">
        <f t="shared" si="60"/>
        <v>0</v>
      </c>
      <c r="CR30" s="317">
        <f t="shared" si="61"/>
        <v>4.0606060606060606</v>
      </c>
      <c r="CS30" s="317">
        <f t="shared" si="62"/>
        <v>4.4170454545454545</v>
      </c>
      <c r="CT30" s="317">
        <f t="shared" si="63"/>
        <v>0</v>
      </c>
      <c r="CU30" s="317">
        <f t="shared" si="64"/>
        <v>4.4170454545454545</v>
      </c>
      <c r="CV30" s="317">
        <f t="shared" si="65"/>
        <v>4.6111111111111107</v>
      </c>
      <c r="CW30" s="317">
        <f t="shared" si="66"/>
        <v>0</v>
      </c>
      <c r="CX30" s="317">
        <f t="shared" si="67"/>
        <v>4.6111111111111107</v>
      </c>
      <c r="CY30" s="317">
        <f t="shared" si="68"/>
        <v>2.7272727272727271</v>
      </c>
      <c r="CZ30" s="317">
        <f t="shared" si="69"/>
        <v>0</v>
      </c>
      <c r="DA30" s="318">
        <f t="shared" si="70"/>
        <v>2.7272727272727271</v>
      </c>
      <c r="DB30" s="317">
        <f t="shared" si="71"/>
        <v>3.4545454545454546</v>
      </c>
      <c r="DC30" s="317">
        <f t="shared" si="72"/>
        <v>0</v>
      </c>
      <c r="DD30" s="317">
        <f t="shared" si="73"/>
        <v>3.4545454545454546</v>
      </c>
      <c r="DE30" s="317">
        <f t="shared" si="74"/>
        <v>1</v>
      </c>
      <c r="DF30" s="317">
        <f t="shared" si="75"/>
        <v>0</v>
      </c>
      <c r="DG30" s="317">
        <f t="shared" si="76"/>
        <v>1</v>
      </c>
      <c r="DH30" s="317">
        <f t="shared" si="77"/>
        <v>4</v>
      </c>
      <c r="DI30" s="317">
        <f t="shared" si="78"/>
        <v>0</v>
      </c>
      <c r="DJ30" s="317">
        <f t="shared" si="79"/>
        <v>4</v>
      </c>
      <c r="DK30" s="317">
        <f t="shared" si="80"/>
        <v>3.9090909090909092</v>
      </c>
      <c r="DL30" s="317">
        <f t="shared" si="81"/>
        <v>0</v>
      </c>
      <c r="DM30" s="317">
        <f t="shared" si="82"/>
        <v>3.9090909090909092</v>
      </c>
      <c r="DN30" s="317">
        <f t="shared" si="83"/>
        <v>4.2727272727272725</v>
      </c>
      <c r="DO30" s="317">
        <f t="shared" si="84"/>
        <v>0</v>
      </c>
      <c r="DP30" s="317">
        <f t="shared" si="85"/>
        <v>4.2727272727272725</v>
      </c>
      <c r="DQ30" s="317">
        <f t="shared" si="86"/>
        <v>4.6363636363636367</v>
      </c>
      <c r="DR30" s="317">
        <f t="shared" si="87"/>
        <v>0</v>
      </c>
      <c r="DS30" s="317">
        <f t="shared" si="88"/>
        <v>4.6363636363636367</v>
      </c>
      <c r="DT30" s="317">
        <f t="shared" si="89"/>
        <v>4.4545454545454541</v>
      </c>
      <c r="DU30" s="317">
        <f t="shared" si="90"/>
        <v>0</v>
      </c>
      <c r="DV30" s="317">
        <f t="shared" si="91"/>
        <v>4.4545454545454541</v>
      </c>
      <c r="DW30" s="317">
        <f t="shared" si="92"/>
        <v>4.4000000000000004</v>
      </c>
      <c r="DX30" s="317">
        <f t="shared" si="93"/>
        <v>0</v>
      </c>
      <c r="DY30" s="317">
        <f t="shared" si="94"/>
        <v>4.4000000000000004</v>
      </c>
      <c r="DZ30" s="317">
        <f t="shared" si="95"/>
        <v>4.5454545454545459</v>
      </c>
      <c r="EA30" s="317">
        <f t="shared" si="96"/>
        <v>0</v>
      </c>
      <c r="EB30" s="317">
        <f t="shared" si="97"/>
        <v>4.5454545454545459</v>
      </c>
      <c r="EC30" s="317">
        <f t="shared" si="98"/>
        <v>4.0909090909090908</v>
      </c>
      <c r="ED30" s="317">
        <f t="shared" si="99"/>
        <v>0</v>
      </c>
      <c r="EE30" s="317">
        <f t="shared" si="100"/>
        <v>4.0909090909090908</v>
      </c>
      <c r="EF30" s="317">
        <f t="shared" si="101"/>
        <v>4.375</v>
      </c>
      <c r="EG30" s="317">
        <f t="shared" si="102"/>
        <v>0</v>
      </c>
      <c r="EH30" s="317">
        <f t="shared" si="103"/>
        <v>4.375</v>
      </c>
      <c r="EI30" s="317">
        <f t="shared" si="104"/>
        <v>4.7777777777777777</v>
      </c>
      <c r="EJ30" s="317">
        <f t="shared" si="105"/>
        <v>0</v>
      </c>
      <c r="EK30" s="317">
        <f t="shared" si="106"/>
        <v>4.7777777777777777</v>
      </c>
      <c r="EL30" s="317">
        <f t="shared" si="107"/>
        <v>4.4444444444444446</v>
      </c>
      <c r="EM30" s="317">
        <f t="shared" si="108"/>
        <v>0</v>
      </c>
      <c r="EN30" s="317">
        <f t="shared" si="109"/>
        <v>4.4444444444444446</v>
      </c>
      <c r="EO30" s="317">
        <f t="shared" si="110"/>
        <v>1</v>
      </c>
      <c r="EP30" s="317">
        <f t="shared" si="111"/>
        <v>0</v>
      </c>
      <c r="EQ30" s="317">
        <f t="shared" si="112"/>
        <v>1</v>
      </c>
      <c r="ER30" s="317">
        <f t="shared" si="113"/>
        <v>4.4545454545454541</v>
      </c>
      <c r="ES30" s="317">
        <f t="shared" si="114"/>
        <v>0</v>
      </c>
      <c r="ET30" s="318">
        <f t="shared" si="115"/>
        <v>4.4545454545454541</v>
      </c>
    </row>
    <row r="31" spans="2:150" s="1" customFormat="1" ht="30" x14ac:dyDescent="0.25">
      <c r="B31" s="210">
        <v>25</v>
      </c>
      <c r="C31" s="235">
        <v>43070</v>
      </c>
      <c r="D31" s="211" t="s">
        <v>328</v>
      </c>
      <c r="E31" s="211" t="s">
        <v>75</v>
      </c>
      <c r="F31" s="211" t="s">
        <v>43</v>
      </c>
      <c r="G31" s="211" t="s">
        <v>357</v>
      </c>
      <c r="H31" s="211" t="s">
        <v>410</v>
      </c>
      <c r="I31" s="211" t="s">
        <v>91</v>
      </c>
      <c r="J31" s="211" t="s">
        <v>125</v>
      </c>
      <c r="K31" s="245" t="s">
        <v>419</v>
      </c>
      <c r="L31" s="210">
        <v>4</v>
      </c>
      <c r="M31" s="252">
        <v>1</v>
      </c>
      <c r="N31" s="210">
        <v>4</v>
      </c>
      <c r="O31" s="212">
        <v>4</v>
      </c>
      <c r="P31" s="213">
        <v>4</v>
      </c>
      <c r="Q31" s="210">
        <v>4</v>
      </c>
      <c r="R31" s="212">
        <v>5</v>
      </c>
      <c r="S31" s="212">
        <v>5</v>
      </c>
      <c r="T31" s="212">
        <v>3</v>
      </c>
      <c r="U31" s="212">
        <v>2</v>
      </c>
      <c r="V31" s="213">
        <v>3</v>
      </c>
      <c r="W31" s="210">
        <v>3</v>
      </c>
      <c r="X31" s="213">
        <v>3</v>
      </c>
      <c r="Y31" s="254">
        <v>1</v>
      </c>
      <c r="Z31" s="213">
        <v>4</v>
      </c>
      <c r="AA31" s="174"/>
      <c r="AB31" s="179" t="s">
        <v>119</v>
      </c>
      <c r="AC31" s="65">
        <f t="shared" si="0"/>
        <v>4.666666666666667</v>
      </c>
      <c r="AD31" s="186">
        <f t="shared" si="1"/>
        <v>1</v>
      </c>
      <c r="AE31" s="65">
        <f t="shared" si="2"/>
        <v>3.6666666666666665</v>
      </c>
      <c r="AF31" s="66">
        <f t="shared" si="3"/>
        <v>3.6666666666666665</v>
      </c>
      <c r="AG31" s="186">
        <f t="shared" si="4"/>
        <v>3.6666666666666665</v>
      </c>
      <c r="AH31" s="65">
        <f t="shared" si="5"/>
        <v>5</v>
      </c>
      <c r="AI31" s="66">
        <f t="shared" si="6"/>
        <v>5</v>
      </c>
      <c r="AJ31" s="66">
        <f t="shared" si="7"/>
        <v>5</v>
      </c>
      <c r="AK31" s="66">
        <f t="shared" si="8"/>
        <v>5</v>
      </c>
      <c r="AL31" s="66">
        <f t="shared" si="9"/>
        <v>4</v>
      </c>
      <c r="AM31" s="186">
        <f t="shared" si="10"/>
        <v>3.5</v>
      </c>
      <c r="AN31" s="65">
        <f t="shared" si="11"/>
        <v>5</v>
      </c>
      <c r="AO31" s="186">
        <f t="shared" si="12"/>
        <v>4.5</v>
      </c>
      <c r="AP31" s="65">
        <f t="shared" si="13"/>
        <v>1</v>
      </c>
      <c r="AQ31" s="186">
        <f t="shared" si="14"/>
        <v>4.666666666666667</v>
      </c>
      <c r="AR31" s="66">
        <f t="shared" si="116"/>
        <v>2.8333333333333335</v>
      </c>
      <c r="AS31" s="66">
        <f t="shared" si="117"/>
        <v>3.6666666666666665</v>
      </c>
      <c r="AT31" s="66">
        <f t="shared" si="118"/>
        <v>4.583333333333333</v>
      </c>
      <c r="AU31" s="66">
        <f t="shared" si="119"/>
        <v>4.75</v>
      </c>
      <c r="AV31" s="66">
        <f t="shared" si="120"/>
        <v>2.8333333333333335</v>
      </c>
      <c r="AW31" s="66">
        <f t="shared" si="121"/>
        <v>3.7333333333333329</v>
      </c>
      <c r="AX31" s="233">
        <f t="shared" si="53"/>
        <v>3</v>
      </c>
      <c r="AY31" s="55"/>
      <c r="BB31" s="65">
        <f t="shared" si="15"/>
        <v>4</v>
      </c>
      <c r="BC31" s="66">
        <f t="shared" si="16"/>
        <v>1</v>
      </c>
      <c r="BD31" s="66">
        <f t="shared" si="17"/>
        <v>3</v>
      </c>
      <c r="BE31" s="66">
        <f t="shared" si="18"/>
        <v>2</v>
      </c>
      <c r="BF31" s="66">
        <f t="shared" si="19"/>
        <v>3</v>
      </c>
      <c r="BG31" s="66">
        <f t="shared" si="20"/>
        <v>5</v>
      </c>
      <c r="BH31" s="66">
        <f t="shared" si="21"/>
        <v>5</v>
      </c>
      <c r="BI31" s="66">
        <f t="shared" si="22"/>
        <v>5</v>
      </c>
      <c r="BJ31" s="66">
        <f t="shared" si="23"/>
        <v>5</v>
      </c>
      <c r="BK31" s="66">
        <f t="shared" si="24"/>
        <v>4</v>
      </c>
      <c r="BL31" s="66">
        <f t="shared" si="25"/>
        <v>4</v>
      </c>
      <c r="BM31" s="66">
        <f t="shared" si="26"/>
        <v>5</v>
      </c>
      <c r="BN31" s="66">
        <f t="shared" si="27"/>
        <v>5</v>
      </c>
      <c r="BO31" s="66">
        <f t="shared" si="28"/>
        <v>1</v>
      </c>
      <c r="BP31" s="186">
        <f t="shared" si="29"/>
        <v>5</v>
      </c>
      <c r="BQ31" s="314">
        <f t="shared" si="30"/>
        <v>1</v>
      </c>
      <c r="BR31" s="161"/>
      <c r="BS31" s="65">
        <f t="shared" si="31"/>
        <v>5</v>
      </c>
      <c r="BT31" s="66">
        <f t="shared" si="32"/>
        <v>1</v>
      </c>
      <c r="BU31" s="66">
        <f t="shared" si="33"/>
        <v>4</v>
      </c>
      <c r="BV31" s="66">
        <f t="shared" si="34"/>
        <v>4.5</v>
      </c>
      <c r="BW31" s="66">
        <f t="shared" si="35"/>
        <v>4</v>
      </c>
      <c r="BX31" s="66">
        <f t="shared" si="36"/>
        <v>5</v>
      </c>
      <c r="BY31" s="66">
        <f t="shared" si="37"/>
        <v>5</v>
      </c>
      <c r="BZ31" s="66">
        <f t="shared" si="38"/>
        <v>5</v>
      </c>
      <c r="CA31" s="66">
        <f t="shared" si="39"/>
        <v>5</v>
      </c>
      <c r="CB31" s="66">
        <f t="shared" si="40"/>
        <v>4</v>
      </c>
      <c r="CC31" s="66">
        <f t="shared" si="41"/>
        <v>3</v>
      </c>
      <c r="CD31" s="66">
        <f t="shared" si="42"/>
        <v>5</v>
      </c>
      <c r="CE31" s="66">
        <f t="shared" si="43"/>
        <v>4</v>
      </c>
      <c r="CF31" s="66">
        <f t="shared" si="44"/>
        <v>1</v>
      </c>
      <c r="CG31" s="186">
        <f t="shared" si="45"/>
        <v>4.5</v>
      </c>
      <c r="CH31" s="314">
        <f t="shared" si="46"/>
        <v>2</v>
      </c>
      <c r="CI31" s="60"/>
      <c r="CJ31" s="316">
        <f t="shared" si="122"/>
        <v>3.7333333333333329</v>
      </c>
      <c r="CK31" s="317">
        <f t="shared" si="125"/>
        <v>3.5666666666666664</v>
      </c>
      <c r="CL31" s="318">
        <f t="shared" si="124"/>
        <v>3.7833333333333337</v>
      </c>
      <c r="CM31" s="316">
        <f t="shared" si="56"/>
        <v>2.8333333333333335</v>
      </c>
      <c r="CN31" s="317">
        <f t="shared" si="57"/>
        <v>2.5</v>
      </c>
      <c r="CO31" s="317">
        <f t="shared" si="58"/>
        <v>3</v>
      </c>
      <c r="CP31" s="317">
        <f t="shared" si="59"/>
        <v>3.6666666666666665</v>
      </c>
      <c r="CQ31" s="317">
        <f t="shared" si="60"/>
        <v>2.6666666666666665</v>
      </c>
      <c r="CR31" s="317">
        <f t="shared" si="61"/>
        <v>4.166666666666667</v>
      </c>
      <c r="CS31" s="317">
        <f t="shared" si="62"/>
        <v>4.583333333333333</v>
      </c>
      <c r="CT31" s="317">
        <f t="shared" si="63"/>
        <v>4.666666666666667</v>
      </c>
      <c r="CU31" s="317">
        <f t="shared" si="64"/>
        <v>4.5</v>
      </c>
      <c r="CV31" s="317">
        <f t="shared" si="65"/>
        <v>4.75</v>
      </c>
      <c r="CW31" s="317">
        <f t="shared" si="66"/>
        <v>5</v>
      </c>
      <c r="CX31" s="317">
        <f t="shared" si="67"/>
        <v>4.5</v>
      </c>
      <c r="CY31" s="317">
        <f t="shared" si="68"/>
        <v>2.8333333333333335</v>
      </c>
      <c r="CZ31" s="317">
        <f t="shared" si="69"/>
        <v>3</v>
      </c>
      <c r="DA31" s="318">
        <f t="shared" si="70"/>
        <v>2.75</v>
      </c>
      <c r="DB31" s="317">
        <f t="shared" si="71"/>
        <v>4.666666666666667</v>
      </c>
      <c r="DC31" s="317">
        <f t="shared" si="72"/>
        <v>4</v>
      </c>
      <c r="DD31" s="317">
        <f t="shared" si="73"/>
        <v>5</v>
      </c>
      <c r="DE31" s="317">
        <f t="shared" si="74"/>
        <v>1</v>
      </c>
      <c r="DF31" s="317">
        <f t="shared" si="75"/>
        <v>1</v>
      </c>
      <c r="DG31" s="317">
        <f t="shared" si="76"/>
        <v>1</v>
      </c>
      <c r="DH31" s="317">
        <f t="shared" si="77"/>
        <v>3.6666666666666665</v>
      </c>
      <c r="DI31" s="317">
        <f t="shared" si="78"/>
        <v>3</v>
      </c>
      <c r="DJ31" s="317">
        <f t="shared" si="79"/>
        <v>4</v>
      </c>
      <c r="DK31" s="317">
        <f t="shared" si="80"/>
        <v>3.6666666666666665</v>
      </c>
      <c r="DL31" s="317">
        <f t="shared" si="81"/>
        <v>2</v>
      </c>
      <c r="DM31" s="317">
        <f t="shared" si="82"/>
        <v>4.5</v>
      </c>
      <c r="DN31" s="317">
        <f t="shared" si="83"/>
        <v>3.6666666666666665</v>
      </c>
      <c r="DO31" s="317">
        <f t="shared" si="84"/>
        <v>3</v>
      </c>
      <c r="DP31" s="317">
        <f t="shared" si="85"/>
        <v>4</v>
      </c>
      <c r="DQ31" s="317">
        <f t="shared" si="86"/>
        <v>5</v>
      </c>
      <c r="DR31" s="317">
        <f t="shared" si="87"/>
        <v>5</v>
      </c>
      <c r="DS31" s="317">
        <f t="shared" si="88"/>
        <v>5</v>
      </c>
      <c r="DT31" s="317">
        <f t="shared" si="89"/>
        <v>5</v>
      </c>
      <c r="DU31" s="317">
        <f t="shared" si="90"/>
        <v>5</v>
      </c>
      <c r="DV31" s="317">
        <f t="shared" si="91"/>
        <v>5</v>
      </c>
      <c r="DW31" s="317">
        <f t="shared" si="92"/>
        <v>5</v>
      </c>
      <c r="DX31" s="317">
        <f t="shared" si="93"/>
        <v>5</v>
      </c>
      <c r="DY31" s="317">
        <f t="shared" si="94"/>
        <v>5</v>
      </c>
      <c r="DZ31" s="317">
        <f t="shared" si="95"/>
        <v>5</v>
      </c>
      <c r="EA31" s="317">
        <f t="shared" si="96"/>
        <v>5</v>
      </c>
      <c r="EB31" s="317">
        <f t="shared" si="97"/>
        <v>5</v>
      </c>
      <c r="EC31" s="317">
        <f t="shared" si="98"/>
        <v>4</v>
      </c>
      <c r="ED31" s="317">
        <f t="shared" si="99"/>
        <v>4</v>
      </c>
      <c r="EE31" s="317">
        <f t="shared" si="100"/>
        <v>4</v>
      </c>
      <c r="EF31" s="317">
        <f t="shared" si="101"/>
        <v>3.5</v>
      </c>
      <c r="EG31" s="317">
        <f t="shared" si="102"/>
        <v>4</v>
      </c>
      <c r="EH31" s="317">
        <f t="shared" si="103"/>
        <v>3</v>
      </c>
      <c r="EI31" s="317">
        <f t="shared" si="104"/>
        <v>5</v>
      </c>
      <c r="EJ31" s="317">
        <f t="shared" si="105"/>
        <v>5</v>
      </c>
      <c r="EK31" s="317">
        <f t="shared" si="106"/>
        <v>5</v>
      </c>
      <c r="EL31" s="317">
        <f t="shared" si="107"/>
        <v>4.5</v>
      </c>
      <c r="EM31" s="317">
        <f t="shared" si="108"/>
        <v>5</v>
      </c>
      <c r="EN31" s="317">
        <f t="shared" si="109"/>
        <v>4</v>
      </c>
      <c r="EO31" s="317">
        <f t="shared" si="110"/>
        <v>1</v>
      </c>
      <c r="EP31" s="317">
        <f t="shared" si="111"/>
        <v>1</v>
      </c>
      <c r="EQ31" s="317">
        <f t="shared" si="112"/>
        <v>1</v>
      </c>
      <c r="ER31" s="317">
        <f t="shared" si="113"/>
        <v>4.666666666666667</v>
      </c>
      <c r="ES31" s="317">
        <f t="shared" si="114"/>
        <v>5</v>
      </c>
      <c r="ET31" s="318">
        <f t="shared" si="115"/>
        <v>4.5</v>
      </c>
    </row>
    <row r="32" spans="2:150" s="1" customFormat="1" ht="30" x14ac:dyDescent="0.25">
      <c r="B32" s="210">
        <v>26</v>
      </c>
      <c r="C32" s="235">
        <v>43070</v>
      </c>
      <c r="D32" s="211" t="s">
        <v>328</v>
      </c>
      <c r="E32" s="211" t="s">
        <v>75</v>
      </c>
      <c r="F32" s="211" t="s">
        <v>43</v>
      </c>
      <c r="G32" s="211" t="s">
        <v>357</v>
      </c>
      <c r="H32" s="211" t="s">
        <v>410</v>
      </c>
      <c r="I32" s="211" t="s">
        <v>113</v>
      </c>
      <c r="J32" s="211" t="s">
        <v>146</v>
      </c>
      <c r="K32" s="245" t="s">
        <v>419</v>
      </c>
      <c r="L32" s="210">
        <v>2</v>
      </c>
      <c r="M32" s="252">
        <v>1</v>
      </c>
      <c r="N32" s="210">
        <v>5</v>
      </c>
      <c r="O32" s="212">
        <v>5</v>
      </c>
      <c r="P32" s="213">
        <v>5</v>
      </c>
      <c r="Q32" s="210">
        <v>5</v>
      </c>
      <c r="R32" s="212">
        <v>5</v>
      </c>
      <c r="S32" s="212">
        <v>5</v>
      </c>
      <c r="T32" s="212">
        <v>4</v>
      </c>
      <c r="U32" s="212">
        <v>4</v>
      </c>
      <c r="V32" s="213">
        <v>4</v>
      </c>
      <c r="W32" s="210">
        <v>5</v>
      </c>
      <c r="X32" s="213">
        <v>5</v>
      </c>
      <c r="Y32" s="254">
        <v>1</v>
      </c>
      <c r="Z32" s="213">
        <v>4</v>
      </c>
      <c r="AA32" s="174"/>
      <c r="AB32" s="179" t="s">
        <v>107</v>
      </c>
      <c r="AC32" s="65">
        <f t="shared" si="0"/>
        <v>3</v>
      </c>
      <c r="AD32" s="186">
        <f t="shared" si="1"/>
        <v>1</v>
      </c>
      <c r="AE32" s="65">
        <f t="shared" si="2"/>
        <v>5</v>
      </c>
      <c r="AF32" s="66">
        <f t="shared" si="3"/>
        <v>3.3333333333333335</v>
      </c>
      <c r="AG32" s="186">
        <f t="shared" si="4"/>
        <v>3.3333333333333335</v>
      </c>
      <c r="AH32" s="65">
        <f t="shared" si="5"/>
        <v>4.666666666666667</v>
      </c>
      <c r="AI32" s="66">
        <f t="shared" si="6"/>
        <v>5</v>
      </c>
      <c r="AJ32" s="66">
        <f t="shared" si="7"/>
        <v>5</v>
      </c>
      <c r="AK32" s="66">
        <f t="shared" si="8"/>
        <v>3.6666666666666665</v>
      </c>
      <c r="AL32" s="66">
        <f t="shared" si="9"/>
        <v>4.333333333333333</v>
      </c>
      <c r="AM32" s="186">
        <f t="shared" si="10"/>
        <v>4</v>
      </c>
      <c r="AN32" s="65">
        <f t="shared" si="11"/>
        <v>4.333333333333333</v>
      </c>
      <c r="AO32" s="186">
        <f t="shared" si="12"/>
        <v>4.333333333333333</v>
      </c>
      <c r="AP32" s="65">
        <f t="shared" si="13"/>
        <v>1</v>
      </c>
      <c r="AQ32" s="186">
        <f t="shared" si="14"/>
        <v>3.6666666666666665</v>
      </c>
      <c r="AR32" s="66">
        <f t="shared" si="116"/>
        <v>2</v>
      </c>
      <c r="AS32" s="66">
        <f t="shared" si="117"/>
        <v>3.8888888888888893</v>
      </c>
      <c r="AT32" s="66">
        <f t="shared" si="118"/>
        <v>4.4444444444444446</v>
      </c>
      <c r="AU32" s="66">
        <f t="shared" si="119"/>
        <v>4.333333333333333</v>
      </c>
      <c r="AV32" s="66">
        <f t="shared" si="120"/>
        <v>2.333333333333333</v>
      </c>
      <c r="AW32" s="66">
        <f t="shared" si="121"/>
        <v>3.4</v>
      </c>
      <c r="AX32" s="233">
        <f t="shared" si="53"/>
        <v>3</v>
      </c>
      <c r="AY32" s="55"/>
      <c r="BB32" s="65">
        <f t="shared" si="15"/>
        <v>3</v>
      </c>
      <c r="BC32" s="66">
        <f t="shared" si="16"/>
        <v>1</v>
      </c>
      <c r="BD32" s="66">
        <f t="shared" si="17"/>
        <v>5</v>
      </c>
      <c r="BE32" s="66">
        <f t="shared" si="18"/>
        <v>3.3333333333333335</v>
      </c>
      <c r="BF32" s="66">
        <f t="shared" si="19"/>
        <v>3.3333333333333335</v>
      </c>
      <c r="BG32" s="66">
        <f t="shared" si="20"/>
        <v>4.666666666666667</v>
      </c>
      <c r="BH32" s="66">
        <f t="shared" si="21"/>
        <v>5</v>
      </c>
      <c r="BI32" s="66">
        <f t="shared" si="22"/>
        <v>5</v>
      </c>
      <c r="BJ32" s="66">
        <f t="shared" si="23"/>
        <v>3.6666666666666665</v>
      </c>
      <c r="BK32" s="66">
        <f t="shared" si="24"/>
        <v>4.333333333333333</v>
      </c>
      <c r="BL32" s="66">
        <f t="shared" si="25"/>
        <v>4</v>
      </c>
      <c r="BM32" s="66">
        <f t="shared" si="26"/>
        <v>4.333333333333333</v>
      </c>
      <c r="BN32" s="66">
        <f t="shared" si="27"/>
        <v>4.333333333333333</v>
      </c>
      <c r="BO32" s="66">
        <f t="shared" si="28"/>
        <v>1</v>
      </c>
      <c r="BP32" s="186">
        <f t="shared" si="29"/>
        <v>3.6666666666666665</v>
      </c>
      <c r="BQ32" s="314">
        <f t="shared" si="30"/>
        <v>3</v>
      </c>
      <c r="BR32" s="161"/>
      <c r="BS32" s="65"/>
      <c r="BT32" s="66"/>
      <c r="BU32" s="66"/>
      <c r="BV32" s="66"/>
      <c r="BW32" s="66"/>
      <c r="BX32" s="66"/>
      <c r="BY32" s="66"/>
      <c r="BZ32" s="66"/>
      <c r="CA32" s="66"/>
      <c r="CB32" s="66"/>
      <c r="CC32" s="66"/>
      <c r="CD32" s="66"/>
      <c r="CE32" s="66"/>
      <c r="CF32" s="66"/>
      <c r="CG32" s="186"/>
      <c r="CH32" s="314">
        <f t="shared" si="46"/>
        <v>0</v>
      </c>
      <c r="CI32" s="60"/>
      <c r="CJ32" s="316">
        <f t="shared" si="122"/>
        <v>3.4</v>
      </c>
      <c r="CK32" s="317">
        <f t="shared" si="125"/>
        <v>3.4</v>
      </c>
      <c r="CL32" s="318"/>
      <c r="CM32" s="316">
        <f t="shared" si="56"/>
        <v>2</v>
      </c>
      <c r="CN32" s="317">
        <f t="shared" si="57"/>
        <v>2</v>
      </c>
      <c r="CO32" s="317">
        <f t="shared" si="58"/>
        <v>0</v>
      </c>
      <c r="CP32" s="317">
        <f t="shared" si="59"/>
        <v>3.8888888888888893</v>
      </c>
      <c r="CQ32" s="317">
        <f t="shared" si="60"/>
        <v>3.8888888888888893</v>
      </c>
      <c r="CR32" s="317">
        <f t="shared" si="61"/>
        <v>0</v>
      </c>
      <c r="CS32" s="317">
        <f t="shared" si="62"/>
        <v>4.4444444444444446</v>
      </c>
      <c r="CT32" s="317">
        <f t="shared" si="63"/>
        <v>4.4444444444444446</v>
      </c>
      <c r="CU32" s="317">
        <f t="shared" si="64"/>
        <v>0</v>
      </c>
      <c r="CV32" s="317">
        <f t="shared" si="65"/>
        <v>4.333333333333333</v>
      </c>
      <c r="CW32" s="317">
        <f t="shared" si="66"/>
        <v>4.333333333333333</v>
      </c>
      <c r="CX32" s="317">
        <f t="shared" si="67"/>
        <v>0</v>
      </c>
      <c r="CY32" s="317">
        <f t="shared" si="68"/>
        <v>2.333333333333333</v>
      </c>
      <c r="CZ32" s="317">
        <f t="shared" si="69"/>
        <v>2.333333333333333</v>
      </c>
      <c r="DA32" s="318">
        <f t="shared" si="70"/>
        <v>0</v>
      </c>
      <c r="DB32" s="317">
        <f t="shared" si="71"/>
        <v>3</v>
      </c>
      <c r="DC32" s="317">
        <f t="shared" si="72"/>
        <v>3</v>
      </c>
      <c r="DD32" s="317">
        <f t="shared" si="73"/>
        <v>0</v>
      </c>
      <c r="DE32" s="317">
        <f t="shared" si="74"/>
        <v>1</v>
      </c>
      <c r="DF32" s="317">
        <f t="shared" si="75"/>
        <v>1</v>
      </c>
      <c r="DG32" s="317">
        <f t="shared" si="76"/>
        <v>0</v>
      </c>
      <c r="DH32" s="317">
        <f t="shared" si="77"/>
        <v>5</v>
      </c>
      <c r="DI32" s="317">
        <f t="shared" si="78"/>
        <v>5</v>
      </c>
      <c r="DJ32" s="317">
        <f t="shared" si="79"/>
        <v>0</v>
      </c>
      <c r="DK32" s="317">
        <f t="shared" si="80"/>
        <v>3.3333333333333335</v>
      </c>
      <c r="DL32" s="317">
        <f t="shared" si="81"/>
        <v>3.3333333333333335</v>
      </c>
      <c r="DM32" s="317">
        <f t="shared" si="82"/>
        <v>0</v>
      </c>
      <c r="DN32" s="317">
        <f t="shared" si="83"/>
        <v>3.3333333333333335</v>
      </c>
      <c r="DO32" s="317">
        <f t="shared" si="84"/>
        <v>3.3333333333333335</v>
      </c>
      <c r="DP32" s="317">
        <f t="shared" si="85"/>
        <v>0</v>
      </c>
      <c r="DQ32" s="317">
        <f t="shared" si="86"/>
        <v>4.666666666666667</v>
      </c>
      <c r="DR32" s="317">
        <f t="shared" si="87"/>
        <v>4.666666666666667</v>
      </c>
      <c r="DS32" s="317">
        <f t="shared" si="88"/>
        <v>0</v>
      </c>
      <c r="DT32" s="317">
        <f t="shared" si="89"/>
        <v>5</v>
      </c>
      <c r="DU32" s="317">
        <f t="shared" si="90"/>
        <v>5</v>
      </c>
      <c r="DV32" s="317">
        <f t="shared" si="91"/>
        <v>0</v>
      </c>
      <c r="DW32" s="317">
        <f t="shared" si="92"/>
        <v>5</v>
      </c>
      <c r="DX32" s="317">
        <f t="shared" si="93"/>
        <v>5</v>
      </c>
      <c r="DY32" s="317">
        <f t="shared" si="94"/>
        <v>0</v>
      </c>
      <c r="DZ32" s="317">
        <f t="shared" si="95"/>
        <v>3.6666666666666665</v>
      </c>
      <c r="EA32" s="317">
        <f t="shared" si="96"/>
        <v>3.6666666666666665</v>
      </c>
      <c r="EB32" s="317">
        <f t="shared" si="97"/>
        <v>0</v>
      </c>
      <c r="EC32" s="317">
        <f t="shared" si="98"/>
        <v>4.333333333333333</v>
      </c>
      <c r="ED32" s="317">
        <f t="shared" si="99"/>
        <v>4.333333333333333</v>
      </c>
      <c r="EE32" s="317">
        <f t="shared" si="100"/>
        <v>0</v>
      </c>
      <c r="EF32" s="317">
        <f t="shared" si="101"/>
        <v>4</v>
      </c>
      <c r="EG32" s="317">
        <f t="shared" si="102"/>
        <v>4</v>
      </c>
      <c r="EH32" s="317">
        <f t="shared" si="103"/>
        <v>0</v>
      </c>
      <c r="EI32" s="317">
        <f t="shared" si="104"/>
        <v>4.333333333333333</v>
      </c>
      <c r="EJ32" s="317">
        <f t="shared" si="105"/>
        <v>4.333333333333333</v>
      </c>
      <c r="EK32" s="317">
        <f t="shared" si="106"/>
        <v>0</v>
      </c>
      <c r="EL32" s="317">
        <f t="shared" si="107"/>
        <v>4.333333333333333</v>
      </c>
      <c r="EM32" s="317">
        <f t="shared" si="108"/>
        <v>4.333333333333333</v>
      </c>
      <c r="EN32" s="317">
        <f t="shared" si="109"/>
        <v>0</v>
      </c>
      <c r="EO32" s="317">
        <f t="shared" si="110"/>
        <v>1</v>
      </c>
      <c r="EP32" s="317">
        <f t="shared" si="111"/>
        <v>1</v>
      </c>
      <c r="EQ32" s="317">
        <f t="shared" si="112"/>
        <v>0</v>
      </c>
      <c r="ER32" s="317">
        <f t="shared" si="113"/>
        <v>3.6666666666666665</v>
      </c>
      <c r="ES32" s="317">
        <f t="shared" si="114"/>
        <v>3.6666666666666665</v>
      </c>
      <c r="ET32" s="318">
        <f t="shared" si="115"/>
        <v>0</v>
      </c>
    </row>
    <row r="33" spans="2:150" s="1" customFormat="1" ht="30" x14ac:dyDescent="0.25">
      <c r="B33" s="210">
        <v>27</v>
      </c>
      <c r="C33" s="235">
        <v>43070</v>
      </c>
      <c r="D33" s="211" t="s">
        <v>328</v>
      </c>
      <c r="E33" s="211" t="s">
        <v>75</v>
      </c>
      <c r="F33" s="211" t="s">
        <v>43</v>
      </c>
      <c r="G33" s="211" t="s">
        <v>357</v>
      </c>
      <c r="H33" s="211" t="s">
        <v>410</v>
      </c>
      <c r="I33" s="211" t="s">
        <v>92</v>
      </c>
      <c r="J33" s="211" t="s">
        <v>126</v>
      </c>
      <c r="K33" s="245" t="s">
        <v>419</v>
      </c>
      <c r="L33" s="210">
        <v>2</v>
      </c>
      <c r="M33" s="252">
        <v>1</v>
      </c>
      <c r="N33" s="210">
        <v>4</v>
      </c>
      <c r="O33" s="212">
        <v>2</v>
      </c>
      <c r="P33" s="213">
        <v>4</v>
      </c>
      <c r="Q33" s="210">
        <v>3</v>
      </c>
      <c r="R33" s="212"/>
      <c r="S33" s="212">
        <v>5</v>
      </c>
      <c r="T33" s="212"/>
      <c r="U33" s="212">
        <v>2</v>
      </c>
      <c r="V33" s="213">
        <v>3</v>
      </c>
      <c r="W33" s="210">
        <v>5</v>
      </c>
      <c r="X33" s="213">
        <v>5</v>
      </c>
      <c r="Y33" s="254">
        <v>1</v>
      </c>
      <c r="Z33" s="213">
        <v>3</v>
      </c>
      <c r="AA33" s="174"/>
      <c r="AB33" s="179" t="s">
        <v>116</v>
      </c>
      <c r="AC33" s="65">
        <f t="shared" si="0"/>
        <v>3.875</v>
      </c>
      <c r="AD33" s="186">
        <f t="shared" si="1"/>
        <v>1.4444444444444444</v>
      </c>
      <c r="AE33" s="65">
        <f t="shared" si="2"/>
        <v>3.8888888888888888</v>
      </c>
      <c r="AF33" s="66">
        <f t="shared" si="3"/>
        <v>3.25</v>
      </c>
      <c r="AG33" s="186">
        <f t="shared" si="4"/>
        <v>3.2222222222222223</v>
      </c>
      <c r="AH33" s="65">
        <f t="shared" si="5"/>
        <v>3.7777777777777777</v>
      </c>
      <c r="AI33" s="66">
        <f t="shared" si="6"/>
        <v>4.2222222222222223</v>
      </c>
      <c r="AJ33" s="66">
        <f t="shared" si="7"/>
        <v>3.7777777777777777</v>
      </c>
      <c r="AK33" s="66">
        <f t="shared" si="8"/>
        <v>3.25</v>
      </c>
      <c r="AL33" s="66">
        <f t="shared" si="9"/>
        <v>4.1111111111111107</v>
      </c>
      <c r="AM33" s="186">
        <f t="shared" si="10"/>
        <v>3.8888888888888888</v>
      </c>
      <c r="AN33" s="65">
        <f t="shared" si="11"/>
        <v>3.625</v>
      </c>
      <c r="AO33" s="186">
        <f t="shared" si="12"/>
        <v>4</v>
      </c>
      <c r="AP33" s="65">
        <f t="shared" si="13"/>
        <v>1.5</v>
      </c>
      <c r="AQ33" s="186">
        <f t="shared" si="14"/>
        <v>3.6666666666666665</v>
      </c>
      <c r="AR33" s="66">
        <f t="shared" si="116"/>
        <v>2.6597222222222223</v>
      </c>
      <c r="AS33" s="66">
        <f t="shared" si="117"/>
        <v>3.4537037037037037</v>
      </c>
      <c r="AT33" s="66">
        <f t="shared" si="118"/>
        <v>3.8379629629629632</v>
      </c>
      <c r="AU33" s="66">
        <f t="shared" si="119"/>
        <v>3.8125</v>
      </c>
      <c r="AV33" s="66">
        <f t="shared" si="120"/>
        <v>2.583333333333333</v>
      </c>
      <c r="AW33" s="66">
        <f t="shared" si="121"/>
        <v>3.2694444444444444</v>
      </c>
      <c r="AX33" s="233">
        <f t="shared" si="53"/>
        <v>9</v>
      </c>
      <c r="AY33" s="55"/>
      <c r="BB33" s="65">
        <f t="shared" si="15"/>
        <v>3.5</v>
      </c>
      <c r="BC33" s="66">
        <f t="shared" si="16"/>
        <v>2</v>
      </c>
      <c r="BD33" s="66">
        <f t="shared" si="17"/>
        <v>4</v>
      </c>
      <c r="BE33" s="66">
        <f t="shared" si="18"/>
        <v>2.6666666666666665</v>
      </c>
      <c r="BF33" s="66">
        <f t="shared" si="19"/>
        <v>2.75</v>
      </c>
      <c r="BG33" s="66">
        <f t="shared" si="20"/>
        <v>4</v>
      </c>
      <c r="BH33" s="66">
        <f t="shared" si="21"/>
        <v>4.75</v>
      </c>
      <c r="BI33" s="66">
        <f t="shared" si="22"/>
        <v>3.75</v>
      </c>
      <c r="BJ33" s="66">
        <f t="shared" si="23"/>
        <v>3.25</v>
      </c>
      <c r="BK33" s="66">
        <f t="shared" si="24"/>
        <v>4.5</v>
      </c>
      <c r="BL33" s="66">
        <f t="shared" si="25"/>
        <v>4.25</v>
      </c>
      <c r="BM33" s="66">
        <f t="shared" si="26"/>
        <v>3.5</v>
      </c>
      <c r="BN33" s="66">
        <f t="shared" si="27"/>
        <v>4.25</v>
      </c>
      <c r="BO33" s="66">
        <f t="shared" si="28"/>
        <v>2.3333333333333335</v>
      </c>
      <c r="BP33" s="186">
        <f t="shared" si="29"/>
        <v>3.75</v>
      </c>
      <c r="BQ33" s="314">
        <f t="shared" si="30"/>
        <v>4</v>
      </c>
      <c r="BR33" s="161"/>
      <c r="BS33" s="65">
        <f t="shared" si="31"/>
        <v>4.25</v>
      </c>
      <c r="BT33" s="66">
        <f t="shared" si="32"/>
        <v>1</v>
      </c>
      <c r="BU33" s="66">
        <f t="shared" si="33"/>
        <v>3.8</v>
      </c>
      <c r="BV33" s="66">
        <f t="shared" si="34"/>
        <v>3.6</v>
      </c>
      <c r="BW33" s="66">
        <f t="shared" si="35"/>
        <v>3.6</v>
      </c>
      <c r="BX33" s="66">
        <f t="shared" si="36"/>
        <v>3.6</v>
      </c>
      <c r="BY33" s="66">
        <f t="shared" si="37"/>
        <v>3.8</v>
      </c>
      <c r="BZ33" s="66">
        <f t="shared" si="38"/>
        <v>3.8</v>
      </c>
      <c r="CA33" s="66">
        <f t="shared" si="39"/>
        <v>3.25</v>
      </c>
      <c r="CB33" s="66">
        <f t="shared" si="40"/>
        <v>3.8</v>
      </c>
      <c r="CC33" s="66">
        <f t="shared" si="41"/>
        <v>3.6</v>
      </c>
      <c r="CD33" s="66">
        <f t="shared" si="42"/>
        <v>3.75</v>
      </c>
      <c r="CE33" s="66">
        <f t="shared" si="43"/>
        <v>3.75</v>
      </c>
      <c r="CF33" s="66">
        <f t="shared" si="44"/>
        <v>1</v>
      </c>
      <c r="CG33" s="186">
        <f t="shared" si="45"/>
        <v>3.6</v>
      </c>
      <c r="CH33" s="314">
        <f t="shared" si="46"/>
        <v>5</v>
      </c>
      <c r="CI33" s="60"/>
      <c r="CJ33" s="316">
        <f t="shared" si="122"/>
        <v>3.2694444444444444</v>
      </c>
      <c r="CK33" s="317">
        <f t="shared" si="125"/>
        <v>3.3777777777777778</v>
      </c>
      <c r="CL33" s="318">
        <f t="shared" si="124"/>
        <v>3.1966666666666668</v>
      </c>
      <c r="CM33" s="316">
        <f t="shared" si="56"/>
        <v>2.6597222222222223</v>
      </c>
      <c r="CN33" s="317">
        <f t="shared" si="57"/>
        <v>2.75</v>
      </c>
      <c r="CO33" s="317">
        <f t="shared" si="58"/>
        <v>2.625</v>
      </c>
      <c r="CP33" s="317">
        <f t="shared" si="59"/>
        <v>3.4537037037037037</v>
      </c>
      <c r="CQ33" s="317">
        <f t="shared" si="60"/>
        <v>3.1388888888888888</v>
      </c>
      <c r="CR33" s="317">
        <f t="shared" si="61"/>
        <v>3.6666666666666665</v>
      </c>
      <c r="CS33" s="317">
        <f t="shared" si="62"/>
        <v>3.8379629629629632</v>
      </c>
      <c r="CT33" s="317">
        <f t="shared" si="63"/>
        <v>4.083333333333333</v>
      </c>
      <c r="CU33" s="317">
        <f t="shared" si="64"/>
        <v>3.6416666666666671</v>
      </c>
      <c r="CV33" s="317">
        <f t="shared" si="65"/>
        <v>3.8125</v>
      </c>
      <c r="CW33" s="317">
        <f t="shared" si="66"/>
        <v>3.875</v>
      </c>
      <c r="CX33" s="317">
        <f t="shared" si="67"/>
        <v>3.75</v>
      </c>
      <c r="CY33" s="317">
        <f t="shared" si="68"/>
        <v>2.583333333333333</v>
      </c>
      <c r="CZ33" s="317">
        <f t="shared" si="69"/>
        <v>3.041666666666667</v>
      </c>
      <c r="DA33" s="318">
        <f t="shared" si="70"/>
        <v>2.2999999999999998</v>
      </c>
      <c r="DB33" s="317">
        <f t="shared" si="71"/>
        <v>3.875</v>
      </c>
      <c r="DC33" s="317">
        <f t="shared" si="72"/>
        <v>3.5</v>
      </c>
      <c r="DD33" s="317">
        <f t="shared" si="73"/>
        <v>4.25</v>
      </c>
      <c r="DE33" s="317">
        <f t="shared" si="74"/>
        <v>1.4444444444444444</v>
      </c>
      <c r="DF33" s="317">
        <f t="shared" si="75"/>
        <v>2</v>
      </c>
      <c r="DG33" s="317">
        <f t="shared" si="76"/>
        <v>1</v>
      </c>
      <c r="DH33" s="317">
        <f t="shared" si="77"/>
        <v>3.8888888888888888</v>
      </c>
      <c r="DI33" s="317">
        <f t="shared" si="78"/>
        <v>4</v>
      </c>
      <c r="DJ33" s="317">
        <f t="shared" si="79"/>
        <v>3.8</v>
      </c>
      <c r="DK33" s="317">
        <f t="shared" si="80"/>
        <v>3.25</v>
      </c>
      <c r="DL33" s="317">
        <f t="shared" si="81"/>
        <v>2.6666666666666665</v>
      </c>
      <c r="DM33" s="317">
        <f t="shared" si="82"/>
        <v>3.6</v>
      </c>
      <c r="DN33" s="317">
        <f t="shared" si="83"/>
        <v>3.2222222222222223</v>
      </c>
      <c r="DO33" s="317">
        <f t="shared" si="84"/>
        <v>2.75</v>
      </c>
      <c r="DP33" s="317">
        <f t="shared" si="85"/>
        <v>3.6</v>
      </c>
      <c r="DQ33" s="317">
        <f t="shared" si="86"/>
        <v>3.7777777777777777</v>
      </c>
      <c r="DR33" s="317">
        <f t="shared" si="87"/>
        <v>4</v>
      </c>
      <c r="DS33" s="317">
        <f t="shared" si="88"/>
        <v>3.6</v>
      </c>
      <c r="DT33" s="317">
        <f t="shared" si="89"/>
        <v>4.2222222222222223</v>
      </c>
      <c r="DU33" s="317">
        <f t="shared" si="90"/>
        <v>4.75</v>
      </c>
      <c r="DV33" s="317">
        <f t="shared" si="91"/>
        <v>3.8</v>
      </c>
      <c r="DW33" s="317">
        <f t="shared" si="92"/>
        <v>3.7777777777777777</v>
      </c>
      <c r="DX33" s="317">
        <f t="shared" si="93"/>
        <v>3.75</v>
      </c>
      <c r="DY33" s="317">
        <f t="shared" si="94"/>
        <v>3.8</v>
      </c>
      <c r="DZ33" s="317">
        <f t="shared" si="95"/>
        <v>3.25</v>
      </c>
      <c r="EA33" s="317">
        <f t="shared" si="96"/>
        <v>3.25</v>
      </c>
      <c r="EB33" s="317">
        <f t="shared" si="97"/>
        <v>3.25</v>
      </c>
      <c r="EC33" s="317">
        <f t="shared" si="98"/>
        <v>4.1111111111111107</v>
      </c>
      <c r="ED33" s="317">
        <f t="shared" si="99"/>
        <v>4.5</v>
      </c>
      <c r="EE33" s="317">
        <f t="shared" si="100"/>
        <v>3.8</v>
      </c>
      <c r="EF33" s="317">
        <f t="shared" si="101"/>
        <v>3.8888888888888888</v>
      </c>
      <c r="EG33" s="317">
        <f t="shared" si="102"/>
        <v>4.25</v>
      </c>
      <c r="EH33" s="317">
        <f t="shared" si="103"/>
        <v>3.6</v>
      </c>
      <c r="EI33" s="317">
        <f t="shared" si="104"/>
        <v>3.625</v>
      </c>
      <c r="EJ33" s="317">
        <f t="shared" si="105"/>
        <v>3.5</v>
      </c>
      <c r="EK33" s="317">
        <f t="shared" si="106"/>
        <v>3.75</v>
      </c>
      <c r="EL33" s="317">
        <f t="shared" si="107"/>
        <v>4</v>
      </c>
      <c r="EM33" s="317">
        <f t="shared" si="108"/>
        <v>4.25</v>
      </c>
      <c r="EN33" s="317">
        <f t="shared" si="109"/>
        <v>3.75</v>
      </c>
      <c r="EO33" s="317">
        <f t="shared" si="110"/>
        <v>1.5</v>
      </c>
      <c r="EP33" s="317">
        <f t="shared" si="111"/>
        <v>2.3333333333333335</v>
      </c>
      <c r="EQ33" s="317">
        <f t="shared" si="112"/>
        <v>1</v>
      </c>
      <c r="ER33" s="317">
        <f t="shared" si="113"/>
        <v>3.6666666666666665</v>
      </c>
      <c r="ES33" s="317">
        <f t="shared" si="114"/>
        <v>3.75</v>
      </c>
      <c r="ET33" s="318">
        <f t="shared" si="115"/>
        <v>3.6</v>
      </c>
    </row>
    <row r="34" spans="2:150" s="1" customFormat="1" ht="30" x14ac:dyDescent="0.25">
      <c r="B34" s="210">
        <v>28</v>
      </c>
      <c r="C34" s="235">
        <v>43070</v>
      </c>
      <c r="D34" s="211" t="s">
        <v>328</v>
      </c>
      <c r="E34" s="211" t="s">
        <v>75</v>
      </c>
      <c r="F34" s="211" t="s">
        <v>406</v>
      </c>
      <c r="G34" s="211" t="s">
        <v>70</v>
      </c>
      <c r="H34" s="211" t="s">
        <v>410</v>
      </c>
      <c r="I34" s="211" t="s">
        <v>105</v>
      </c>
      <c r="J34" s="211" t="s">
        <v>138</v>
      </c>
      <c r="K34" s="245" t="s">
        <v>419</v>
      </c>
      <c r="L34" s="210">
        <v>3</v>
      </c>
      <c r="M34" s="252">
        <v>1</v>
      </c>
      <c r="N34" s="210">
        <v>3</v>
      </c>
      <c r="O34" s="212">
        <v>3</v>
      </c>
      <c r="P34" s="213">
        <v>3</v>
      </c>
      <c r="Q34" s="210">
        <v>5</v>
      </c>
      <c r="R34" s="212">
        <v>4</v>
      </c>
      <c r="S34" s="212">
        <v>4</v>
      </c>
      <c r="T34" s="212">
        <v>3</v>
      </c>
      <c r="U34" s="212">
        <v>4</v>
      </c>
      <c r="V34" s="213">
        <v>3</v>
      </c>
      <c r="W34" s="210">
        <v>4</v>
      </c>
      <c r="X34" s="213">
        <v>4</v>
      </c>
      <c r="Y34" s="254">
        <v>1</v>
      </c>
      <c r="Z34" s="213">
        <v>4</v>
      </c>
      <c r="AA34" s="174"/>
      <c r="AB34" s="179" t="s">
        <v>121</v>
      </c>
      <c r="AC34" s="65">
        <f t="shared" si="0"/>
        <v>4</v>
      </c>
      <c r="AD34" s="186">
        <f t="shared" si="1"/>
        <v>2.3333333333333335</v>
      </c>
      <c r="AE34" s="65">
        <f t="shared" si="2"/>
        <v>3.3333333333333335</v>
      </c>
      <c r="AF34" s="66">
        <f t="shared" si="3"/>
        <v>3.6666666666666665</v>
      </c>
      <c r="AG34" s="186">
        <f t="shared" si="4"/>
        <v>4</v>
      </c>
      <c r="AH34" s="65">
        <f t="shared" si="5"/>
        <v>4.333333333333333</v>
      </c>
      <c r="AI34" s="66">
        <f t="shared" si="6"/>
        <v>5</v>
      </c>
      <c r="AJ34" s="66">
        <f t="shared" si="7"/>
        <v>4.333333333333333</v>
      </c>
      <c r="AK34" s="66">
        <f t="shared" si="8"/>
        <v>4.333333333333333</v>
      </c>
      <c r="AL34" s="66">
        <f t="shared" si="9"/>
        <v>3.6666666666666665</v>
      </c>
      <c r="AM34" s="186">
        <f t="shared" si="10"/>
        <v>4</v>
      </c>
      <c r="AN34" s="65">
        <f t="shared" si="11"/>
        <v>4.666666666666667</v>
      </c>
      <c r="AO34" s="186">
        <f t="shared" si="12"/>
        <v>4.333333333333333</v>
      </c>
      <c r="AP34" s="65">
        <f t="shared" si="13"/>
        <v>1</v>
      </c>
      <c r="AQ34" s="186">
        <f t="shared" si="14"/>
        <v>4</v>
      </c>
      <c r="AR34" s="66">
        <f t="shared" si="116"/>
        <v>3.166666666666667</v>
      </c>
      <c r="AS34" s="66">
        <f t="shared" si="117"/>
        <v>3.6666666666666665</v>
      </c>
      <c r="AT34" s="66">
        <f t="shared" si="118"/>
        <v>4.2777777777777777</v>
      </c>
      <c r="AU34" s="66">
        <f t="shared" si="119"/>
        <v>4.5</v>
      </c>
      <c r="AV34" s="66">
        <f t="shared" si="120"/>
        <v>2.5</v>
      </c>
      <c r="AW34" s="66">
        <f t="shared" si="121"/>
        <v>3.6222222222222222</v>
      </c>
      <c r="AX34" s="233">
        <f t="shared" si="53"/>
        <v>3</v>
      </c>
      <c r="AY34" s="55"/>
      <c r="BB34" s="65">
        <f t="shared" si="15"/>
        <v>4</v>
      </c>
      <c r="BC34" s="66">
        <f t="shared" si="16"/>
        <v>1</v>
      </c>
      <c r="BD34" s="66">
        <f t="shared" si="17"/>
        <v>4</v>
      </c>
      <c r="BE34" s="66">
        <f t="shared" si="18"/>
        <v>4</v>
      </c>
      <c r="BF34" s="66">
        <f t="shared" si="19"/>
        <v>4</v>
      </c>
      <c r="BG34" s="66">
        <f t="shared" si="20"/>
        <v>3</v>
      </c>
      <c r="BH34" s="66">
        <f t="shared" si="21"/>
        <v>5</v>
      </c>
      <c r="BI34" s="66">
        <f t="shared" si="22"/>
        <v>3</v>
      </c>
      <c r="BJ34" s="66">
        <f t="shared" si="23"/>
        <v>3</v>
      </c>
      <c r="BK34" s="66">
        <f t="shared" si="24"/>
        <v>2</v>
      </c>
      <c r="BL34" s="66">
        <f t="shared" si="25"/>
        <v>4</v>
      </c>
      <c r="BM34" s="66">
        <f t="shared" si="26"/>
        <v>4</v>
      </c>
      <c r="BN34" s="66">
        <f t="shared" si="27"/>
        <v>4</v>
      </c>
      <c r="BO34" s="66">
        <f t="shared" si="28"/>
        <v>1</v>
      </c>
      <c r="BP34" s="186">
        <f t="shared" si="29"/>
        <v>3</v>
      </c>
      <c r="BQ34" s="314">
        <f t="shared" si="30"/>
        <v>1</v>
      </c>
      <c r="BR34" s="161"/>
      <c r="BS34" s="65">
        <f t="shared" si="31"/>
        <v>4</v>
      </c>
      <c r="BT34" s="66">
        <f t="shared" si="32"/>
        <v>3</v>
      </c>
      <c r="BU34" s="66">
        <f t="shared" si="33"/>
        <v>3</v>
      </c>
      <c r="BV34" s="66">
        <f t="shared" si="34"/>
        <v>3.5</v>
      </c>
      <c r="BW34" s="66">
        <f t="shared" si="35"/>
        <v>4</v>
      </c>
      <c r="BX34" s="66">
        <f t="shared" si="36"/>
        <v>5</v>
      </c>
      <c r="BY34" s="66">
        <f t="shared" si="37"/>
        <v>5</v>
      </c>
      <c r="BZ34" s="66">
        <f t="shared" si="38"/>
        <v>5</v>
      </c>
      <c r="CA34" s="66">
        <f t="shared" si="39"/>
        <v>5</v>
      </c>
      <c r="CB34" s="66">
        <f t="shared" si="40"/>
        <v>4.5</v>
      </c>
      <c r="CC34" s="66">
        <f t="shared" si="41"/>
        <v>4</v>
      </c>
      <c r="CD34" s="66">
        <f t="shared" si="42"/>
        <v>5</v>
      </c>
      <c r="CE34" s="66">
        <f t="shared" si="43"/>
        <v>4.5</v>
      </c>
      <c r="CF34" s="66">
        <f t="shared" si="44"/>
        <v>1</v>
      </c>
      <c r="CG34" s="186">
        <f t="shared" si="45"/>
        <v>4.5</v>
      </c>
      <c r="CH34" s="314">
        <f t="shared" si="46"/>
        <v>2</v>
      </c>
      <c r="CI34" s="60"/>
      <c r="CJ34" s="316">
        <f t="shared" si="122"/>
        <v>3.6222222222222222</v>
      </c>
      <c r="CK34" s="317">
        <f t="shared" si="125"/>
        <v>3.166666666666667</v>
      </c>
      <c r="CL34" s="318">
        <f t="shared" si="124"/>
        <v>3.85</v>
      </c>
      <c r="CM34" s="316">
        <f t="shared" si="56"/>
        <v>3.166666666666667</v>
      </c>
      <c r="CN34" s="317">
        <f t="shared" si="57"/>
        <v>2.5</v>
      </c>
      <c r="CO34" s="317">
        <f t="shared" si="58"/>
        <v>3.5</v>
      </c>
      <c r="CP34" s="317">
        <f t="shared" si="59"/>
        <v>3.6666666666666665</v>
      </c>
      <c r="CQ34" s="317">
        <f t="shared" si="60"/>
        <v>4</v>
      </c>
      <c r="CR34" s="317">
        <f t="shared" si="61"/>
        <v>3.5</v>
      </c>
      <c r="CS34" s="317">
        <f t="shared" si="62"/>
        <v>4.2777777777777777</v>
      </c>
      <c r="CT34" s="317">
        <f t="shared" si="63"/>
        <v>3.3333333333333335</v>
      </c>
      <c r="CU34" s="317">
        <f t="shared" si="64"/>
        <v>4.75</v>
      </c>
      <c r="CV34" s="317">
        <f t="shared" si="65"/>
        <v>4.5</v>
      </c>
      <c r="CW34" s="317">
        <f t="shared" si="66"/>
        <v>4</v>
      </c>
      <c r="CX34" s="317">
        <f t="shared" si="67"/>
        <v>4.75</v>
      </c>
      <c r="CY34" s="317">
        <f t="shared" si="68"/>
        <v>2.5</v>
      </c>
      <c r="CZ34" s="317">
        <f t="shared" si="69"/>
        <v>2</v>
      </c>
      <c r="DA34" s="318">
        <f t="shared" si="70"/>
        <v>2.75</v>
      </c>
      <c r="DB34" s="317">
        <f t="shared" si="71"/>
        <v>4</v>
      </c>
      <c r="DC34" s="317">
        <f t="shared" si="72"/>
        <v>4</v>
      </c>
      <c r="DD34" s="317">
        <f t="shared" si="73"/>
        <v>4</v>
      </c>
      <c r="DE34" s="317">
        <f t="shared" si="74"/>
        <v>2.3333333333333335</v>
      </c>
      <c r="DF34" s="317">
        <f t="shared" si="75"/>
        <v>1</v>
      </c>
      <c r="DG34" s="317">
        <f t="shared" si="76"/>
        <v>3</v>
      </c>
      <c r="DH34" s="317">
        <f t="shared" si="77"/>
        <v>3.3333333333333335</v>
      </c>
      <c r="DI34" s="317">
        <f t="shared" si="78"/>
        <v>4</v>
      </c>
      <c r="DJ34" s="317">
        <f t="shared" si="79"/>
        <v>3</v>
      </c>
      <c r="DK34" s="317">
        <f t="shared" si="80"/>
        <v>3.6666666666666665</v>
      </c>
      <c r="DL34" s="317">
        <f t="shared" si="81"/>
        <v>4</v>
      </c>
      <c r="DM34" s="317">
        <f t="shared" si="82"/>
        <v>3.5</v>
      </c>
      <c r="DN34" s="317">
        <f t="shared" si="83"/>
        <v>4</v>
      </c>
      <c r="DO34" s="317">
        <f t="shared" si="84"/>
        <v>4</v>
      </c>
      <c r="DP34" s="317">
        <f t="shared" si="85"/>
        <v>4</v>
      </c>
      <c r="DQ34" s="317">
        <f t="shared" si="86"/>
        <v>4.333333333333333</v>
      </c>
      <c r="DR34" s="317">
        <f t="shared" si="87"/>
        <v>3</v>
      </c>
      <c r="DS34" s="317">
        <f t="shared" si="88"/>
        <v>5</v>
      </c>
      <c r="DT34" s="317">
        <f t="shared" si="89"/>
        <v>5</v>
      </c>
      <c r="DU34" s="317">
        <f t="shared" si="90"/>
        <v>5</v>
      </c>
      <c r="DV34" s="317">
        <f t="shared" si="91"/>
        <v>5</v>
      </c>
      <c r="DW34" s="317">
        <f t="shared" si="92"/>
        <v>4.333333333333333</v>
      </c>
      <c r="DX34" s="317">
        <f t="shared" si="93"/>
        <v>3</v>
      </c>
      <c r="DY34" s="317">
        <f t="shared" si="94"/>
        <v>5</v>
      </c>
      <c r="DZ34" s="317">
        <f t="shared" si="95"/>
        <v>4.333333333333333</v>
      </c>
      <c r="EA34" s="317">
        <f t="shared" si="96"/>
        <v>3</v>
      </c>
      <c r="EB34" s="317">
        <f t="shared" si="97"/>
        <v>5</v>
      </c>
      <c r="EC34" s="317">
        <f t="shared" si="98"/>
        <v>3.6666666666666665</v>
      </c>
      <c r="ED34" s="317">
        <f t="shared" si="99"/>
        <v>2</v>
      </c>
      <c r="EE34" s="317">
        <f t="shared" si="100"/>
        <v>4.5</v>
      </c>
      <c r="EF34" s="317">
        <f t="shared" si="101"/>
        <v>4</v>
      </c>
      <c r="EG34" s="317">
        <f t="shared" si="102"/>
        <v>4</v>
      </c>
      <c r="EH34" s="317">
        <f t="shared" si="103"/>
        <v>4</v>
      </c>
      <c r="EI34" s="317">
        <f t="shared" si="104"/>
        <v>4.666666666666667</v>
      </c>
      <c r="EJ34" s="317">
        <f t="shared" si="105"/>
        <v>4</v>
      </c>
      <c r="EK34" s="317">
        <f t="shared" si="106"/>
        <v>5</v>
      </c>
      <c r="EL34" s="317">
        <f t="shared" si="107"/>
        <v>4.333333333333333</v>
      </c>
      <c r="EM34" s="317">
        <f t="shared" si="108"/>
        <v>4</v>
      </c>
      <c r="EN34" s="317">
        <f t="shared" si="109"/>
        <v>4.5</v>
      </c>
      <c r="EO34" s="317">
        <f t="shared" si="110"/>
        <v>1</v>
      </c>
      <c r="EP34" s="317">
        <f t="shared" si="111"/>
        <v>1</v>
      </c>
      <c r="EQ34" s="317">
        <f t="shared" si="112"/>
        <v>1</v>
      </c>
      <c r="ER34" s="317">
        <f t="shared" si="113"/>
        <v>4</v>
      </c>
      <c r="ES34" s="317">
        <f t="shared" si="114"/>
        <v>3</v>
      </c>
      <c r="ET34" s="318">
        <f t="shared" si="115"/>
        <v>4.5</v>
      </c>
    </row>
    <row r="35" spans="2:150" s="1" customFormat="1" ht="30" x14ac:dyDescent="0.25">
      <c r="B35" s="210">
        <v>29</v>
      </c>
      <c r="C35" s="235">
        <v>43070</v>
      </c>
      <c r="D35" s="211"/>
      <c r="E35" s="211" t="s">
        <v>74</v>
      </c>
      <c r="F35" s="211"/>
      <c r="G35" s="211" t="s">
        <v>172</v>
      </c>
      <c r="H35" s="211" t="s">
        <v>410</v>
      </c>
      <c r="I35" s="211" t="s">
        <v>111</v>
      </c>
      <c r="J35" s="211" t="s">
        <v>144</v>
      </c>
      <c r="K35" s="245" t="s">
        <v>418</v>
      </c>
      <c r="L35" s="210">
        <v>4</v>
      </c>
      <c r="M35" s="252">
        <v>1</v>
      </c>
      <c r="N35" s="210">
        <v>4</v>
      </c>
      <c r="O35" s="212">
        <v>4</v>
      </c>
      <c r="P35" s="213">
        <v>5</v>
      </c>
      <c r="Q35" s="210">
        <v>4</v>
      </c>
      <c r="R35" s="212">
        <v>5</v>
      </c>
      <c r="S35" s="212">
        <v>5</v>
      </c>
      <c r="T35" s="212">
        <v>4</v>
      </c>
      <c r="U35" s="212">
        <v>4</v>
      </c>
      <c r="V35" s="213">
        <v>3</v>
      </c>
      <c r="W35" s="210">
        <v>4</v>
      </c>
      <c r="X35" s="213">
        <v>4</v>
      </c>
      <c r="Y35" s="254">
        <v>1</v>
      </c>
      <c r="Z35" s="213">
        <v>4</v>
      </c>
      <c r="AA35" s="174"/>
      <c r="AB35" s="179" t="s">
        <v>106</v>
      </c>
      <c r="AC35" s="65">
        <f t="shared" si="0"/>
        <v>4</v>
      </c>
      <c r="AD35" s="186">
        <f t="shared" si="1"/>
        <v>1</v>
      </c>
      <c r="AE35" s="65">
        <f t="shared" si="2"/>
        <v>5</v>
      </c>
      <c r="AF35" s="66">
        <f t="shared" si="3"/>
        <v>3</v>
      </c>
      <c r="AG35" s="186">
        <f t="shared" si="4"/>
        <v>3</v>
      </c>
      <c r="AH35" s="65">
        <f t="shared" si="5"/>
        <v>5</v>
      </c>
      <c r="AI35" s="66">
        <f t="shared" si="6"/>
        <v>5</v>
      </c>
      <c r="AJ35" s="66">
        <f t="shared" si="7"/>
        <v>5</v>
      </c>
      <c r="AK35" s="66">
        <f t="shared" si="8"/>
        <v>5</v>
      </c>
      <c r="AL35" s="66">
        <f t="shared" si="9"/>
        <v>5</v>
      </c>
      <c r="AM35" s="186">
        <f t="shared" si="10"/>
        <v>5</v>
      </c>
      <c r="AN35" s="65">
        <f t="shared" si="11"/>
        <v>5</v>
      </c>
      <c r="AO35" s="186">
        <f t="shared" si="12"/>
        <v>3</v>
      </c>
      <c r="AP35" s="65">
        <f t="shared" si="13"/>
        <v>1</v>
      </c>
      <c r="AQ35" s="186">
        <f t="shared" si="14"/>
        <v>4</v>
      </c>
      <c r="AR35" s="66">
        <f t="shared" si="116"/>
        <v>2.5</v>
      </c>
      <c r="AS35" s="66">
        <f t="shared" si="117"/>
        <v>3.6666666666666665</v>
      </c>
      <c r="AT35" s="66">
        <f t="shared" si="118"/>
        <v>5</v>
      </c>
      <c r="AU35" s="66">
        <f t="shared" si="119"/>
        <v>4</v>
      </c>
      <c r="AV35" s="66">
        <f t="shared" si="120"/>
        <v>2.5</v>
      </c>
      <c r="AW35" s="66">
        <f t="shared" si="121"/>
        <v>3.5333333333333328</v>
      </c>
      <c r="AX35" s="233">
        <f t="shared" si="53"/>
        <v>1</v>
      </c>
      <c r="AY35" s="55"/>
      <c r="BB35" s="65"/>
      <c r="BC35" s="66"/>
      <c r="BD35" s="66"/>
      <c r="BE35" s="66"/>
      <c r="BF35" s="66"/>
      <c r="BG35" s="66"/>
      <c r="BH35" s="66"/>
      <c r="BI35" s="66"/>
      <c r="BJ35" s="66"/>
      <c r="BK35" s="66"/>
      <c r="BL35" s="66"/>
      <c r="BM35" s="66"/>
      <c r="BN35" s="66"/>
      <c r="BO35" s="66"/>
      <c r="BP35" s="186"/>
      <c r="BQ35" s="314">
        <f t="shared" si="30"/>
        <v>0</v>
      </c>
      <c r="BR35" s="161"/>
      <c r="BS35" s="65">
        <f t="shared" si="31"/>
        <v>4</v>
      </c>
      <c r="BT35" s="66">
        <f t="shared" si="32"/>
        <v>1</v>
      </c>
      <c r="BU35" s="66">
        <f t="shared" si="33"/>
        <v>5</v>
      </c>
      <c r="BV35" s="66">
        <f t="shared" si="34"/>
        <v>3</v>
      </c>
      <c r="BW35" s="66">
        <f t="shared" si="35"/>
        <v>3</v>
      </c>
      <c r="BX35" s="66">
        <f t="shared" si="36"/>
        <v>5</v>
      </c>
      <c r="BY35" s="66">
        <f t="shared" si="37"/>
        <v>5</v>
      </c>
      <c r="BZ35" s="66">
        <f t="shared" si="38"/>
        <v>5</v>
      </c>
      <c r="CA35" s="66">
        <f t="shared" si="39"/>
        <v>5</v>
      </c>
      <c r="CB35" s="66">
        <f t="shared" si="40"/>
        <v>5</v>
      </c>
      <c r="CC35" s="66">
        <f t="shared" si="41"/>
        <v>5</v>
      </c>
      <c r="CD35" s="66">
        <f t="shared" si="42"/>
        <v>5</v>
      </c>
      <c r="CE35" s="66">
        <f t="shared" si="43"/>
        <v>3</v>
      </c>
      <c r="CF35" s="66">
        <f t="shared" si="44"/>
        <v>1</v>
      </c>
      <c r="CG35" s="186">
        <f t="shared" si="45"/>
        <v>4</v>
      </c>
      <c r="CH35" s="314">
        <f t="shared" si="46"/>
        <v>1</v>
      </c>
      <c r="CI35" s="60"/>
      <c r="CJ35" s="316">
        <f t="shared" si="122"/>
        <v>3.5333333333333328</v>
      </c>
      <c r="CK35" s="317"/>
      <c r="CL35" s="318">
        <f t="shared" si="124"/>
        <v>3.5333333333333328</v>
      </c>
      <c r="CM35" s="316">
        <f t="shared" si="56"/>
        <v>2.5</v>
      </c>
      <c r="CN35" s="317">
        <f t="shared" si="57"/>
        <v>0</v>
      </c>
      <c r="CO35" s="317">
        <f t="shared" si="58"/>
        <v>2.5</v>
      </c>
      <c r="CP35" s="317">
        <f t="shared" si="59"/>
        <v>3.6666666666666665</v>
      </c>
      <c r="CQ35" s="317">
        <f t="shared" si="60"/>
        <v>0</v>
      </c>
      <c r="CR35" s="317">
        <f t="shared" si="61"/>
        <v>3.6666666666666665</v>
      </c>
      <c r="CS35" s="317">
        <f t="shared" si="62"/>
        <v>5</v>
      </c>
      <c r="CT35" s="317">
        <f t="shared" si="63"/>
        <v>0</v>
      </c>
      <c r="CU35" s="317">
        <f t="shared" si="64"/>
        <v>5</v>
      </c>
      <c r="CV35" s="317">
        <f t="shared" si="65"/>
        <v>4</v>
      </c>
      <c r="CW35" s="317">
        <f t="shared" si="66"/>
        <v>0</v>
      </c>
      <c r="CX35" s="317">
        <f t="shared" si="67"/>
        <v>4</v>
      </c>
      <c r="CY35" s="317">
        <f t="shared" si="68"/>
        <v>2.5</v>
      </c>
      <c r="CZ35" s="317">
        <f t="shared" si="69"/>
        <v>0</v>
      </c>
      <c r="DA35" s="318">
        <f t="shared" si="70"/>
        <v>2.5</v>
      </c>
      <c r="DB35" s="317">
        <f t="shared" si="71"/>
        <v>4</v>
      </c>
      <c r="DC35" s="317">
        <f t="shared" si="72"/>
        <v>0</v>
      </c>
      <c r="DD35" s="317">
        <f t="shared" si="73"/>
        <v>4</v>
      </c>
      <c r="DE35" s="317">
        <f t="shared" si="74"/>
        <v>1</v>
      </c>
      <c r="DF35" s="317">
        <f t="shared" si="75"/>
        <v>0</v>
      </c>
      <c r="DG35" s="317">
        <f t="shared" si="76"/>
        <v>1</v>
      </c>
      <c r="DH35" s="317">
        <f t="shared" si="77"/>
        <v>5</v>
      </c>
      <c r="DI35" s="317">
        <f t="shared" si="78"/>
        <v>0</v>
      </c>
      <c r="DJ35" s="317">
        <f t="shared" si="79"/>
        <v>5</v>
      </c>
      <c r="DK35" s="317">
        <f t="shared" si="80"/>
        <v>3</v>
      </c>
      <c r="DL35" s="317">
        <f t="shared" si="81"/>
        <v>0</v>
      </c>
      <c r="DM35" s="317">
        <f t="shared" si="82"/>
        <v>3</v>
      </c>
      <c r="DN35" s="317">
        <f t="shared" si="83"/>
        <v>3</v>
      </c>
      <c r="DO35" s="317">
        <f t="shared" si="84"/>
        <v>0</v>
      </c>
      <c r="DP35" s="317">
        <f t="shared" si="85"/>
        <v>3</v>
      </c>
      <c r="DQ35" s="317">
        <f t="shared" si="86"/>
        <v>5</v>
      </c>
      <c r="DR35" s="317">
        <f t="shared" si="87"/>
        <v>0</v>
      </c>
      <c r="DS35" s="317">
        <f t="shared" si="88"/>
        <v>5</v>
      </c>
      <c r="DT35" s="317">
        <f t="shared" si="89"/>
        <v>5</v>
      </c>
      <c r="DU35" s="317">
        <f t="shared" si="90"/>
        <v>0</v>
      </c>
      <c r="DV35" s="317">
        <f t="shared" si="91"/>
        <v>5</v>
      </c>
      <c r="DW35" s="317">
        <f t="shared" si="92"/>
        <v>5</v>
      </c>
      <c r="DX35" s="317">
        <f t="shared" si="93"/>
        <v>0</v>
      </c>
      <c r="DY35" s="317">
        <f t="shared" si="94"/>
        <v>5</v>
      </c>
      <c r="DZ35" s="317">
        <f t="shared" si="95"/>
        <v>5</v>
      </c>
      <c r="EA35" s="317">
        <f t="shared" si="96"/>
        <v>0</v>
      </c>
      <c r="EB35" s="317">
        <f t="shared" si="97"/>
        <v>5</v>
      </c>
      <c r="EC35" s="317">
        <f t="shared" si="98"/>
        <v>5</v>
      </c>
      <c r="ED35" s="317">
        <f t="shared" si="99"/>
        <v>0</v>
      </c>
      <c r="EE35" s="317">
        <f t="shared" si="100"/>
        <v>5</v>
      </c>
      <c r="EF35" s="317">
        <f t="shared" si="101"/>
        <v>5</v>
      </c>
      <c r="EG35" s="317">
        <f t="shared" si="102"/>
        <v>0</v>
      </c>
      <c r="EH35" s="317">
        <f t="shared" si="103"/>
        <v>5</v>
      </c>
      <c r="EI35" s="317">
        <f t="shared" si="104"/>
        <v>5</v>
      </c>
      <c r="EJ35" s="317">
        <f t="shared" si="105"/>
        <v>0</v>
      </c>
      <c r="EK35" s="317">
        <f t="shared" si="106"/>
        <v>5</v>
      </c>
      <c r="EL35" s="317">
        <f t="shared" si="107"/>
        <v>3</v>
      </c>
      <c r="EM35" s="317">
        <f t="shared" si="108"/>
        <v>0</v>
      </c>
      <c r="EN35" s="317">
        <f t="shared" si="109"/>
        <v>3</v>
      </c>
      <c r="EO35" s="317">
        <f t="shared" si="110"/>
        <v>1</v>
      </c>
      <c r="EP35" s="317">
        <f t="shared" si="111"/>
        <v>0</v>
      </c>
      <c r="EQ35" s="317">
        <f t="shared" si="112"/>
        <v>1</v>
      </c>
      <c r="ER35" s="317">
        <f t="shared" si="113"/>
        <v>4</v>
      </c>
      <c r="ES35" s="317">
        <f t="shared" si="114"/>
        <v>0</v>
      </c>
      <c r="ET35" s="318">
        <f t="shared" si="115"/>
        <v>4</v>
      </c>
    </row>
    <row r="36" spans="2:150" s="1" customFormat="1" ht="30" x14ac:dyDescent="0.25">
      <c r="B36" s="210">
        <v>30</v>
      </c>
      <c r="C36" s="235">
        <v>43070</v>
      </c>
      <c r="D36" s="211" t="s">
        <v>328</v>
      </c>
      <c r="E36" s="211" t="s">
        <v>74</v>
      </c>
      <c r="F36" s="211" t="s">
        <v>43</v>
      </c>
      <c r="G36" s="211" t="s">
        <v>357</v>
      </c>
      <c r="H36" s="211" t="s">
        <v>410</v>
      </c>
      <c r="I36" s="211" t="s">
        <v>107</v>
      </c>
      <c r="J36" s="211" t="s">
        <v>140</v>
      </c>
      <c r="K36" s="245" t="s">
        <v>418</v>
      </c>
      <c r="L36" s="210">
        <v>2</v>
      </c>
      <c r="M36" s="252">
        <v>1</v>
      </c>
      <c r="N36" s="210">
        <v>5</v>
      </c>
      <c r="O36" s="212">
        <v>1</v>
      </c>
      <c r="P36" s="213">
        <v>1</v>
      </c>
      <c r="Q36" s="210">
        <v>4</v>
      </c>
      <c r="R36" s="212">
        <v>5</v>
      </c>
      <c r="S36" s="212">
        <v>5</v>
      </c>
      <c r="T36" s="212">
        <v>3</v>
      </c>
      <c r="U36" s="212">
        <v>3</v>
      </c>
      <c r="V36" s="213">
        <v>2</v>
      </c>
      <c r="W36" s="210">
        <v>5</v>
      </c>
      <c r="X36" s="213">
        <v>4</v>
      </c>
      <c r="Y36" s="254">
        <v>1</v>
      </c>
      <c r="Z36" s="213">
        <v>3</v>
      </c>
      <c r="AA36" s="174"/>
      <c r="AB36" s="179" t="s">
        <v>415</v>
      </c>
      <c r="AC36" s="65">
        <f t="shared" si="0"/>
        <v>3.6666666666666665</v>
      </c>
      <c r="AD36" s="186">
        <f t="shared" si="1"/>
        <v>1</v>
      </c>
      <c r="AE36" s="65">
        <f t="shared" si="2"/>
        <v>3.8333333333333335</v>
      </c>
      <c r="AF36" s="66">
        <f t="shared" si="3"/>
        <v>3.3333333333333335</v>
      </c>
      <c r="AG36" s="186">
        <f t="shared" si="4"/>
        <v>3.6666666666666665</v>
      </c>
      <c r="AH36" s="65">
        <f t="shared" si="5"/>
        <v>4.666666666666667</v>
      </c>
      <c r="AI36" s="66">
        <f t="shared" si="6"/>
        <v>4.333333333333333</v>
      </c>
      <c r="AJ36" s="66">
        <f t="shared" si="7"/>
        <v>4</v>
      </c>
      <c r="AK36" s="66">
        <f t="shared" si="8"/>
        <v>3.5</v>
      </c>
      <c r="AL36" s="66">
        <f t="shared" si="9"/>
        <v>4.166666666666667</v>
      </c>
      <c r="AM36" s="186">
        <f t="shared" si="10"/>
        <v>4.5</v>
      </c>
      <c r="AN36" s="65">
        <f t="shared" si="11"/>
        <v>3.6</v>
      </c>
      <c r="AO36" s="186">
        <f t="shared" si="12"/>
        <v>3.3333333333333335</v>
      </c>
      <c r="AP36" s="65">
        <f t="shared" si="13"/>
        <v>1</v>
      </c>
      <c r="AQ36" s="186">
        <f t="shared" si="14"/>
        <v>3</v>
      </c>
      <c r="AR36" s="66">
        <f t="shared" ref="AR36:AR40" si="126">AVERAGE(AC36:AD36)</f>
        <v>2.333333333333333</v>
      </c>
      <c r="AS36" s="66">
        <f t="shared" si="117"/>
        <v>3.6111111111111112</v>
      </c>
      <c r="AT36" s="66">
        <f t="shared" si="118"/>
        <v>4.1944444444444446</v>
      </c>
      <c r="AU36" s="66">
        <f t="shared" si="119"/>
        <v>3.4666666666666668</v>
      </c>
      <c r="AV36" s="66">
        <f t="shared" si="120"/>
        <v>2</v>
      </c>
      <c r="AW36" s="66">
        <f t="shared" si="121"/>
        <v>3.1211111111111114</v>
      </c>
      <c r="AX36" s="233">
        <f t="shared" si="53"/>
        <v>6</v>
      </c>
      <c r="BB36" s="65">
        <f t="shared" si="15"/>
        <v>3.5</v>
      </c>
      <c r="BC36" s="66">
        <f t="shared" si="16"/>
        <v>1</v>
      </c>
      <c r="BD36" s="66">
        <f t="shared" si="17"/>
        <v>3.75</v>
      </c>
      <c r="BE36" s="66">
        <f t="shared" si="18"/>
        <v>3.5</v>
      </c>
      <c r="BF36" s="66">
        <f t="shared" si="19"/>
        <v>3.75</v>
      </c>
      <c r="BG36" s="66">
        <f t="shared" si="20"/>
        <v>4.5</v>
      </c>
      <c r="BH36" s="66">
        <f t="shared" si="21"/>
        <v>4.5</v>
      </c>
      <c r="BI36" s="66">
        <f t="shared" si="22"/>
        <v>4</v>
      </c>
      <c r="BJ36" s="66">
        <f t="shared" si="23"/>
        <v>3.75</v>
      </c>
      <c r="BK36" s="66">
        <f t="shared" si="24"/>
        <v>3.75</v>
      </c>
      <c r="BL36" s="66">
        <f t="shared" si="25"/>
        <v>4.25</v>
      </c>
      <c r="BM36" s="66">
        <f t="shared" si="26"/>
        <v>3.75</v>
      </c>
      <c r="BN36" s="66">
        <f t="shared" si="27"/>
        <v>3.5</v>
      </c>
      <c r="BO36" s="66">
        <f t="shared" si="28"/>
        <v>1</v>
      </c>
      <c r="BP36" s="186">
        <f t="shared" si="29"/>
        <v>3.5</v>
      </c>
      <c r="BQ36" s="314">
        <f t="shared" si="30"/>
        <v>4</v>
      </c>
      <c r="BS36" s="65">
        <f t="shared" si="31"/>
        <v>4</v>
      </c>
      <c r="BT36" s="66">
        <f t="shared" si="32"/>
        <v>1</v>
      </c>
      <c r="BU36" s="66">
        <f t="shared" si="33"/>
        <v>4</v>
      </c>
      <c r="BV36" s="66">
        <f t="shared" si="34"/>
        <v>3</v>
      </c>
      <c r="BW36" s="66">
        <f t="shared" si="35"/>
        <v>3.5</v>
      </c>
      <c r="BX36" s="66">
        <f t="shared" si="36"/>
        <v>5</v>
      </c>
      <c r="BY36" s="66">
        <f t="shared" si="37"/>
        <v>4</v>
      </c>
      <c r="BZ36" s="66">
        <f t="shared" si="38"/>
        <v>4</v>
      </c>
      <c r="CA36" s="66">
        <f t="shared" si="39"/>
        <v>3</v>
      </c>
      <c r="CB36" s="66">
        <f t="shared" si="40"/>
        <v>5</v>
      </c>
      <c r="CC36" s="66">
        <f t="shared" si="41"/>
        <v>5</v>
      </c>
      <c r="CD36" s="66">
        <f t="shared" si="42"/>
        <v>3</v>
      </c>
      <c r="CE36" s="66">
        <f t="shared" si="43"/>
        <v>3</v>
      </c>
      <c r="CF36" s="66">
        <f t="shared" si="44"/>
        <v>1</v>
      </c>
      <c r="CG36" s="186">
        <f t="shared" si="45"/>
        <v>2</v>
      </c>
      <c r="CH36" s="314">
        <f t="shared" si="46"/>
        <v>2</v>
      </c>
      <c r="CJ36" s="316">
        <f t="shared" si="122"/>
        <v>3.1211111111111114</v>
      </c>
      <c r="CK36" s="317">
        <f t="shared" si="125"/>
        <v>3.1833333333333331</v>
      </c>
      <c r="CL36" s="318">
        <f t="shared" si="124"/>
        <v>2.9666666666666663</v>
      </c>
      <c r="CM36" s="316">
        <f t="shared" si="56"/>
        <v>2.333333333333333</v>
      </c>
      <c r="CN36" s="317">
        <f t="shared" si="57"/>
        <v>2.25</v>
      </c>
      <c r="CO36" s="317">
        <f t="shared" si="58"/>
        <v>2.5</v>
      </c>
      <c r="CP36" s="317">
        <f t="shared" si="59"/>
        <v>3.6111111111111112</v>
      </c>
      <c r="CQ36" s="317">
        <f t="shared" si="60"/>
        <v>3.6666666666666665</v>
      </c>
      <c r="CR36" s="317">
        <f t="shared" si="61"/>
        <v>3.5</v>
      </c>
      <c r="CS36" s="317">
        <f t="shared" si="62"/>
        <v>4.1944444444444446</v>
      </c>
      <c r="CT36" s="317">
        <f t="shared" si="63"/>
        <v>4.125</v>
      </c>
      <c r="CU36" s="317">
        <f t="shared" si="64"/>
        <v>4.333333333333333</v>
      </c>
      <c r="CV36" s="317">
        <f t="shared" si="65"/>
        <v>3.4666666666666668</v>
      </c>
      <c r="CW36" s="317">
        <f t="shared" si="66"/>
        <v>3.625</v>
      </c>
      <c r="CX36" s="317">
        <f t="shared" si="67"/>
        <v>3</v>
      </c>
      <c r="CY36" s="317">
        <f t="shared" si="68"/>
        <v>2</v>
      </c>
      <c r="CZ36" s="317">
        <f t="shared" si="69"/>
        <v>2.25</v>
      </c>
      <c r="DA36" s="318">
        <f t="shared" si="70"/>
        <v>1.5</v>
      </c>
      <c r="DB36" s="319">
        <f t="shared" si="71"/>
        <v>3.6666666666666665</v>
      </c>
      <c r="DC36" s="319">
        <f t="shared" si="72"/>
        <v>3.5</v>
      </c>
      <c r="DD36" s="319">
        <f t="shared" si="73"/>
        <v>4</v>
      </c>
      <c r="DE36" s="319">
        <f t="shared" si="74"/>
        <v>1</v>
      </c>
      <c r="DF36" s="319">
        <f t="shared" si="75"/>
        <v>1</v>
      </c>
      <c r="DG36" s="319">
        <f t="shared" si="76"/>
        <v>1</v>
      </c>
      <c r="DH36" s="319">
        <f t="shared" si="77"/>
        <v>3.8333333333333335</v>
      </c>
      <c r="DI36" s="319">
        <f t="shared" si="78"/>
        <v>3.75</v>
      </c>
      <c r="DJ36" s="319">
        <f t="shared" si="79"/>
        <v>4</v>
      </c>
      <c r="DK36" s="319">
        <f t="shared" si="80"/>
        <v>3.3333333333333335</v>
      </c>
      <c r="DL36" s="319">
        <f t="shared" si="81"/>
        <v>3.5</v>
      </c>
      <c r="DM36" s="319">
        <f t="shared" si="82"/>
        <v>3</v>
      </c>
      <c r="DN36" s="319">
        <f t="shared" si="83"/>
        <v>3.6666666666666665</v>
      </c>
      <c r="DO36" s="319">
        <f t="shared" si="84"/>
        <v>3.75</v>
      </c>
      <c r="DP36" s="319">
        <f t="shared" si="85"/>
        <v>3.5</v>
      </c>
      <c r="DQ36" s="319">
        <f t="shared" si="86"/>
        <v>4.666666666666667</v>
      </c>
      <c r="DR36" s="319">
        <f t="shared" si="87"/>
        <v>4.5</v>
      </c>
      <c r="DS36" s="319">
        <f t="shared" si="88"/>
        <v>5</v>
      </c>
      <c r="DT36" s="319">
        <f t="shared" si="89"/>
        <v>4.333333333333333</v>
      </c>
      <c r="DU36" s="319">
        <f t="shared" si="90"/>
        <v>4.5</v>
      </c>
      <c r="DV36" s="319">
        <f t="shared" si="91"/>
        <v>4</v>
      </c>
      <c r="DW36" s="319">
        <f t="shared" si="92"/>
        <v>4</v>
      </c>
      <c r="DX36" s="319">
        <f t="shared" si="93"/>
        <v>4</v>
      </c>
      <c r="DY36" s="319">
        <f t="shared" si="94"/>
        <v>4</v>
      </c>
      <c r="DZ36" s="319">
        <f t="shared" si="95"/>
        <v>3.5</v>
      </c>
      <c r="EA36" s="319">
        <f t="shared" si="96"/>
        <v>3.75</v>
      </c>
      <c r="EB36" s="319">
        <f t="shared" si="97"/>
        <v>3</v>
      </c>
      <c r="EC36" s="319">
        <f t="shared" si="98"/>
        <v>4.166666666666667</v>
      </c>
      <c r="ED36" s="319">
        <f t="shared" si="99"/>
        <v>3.75</v>
      </c>
      <c r="EE36" s="319">
        <f t="shared" si="100"/>
        <v>5</v>
      </c>
      <c r="EF36" s="319">
        <f t="shared" si="101"/>
        <v>4.5</v>
      </c>
      <c r="EG36" s="319">
        <f t="shared" si="102"/>
        <v>4.25</v>
      </c>
      <c r="EH36" s="319">
        <f t="shared" si="103"/>
        <v>5</v>
      </c>
      <c r="EI36" s="319">
        <f t="shared" si="104"/>
        <v>3.6</v>
      </c>
      <c r="EJ36" s="319">
        <f t="shared" si="105"/>
        <v>3.75</v>
      </c>
      <c r="EK36" s="319">
        <f t="shared" si="106"/>
        <v>3</v>
      </c>
      <c r="EL36" s="319">
        <f t="shared" si="107"/>
        <v>3.3333333333333335</v>
      </c>
      <c r="EM36" s="319">
        <f t="shared" si="108"/>
        <v>3.5</v>
      </c>
      <c r="EN36" s="319">
        <f t="shared" si="109"/>
        <v>3</v>
      </c>
      <c r="EO36" s="319">
        <f t="shared" si="110"/>
        <v>1</v>
      </c>
      <c r="EP36" s="319">
        <f t="shared" si="111"/>
        <v>1</v>
      </c>
      <c r="EQ36" s="319">
        <f t="shared" si="112"/>
        <v>1</v>
      </c>
      <c r="ER36" s="319">
        <f t="shared" si="113"/>
        <v>3</v>
      </c>
      <c r="ES36" s="319">
        <f t="shared" si="114"/>
        <v>3.5</v>
      </c>
      <c r="ET36" s="318">
        <f t="shared" si="115"/>
        <v>2</v>
      </c>
    </row>
    <row r="37" spans="2:150" s="1" customFormat="1" ht="30" x14ac:dyDescent="0.25">
      <c r="B37" s="210">
        <v>31</v>
      </c>
      <c r="C37" s="235">
        <v>43070</v>
      </c>
      <c r="D37" s="211" t="s">
        <v>328</v>
      </c>
      <c r="E37" s="211" t="s">
        <v>74</v>
      </c>
      <c r="F37" s="211" t="s">
        <v>356</v>
      </c>
      <c r="G37" s="211" t="s">
        <v>70</v>
      </c>
      <c r="H37" s="211" t="s">
        <v>411</v>
      </c>
      <c r="I37" s="211" t="s">
        <v>107</v>
      </c>
      <c r="J37" s="211" t="s">
        <v>140</v>
      </c>
      <c r="K37" s="245" t="s">
        <v>418</v>
      </c>
      <c r="L37" s="210">
        <v>3</v>
      </c>
      <c r="M37" s="252">
        <v>1</v>
      </c>
      <c r="N37" s="210">
        <v>5</v>
      </c>
      <c r="O37" s="212">
        <v>4</v>
      </c>
      <c r="P37" s="213">
        <v>4</v>
      </c>
      <c r="Q37" s="210">
        <v>5</v>
      </c>
      <c r="R37" s="212"/>
      <c r="S37" s="212">
        <v>5</v>
      </c>
      <c r="T37" s="212">
        <v>3</v>
      </c>
      <c r="U37" s="212">
        <v>5</v>
      </c>
      <c r="V37" s="213">
        <v>5</v>
      </c>
      <c r="W37" s="210">
        <v>3</v>
      </c>
      <c r="X37" s="213">
        <v>4</v>
      </c>
      <c r="Y37" s="254">
        <v>1</v>
      </c>
      <c r="Z37" s="213">
        <v>3</v>
      </c>
      <c r="AA37" s="174"/>
      <c r="AB37" s="179" t="s">
        <v>91</v>
      </c>
      <c r="AC37" s="65">
        <f t="shared" si="0"/>
        <v>2.6666666666666665</v>
      </c>
      <c r="AD37" s="186">
        <f t="shared" si="1"/>
        <v>1</v>
      </c>
      <c r="AE37" s="65">
        <f t="shared" si="2"/>
        <v>3.6666666666666665</v>
      </c>
      <c r="AF37" s="66">
        <f t="shared" si="3"/>
        <v>3</v>
      </c>
      <c r="AG37" s="186">
        <f t="shared" si="4"/>
        <v>3.3333333333333335</v>
      </c>
      <c r="AH37" s="65">
        <f t="shared" si="5"/>
        <v>4.333333333333333</v>
      </c>
      <c r="AI37" s="66">
        <f t="shared" si="6"/>
        <v>5</v>
      </c>
      <c r="AJ37" s="66">
        <f t="shared" si="7"/>
        <v>5</v>
      </c>
      <c r="AK37" s="66">
        <f t="shared" si="8"/>
        <v>4</v>
      </c>
      <c r="AL37" s="66">
        <f t="shared" si="9"/>
        <v>3.6666666666666665</v>
      </c>
      <c r="AM37" s="186">
        <f t="shared" si="10"/>
        <v>3.6666666666666665</v>
      </c>
      <c r="AN37" s="65">
        <f t="shared" si="11"/>
        <v>3.6666666666666665</v>
      </c>
      <c r="AO37" s="186">
        <f t="shared" si="12"/>
        <v>3.3333333333333335</v>
      </c>
      <c r="AP37" s="65">
        <f t="shared" si="13"/>
        <v>1</v>
      </c>
      <c r="AQ37" s="186">
        <f t="shared" si="14"/>
        <v>3.6666666666666665</v>
      </c>
      <c r="AR37" s="66">
        <f t="shared" si="126"/>
        <v>1.8333333333333333</v>
      </c>
      <c r="AS37" s="66">
        <f t="shared" ref="AS37:AS43" si="127">AVERAGE(AE37:AG37)</f>
        <v>3.3333333333333335</v>
      </c>
      <c r="AT37" s="66">
        <f t="shared" ref="AT37:AT43" si="128">AVERAGE(AH37:AM37)</f>
        <v>4.2777777777777777</v>
      </c>
      <c r="AU37" s="66">
        <f t="shared" ref="AU37:AU43" si="129">AVERAGE(AN37:AO37)</f>
        <v>3.5</v>
      </c>
      <c r="AV37" s="66">
        <f t="shared" ref="AV37:AV43" si="130">AVERAGE(AP37:AQ37)</f>
        <v>2.333333333333333</v>
      </c>
      <c r="AW37" s="66">
        <f t="shared" ref="AW37:AW43" si="131">AVERAGE(AR37:AV37)</f>
        <v>3.0555555555555558</v>
      </c>
      <c r="AX37" s="233">
        <f t="shared" si="53"/>
        <v>3</v>
      </c>
      <c r="AY37" s="55"/>
      <c r="BB37" s="65">
        <f t="shared" si="15"/>
        <v>3</v>
      </c>
      <c r="BC37" s="66">
        <f t="shared" si="16"/>
        <v>1</v>
      </c>
      <c r="BD37" s="66">
        <f t="shared" si="17"/>
        <v>4</v>
      </c>
      <c r="BE37" s="66">
        <f t="shared" si="18"/>
        <v>3</v>
      </c>
      <c r="BF37" s="66">
        <f t="shared" si="19"/>
        <v>4</v>
      </c>
      <c r="BG37" s="66">
        <f t="shared" si="20"/>
        <v>5</v>
      </c>
      <c r="BH37" s="66">
        <f t="shared" si="21"/>
        <v>5</v>
      </c>
      <c r="BI37" s="66">
        <f t="shared" si="22"/>
        <v>5</v>
      </c>
      <c r="BJ37" s="66">
        <f t="shared" si="23"/>
        <v>4</v>
      </c>
      <c r="BK37" s="66">
        <f t="shared" si="24"/>
        <v>5</v>
      </c>
      <c r="BL37" s="66">
        <f t="shared" si="25"/>
        <v>5</v>
      </c>
      <c r="BM37" s="66">
        <f t="shared" si="26"/>
        <v>4</v>
      </c>
      <c r="BN37" s="66">
        <f t="shared" si="27"/>
        <v>4</v>
      </c>
      <c r="BO37" s="66">
        <f t="shared" si="28"/>
        <v>1</v>
      </c>
      <c r="BP37" s="186">
        <f t="shared" si="29"/>
        <v>4</v>
      </c>
      <c r="BQ37" s="314">
        <f t="shared" si="30"/>
        <v>1</v>
      </c>
      <c r="BR37" s="161"/>
      <c r="BS37" s="65">
        <f t="shared" si="31"/>
        <v>2.5</v>
      </c>
      <c r="BT37" s="66">
        <f t="shared" si="32"/>
        <v>1</v>
      </c>
      <c r="BU37" s="66">
        <f t="shared" si="33"/>
        <v>3.5</v>
      </c>
      <c r="BV37" s="66">
        <f t="shared" si="34"/>
        <v>3</v>
      </c>
      <c r="BW37" s="66">
        <f t="shared" si="35"/>
        <v>3</v>
      </c>
      <c r="BX37" s="66">
        <f t="shared" si="36"/>
        <v>4</v>
      </c>
      <c r="BY37" s="66">
        <f t="shared" si="37"/>
        <v>5</v>
      </c>
      <c r="BZ37" s="66">
        <f t="shared" si="38"/>
        <v>5</v>
      </c>
      <c r="CA37" s="66">
        <f t="shared" si="39"/>
        <v>4</v>
      </c>
      <c r="CB37" s="66">
        <f t="shared" si="40"/>
        <v>3</v>
      </c>
      <c r="CC37" s="66">
        <f t="shared" si="41"/>
        <v>3</v>
      </c>
      <c r="CD37" s="66">
        <f t="shared" si="42"/>
        <v>3.5</v>
      </c>
      <c r="CE37" s="66">
        <f t="shared" si="43"/>
        <v>3</v>
      </c>
      <c r="CF37" s="66">
        <f t="shared" si="44"/>
        <v>1</v>
      </c>
      <c r="CG37" s="186">
        <f t="shared" si="45"/>
        <v>3.5</v>
      </c>
      <c r="CH37" s="314">
        <f t="shared" si="46"/>
        <v>2</v>
      </c>
      <c r="CI37" s="60"/>
      <c r="CJ37" s="316">
        <f t="shared" ref="CJ37:CJ43" si="132">+AW37</f>
        <v>3.0555555555555558</v>
      </c>
      <c r="CK37" s="317">
        <f t="shared" si="125"/>
        <v>3.4</v>
      </c>
      <c r="CL37" s="318">
        <f t="shared" si="124"/>
        <v>2.8833333333333333</v>
      </c>
      <c r="CM37" s="316">
        <f t="shared" si="56"/>
        <v>1.8333333333333333</v>
      </c>
      <c r="CN37" s="317">
        <f t="shared" si="57"/>
        <v>2</v>
      </c>
      <c r="CO37" s="317">
        <f t="shared" si="58"/>
        <v>1.75</v>
      </c>
      <c r="CP37" s="317">
        <f t="shared" si="59"/>
        <v>3.3333333333333335</v>
      </c>
      <c r="CQ37" s="317">
        <f t="shared" si="60"/>
        <v>3.6666666666666665</v>
      </c>
      <c r="CR37" s="317">
        <f t="shared" si="61"/>
        <v>3.1666666666666665</v>
      </c>
      <c r="CS37" s="317">
        <f t="shared" si="62"/>
        <v>4.2777777777777777</v>
      </c>
      <c r="CT37" s="317">
        <f t="shared" si="63"/>
        <v>4.833333333333333</v>
      </c>
      <c r="CU37" s="317">
        <f t="shared" si="64"/>
        <v>4</v>
      </c>
      <c r="CV37" s="317">
        <f t="shared" si="65"/>
        <v>3.5</v>
      </c>
      <c r="CW37" s="317">
        <f t="shared" si="66"/>
        <v>4</v>
      </c>
      <c r="CX37" s="317">
        <f t="shared" si="67"/>
        <v>3.25</v>
      </c>
      <c r="CY37" s="317">
        <f t="shared" si="68"/>
        <v>2.333333333333333</v>
      </c>
      <c r="CZ37" s="317">
        <f t="shared" si="69"/>
        <v>2.5</v>
      </c>
      <c r="DA37" s="318">
        <f t="shared" si="70"/>
        <v>2.25</v>
      </c>
      <c r="DB37" s="317">
        <f t="shared" si="71"/>
        <v>2.6666666666666665</v>
      </c>
      <c r="DC37" s="317">
        <f t="shared" si="72"/>
        <v>3</v>
      </c>
      <c r="DD37" s="317">
        <f t="shared" si="73"/>
        <v>2.5</v>
      </c>
      <c r="DE37" s="317">
        <f t="shared" si="74"/>
        <v>1</v>
      </c>
      <c r="DF37" s="317">
        <f t="shared" si="75"/>
        <v>1</v>
      </c>
      <c r="DG37" s="317">
        <f t="shared" si="76"/>
        <v>1</v>
      </c>
      <c r="DH37" s="317">
        <f t="shared" si="77"/>
        <v>3.6666666666666665</v>
      </c>
      <c r="DI37" s="317">
        <f t="shared" si="78"/>
        <v>4</v>
      </c>
      <c r="DJ37" s="317">
        <f t="shared" si="79"/>
        <v>3.5</v>
      </c>
      <c r="DK37" s="317">
        <f t="shared" si="80"/>
        <v>3</v>
      </c>
      <c r="DL37" s="317">
        <f t="shared" si="81"/>
        <v>3</v>
      </c>
      <c r="DM37" s="317">
        <f t="shared" si="82"/>
        <v>3</v>
      </c>
      <c r="DN37" s="317">
        <f t="shared" si="83"/>
        <v>3.3333333333333335</v>
      </c>
      <c r="DO37" s="317">
        <f t="shared" si="84"/>
        <v>4</v>
      </c>
      <c r="DP37" s="317">
        <f t="shared" si="85"/>
        <v>3</v>
      </c>
      <c r="DQ37" s="317">
        <f t="shared" si="86"/>
        <v>4.333333333333333</v>
      </c>
      <c r="DR37" s="317">
        <f t="shared" si="87"/>
        <v>5</v>
      </c>
      <c r="DS37" s="317">
        <f t="shared" si="88"/>
        <v>4</v>
      </c>
      <c r="DT37" s="317">
        <f t="shared" si="89"/>
        <v>5</v>
      </c>
      <c r="DU37" s="317">
        <f t="shared" si="90"/>
        <v>5</v>
      </c>
      <c r="DV37" s="317">
        <f t="shared" si="91"/>
        <v>5</v>
      </c>
      <c r="DW37" s="317">
        <f t="shared" si="92"/>
        <v>5</v>
      </c>
      <c r="DX37" s="317">
        <f t="shared" si="93"/>
        <v>5</v>
      </c>
      <c r="DY37" s="317">
        <f t="shared" si="94"/>
        <v>5</v>
      </c>
      <c r="DZ37" s="317">
        <f t="shared" si="95"/>
        <v>4</v>
      </c>
      <c r="EA37" s="317">
        <f t="shared" si="96"/>
        <v>4</v>
      </c>
      <c r="EB37" s="317">
        <f t="shared" si="97"/>
        <v>4</v>
      </c>
      <c r="EC37" s="317">
        <f t="shared" si="98"/>
        <v>3.6666666666666665</v>
      </c>
      <c r="ED37" s="317">
        <f t="shared" si="99"/>
        <v>5</v>
      </c>
      <c r="EE37" s="317">
        <f t="shared" si="100"/>
        <v>3</v>
      </c>
      <c r="EF37" s="317">
        <f t="shared" si="101"/>
        <v>3.6666666666666665</v>
      </c>
      <c r="EG37" s="317">
        <f t="shared" si="102"/>
        <v>5</v>
      </c>
      <c r="EH37" s="317">
        <f t="shared" si="103"/>
        <v>3</v>
      </c>
      <c r="EI37" s="317">
        <f t="shared" si="104"/>
        <v>3.6666666666666665</v>
      </c>
      <c r="EJ37" s="317">
        <f t="shared" si="105"/>
        <v>4</v>
      </c>
      <c r="EK37" s="317">
        <f t="shared" si="106"/>
        <v>3.5</v>
      </c>
      <c r="EL37" s="317">
        <f t="shared" si="107"/>
        <v>3.3333333333333335</v>
      </c>
      <c r="EM37" s="317">
        <f t="shared" si="108"/>
        <v>4</v>
      </c>
      <c r="EN37" s="317">
        <f t="shared" si="109"/>
        <v>3</v>
      </c>
      <c r="EO37" s="317">
        <f t="shared" si="110"/>
        <v>1</v>
      </c>
      <c r="EP37" s="317">
        <f t="shared" si="111"/>
        <v>1</v>
      </c>
      <c r="EQ37" s="317">
        <f t="shared" si="112"/>
        <v>1</v>
      </c>
      <c r="ER37" s="317">
        <f t="shared" si="113"/>
        <v>3.6666666666666665</v>
      </c>
      <c r="ES37" s="317">
        <f t="shared" si="114"/>
        <v>4</v>
      </c>
      <c r="ET37" s="318">
        <f t="shared" si="115"/>
        <v>3.5</v>
      </c>
    </row>
    <row r="38" spans="2:150" s="1" customFormat="1" ht="30" x14ac:dyDescent="0.25">
      <c r="B38" s="210">
        <v>32</v>
      </c>
      <c r="C38" s="235">
        <v>43070</v>
      </c>
      <c r="D38" s="211"/>
      <c r="E38" s="211" t="s">
        <v>75</v>
      </c>
      <c r="F38" s="211" t="s">
        <v>43</v>
      </c>
      <c r="G38" s="211" t="s">
        <v>357</v>
      </c>
      <c r="H38" s="211" t="s">
        <v>410</v>
      </c>
      <c r="I38" s="211" t="s">
        <v>104</v>
      </c>
      <c r="J38" s="211" t="s">
        <v>137</v>
      </c>
      <c r="K38" s="245" t="s">
        <v>419</v>
      </c>
      <c r="L38" s="210">
        <v>2</v>
      </c>
      <c r="M38" s="252">
        <v>1</v>
      </c>
      <c r="N38" s="210">
        <v>4</v>
      </c>
      <c r="O38" s="212">
        <v>3</v>
      </c>
      <c r="P38" s="213">
        <v>2</v>
      </c>
      <c r="Q38" s="210">
        <v>4</v>
      </c>
      <c r="R38" s="212">
        <v>4</v>
      </c>
      <c r="S38" s="212">
        <v>4</v>
      </c>
      <c r="T38" s="212">
        <v>3</v>
      </c>
      <c r="U38" s="212">
        <v>3</v>
      </c>
      <c r="V38" s="213">
        <v>2</v>
      </c>
      <c r="W38" s="210">
        <v>4</v>
      </c>
      <c r="X38" s="213">
        <v>2</v>
      </c>
      <c r="Y38" s="254">
        <v>1</v>
      </c>
      <c r="Z38" s="213">
        <v>3</v>
      </c>
      <c r="AA38" s="174"/>
      <c r="AB38" s="179" t="s">
        <v>96</v>
      </c>
      <c r="AC38" s="65">
        <f t="shared" si="0"/>
        <v>2.5</v>
      </c>
      <c r="AD38" s="186">
        <f t="shared" si="1"/>
        <v>1</v>
      </c>
      <c r="AE38" s="65">
        <f t="shared" si="2"/>
        <v>4</v>
      </c>
      <c r="AF38" s="66">
        <f t="shared" si="3"/>
        <v>2.5</v>
      </c>
      <c r="AG38" s="186">
        <f t="shared" si="4"/>
        <v>2.5</v>
      </c>
      <c r="AH38" s="65">
        <f t="shared" si="5"/>
        <v>4.5</v>
      </c>
      <c r="AI38" s="66">
        <f t="shared" si="6"/>
        <v>5</v>
      </c>
      <c r="AJ38" s="66">
        <f t="shared" si="7"/>
        <v>5</v>
      </c>
      <c r="AK38" s="66">
        <f t="shared" si="8"/>
        <v>4</v>
      </c>
      <c r="AL38" s="66">
        <f t="shared" si="9"/>
        <v>2.5</v>
      </c>
      <c r="AM38" s="186">
        <f t="shared" si="10"/>
        <v>1</v>
      </c>
      <c r="AN38" s="65">
        <f t="shared" si="11"/>
        <v>2.5</v>
      </c>
      <c r="AO38" s="186">
        <f t="shared" si="12"/>
        <v>3.5</v>
      </c>
      <c r="AP38" s="65">
        <f t="shared" si="13"/>
        <v>3</v>
      </c>
      <c r="AQ38" s="186">
        <f t="shared" si="14"/>
        <v>4</v>
      </c>
      <c r="AR38" s="66">
        <f t="shared" si="126"/>
        <v>1.75</v>
      </c>
      <c r="AS38" s="66">
        <f t="shared" si="127"/>
        <v>3</v>
      </c>
      <c r="AT38" s="66">
        <f t="shared" si="128"/>
        <v>3.6666666666666665</v>
      </c>
      <c r="AU38" s="66">
        <f t="shared" si="129"/>
        <v>3</v>
      </c>
      <c r="AV38" s="66">
        <f t="shared" si="130"/>
        <v>3.5</v>
      </c>
      <c r="AW38" s="66">
        <f t="shared" si="131"/>
        <v>2.9833333333333334</v>
      </c>
      <c r="AX38" s="233">
        <f t="shared" si="53"/>
        <v>2</v>
      </c>
      <c r="AY38" s="55"/>
      <c r="BB38" s="65"/>
      <c r="BC38" s="66"/>
      <c r="BD38" s="66"/>
      <c r="BE38" s="66"/>
      <c r="BF38" s="66"/>
      <c r="BG38" s="66"/>
      <c r="BH38" s="66"/>
      <c r="BI38" s="66"/>
      <c r="BJ38" s="66"/>
      <c r="BK38" s="66"/>
      <c r="BL38" s="66"/>
      <c r="BM38" s="66"/>
      <c r="BN38" s="66"/>
      <c r="BO38" s="66"/>
      <c r="BP38" s="186"/>
      <c r="BQ38" s="314">
        <f t="shared" si="30"/>
        <v>0</v>
      </c>
      <c r="BR38" s="161"/>
      <c r="BS38" s="65">
        <f t="shared" si="31"/>
        <v>2.5</v>
      </c>
      <c r="BT38" s="66">
        <f t="shared" si="32"/>
        <v>1</v>
      </c>
      <c r="BU38" s="66">
        <f t="shared" si="33"/>
        <v>4</v>
      </c>
      <c r="BV38" s="66">
        <f t="shared" si="34"/>
        <v>2.5</v>
      </c>
      <c r="BW38" s="66">
        <f t="shared" si="35"/>
        <v>2.5</v>
      </c>
      <c r="BX38" s="66">
        <f t="shared" si="36"/>
        <v>4.5</v>
      </c>
      <c r="BY38" s="66">
        <f t="shared" si="37"/>
        <v>5</v>
      </c>
      <c r="BZ38" s="66">
        <f t="shared" si="38"/>
        <v>5</v>
      </c>
      <c r="CA38" s="66">
        <f t="shared" si="39"/>
        <v>4</v>
      </c>
      <c r="CB38" s="66">
        <f t="shared" si="40"/>
        <v>2.5</v>
      </c>
      <c r="CC38" s="66">
        <f t="shared" si="41"/>
        <v>1</v>
      </c>
      <c r="CD38" s="66">
        <f t="shared" si="42"/>
        <v>2.5</v>
      </c>
      <c r="CE38" s="66">
        <f t="shared" si="43"/>
        <v>3.5</v>
      </c>
      <c r="CF38" s="66">
        <f t="shared" si="44"/>
        <v>3</v>
      </c>
      <c r="CG38" s="186">
        <f t="shared" si="45"/>
        <v>4</v>
      </c>
      <c r="CH38" s="314">
        <f t="shared" si="46"/>
        <v>2</v>
      </c>
      <c r="CI38" s="60"/>
      <c r="CJ38" s="316">
        <f t="shared" si="132"/>
        <v>2.9833333333333334</v>
      </c>
      <c r="CK38" s="317"/>
      <c r="CL38" s="318">
        <f t="shared" si="124"/>
        <v>2.9833333333333334</v>
      </c>
      <c r="CM38" s="316">
        <f t="shared" si="56"/>
        <v>1.75</v>
      </c>
      <c r="CN38" s="317">
        <f t="shared" si="57"/>
        <v>0</v>
      </c>
      <c r="CO38" s="317">
        <f t="shared" si="58"/>
        <v>1.75</v>
      </c>
      <c r="CP38" s="317">
        <f t="shared" si="59"/>
        <v>3</v>
      </c>
      <c r="CQ38" s="317">
        <f t="shared" si="60"/>
        <v>0</v>
      </c>
      <c r="CR38" s="317">
        <f t="shared" si="61"/>
        <v>3</v>
      </c>
      <c r="CS38" s="317">
        <f t="shared" si="62"/>
        <v>3.6666666666666665</v>
      </c>
      <c r="CT38" s="317">
        <f t="shared" si="63"/>
        <v>0</v>
      </c>
      <c r="CU38" s="317">
        <f t="shared" si="64"/>
        <v>3.6666666666666665</v>
      </c>
      <c r="CV38" s="317">
        <f t="shared" si="65"/>
        <v>3</v>
      </c>
      <c r="CW38" s="317">
        <f t="shared" si="66"/>
        <v>0</v>
      </c>
      <c r="CX38" s="317">
        <f t="shared" si="67"/>
        <v>3</v>
      </c>
      <c r="CY38" s="317">
        <f t="shared" si="68"/>
        <v>3.5</v>
      </c>
      <c r="CZ38" s="317">
        <f t="shared" si="69"/>
        <v>0</v>
      </c>
      <c r="DA38" s="318">
        <f t="shared" si="70"/>
        <v>3.5</v>
      </c>
      <c r="DB38" s="317">
        <f t="shared" si="71"/>
        <v>2.5</v>
      </c>
      <c r="DC38" s="317">
        <f t="shared" si="72"/>
        <v>0</v>
      </c>
      <c r="DD38" s="317">
        <f t="shared" si="73"/>
        <v>2.5</v>
      </c>
      <c r="DE38" s="317">
        <f t="shared" si="74"/>
        <v>1</v>
      </c>
      <c r="DF38" s="317">
        <f t="shared" si="75"/>
        <v>0</v>
      </c>
      <c r="DG38" s="317">
        <f t="shared" si="76"/>
        <v>1</v>
      </c>
      <c r="DH38" s="317">
        <f t="shared" si="77"/>
        <v>4</v>
      </c>
      <c r="DI38" s="317">
        <f t="shared" si="78"/>
        <v>0</v>
      </c>
      <c r="DJ38" s="317">
        <f t="shared" si="79"/>
        <v>4</v>
      </c>
      <c r="DK38" s="317">
        <f t="shared" si="80"/>
        <v>2.5</v>
      </c>
      <c r="DL38" s="317">
        <f t="shared" si="81"/>
        <v>0</v>
      </c>
      <c r="DM38" s="317">
        <f t="shared" si="82"/>
        <v>2.5</v>
      </c>
      <c r="DN38" s="317">
        <f t="shared" si="83"/>
        <v>2.5</v>
      </c>
      <c r="DO38" s="317">
        <f t="shared" si="84"/>
        <v>0</v>
      </c>
      <c r="DP38" s="317">
        <f t="shared" si="85"/>
        <v>2.5</v>
      </c>
      <c r="DQ38" s="317">
        <f t="shared" si="86"/>
        <v>4.5</v>
      </c>
      <c r="DR38" s="317">
        <f t="shared" si="87"/>
        <v>0</v>
      </c>
      <c r="DS38" s="317">
        <f t="shared" si="88"/>
        <v>4.5</v>
      </c>
      <c r="DT38" s="317">
        <f t="shared" si="89"/>
        <v>5</v>
      </c>
      <c r="DU38" s="317">
        <f t="shared" si="90"/>
        <v>0</v>
      </c>
      <c r="DV38" s="317">
        <f t="shared" si="91"/>
        <v>5</v>
      </c>
      <c r="DW38" s="317">
        <f t="shared" si="92"/>
        <v>5</v>
      </c>
      <c r="DX38" s="317">
        <f t="shared" si="93"/>
        <v>0</v>
      </c>
      <c r="DY38" s="317">
        <f t="shared" si="94"/>
        <v>5</v>
      </c>
      <c r="DZ38" s="317">
        <f t="shared" si="95"/>
        <v>4</v>
      </c>
      <c r="EA38" s="317">
        <f t="shared" si="96"/>
        <v>0</v>
      </c>
      <c r="EB38" s="317">
        <f t="shared" si="97"/>
        <v>4</v>
      </c>
      <c r="EC38" s="317">
        <f t="shared" si="98"/>
        <v>2.5</v>
      </c>
      <c r="ED38" s="317">
        <f t="shared" si="99"/>
        <v>0</v>
      </c>
      <c r="EE38" s="317">
        <f t="shared" si="100"/>
        <v>2.5</v>
      </c>
      <c r="EF38" s="317">
        <f t="shared" si="101"/>
        <v>1</v>
      </c>
      <c r="EG38" s="317">
        <f t="shared" si="102"/>
        <v>0</v>
      </c>
      <c r="EH38" s="317">
        <f t="shared" si="103"/>
        <v>1</v>
      </c>
      <c r="EI38" s="317">
        <f t="shared" si="104"/>
        <v>2.5</v>
      </c>
      <c r="EJ38" s="317">
        <f t="shared" si="105"/>
        <v>0</v>
      </c>
      <c r="EK38" s="317">
        <f t="shared" si="106"/>
        <v>2.5</v>
      </c>
      <c r="EL38" s="317">
        <f t="shared" si="107"/>
        <v>3.5</v>
      </c>
      <c r="EM38" s="317">
        <f t="shared" si="108"/>
        <v>0</v>
      </c>
      <c r="EN38" s="317">
        <f t="shared" si="109"/>
        <v>3.5</v>
      </c>
      <c r="EO38" s="317">
        <f t="shared" si="110"/>
        <v>3</v>
      </c>
      <c r="EP38" s="317">
        <f t="shared" si="111"/>
        <v>0</v>
      </c>
      <c r="EQ38" s="317">
        <f t="shared" si="112"/>
        <v>3</v>
      </c>
      <c r="ER38" s="317">
        <f t="shared" si="113"/>
        <v>4</v>
      </c>
      <c r="ES38" s="317">
        <f t="shared" si="114"/>
        <v>0</v>
      </c>
      <c r="ET38" s="318">
        <f t="shared" si="115"/>
        <v>4</v>
      </c>
    </row>
    <row r="39" spans="2:150" s="1" customFormat="1" ht="30" x14ac:dyDescent="0.25">
      <c r="B39" s="210">
        <v>33</v>
      </c>
      <c r="C39" s="235">
        <v>43070</v>
      </c>
      <c r="D39" s="211" t="s">
        <v>328</v>
      </c>
      <c r="E39" s="211" t="s">
        <v>74</v>
      </c>
      <c r="F39" s="211" t="s">
        <v>43</v>
      </c>
      <c r="G39" s="211" t="s">
        <v>357</v>
      </c>
      <c r="H39" s="211" t="s">
        <v>410</v>
      </c>
      <c r="I39" s="211" t="s">
        <v>101</v>
      </c>
      <c r="J39" s="211" t="s">
        <v>134</v>
      </c>
      <c r="K39" s="245" t="s">
        <v>419</v>
      </c>
      <c r="L39" s="210">
        <v>4</v>
      </c>
      <c r="M39" s="252">
        <v>1</v>
      </c>
      <c r="N39" s="210">
        <v>4</v>
      </c>
      <c r="O39" s="212">
        <v>3</v>
      </c>
      <c r="P39" s="213">
        <v>3</v>
      </c>
      <c r="Q39" s="210">
        <v>5</v>
      </c>
      <c r="R39" s="212">
        <v>5</v>
      </c>
      <c r="S39" s="212">
        <v>5</v>
      </c>
      <c r="T39" s="212">
        <v>5</v>
      </c>
      <c r="U39" s="212">
        <v>4</v>
      </c>
      <c r="V39" s="213">
        <v>4</v>
      </c>
      <c r="W39" s="210">
        <v>5</v>
      </c>
      <c r="X39" s="213">
        <v>4</v>
      </c>
      <c r="Y39" s="254">
        <v>1</v>
      </c>
      <c r="Z39" s="213">
        <v>5</v>
      </c>
      <c r="AA39" s="174"/>
      <c r="AB39" s="179" t="s">
        <v>115</v>
      </c>
      <c r="AC39" s="65">
        <f t="shared" si="0"/>
        <v>3.2</v>
      </c>
      <c r="AD39" s="186">
        <f t="shared" si="1"/>
        <v>1.8</v>
      </c>
      <c r="AE39" s="65">
        <f t="shared" si="2"/>
        <v>3.4</v>
      </c>
      <c r="AF39" s="66">
        <f t="shared" si="3"/>
        <v>3</v>
      </c>
      <c r="AG39" s="186">
        <f t="shared" si="4"/>
        <v>3.2</v>
      </c>
      <c r="AH39" s="65">
        <f t="shared" si="5"/>
        <v>3.8</v>
      </c>
      <c r="AI39" s="66">
        <f t="shared" si="6"/>
        <v>4.5999999999999996</v>
      </c>
      <c r="AJ39" s="66">
        <f t="shared" si="7"/>
        <v>4.5999999999999996</v>
      </c>
      <c r="AK39" s="66">
        <f t="shared" si="8"/>
        <v>4.4000000000000004</v>
      </c>
      <c r="AL39" s="66">
        <f t="shared" si="9"/>
        <v>4</v>
      </c>
      <c r="AM39" s="186">
        <f t="shared" si="10"/>
        <v>3.2</v>
      </c>
      <c r="AN39" s="65">
        <f t="shared" si="11"/>
        <v>4.5999999999999996</v>
      </c>
      <c r="AO39" s="186">
        <f t="shared" si="12"/>
        <v>4.5999999999999996</v>
      </c>
      <c r="AP39" s="65">
        <f t="shared" si="13"/>
        <v>1.8</v>
      </c>
      <c r="AQ39" s="186">
        <f t="shared" si="14"/>
        <v>4.2</v>
      </c>
      <c r="AR39" s="66">
        <f t="shared" si="126"/>
        <v>2.5</v>
      </c>
      <c r="AS39" s="66">
        <f t="shared" si="127"/>
        <v>3.2000000000000006</v>
      </c>
      <c r="AT39" s="66">
        <f t="shared" si="128"/>
        <v>4.0999999999999996</v>
      </c>
      <c r="AU39" s="66">
        <f t="shared" si="129"/>
        <v>4.5999999999999996</v>
      </c>
      <c r="AV39" s="66">
        <f t="shared" si="130"/>
        <v>3</v>
      </c>
      <c r="AW39" s="66">
        <f t="shared" si="131"/>
        <v>3.4799999999999995</v>
      </c>
      <c r="AX39" s="233">
        <f t="shared" si="53"/>
        <v>5</v>
      </c>
      <c r="AY39" s="55"/>
      <c r="BB39" s="65">
        <f t="shared" si="15"/>
        <v>3.6666666666666665</v>
      </c>
      <c r="BC39" s="66">
        <f t="shared" si="16"/>
        <v>2.3333333333333335</v>
      </c>
      <c r="BD39" s="66">
        <f t="shared" si="17"/>
        <v>3.6666666666666665</v>
      </c>
      <c r="BE39" s="66">
        <f t="shared" si="18"/>
        <v>3.6666666666666665</v>
      </c>
      <c r="BF39" s="66">
        <f t="shared" si="19"/>
        <v>3.6666666666666665</v>
      </c>
      <c r="BG39" s="66">
        <f t="shared" si="20"/>
        <v>4</v>
      </c>
      <c r="BH39" s="66">
        <f t="shared" si="21"/>
        <v>4.666666666666667</v>
      </c>
      <c r="BI39" s="66">
        <f t="shared" si="22"/>
        <v>4.666666666666667</v>
      </c>
      <c r="BJ39" s="66">
        <f t="shared" si="23"/>
        <v>5</v>
      </c>
      <c r="BK39" s="66">
        <f t="shared" si="24"/>
        <v>4</v>
      </c>
      <c r="BL39" s="66">
        <f t="shared" si="25"/>
        <v>4</v>
      </c>
      <c r="BM39" s="66">
        <f t="shared" si="26"/>
        <v>4.666666666666667</v>
      </c>
      <c r="BN39" s="66">
        <f t="shared" si="27"/>
        <v>4.666666666666667</v>
      </c>
      <c r="BO39" s="66">
        <f t="shared" si="28"/>
        <v>2.3333333333333335</v>
      </c>
      <c r="BP39" s="186">
        <f t="shared" si="29"/>
        <v>4.333333333333333</v>
      </c>
      <c r="BQ39" s="314">
        <f t="shared" si="30"/>
        <v>3</v>
      </c>
      <c r="BR39" s="161"/>
      <c r="BS39" s="65">
        <f t="shared" si="31"/>
        <v>2.5</v>
      </c>
      <c r="BT39" s="66">
        <f t="shared" si="32"/>
        <v>1</v>
      </c>
      <c r="BU39" s="66">
        <f t="shared" si="33"/>
        <v>3</v>
      </c>
      <c r="BV39" s="66">
        <f t="shared" si="34"/>
        <v>2</v>
      </c>
      <c r="BW39" s="66">
        <f t="shared" si="35"/>
        <v>2.5</v>
      </c>
      <c r="BX39" s="66">
        <f t="shared" si="36"/>
        <v>3.5</v>
      </c>
      <c r="BY39" s="66">
        <f t="shared" si="37"/>
        <v>4.5</v>
      </c>
      <c r="BZ39" s="66">
        <f t="shared" si="38"/>
        <v>4.5</v>
      </c>
      <c r="CA39" s="66">
        <f t="shared" si="39"/>
        <v>3.5</v>
      </c>
      <c r="CB39" s="66">
        <f t="shared" si="40"/>
        <v>4</v>
      </c>
      <c r="CC39" s="66">
        <f t="shared" si="41"/>
        <v>2</v>
      </c>
      <c r="CD39" s="66">
        <f t="shared" si="42"/>
        <v>4.5</v>
      </c>
      <c r="CE39" s="66">
        <f t="shared" si="43"/>
        <v>4.5</v>
      </c>
      <c r="CF39" s="66">
        <f t="shared" si="44"/>
        <v>1</v>
      </c>
      <c r="CG39" s="186">
        <f t="shared" si="45"/>
        <v>4</v>
      </c>
      <c r="CH39" s="314">
        <f t="shared" si="46"/>
        <v>2</v>
      </c>
      <c r="CI39" s="60"/>
      <c r="CJ39" s="316">
        <f t="shared" si="132"/>
        <v>3.4799999999999995</v>
      </c>
      <c r="CK39" s="317">
        <f t="shared" si="125"/>
        <v>3.8111111111111109</v>
      </c>
      <c r="CL39" s="318">
        <f t="shared" si="124"/>
        <v>2.9833333333333334</v>
      </c>
      <c r="CM39" s="316">
        <f t="shared" si="56"/>
        <v>2.5</v>
      </c>
      <c r="CN39" s="317">
        <f t="shared" si="57"/>
        <v>3</v>
      </c>
      <c r="CO39" s="317">
        <f t="shared" si="58"/>
        <v>1.75</v>
      </c>
      <c r="CP39" s="317">
        <f t="shared" si="59"/>
        <v>3.2000000000000006</v>
      </c>
      <c r="CQ39" s="317">
        <f t="shared" si="60"/>
        <v>3.6666666666666665</v>
      </c>
      <c r="CR39" s="317">
        <f t="shared" si="61"/>
        <v>2.5</v>
      </c>
      <c r="CS39" s="317">
        <f t="shared" si="62"/>
        <v>4.0999999999999996</v>
      </c>
      <c r="CT39" s="317">
        <f t="shared" si="63"/>
        <v>4.3888888888888893</v>
      </c>
      <c r="CU39" s="317">
        <f t="shared" si="64"/>
        <v>3.6666666666666665</v>
      </c>
      <c r="CV39" s="317">
        <f t="shared" si="65"/>
        <v>4.5999999999999996</v>
      </c>
      <c r="CW39" s="317">
        <f t="shared" si="66"/>
        <v>4.666666666666667</v>
      </c>
      <c r="CX39" s="317">
        <f t="shared" si="67"/>
        <v>4.5</v>
      </c>
      <c r="CY39" s="317">
        <f t="shared" si="68"/>
        <v>3</v>
      </c>
      <c r="CZ39" s="317">
        <f t="shared" si="69"/>
        <v>3.333333333333333</v>
      </c>
      <c r="DA39" s="318">
        <f t="shared" si="70"/>
        <v>2.5</v>
      </c>
      <c r="DB39" s="317">
        <f t="shared" si="71"/>
        <v>3.2</v>
      </c>
      <c r="DC39" s="317">
        <f t="shared" si="72"/>
        <v>3.6666666666666665</v>
      </c>
      <c r="DD39" s="317">
        <f t="shared" si="73"/>
        <v>2.5</v>
      </c>
      <c r="DE39" s="317">
        <f t="shared" si="74"/>
        <v>1.8</v>
      </c>
      <c r="DF39" s="317">
        <f t="shared" si="75"/>
        <v>2.3333333333333335</v>
      </c>
      <c r="DG39" s="317">
        <f t="shared" si="76"/>
        <v>1</v>
      </c>
      <c r="DH39" s="317">
        <f t="shared" si="77"/>
        <v>3.4</v>
      </c>
      <c r="DI39" s="317">
        <f t="shared" si="78"/>
        <v>3.6666666666666665</v>
      </c>
      <c r="DJ39" s="317">
        <f t="shared" si="79"/>
        <v>3</v>
      </c>
      <c r="DK39" s="317">
        <f t="shared" si="80"/>
        <v>3</v>
      </c>
      <c r="DL39" s="317">
        <f t="shared" si="81"/>
        <v>3.6666666666666665</v>
      </c>
      <c r="DM39" s="317">
        <f t="shared" si="82"/>
        <v>2</v>
      </c>
      <c r="DN39" s="317">
        <f t="shared" si="83"/>
        <v>3.2</v>
      </c>
      <c r="DO39" s="317">
        <f t="shared" si="84"/>
        <v>3.6666666666666665</v>
      </c>
      <c r="DP39" s="317">
        <f t="shared" si="85"/>
        <v>2.5</v>
      </c>
      <c r="DQ39" s="317">
        <f t="shared" si="86"/>
        <v>3.8</v>
      </c>
      <c r="DR39" s="317">
        <f t="shared" si="87"/>
        <v>4</v>
      </c>
      <c r="DS39" s="317">
        <f t="shared" si="88"/>
        <v>3.5</v>
      </c>
      <c r="DT39" s="317">
        <f t="shared" si="89"/>
        <v>4.5999999999999996</v>
      </c>
      <c r="DU39" s="317">
        <f t="shared" si="90"/>
        <v>4.666666666666667</v>
      </c>
      <c r="DV39" s="317">
        <f t="shared" si="91"/>
        <v>4.5</v>
      </c>
      <c r="DW39" s="317">
        <f t="shared" si="92"/>
        <v>4.5999999999999996</v>
      </c>
      <c r="DX39" s="317">
        <f t="shared" si="93"/>
        <v>4.666666666666667</v>
      </c>
      <c r="DY39" s="317">
        <f t="shared" si="94"/>
        <v>4.5</v>
      </c>
      <c r="DZ39" s="317">
        <f t="shared" si="95"/>
        <v>4.4000000000000004</v>
      </c>
      <c r="EA39" s="317">
        <f t="shared" si="96"/>
        <v>5</v>
      </c>
      <c r="EB39" s="317">
        <f t="shared" si="97"/>
        <v>3.5</v>
      </c>
      <c r="EC39" s="317">
        <f t="shared" si="98"/>
        <v>4</v>
      </c>
      <c r="ED39" s="317">
        <f t="shared" si="99"/>
        <v>4</v>
      </c>
      <c r="EE39" s="317">
        <f t="shared" si="100"/>
        <v>4</v>
      </c>
      <c r="EF39" s="317">
        <f t="shared" si="101"/>
        <v>3.2</v>
      </c>
      <c r="EG39" s="317">
        <f t="shared" si="102"/>
        <v>4</v>
      </c>
      <c r="EH39" s="317">
        <f t="shared" si="103"/>
        <v>2</v>
      </c>
      <c r="EI39" s="317">
        <f t="shared" si="104"/>
        <v>4.5999999999999996</v>
      </c>
      <c r="EJ39" s="317">
        <f t="shared" si="105"/>
        <v>4.666666666666667</v>
      </c>
      <c r="EK39" s="317">
        <f t="shared" si="106"/>
        <v>4.5</v>
      </c>
      <c r="EL39" s="317">
        <f t="shared" si="107"/>
        <v>4.5999999999999996</v>
      </c>
      <c r="EM39" s="317">
        <f t="shared" si="108"/>
        <v>4.666666666666667</v>
      </c>
      <c r="EN39" s="317">
        <f t="shared" si="109"/>
        <v>4.5</v>
      </c>
      <c r="EO39" s="317">
        <f t="shared" si="110"/>
        <v>1.8</v>
      </c>
      <c r="EP39" s="317">
        <f t="shared" si="111"/>
        <v>2.3333333333333335</v>
      </c>
      <c r="EQ39" s="317">
        <f t="shared" si="112"/>
        <v>1</v>
      </c>
      <c r="ER39" s="317">
        <f t="shared" si="113"/>
        <v>4.2</v>
      </c>
      <c r="ES39" s="317">
        <f t="shared" si="114"/>
        <v>4.333333333333333</v>
      </c>
      <c r="ET39" s="318">
        <f t="shared" si="115"/>
        <v>4</v>
      </c>
    </row>
    <row r="40" spans="2:150" s="1" customFormat="1" ht="30" x14ac:dyDescent="0.25">
      <c r="B40" s="210">
        <v>34</v>
      </c>
      <c r="C40" s="235">
        <v>43070</v>
      </c>
      <c r="D40" s="211" t="s">
        <v>328</v>
      </c>
      <c r="E40" s="211" t="s">
        <v>74</v>
      </c>
      <c r="F40" s="211" t="s">
        <v>43</v>
      </c>
      <c r="G40" s="211" t="s">
        <v>357</v>
      </c>
      <c r="H40" s="211" t="s">
        <v>410</v>
      </c>
      <c r="I40" s="211" t="s">
        <v>94</v>
      </c>
      <c r="J40" s="211" t="s">
        <v>127</v>
      </c>
      <c r="K40" s="245" t="s">
        <v>419</v>
      </c>
      <c r="L40" s="210">
        <v>3</v>
      </c>
      <c r="M40" s="252">
        <v>1</v>
      </c>
      <c r="N40" s="210">
        <v>2</v>
      </c>
      <c r="O40" s="212">
        <v>2</v>
      </c>
      <c r="P40" s="213">
        <v>2</v>
      </c>
      <c r="Q40" s="210">
        <v>5</v>
      </c>
      <c r="R40" s="212">
        <v>5</v>
      </c>
      <c r="S40" s="212">
        <v>5</v>
      </c>
      <c r="T40" s="212">
        <v>4</v>
      </c>
      <c r="U40" s="212">
        <v>2</v>
      </c>
      <c r="V40" s="213">
        <v>2</v>
      </c>
      <c r="W40" s="210">
        <v>4</v>
      </c>
      <c r="X40" s="213">
        <v>4</v>
      </c>
      <c r="Y40" s="254">
        <v>1</v>
      </c>
      <c r="Z40" s="213">
        <v>4</v>
      </c>
      <c r="AA40" s="174"/>
      <c r="AB40" s="179" t="s">
        <v>416</v>
      </c>
      <c r="AC40" s="65">
        <f t="shared" si="0"/>
        <v>3</v>
      </c>
      <c r="AD40" s="186">
        <f t="shared" si="1"/>
        <v>1</v>
      </c>
      <c r="AE40" s="65">
        <f t="shared" si="2"/>
        <v>3</v>
      </c>
      <c r="AF40" s="66">
        <f t="shared" si="3"/>
        <v>2</v>
      </c>
      <c r="AG40" s="186">
        <f t="shared" si="4"/>
        <v>2</v>
      </c>
      <c r="AH40" s="65">
        <f t="shared" si="5"/>
        <v>5</v>
      </c>
      <c r="AI40" s="66">
        <f t="shared" si="6"/>
        <v>4</v>
      </c>
      <c r="AJ40" s="66">
        <f t="shared" si="7"/>
        <v>4</v>
      </c>
      <c r="AK40" s="66">
        <f t="shared" si="8"/>
        <v>4</v>
      </c>
      <c r="AL40" s="66">
        <f t="shared" si="9"/>
        <v>4</v>
      </c>
      <c r="AM40" s="186">
        <f t="shared" si="10"/>
        <v>3</v>
      </c>
      <c r="AN40" s="65">
        <f t="shared" si="11"/>
        <v>4</v>
      </c>
      <c r="AO40" s="186">
        <f t="shared" si="12"/>
        <v>3</v>
      </c>
      <c r="AP40" s="65">
        <f t="shared" si="13"/>
        <v>1</v>
      </c>
      <c r="AQ40" s="186">
        <f t="shared" si="14"/>
        <v>4</v>
      </c>
      <c r="AR40" s="66">
        <f t="shared" si="126"/>
        <v>2</v>
      </c>
      <c r="AS40" s="66">
        <f t="shared" si="127"/>
        <v>2.3333333333333335</v>
      </c>
      <c r="AT40" s="66">
        <f t="shared" si="128"/>
        <v>4</v>
      </c>
      <c r="AU40" s="66">
        <f t="shared" si="129"/>
        <v>3.5</v>
      </c>
      <c r="AV40" s="66">
        <f t="shared" si="130"/>
        <v>2.5</v>
      </c>
      <c r="AW40" s="66">
        <f t="shared" si="131"/>
        <v>2.8666666666666667</v>
      </c>
      <c r="AX40" s="233">
        <f t="shared" si="53"/>
        <v>1</v>
      </c>
      <c r="BB40" s="65">
        <f t="shared" si="15"/>
        <v>3</v>
      </c>
      <c r="BC40" s="66">
        <f t="shared" si="16"/>
        <v>1</v>
      </c>
      <c r="BD40" s="66">
        <f t="shared" si="17"/>
        <v>3</v>
      </c>
      <c r="BE40" s="66">
        <f t="shared" si="18"/>
        <v>2</v>
      </c>
      <c r="BF40" s="66">
        <f t="shared" si="19"/>
        <v>2</v>
      </c>
      <c r="BG40" s="66">
        <f t="shared" si="20"/>
        <v>5</v>
      </c>
      <c r="BH40" s="66">
        <f t="shared" si="21"/>
        <v>4</v>
      </c>
      <c r="BI40" s="66">
        <f t="shared" si="22"/>
        <v>4</v>
      </c>
      <c r="BJ40" s="66">
        <f t="shared" si="23"/>
        <v>4</v>
      </c>
      <c r="BK40" s="66">
        <f t="shared" si="24"/>
        <v>4</v>
      </c>
      <c r="BL40" s="66">
        <f t="shared" si="25"/>
        <v>3</v>
      </c>
      <c r="BM40" s="66">
        <f t="shared" si="26"/>
        <v>4</v>
      </c>
      <c r="BN40" s="66">
        <f t="shared" si="27"/>
        <v>3</v>
      </c>
      <c r="BO40" s="66">
        <f t="shared" si="28"/>
        <v>1</v>
      </c>
      <c r="BP40" s="186">
        <f t="shared" si="29"/>
        <v>4</v>
      </c>
      <c r="BQ40" s="314">
        <f t="shared" si="30"/>
        <v>1</v>
      </c>
      <c r="BS40" s="65"/>
      <c r="BT40" s="66"/>
      <c r="BU40" s="66"/>
      <c r="BV40" s="66"/>
      <c r="BW40" s="66"/>
      <c r="BX40" s="66"/>
      <c r="BY40" s="66"/>
      <c r="BZ40" s="66"/>
      <c r="CA40" s="66"/>
      <c r="CB40" s="66"/>
      <c r="CC40" s="66"/>
      <c r="CD40" s="66"/>
      <c r="CE40" s="66"/>
      <c r="CF40" s="66"/>
      <c r="CG40" s="186"/>
      <c r="CH40" s="314">
        <f t="shared" si="46"/>
        <v>0</v>
      </c>
      <c r="CJ40" s="316">
        <f t="shared" si="132"/>
        <v>2.8666666666666667</v>
      </c>
      <c r="CK40" s="317">
        <f t="shared" ref="CK40" si="133">+AVERAGE(CN40,CQ40,CT40,CW40,CZ40)</f>
        <v>2.8666666666666667</v>
      </c>
      <c r="CL40" s="318"/>
      <c r="CM40" s="316">
        <f t="shared" si="56"/>
        <v>2</v>
      </c>
      <c r="CN40" s="317">
        <f t="shared" si="57"/>
        <v>2</v>
      </c>
      <c r="CO40" s="317">
        <f t="shared" si="58"/>
        <v>0</v>
      </c>
      <c r="CP40" s="317">
        <f t="shared" si="59"/>
        <v>2.3333333333333335</v>
      </c>
      <c r="CQ40" s="317">
        <f t="shared" si="60"/>
        <v>2.3333333333333335</v>
      </c>
      <c r="CR40" s="317">
        <f t="shared" si="61"/>
        <v>0</v>
      </c>
      <c r="CS40" s="317">
        <f t="shared" si="62"/>
        <v>4</v>
      </c>
      <c r="CT40" s="317">
        <f t="shared" si="63"/>
        <v>4</v>
      </c>
      <c r="CU40" s="317">
        <f t="shared" si="64"/>
        <v>0</v>
      </c>
      <c r="CV40" s="317">
        <f t="shared" si="65"/>
        <v>3.5</v>
      </c>
      <c r="CW40" s="317">
        <f t="shared" si="66"/>
        <v>3.5</v>
      </c>
      <c r="CX40" s="317">
        <f t="shared" si="67"/>
        <v>0</v>
      </c>
      <c r="CY40" s="317">
        <f t="shared" si="68"/>
        <v>2.5</v>
      </c>
      <c r="CZ40" s="317">
        <f t="shared" si="69"/>
        <v>2.5</v>
      </c>
      <c r="DA40" s="318">
        <f t="shared" si="70"/>
        <v>0</v>
      </c>
      <c r="DB40" s="319">
        <f t="shared" si="71"/>
        <v>3</v>
      </c>
      <c r="DC40" s="319">
        <f t="shared" si="72"/>
        <v>3</v>
      </c>
      <c r="DD40" s="319">
        <f t="shared" si="73"/>
        <v>0</v>
      </c>
      <c r="DE40" s="319">
        <f t="shared" si="74"/>
        <v>1</v>
      </c>
      <c r="DF40" s="319">
        <f t="shared" si="75"/>
        <v>1</v>
      </c>
      <c r="DG40" s="319">
        <f t="shared" si="76"/>
        <v>0</v>
      </c>
      <c r="DH40" s="319">
        <f t="shared" si="77"/>
        <v>3</v>
      </c>
      <c r="DI40" s="319">
        <f t="shared" si="78"/>
        <v>3</v>
      </c>
      <c r="DJ40" s="319">
        <f t="shared" si="79"/>
        <v>0</v>
      </c>
      <c r="DK40" s="319">
        <f t="shared" si="80"/>
        <v>2</v>
      </c>
      <c r="DL40" s="319">
        <f t="shared" si="81"/>
        <v>2</v>
      </c>
      <c r="DM40" s="319">
        <f t="shared" si="82"/>
        <v>0</v>
      </c>
      <c r="DN40" s="319">
        <f t="shared" si="83"/>
        <v>2</v>
      </c>
      <c r="DO40" s="319">
        <f t="shared" si="84"/>
        <v>2</v>
      </c>
      <c r="DP40" s="319">
        <f t="shared" si="85"/>
        <v>0</v>
      </c>
      <c r="DQ40" s="319">
        <f t="shared" si="86"/>
        <v>5</v>
      </c>
      <c r="DR40" s="319">
        <f t="shared" si="87"/>
        <v>5</v>
      </c>
      <c r="DS40" s="319">
        <f t="shared" si="88"/>
        <v>0</v>
      </c>
      <c r="DT40" s="319">
        <f t="shared" si="89"/>
        <v>4</v>
      </c>
      <c r="DU40" s="319">
        <f t="shared" si="90"/>
        <v>4</v>
      </c>
      <c r="DV40" s="319">
        <f t="shared" si="91"/>
        <v>0</v>
      </c>
      <c r="DW40" s="319">
        <f t="shared" si="92"/>
        <v>4</v>
      </c>
      <c r="DX40" s="319">
        <f t="shared" si="93"/>
        <v>4</v>
      </c>
      <c r="DY40" s="319">
        <f t="shared" si="94"/>
        <v>0</v>
      </c>
      <c r="DZ40" s="319">
        <f t="shared" si="95"/>
        <v>4</v>
      </c>
      <c r="EA40" s="319">
        <f t="shared" si="96"/>
        <v>4</v>
      </c>
      <c r="EB40" s="319">
        <f t="shared" si="97"/>
        <v>0</v>
      </c>
      <c r="EC40" s="319">
        <f t="shared" si="98"/>
        <v>4</v>
      </c>
      <c r="ED40" s="319">
        <f t="shared" si="99"/>
        <v>4</v>
      </c>
      <c r="EE40" s="319">
        <f t="shared" si="100"/>
        <v>0</v>
      </c>
      <c r="EF40" s="319">
        <f t="shared" si="101"/>
        <v>3</v>
      </c>
      <c r="EG40" s="319">
        <f t="shared" si="102"/>
        <v>3</v>
      </c>
      <c r="EH40" s="319">
        <f t="shared" si="103"/>
        <v>0</v>
      </c>
      <c r="EI40" s="319">
        <f t="shared" si="104"/>
        <v>4</v>
      </c>
      <c r="EJ40" s="319">
        <f t="shared" si="105"/>
        <v>4</v>
      </c>
      <c r="EK40" s="319">
        <f t="shared" si="106"/>
        <v>0</v>
      </c>
      <c r="EL40" s="319">
        <f t="shared" si="107"/>
        <v>3</v>
      </c>
      <c r="EM40" s="319">
        <f t="shared" si="108"/>
        <v>3</v>
      </c>
      <c r="EN40" s="319">
        <f t="shared" si="109"/>
        <v>0</v>
      </c>
      <c r="EO40" s="319">
        <f t="shared" si="110"/>
        <v>1</v>
      </c>
      <c r="EP40" s="319">
        <f t="shared" si="111"/>
        <v>1</v>
      </c>
      <c r="EQ40" s="319">
        <f t="shared" si="112"/>
        <v>0</v>
      </c>
      <c r="ER40" s="319">
        <f t="shared" si="113"/>
        <v>4</v>
      </c>
      <c r="ES40" s="319">
        <f t="shared" si="114"/>
        <v>4</v>
      </c>
      <c r="ET40" s="318">
        <f t="shared" si="115"/>
        <v>0</v>
      </c>
    </row>
    <row r="41" spans="2:150" s="1" customFormat="1" ht="30" x14ac:dyDescent="0.25">
      <c r="B41" s="210">
        <v>35</v>
      </c>
      <c r="C41" s="235">
        <v>43070</v>
      </c>
      <c r="D41" s="211" t="s">
        <v>328</v>
      </c>
      <c r="E41" s="211" t="s">
        <v>74</v>
      </c>
      <c r="F41" s="211" t="s">
        <v>43</v>
      </c>
      <c r="G41" s="211" t="s">
        <v>357</v>
      </c>
      <c r="H41" s="211" t="s">
        <v>410</v>
      </c>
      <c r="I41" s="211" t="s">
        <v>97</v>
      </c>
      <c r="J41" s="211" t="s">
        <v>130</v>
      </c>
      <c r="K41" s="245" t="s">
        <v>418</v>
      </c>
      <c r="L41" s="210"/>
      <c r="M41" s="252">
        <v>1</v>
      </c>
      <c r="N41" s="210">
        <v>4</v>
      </c>
      <c r="O41" s="212">
        <v>4</v>
      </c>
      <c r="P41" s="213">
        <v>4</v>
      </c>
      <c r="Q41" s="210">
        <v>5</v>
      </c>
      <c r="R41" s="212">
        <v>5</v>
      </c>
      <c r="S41" s="212">
        <v>5</v>
      </c>
      <c r="T41" s="212">
        <v>5</v>
      </c>
      <c r="U41" s="212">
        <v>3</v>
      </c>
      <c r="V41" s="213">
        <v>3</v>
      </c>
      <c r="W41" s="210">
        <v>5</v>
      </c>
      <c r="X41" s="213">
        <v>5</v>
      </c>
      <c r="Y41" s="254">
        <v>1</v>
      </c>
      <c r="Z41" s="213">
        <v>4</v>
      </c>
      <c r="AA41" s="174"/>
      <c r="AB41" s="179" t="s">
        <v>412</v>
      </c>
      <c r="AC41" s="65">
        <f t="shared" si="0"/>
        <v>3.6666666666666665</v>
      </c>
      <c r="AD41" s="186">
        <f t="shared" si="1"/>
        <v>2.3333333333333335</v>
      </c>
      <c r="AE41" s="65">
        <f t="shared" si="2"/>
        <v>4.333333333333333</v>
      </c>
      <c r="AF41" s="66">
        <f t="shared" si="3"/>
        <v>3</v>
      </c>
      <c r="AG41" s="186">
        <f t="shared" si="4"/>
        <v>4</v>
      </c>
      <c r="AH41" s="65">
        <f t="shared" si="5"/>
        <v>5</v>
      </c>
      <c r="AI41" s="66">
        <f t="shared" si="6"/>
        <v>4.666666666666667</v>
      </c>
      <c r="AJ41" s="66">
        <f t="shared" si="7"/>
        <v>4.666666666666667</v>
      </c>
      <c r="AK41" s="66">
        <f t="shared" si="8"/>
        <v>4.333333333333333</v>
      </c>
      <c r="AL41" s="66">
        <f t="shared" si="9"/>
        <v>3.6666666666666665</v>
      </c>
      <c r="AM41" s="186">
        <f t="shared" si="10"/>
        <v>3.3333333333333335</v>
      </c>
      <c r="AN41" s="65">
        <f t="shared" si="11"/>
        <v>4.333333333333333</v>
      </c>
      <c r="AO41" s="186">
        <f t="shared" si="12"/>
        <v>4.333333333333333</v>
      </c>
      <c r="AP41" s="65">
        <f t="shared" si="13"/>
        <v>2.3333333333333335</v>
      </c>
      <c r="AQ41" s="186">
        <f t="shared" si="14"/>
        <v>4.666666666666667</v>
      </c>
      <c r="AR41" s="66">
        <f>AVERAGE(AC41:AD41)</f>
        <v>3</v>
      </c>
      <c r="AS41" s="66">
        <f t="shared" si="127"/>
        <v>3.7777777777777772</v>
      </c>
      <c r="AT41" s="66">
        <f t="shared" si="128"/>
        <v>4.2777777777777777</v>
      </c>
      <c r="AU41" s="66">
        <f t="shared" si="129"/>
        <v>4.333333333333333</v>
      </c>
      <c r="AV41" s="66">
        <f t="shared" si="130"/>
        <v>3.5</v>
      </c>
      <c r="AW41" s="66">
        <f t="shared" si="131"/>
        <v>3.7777777777777772</v>
      </c>
      <c r="AX41" s="233">
        <f t="shared" si="53"/>
        <v>3</v>
      </c>
      <c r="BB41" s="65">
        <f t="shared" ref="BB41:BB42" si="134">+AVERAGEIFS(L$7:L$215,$I$7:$I$215,$AB41,$K$7:$K$215,"M")</f>
        <v>4</v>
      </c>
      <c r="BC41" s="66">
        <f t="shared" ref="BC41:BC42" si="135">+AVERAGEIFS(M$7:M$215,$I$7:$I$215,$AB41,$K$7:$K$215,"M")</f>
        <v>1</v>
      </c>
      <c r="BD41" s="66">
        <f t="shared" ref="BD41:BD42" si="136">+AVERAGEIFS(N$7:N$215,$I$7:$I$215,$AB41,$K$7:$K$215,"M")</f>
        <v>4.5</v>
      </c>
      <c r="BE41" s="66">
        <f t="shared" ref="BE41:BE42" si="137">+AVERAGEIFS(O$7:O$215,$I$7:$I$215,$AB41,$K$7:$K$215,"M")</f>
        <v>4</v>
      </c>
      <c r="BF41" s="66">
        <f t="shared" ref="BF41:BF42" si="138">+AVERAGEIFS(P$7:P$215,$I$7:$I$215,$AB41,$K$7:$K$215,"M")</f>
        <v>4.5</v>
      </c>
      <c r="BG41" s="66">
        <f t="shared" ref="BG41:BG42" si="139">+AVERAGEIFS(Q$7:Q$215,$I$7:$I$215,$AB41,$K$7:$K$215,"M")</f>
        <v>5</v>
      </c>
      <c r="BH41" s="66">
        <f t="shared" ref="BH41:BH42" si="140">+AVERAGEIFS(R$7:R$215,$I$7:$I$215,$AB41,$K$7:$K$215,"M")</f>
        <v>4.5</v>
      </c>
      <c r="BI41" s="66">
        <f t="shared" ref="BI41:BI42" si="141">+AVERAGEIFS(S$7:S$215,$I$7:$I$215,$AB41,$K$7:$K$215,"M")</f>
        <v>4.5</v>
      </c>
      <c r="BJ41" s="66">
        <f t="shared" ref="BJ41:BJ42" si="142">+AVERAGEIFS(T$7:T$215,$I$7:$I$215,$AB41,$K$7:$K$215,"M")</f>
        <v>4.5</v>
      </c>
      <c r="BK41" s="66">
        <f t="shared" ref="BK41:BK42" si="143">+AVERAGEIFS(U$7:U$215,$I$7:$I$215,$AB41,$K$7:$K$215,"M")</f>
        <v>4.5</v>
      </c>
      <c r="BL41" s="66">
        <f t="shared" ref="BL41:BL42" si="144">+AVERAGEIFS(V$7:V$215,$I$7:$I$215,$AB41,$K$7:$K$215,"M")</f>
        <v>4</v>
      </c>
      <c r="BM41" s="66">
        <f t="shared" ref="BM41:BM42" si="145">+AVERAGEIFS(W$7:W$215,$I$7:$I$215,$AB41,$K$7:$K$215,"M")</f>
        <v>4</v>
      </c>
      <c r="BN41" s="66">
        <f t="shared" ref="BN41:BN42" si="146">+AVERAGEIFS(X$7:X$215,$I$7:$I$215,$AB41,$K$7:$K$215,"M")</f>
        <v>4</v>
      </c>
      <c r="BO41" s="66">
        <f t="shared" ref="BO41:BO42" si="147">+AVERAGEIFS(Y$7:Y$215,$I$7:$I$215,$AB41,$K$7:$K$215,"M")</f>
        <v>1</v>
      </c>
      <c r="BP41" s="186">
        <f t="shared" ref="BP41:BP42" si="148">+AVERAGEIFS(Z$7:Z$215,$I$7:$I$215,$AB41,$K$7:$K$215,"M")</f>
        <v>4.5</v>
      </c>
      <c r="BQ41" s="314">
        <f t="shared" si="30"/>
        <v>2</v>
      </c>
      <c r="BR41" s="161"/>
      <c r="BS41" s="65">
        <f t="shared" si="31"/>
        <v>3</v>
      </c>
      <c r="BT41" s="66">
        <f t="shared" si="32"/>
        <v>5</v>
      </c>
      <c r="BU41" s="66">
        <f t="shared" si="33"/>
        <v>4</v>
      </c>
      <c r="BV41" s="66">
        <f t="shared" si="34"/>
        <v>1</v>
      </c>
      <c r="BW41" s="66">
        <f t="shared" si="35"/>
        <v>3</v>
      </c>
      <c r="BX41" s="66">
        <f t="shared" si="36"/>
        <v>5</v>
      </c>
      <c r="BY41" s="66">
        <f t="shared" si="37"/>
        <v>5</v>
      </c>
      <c r="BZ41" s="66">
        <f t="shared" si="38"/>
        <v>5</v>
      </c>
      <c r="CA41" s="66">
        <f t="shared" si="39"/>
        <v>4</v>
      </c>
      <c r="CB41" s="66">
        <f t="shared" si="40"/>
        <v>2</v>
      </c>
      <c r="CC41" s="66">
        <f t="shared" si="41"/>
        <v>2</v>
      </c>
      <c r="CD41" s="66">
        <f t="shared" si="42"/>
        <v>5</v>
      </c>
      <c r="CE41" s="66">
        <f t="shared" si="43"/>
        <v>5</v>
      </c>
      <c r="CF41" s="66">
        <f t="shared" si="44"/>
        <v>5</v>
      </c>
      <c r="CG41" s="186">
        <f t="shared" si="45"/>
        <v>5</v>
      </c>
      <c r="CH41" s="314">
        <f t="shared" si="46"/>
        <v>1</v>
      </c>
      <c r="CI41" s="60"/>
      <c r="CJ41" s="316">
        <f t="shared" si="132"/>
        <v>3.7777777777777772</v>
      </c>
      <c r="CK41" s="317">
        <f t="shared" ref="CK41:CL43" si="149">+AVERAGE(CN41,CQ41,CT41,CW41,CZ41)</f>
        <v>3.6166666666666663</v>
      </c>
      <c r="CL41" s="318">
        <f t="shared" si="149"/>
        <v>4.0999999999999996</v>
      </c>
      <c r="CM41" s="316">
        <f t="shared" si="56"/>
        <v>3</v>
      </c>
      <c r="CN41" s="317">
        <f t="shared" si="57"/>
        <v>2.5</v>
      </c>
      <c r="CO41" s="317">
        <f t="shared" si="58"/>
        <v>4</v>
      </c>
      <c r="CP41" s="317">
        <f t="shared" si="59"/>
        <v>3.7777777777777772</v>
      </c>
      <c r="CQ41" s="317">
        <f t="shared" si="60"/>
        <v>4.333333333333333</v>
      </c>
      <c r="CR41" s="317">
        <f t="shared" si="61"/>
        <v>2.6666666666666665</v>
      </c>
      <c r="CS41" s="317">
        <f t="shared" si="62"/>
        <v>4.2777777777777777</v>
      </c>
      <c r="CT41" s="317">
        <f t="shared" si="63"/>
        <v>4.5</v>
      </c>
      <c r="CU41" s="317">
        <f t="shared" si="64"/>
        <v>3.8333333333333335</v>
      </c>
      <c r="CV41" s="317">
        <f t="shared" si="65"/>
        <v>4.333333333333333</v>
      </c>
      <c r="CW41" s="317">
        <f t="shared" si="66"/>
        <v>4</v>
      </c>
      <c r="CX41" s="317">
        <f t="shared" si="67"/>
        <v>5</v>
      </c>
      <c r="CY41" s="317">
        <f t="shared" si="68"/>
        <v>3.5</v>
      </c>
      <c r="CZ41" s="317">
        <f t="shared" si="69"/>
        <v>2.75</v>
      </c>
      <c r="DA41" s="318">
        <f t="shared" si="70"/>
        <v>5</v>
      </c>
      <c r="DB41" s="317">
        <f t="shared" si="71"/>
        <v>3.6666666666666665</v>
      </c>
      <c r="DC41" s="317">
        <f t="shared" si="72"/>
        <v>4</v>
      </c>
      <c r="DD41" s="317">
        <f t="shared" si="73"/>
        <v>3</v>
      </c>
      <c r="DE41" s="317">
        <f t="shared" si="74"/>
        <v>2.3333333333333335</v>
      </c>
      <c r="DF41" s="317">
        <f t="shared" si="75"/>
        <v>1</v>
      </c>
      <c r="DG41" s="317">
        <f t="shared" si="76"/>
        <v>5</v>
      </c>
      <c r="DH41" s="317">
        <f t="shared" si="77"/>
        <v>4.333333333333333</v>
      </c>
      <c r="DI41" s="317">
        <f t="shared" si="78"/>
        <v>4.5</v>
      </c>
      <c r="DJ41" s="317">
        <f t="shared" si="79"/>
        <v>4</v>
      </c>
      <c r="DK41" s="317">
        <f t="shared" si="80"/>
        <v>3</v>
      </c>
      <c r="DL41" s="317">
        <f t="shared" si="81"/>
        <v>4</v>
      </c>
      <c r="DM41" s="317">
        <f t="shared" si="82"/>
        <v>1</v>
      </c>
      <c r="DN41" s="317">
        <f t="shared" si="83"/>
        <v>4</v>
      </c>
      <c r="DO41" s="317">
        <f t="shared" si="84"/>
        <v>4.5</v>
      </c>
      <c r="DP41" s="317">
        <f t="shared" si="85"/>
        <v>3</v>
      </c>
      <c r="DQ41" s="317">
        <f t="shared" si="86"/>
        <v>5</v>
      </c>
      <c r="DR41" s="317">
        <f t="shared" si="87"/>
        <v>5</v>
      </c>
      <c r="DS41" s="317">
        <f t="shared" si="88"/>
        <v>5</v>
      </c>
      <c r="DT41" s="317">
        <f t="shared" si="89"/>
        <v>4.666666666666667</v>
      </c>
      <c r="DU41" s="317">
        <f t="shared" si="90"/>
        <v>4.5</v>
      </c>
      <c r="DV41" s="317">
        <f t="shared" si="91"/>
        <v>5</v>
      </c>
      <c r="DW41" s="317">
        <f t="shared" si="92"/>
        <v>4.666666666666667</v>
      </c>
      <c r="DX41" s="317">
        <f t="shared" si="93"/>
        <v>4.5</v>
      </c>
      <c r="DY41" s="317">
        <f t="shared" si="94"/>
        <v>5</v>
      </c>
      <c r="DZ41" s="317">
        <f t="shared" si="95"/>
        <v>4.333333333333333</v>
      </c>
      <c r="EA41" s="317">
        <f t="shared" si="96"/>
        <v>4.5</v>
      </c>
      <c r="EB41" s="317">
        <f t="shared" si="97"/>
        <v>4</v>
      </c>
      <c r="EC41" s="317">
        <f t="shared" si="98"/>
        <v>3.6666666666666665</v>
      </c>
      <c r="ED41" s="317">
        <f t="shared" si="99"/>
        <v>4.5</v>
      </c>
      <c r="EE41" s="317">
        <f t="shared" si="100"/>
        <v>2</v>
      </c>
      <c r="EF41" s="317">
        <f t="shared" si="101"/>
        <v>3.3333333333333335</v>
      </c>
      <c r="EG41" s="317">
        <f t="shared" si="102"/>
        <v>4</v>
      </c>
      <c r="EH41" s="317">
        <f t="shared" si="103"/>
        <v>2</v>
      </c>
      <c r="EI41" s="317">
        <f t="shared" si="104"/>
        <v>4.333333333333333</v>
      </c>
      <c r="EJ41" s="317">
        <f t="shared" si="105"/>
        <v>4</v>
      </c>
      <c r="EK41" s="317">
        <f t="shared" si="106"/>
        <v>5</v>
      </c>
      <c r="EL41" s="317">
        <f t="shared" si="107"/>
        <v>4.333333333333333</v>
      </c>
      <c r="EM41" s="317">
        <f t="shared" si="108"/>
        <v>4</v>
      </c>
      <c r="EN41" s="317">
        <f t="shared" si="109"/>
        <v>5</v>
      </c>
      <c r="EO41" s="317">
        <f t="shared" si="110"/>
        <v>2.3333333333333335</v>
      </c>
      <c r="EP41" s="317">
        <f t="shared" si="111"/>
        <v>1</v>
      </c>
      <c r="EQ41" s="317">
        <f t="shared" si="112"/>
        <v>5</v>
      </c>
      <c r="ER41" s="317">
        <f t="shared" si="113"/>
        <v>4.666666666666667</v>
      </c>
      <c r="ES41" s="317">
        <f t="shared" si="114"/>
        <v>4.5</v>
      </c>
      <c r="ET41" s="318">
        <f t="shared" si="115"/>
        <v>5</v>
      </c>
    </row>
    <row r="42" spans="2:150" s="1" customFormat="1" ht="30" x14ac:dyDescent="0.25">
      <c r="B42" s="210">
        <v>36</v>
      </c>
      <c r="C42" s="235">
        <v>43070</v>
      </c>
      <c r="D42" s="211" t="s">
        <v>331</v>
      </c>
      <c r="E42" s="211" t="s">
        <v>74</v>
      </c>
      <c r="F42" s="211" t="s">
        <v>358</v>
      </c>
      <c r="G42" s="211" t="s">
        <v>71</v>
      </c>
      <c r="H42" s="211" t="s">
        <v>411</v>
      </c>
      <c r="I42" s="211" t="s">
        <v>97</v>
      </c>
      <c r="J42" s="211" t="s">
        <v>130</v>
      </c>
      <c r="K42" s="245" t="s">
        <v>419</v>
      </c>
      <c r="L42" s="210">
        <v>3</v>
      </c>
      <c r="M42" s="252">
        <v>1</v>
      </c>
      <c r="N42" s="210">
        <v>2</v>
      </c>
      <c r="O42" s="212">
        <v>1</v>
      </c>
      <c r="P42" s="213">
        <v>1</v>
      </c>
      <c r="Q42" s="210">
        <v>5</v>
      </c>
      <c r="R42" s="212">
        <v>5</v>
      </c>
      <c r="S42" s="212">
        <v>5</v>
      </c>
      <c r="T42" s="212">
        <v>5</v>
      </c>
      <c r="U42" s="212">
        <v>2</v>
      </c>
      <c r="V42" s="213">
        <v>2</v>
      </c>
      <c r="W42" s="210">
        <v>4</v>
      </c>
      <c r="X42" s="213"/>
      <c r="Y42" s="254">
        <v>1</v>
      </c>
      <c r="Z42" s="213">
        <v>4</v>
      </c>
      <c r="AA42" s="174"/>
      <c r="AB42" s="179" t="s">
        <v>104</v>
      </c>
      <c r="AC42" s="65">
        <f t="shared" si="0"/>
        <v>3</v>
      </c>
      <c r="AD42" s="186">
        <f t="shared" si="1"/>
        <v>2</v>
      </c>
      <c r="AE42" s="65">
        <f t="shared" si="2"/>
        <v>4</v>
      </c>
      <c r="AF42" s="66">
        <f t="shared" si="3"/>
        <v>3.5</v>
      </c>
      <c r="AG42" s="186">
        <f t="shared" si="4"/>
        <v>3.25</v>
      </c>
      <c r="AH42" s="65">
        <f t="shared" si="5"/>
        <v>4.25</v>
      </c>
      <c r="AI42" s="66">
        <f t="shared" si="6"/>
        <v>4</v>
      </c>
      <c r="AJ42" s="66">
        <f t="shared" si="7"/>
        <v>4.25</v>
      </c>
      <c r="AK42" s="66">
        <f t="shared" si="8"/>
        <v>3.25</v>
      </c>
      <c r="AL42" s="66">
        <f t="shared" si="9"/>
        <v>3.5</v>
      </c>
      <c r="AM42" s="186">
        <f t="shared" si="10"/>
        <v>3</v>
      </c>
      <c r="AN42" s="65">
        <f t="shared" si="11"/>
        <v>3.3333333333333335</v>
      </c>
      <c r="AO42" s="186">
        <f t="shared" si="12"/>
        <v>3.3333333333333335</v>
      </c>
      <c r="AP42" s="65">
        <f t="shared" si="13"/>
        <v>3</v>
      </c>
      <c r="AQ42" s="186">
        <f t="shared" si="14"/>
        <v>3.75</v>
      </c>
      <c r="AR42" s="66">
        <f>AVERAGE(AC42:AD42)</f>
        <v>2.5</v>
      </c>
      <c r="AS42" s="66">
        <f t="shared" si="127"/>
        <v>3.5833333333333335</v>
      </c>
      <c r="AT42" s="66">
        <f t="shared" si="128"/>
        <v>3.7083333333333335</v>
      </c>
      <c r="AU42" s="66">
        <f t="shared" si="129"/>
        <v>3.3333333333333335</v>
      </c>
      <c r="AV42" s="66">
        <f t="shared" si="130"/>
        <v>3.375</v>
      </c>
      <c r="AW42" s="66">
        <f t="shared" si="131"/>
        <v>3.3</v>
      </c>
      <c r="AX42" s="233">
        <f t="shared" si="53"/>
        <v>4</v>
      </c>
      <c r="AY42" s="55"/>
      <c r="BB42" s="65">
        <f t="shared" si="134"/>
        <v>3</v>
      </c>
      <c r="BC42" s="66">
        <f t="shared" si="135"/>
        <v>1</v>
      </c>
      <c r="BD42" s="66">
        <f t="shared" si="136"/>
        <v>3.5</v>
      </c>
      <c r="BE42" s="66">
        <f t="shared" si="137"/>
        <v>3.5</v>
      </c>
      <c r="BF42" s="66">
        <f t="shared" si="138"/>
        <v>3.5</v>
      </c>
      <c r="BG42" s="66">
        <f t="shared" si="139"/>
        <v>4.5</v>
      </c>
      <c r="BH42" s="66">
        <f t="shared" si="140"/>
        <v>4</v>
      </c>
      <c r="BI42" s="66">
        <f t="shared" si="141"/>
        <v>4</v>
      </c>
      <c r="BJ42" s="66">
        <f t="shared" si="142"/>
        <v>3</v>
      </c>
      <c r="BK42" s="66">
        <f t="shared" si="143"/>
        <v>3.5</v>
      </c>
      <c r="BL42" s="66">
        <f t="shared" si="144"/>
        <v>3</v>
      </c>
      <c r="BM42" s="66">
        <f t="shared" si="145"/>
        <v>3</v>
      </c>
      <c r="BN42" s="66">
        <f t="shared" si="146"/>
        <v>4</v>
      </c>
      <c r="BO42" s="66">
        <f t="shared" si="147"/>
        <v>3</v>
      </c>
      <c r="BP42" s="186">
        <f t="shared" si="148"/>
        <v>4</v>
      </c>
      <c r="BQ42" s="314">
        <f t="shared" si="30"/>
        <v>2</v>
      </c>
      <c r="BR42" s="161"/>
      <c r="BS42" s="65">
        <f t="shared" si="31"/>
        <v>3</v>
      </c>
      <c r="BT42" s="66">
        <f t="shared" si="32"/>
        <v>3</v>
      </c>
      <c r="BU42" s="66">
        <f t="shared" si="33"/>
        <v>4.5</v>
      </c>
      <c r="BV42" s="66">
        <f t="shared" si="34"/>
        <v>3.5</v>
      </c>
      <c r="BW42" s="66">
        <f t="shared" si="35"/>
        <v>3</v>
      </c>
      <c r="BX42" s="66">
        <f t="shared" si="36"/>
        <v>4</v>
      </c>
      <c r="BY42" s="66">
        <f t="shared" si="37"/>
        <v>4</v>
      </c>
      <c r="BZ42" s="66">
        <f t="shared" si="38"/>
        <v>4.5</v>
      </c>
      <c r="CA42" s="66">
        <f t="shared" si="39"/>
        <v>3.5</v>
      </c>
      <c r="CB42" s="66">
        <f t="shared" si="40"/>
        <v>3.5</v>
      </c>
      <c r="CC42" s="66">
        <f t="shared" si="41"/>
        <v>3</v>
      </c>
      <c r="CD42" s="66">
        <f t="shared" si="42"/>
        <v>4</v>
      </c>
      <c r="CE42" s="66">
        <f t="shared" si="43"/>
        <v>2</v>
      </c>
      <c r="CF42" s="66">
        <f t="shared" si="44"/>
        <v>3</v>
      </c>
      <c r="CG42" s="186">
        <f t="shared" si="45"/>
        <v>3.5</v>
      </c>
      <c r="CH42" s="314">
        <f t="shared" si="46"/>
        <v>2</v>
      </c>
      <c r="CI42" s="60"/>
      <c r="CJ42" s="316">
        <f t="shared" si="132"/>
        <v>3.3</v>
      </c>
      <c r="CK42" s="317">
        <f t="shared" si="149"/>
        <v>3.2333333333333329</v>
      </c>
      <c r="CL42" s="318">
        <f t="shared" si="149"/>
        <v>3.333333333333333</v>
      </c>
      <c r="CM42" s="316">
        <f t="shared" si="56"/>
        <v>2.5</v>
      </c>
      <c r="CN42" s="317">
        <f t="shared" si="57"/>
        <v>2</v>
      </c>
      <c r="CO42" s="317">
        <f t="shared" si="58"/>
        <v>3</v>
      </c>
      <c r="CP42" s="317">
        <f t="shared" si="59"/>
        <v>3.5833333333333335</v>
      </c>
      <c r="CQ42" s="317">
        <f t="shared" si="60"/>
        <v>3.5</v>
      </c>
      <c r="CR42" s="317">
        <f t="shared" si="61"/>
        <v>3.6666666666666665</v>
      </c>
      <c r="CS42" s="317">
        <f t="shared" si="62"/>
        <v>3.7083333333333335</v>
      </c>
      <c r="CT42" s="317">
        <f t="shared" si="63"/>
        <v>3.6666666666666665</v>
      </c>
      <c r="CU42" s="317">
        <f t="shared" si="64"/>
        <v>3.75</v>
      </c>
      <c r="CV42" s="317">
        <f t="shared" si="65"/>
        <v>3.3333333333333335</v>
      </c>
      <c r="CW42" s="317">
        <f t="shared" si="66"/>
        <v>3.5</v>
      </c>
      <c r="CX42" s="317">
        <f t="shared" si="67"/>
        <v>3</v>
      </c>
      <c r="CY42" s="317">
        <f t="shared" si="68"/>
        <v>3.375</v>
      </c>
      <c r="CZ42" s="317">
        <f t="shared" si="69"/>
        <v>3.5</v>
      </c>
      <c r="DA42" s="318">
        <f t="shared" si="70"/>
        <v>3.25</v>
      </c>
      <c r="DB42" s="317">
        <f t="shared" si="71"/>
        <v>3</v>
      </c>
      <c r="DC42" s="317">
        <f t="shared" si="72"/>
        <v>3</v>
      </c>
      <c r="DD42" s="317">
        <f t="shared" si="73"/>
        <v>3</v>
      </c>
      <c r="DE42" s="317">
        <f t="shared" si="74"/>
        <v>2</v>
      </c>
      <c r="DF42" s="317">
        <f t="shared" si="75"/>
        <v>1</v>
      </c>
      <c r="DG42" s="317">
        <f t="shared" si="76"/>
        <v>3</v>
      </c>
      <c r="DH42" s="317">
        <f t="shared" si="77"/>
        <v>4</v>
      </c>
      <c r="DI42" s="317">
        <f t="shared" si="78"/>
        <v>3.5</v>
      </c>
      <c r="DJ42" s="317">
        <f t="shared" si="79"/>
        <v>4.5</v>
      </c>
      <c r="DK42" s="317">
        <f t="shared" si="80"/>
        <v>3.5</v>
      </c>
      <c r="DL42" s="317">
        <f t="shared" si="81"/>
        <v>3.5</v>
      </c>
      <c r="DM42" s="317">
        <f t="shared" si="82"/>
        <v>3.5</v>
      </c>
      <c r="DN42" s="317">
        <f t="shared" si="83"/>
        <v>3.25</v>
      </c>
      <c r="DO42" s="317">
        <f t="shared" si="84"/>
        <v>3.5</v>
      </c>
      <c r="DP42" s="317">
        <f t="shared" si="85"/>
        <v>3</v>
      </c>
      <c r="DQ42" s="317">
        <f t="shared" si="86"/>
        <v>4.25</v>
      </c>
      <c r="DR42" s="317">
        <f t="shared" si="87"/>
        <v>4.5</v>
      </c>
      <c r="DS42" s="317">
        <f t="shared" si="88"/>
        <v>4</v>
      </c>
      <c r="DT42" s="317">
        <f t="shared" si="89"/>
        <v>4</v>
      </c>
      <c r="DU42" s="317">
        <f t="shared" si="90"/>
        <v>4</v>
      </c>
      <c r="DV42" s="317">
        <f t="shared" si="91"/>
        <v>4</v>
      </c>
      <c r="DW42" s="317">
        <f t="shared" si="92"/>
        <v>4.25</v>
      </c>
      <c r="DX42" s="317">
        <f t="shared" si="93"/>
        <v>4</v>
      </c>
      <c r="DY42" s="317">
        <f t="shared" si="94"/>
        <v>4.5</v>
      </c>
      <c r="DZ42" s="317">
        <f t="shared" si="95"/>
        <v>3.25</v>
      </c>
      <c r="EA42" s="317">
        <f t="shared" si="96"/>
        <v>3</v>
      </c>
      <c r="EB42" s="317">
        <f t="shared" si="97"/>
        <v>3.5</v>
      </c>
      <c r="EC42" s="317">
        <f t="shared" si="98"/>
        <v>3.5</v>
      </c>
      <c r="ED42" s="317">
        <f t="shared" si="99"/>
        <v>3.5</v>
      </c>
      <c r="EE42" s="317">
        <f t="shared" si="100"/>
        <v>3.5</v>
      </c>
      <c r="EF42" s="317">
        <f t="shared" si="101"/>
        <v>3</v>
      </c>
      <c r="EG42" s="317">
        <f t="shared" si="102"/>
        <v>3</v>
      </c>
      <c r="EH42" s="317">
        <f t="shared" si="103"/>
        <v>3</v>
      </c>
      <c r="EI42" s="317">
        <f t="shared" si="104"/>
        <v>3.3333333333333335</v>
      </c>
      <c r="EJ42" s="317">
        <f t="shared" si="105"/>
        <v>3</v>
      </c>
      <c r="EK42" s="317">
        <f t="shared" si="106"/>
        <v>4</v>
      </c>
      <c r="EL42" s="317">
        <f t="shared" si="107"/>
        <v>3.3333333333333335</v>
      </c>
      <c r="EM42" s="317">
        <f t="shared" si="108"/>
        <v>4</v>
      </c>
      <c r="EN42" s="317">
        <f t="shared" si="109"/>
        <v>2</v>
      </c>
      <c r="EO42" s="317">
        <f t="shared" si="110"/>
        <v>3</v>
      </c>
      <c r="EP42" s="317">
        <f t="shared" si="111"/>
        <v>3</v>
      </c>
      <c r="EQ42" s="317">
        <f t="shared" si="112"/>
        <v>3</v>
      </c>
      <c r="ER42" s="317">
        <f t="shared" si="113"/>
        <v>3.75</v>
      </c>
      <c r="ES42" s="317">
        <f t="shared" si="114"/>
        <v>4</v>
      </c>
      <c r="ET42" s="318">
        <f t="shared" si="115"/>
        <v>3.5</v>
      </c>
    </row>
    <row r="43" spans="2:150" s="1" customFormat="1" ht="30.75" thickBot="1" x14ac:dyDescent="0.3">
      <c r="B43" s="210">
        <v>37</v>
      </c>
      <c r="C43" s="235">
        <v>43070</v>
      </c>
      <c r="D43" s="211" t="s">
        <v>331</v>
      </c>
      <c r="E43" s="211" t="s">
        <v>74</v>
      </c>
      <c r="F43" s="211" t="s">
        <v>86</v>
      </c>
      <c r="G43" s="211" t="s">
        <v>71</v>
      </c>
      <c r="H43" s="211" t="s">
        <v>410</v>
      </c>
      <c r="I43" s="211" t="s">
        <v>105</v>
      </c>
      <c r="J43" s="211" t="s">
        <v>138</v>
      </c>
      <c r="K43" s="245" t="s">
        <v>418</v>
      </c>
      <c r="L43" s="210">
        <v>4</v>
      </c>
      <c r="M43" s="252">
        <v>1</v>
      </c>
      <c r="N43" s="210">
        <v>3</v>
      </c>
      <c r="O43" s="212">
        <v>5</v>
      </c>
      <c r="P43" s="213">
        <v>5</v>
      </c>
      <c r="Q43" s="210">
        <v>5</v>
      </c>
      <c r="R43" s="212">
        <v>5</v>
      </c>
      <c r="S43" s="212">
        <v>5</v>
      </c>
      <c r="T43" s="212">
        <v>5</v>
      </c>
      <c r="U43" s="212">
        <v>3</v>
      </c>
      <c r="V43" s="213">
        <v>3</v>
      </c>
      <c r="W43" s="210">
        <v>4</v>
      </c>
      <c r="X43" s="213">
        <v>5</v>
      </c>
      <c r="Y43" s="254">
        <v>1</v>
      </c>
      <c r="Z43" s="213"/>
      <c r="AA43" s="174"/>
      <c r="AB43" s="180" t="s">
        <v>112</v>
      </c>
      <c r="AC43" s="168">
        <f t="shared" si="0"/>
        <v>3</v>
      </c>
      <c r="AD43" s="198">
        <f t="shared" si="1"/>
        <v>1</v>
      </c>
      <c r="AE43" s="168">
        <f t="shared" si="2"/>
        <v>3.25</v>
      </c>
      <c r="AF43" s="195">
        <f t="shared" si="3"/>
        <v>3</v>
      </c>
      <c r="AG43" s="198">
        <f t="shared" si="4"/>
        <v>3.75</v>
      </c>
      <c r="AH43" s="168">
        <f t="shared" si="5"/>
        <v>3.3333333333333335</v>
      </c>
      <c r="AI43" s="195">
        <f t="shared" si="6"/>
        <v>4</v>
      </c>
      <c r="AJ43" s="195">
        <f t="shared" si="7"/>
        <v>4</v>
      </c>
      <c r="AK43" s="195">
        <f t="shared" si="8"/>
        <v>3.75</v>
      </c>
      <c r="AL43" s="195">
        <f t="shared" si="9"/>
        <v>3.25</v>
      </c>
      <c r="AM43" s="198">
        <f t="shared" si="10"/>
        <v>3</v>
      </c>
      <c r="AN43" s="168">
        <f t="shared" si="11"/>
        <v>3.5</v>
      </c>
      <c r="AO43" s="198">
        <f t="shared" si="12"/>
        <v>3.5</v>
      </c>
      <c r="AP43" s="168">
        <f t="shared" si="13"/>
        <v>2</v>
      </c>
      <c r="AQ43" s="198">
        <f t="shared" si="14"/>
        <v>4</v>
      </c>
      <c r="AR43" s="195">
        <f>AVERAGE(AC43:AD43)</f>
        <v>2</v>
      </c>
      <c r="AS43" s="195">
        <f t="shared" si="127"/>
        <v>3.3333333333333335</v>
      </c>
      <c r="AT43" s="195">
        <f t="shared" si="128"/>
        <v>3.5555555555555558</v>
      </c>
      <c r="AU43" s="195">
        <f t="shared" si="129"/>
        <v>3.5</v>
      </c>
      <c r="AV43" s="195">
        <f t="shared" si="130"/>
        <v>3</v>
      </c>
      <c r="AW43" s="195">
        <f t="shared" si="131"/>
        <v>3.0777777777777779</v>
      </c>
      <c r="AX43" s="234">
        <f t="shared" si="53"/>
        <v>4</v>
      </c>
      <c r="AY43" s="55"/>
      <c r="BB43" s="168"/>
      <c r="BC43" s="195"/>
      <c r="BD43" s="195"/>
      <c r="BE43" s="195"/>
      <c r="BF43" s="195"/>
      <c r="BG43" s="195"/>
      <c r="BH43" s="195"/>
      <c r="BI43" s="195"/>
      <c r="BJ43" s="195"/>
      <c r="BK43" s="195"/>
      <c r="BL43" s="195"/>
      <c r="BM43" s="195"/>
      <c r="BN43" s="195"/>
      <c r="BO43" s="195"/>
      <c r="BP43" s="198"/>
      <c r="BQ43" s="315">
        <f t="shared" si="30"/>
        <v>0</v>
      </c>
      <c r="BR43" s="161"/>
      <c r="BS43" s="168">
        <f t="shared" si="31"/>
        <v>3</v>
      </c>
      <c r="BT43" s="195">
        <f t="shared" si="32"/>
        <v>1</v>
      </c>
      <c r="BU43" s="195">
        <f t="shared" si="33"/>
        <v>3.25</v>
      </c>
      <c r="BV43" s="195">
        <f t="shared" si="34"/>
        <v>3</v>
      </c>
      <c r="BW43" s="195">
        <f t="shared" si="35"/>
        <v>3.75</v>
      </c>
      <c r="BX43" s="195">
        <f t="shared" si="36"/>
        <v>3.3333333333333335</v>
      </c>
      <c r="BY43" s="195">
        <f t="shared" si="37"/>
        <v>4</v>
      </c>
      <c r="BZ43" s="195">
        <f t="shared" si="38"/>
        <v>4</v>
      </c>
      <c r="CA43" s="195">
        <f t="shared" si="39"/>
        <v>3.75</v>
      </c>
      <c r="CB43" s="195">
        <f t="shared" si="40"/>
        <v>3.25</v>
      </c>
      <c r="CC43" s="195">
        <f t="shared" si="41"/>
        <v>3</v>
      </c>
      <c r="CD43" s="195">
        <f t="shared" si="42"/>
        <v>3.5</v>
      </c>
      <c r="CE43" s="195">
        <f t="shared" si="43"/>
        <v>3.5</v>
      </c>
      <c r="CF43" s="195">
        <f t="shared" si="44"/>
        <v>2</v>
      </c>
      <c r="CG43" s="198">
        <f t="shared" si="45"/>
        <v>4</v>
      </c>
      <c r="CH43" s="315">
        <f t="shared" si="46"/>
        <v>4</v>
      </c>
      <c r="CI43" s="60"/>
      <c r="CJ43" s="320">
        <f t="shared" si="132"/>
        <v>3.0777777777777779</v>
      </c>
      <c r="CK43" s="321"/>
      <c r="CL43" s="322">
        <f t="shared" si="149"/>
        <v>3.0777777777777779</v>
      </c>
      <c r="CM43" s="320">
        <f t="shared" si="56"/>
        <v>2</v>
      </c>
      <c r="CN43" s="321">
        <f t="shared" si="57"/>
        <v>0</v>
      </c>
      <c r="CO43" s="321">
        <f t="shared" si="58"/>
        <v>2</v>
      </c>
      <c r="CP43" s="321">
        <f t="shared" si="59"/>
        <v>3.3333333333333335</v>
      </c>
      <c r="CQ43" s="321">
        <f t="shared" si="60"/>
        <v>0</v>
      </c>
      <c r="CR43" s="321">
        <f t="shared" si="61"/>
        <v>3.3333333333333335</v>
      </c>
      <c r="CS43" s="321">
        <f t="shared" si="62"/>
        <v>3.5555555555555558</v>
      </c>
      <c r="CT43" s="321">
        <f t="shared" si="63"/>
        <v>0</v>
      </c>
      <c r="CU43" s="321">
        <f t="shared" si="64"/>
        <v>3.5555555555555558</v>
      </c>
      <c r="CV43" s="321">
        <f t="shared" si="65"/>
        <v>3.5</v>
      </c>
      <c r="CW43" s="321">
        <f t="shared" si="66"/>
        <v>0</v>
      </c>
      <c r="CX43" s="321">
        <f t="shared" si="67"/>
        <v>3.5</v>
      </c>
      <c r="CY43" s="321">
        <f t="shared" si="68"/>
        <v>3</v>
      </c>
      <c r="CZ43" s="321">
        <f t="shared" si="69"/>
        <v>0</v>
      </c>
      <c r="DA43" s="322">
        <f t="shared" si="70"/>
        <v>3</v>
      </c>
      <c r="DB43" s="321">
        <f t="shared" si="71"/>
        <v>3</v>
      </c>
      <c r="DC43" s="321">
        <f t="shared" si="72"/>
        <v>0</v>
      </c>
      <c r="DD43" s="321">
        <f t="shared" si="73"/>
        <v>3</v>
      </c>
      <c r="DE43" s="321">
        <f t="shared" si="74"/>
        <v>1</v>
      </c>
      <c r="DF43" s="321">
        <f t="shared" si="75"/>
        <v>0</v>
      </c>
      <c r="DG43" s="321">
        <f t="shared" si="76"/>
        <v>1</v>
      </c>
      <c r="DH43" s="321">
        <f t="shared" si="77"/>
        <v>3.25</v>
      </c>
      <c r="DI43" s="321">
        <f t="shared" si="78"/>
        <v>0</v>
      </c>
      <c r="DJ43" s="321">
        <f t="shared" si="79"/>
        <v>3.25</v>
      </c>
      <c r="DK43" s="321">
        <f t="shared" si="80"/>
        <v>3</v>
      </c>
      <c r="DL43" s="321">
        <f t="shared" si="81"/>
        <v>0</v>
      </c>
      <c r="DM43" s="321">
        <f t="shared" si="82"/>
        <v>3</v>
      </c>
      <c r="DN43" s="321">
        <f t="shared" si="83"/>
        <v>3.75</v>
      </c>
      <c r="DO43" s="321">
        <f t="shared" si="84"/>
        <v>0</v>
      </c>
      <c r="DP43" s="321">
        <f t="shared" si="85"/>
        <v>3.75</v>
      </c>
      <c r="DQ43" s="321">
        <f t="shared" si="86"/>
        <v>3.3333333333333335</v>
      </c>
      <c r="DR43" s="321">
        <f t="shared" si="87"/>
        <v>0</v>
      </c>
      <c r="DS43" s="321">
        <f t="shared" si="88"/>
        <v>3.3333333333333335</v>
      </c>
      <c r="DT43" s="321">
        <f t="shared" si="89"/>
        <v>4</v>
      </c>
      <c r="DU43" s="321">
        <f t="shared" si="90"/>
        <v>0</v>
      </c>
      <c r="DV43" s="321">
        <f t="shared" si="91"/>
        <v>4</v>
      </c>
      <c r="DW43" s="321">
        <f t="shared" si="92"/>
        <v>4</v>
      </c>
      <c r="DX43" s="321">
        <f t="shared" si="93"/>
        <v>0</v>
      </c>
      <c r="DY43" s="321">
        <f t="shared" si="94"/>
        <v>4</v>
      </c>
      <c r="DZ43" s="321">
        <f t="shared" si="95"/>
        <v>3.75</v>
      </c>
      <c r="EA43" s="321">
        <f t="shared" si="96"/>
        <v>0</v>
      </c>
      <c r="EB43" s="321">
        <f t="shared" si="97"/>
        <v>3.75</v>
      </c>
      <c r="EC43" s="321">
        <f t="shared" si="98"/>
        <v>3.25</v>
      </c>
      <c r="ED43" s="321">
        <f t="shared" si="99"/>
        <v>0</v>
      </c>
      <c r="EE43" s="321">
        <f t="shared" si="100"/>
        <v>3.25</v>
      </c>
      <c r="EF43" s="321">
        <f t="shared" si="101"/>
        <v>3</v>
      </c>
      <c r="EG43" s="321">
        <f t="shared" si="102"/>
        <v>0</v>
      </c>
      <c r="EH43" s="321">
        <f t="shared" si="103"/>
        <v>3</v>
      </c>
      <c r="EI43" s="321">
        <f t="shared" si="104"/>
        <v>3.5</v>
      </c>
      <c r="EJ43" s="321">
        <f t="shared" si="105"/>
        <v>0</v>
      </c>
      <c r="EK43" s="321">
        <f t="shared" si="106"/>
        <v>3.5</v>
      </c>
      <c r="EL43" s="321">
        <f t="shared" si="107"/>
        <v>3.5</v>
      </c>
      <c r="EM43" s="321">
        <f t="shared" si="108"/>
        <v>0</v>
      </c>
      <c r="EN43" s="321">
        <f t="shared" si="109"/>
        <v>3.5</v>
      </c>
      <c r="EO43" s="321">
        <f t="shared" si="110"/>
        <v>2</v>
      </c>
      <c r="EP43" s="321">
        <f t="shared" si="111"/>
        <v>0</v>
      </c>
      <c r="EQ43" s="321">
        <f t="shared" si="112"/>
        <v>2</v>
      </c>
      <c r="ER43" s="321">
        <f t="shared" si="113"/>
        <v>4</v>
      </c>
      <c r="ES43" s="321">
        <f t="shared" si="114"/>
        <v>0</v>
      </c>
      <c r="ET43" s="322">
        <f t="shared" si="115"/>
        <v>4</v>
      </c>
    </row>
    <row r="44" spans="2:150" s="1" customFormat="1" ht="30" x14ac:dyDescent="0.25">
      <c r="B44" s="210">
        <v>38</v>
      </c>
      <c r="C44" s="235">
        <v>43070</v>
      </c>
      <c r="D44" s="211" t="s">
        <v>331</v>
      </c>
      <c r="E44" s="211" t="s">
        <v>74</v>
      </c>
      <c r="F44" s="211" t="s">
        <v>359</v>
      </c>
      <c r="G44" s="211" t="s">
        <v>71</v>
      </c>
      <c r="H44" s="211" t="s">
        <v>410</v>
      </c>
      <c r="I44" s="211" t="s">
        <v>103</v>
      </c>
      <c r="J44" s="211" t="s">
        <v>136</v>
      </c>
      <c r="K44" s="245" t="s">
        <v>418</v>
      </c>
      <c r="L44" s="210">
        <v>5</v>
      </c>
      <c r="M44" s="252">
        <v>1</v>
      </c>
      <c r="N44" s="210">
        <v>5</v>
      </c>
      <c r="O44" s="212">
        <v>5</v>
      </c>
      <c r="P44" s="213">
        <v>5</v>
      </c>
      <c r="Q44" s="210">
        <v>5</v>
      </c>
      <c r="R44" s="212"/>
      <c r="S44" s="212">
        <v>5</v>
      </c>
      <c r="T44" s="212">
        <v>5</v>
      </c>
      <c r="U44" s="212">
        <v>5</v>
      </c>
      <c r="V44" s="213">
        <v>5</v>
      </c>
      <c r="W44" s="210">
        <v>5</v>
      </c>
      <c r="X44" s="213">
        <v>5</v>
      </c>
      <c r="Y44" s="254">
        <v>1</v>
      </c>
      <c r="Z44" s="213">
        <v>5</v>
      </c>
      <c r="AA44" s="174"/>
      <c r="AY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55"/>
      <c r="BM44" s="55"/>
      <c r="BN44" s="55"/>
      <c r="BO44" s="55"/>
      <c r="BP44" s="55"/>
      <c r="BQ44" s="55"/>
    </row>
    <row r="45" spans="2:150" s="1" customFormat="1" ht="30" x14ac:dyDescent="0.25">
      <c r="B45" s="210">
        <v>40</v>
      </c>
      <c r="C45" s="235">
        <v>43070</v>
      </c>
      <c r="D45" s="211" t="s">
        <v>328</v>
      </c>
      <c r="E45" s="211" t="s">
        <v>75</v>
      </c>
      <c r="F45" s="211" t="s">
        <v>43</v>
      </c>
      <c r="G45" s="211" t="s">
        <v>357</v>
      </c>
      <c r="H45" s="211" t="s">
        <v>410</v>
      </c>
      <c r="I45" s="211" t="s">
        <v>112</v>
      </c>
      <c r="J45" s="211" t="s">
        <v>145</v>
      </c>
      <c r="K45" s="245" t="s">
        <v>419</v>
      </c>
      <c r="L45" s="210">
        <v>2</v>
      </c>
      <c r="M45" s="252">
        <v>1</v>
      </c>
      <c r="N45" s="210">
        <v>1</v>
      </c>
      <c r="O45" s="212">
        <v>2</v>
      </c>
      <c r="P45" s="213">
        <v>2</v>
      </c>
      <c r="Q45" s="210">
        <v>2</v>
      </c>
      <c r="R45" s="212">
        <v>3</v>
      </c>
      <c r="S45" s="212">
        <v>3</v>
      </c>
      <c r="T45" s="212">
        <v>3</v>
      </c>
      <c r="U45" s="212">
        <v>1</v>
      </c>
      <c r="V45" s="213">
        <v>1</v>
      </c>
      <c r="W45" s="210">
        <v>2</v>
      </c>
      <c r="X45" s="213">
        <v>2</v>
      </c>
      <c r="Y45" s="254">
        <v>1</v>
      </c>
      <c r="Z45" s="213">
        <v>3</v>
      </c>
      <c r="AA45" s="174"/>
      <c r="AB45" s="24"/>
      <c r="AC45" s="66"/>
      <c r="AD45" s="66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BB45" s="55"/>
      <c r="BC45" s="55"/>
      <c r="BD45" s="55"/>
      <c r="BE45" s="5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5"/>
      <c r="BQ45" s="55"/>
      <c r="BR45" s="161"/>
      <c r="BS45" s="55"/>
      <c r="BT45" s="55"/>
      <c r="BU45" s="55"/>
      <c r="BV45" s="55"/>
      <c r="BW45" s="55"/>
      <c r="BX45" s="55"/>
      <c r="BY45" s="55"/>
      <c r="BZ45" s="55"/>
      <c r="CA45" s="55"/>
      <c r="CB45" s="55"/>
      <c r="CC45" s="55"/>
      <c r="CD45" s="55"/>
      <c r="CE45" s="55"/>
      <c r="CF45" s="55"/>
      <c r="CG45" s="55"/>
      <c r="CH45" s="55"/>
      <c r="CI45" s="60"/>
      <c r="CJ45" s="60"/>
      <c r="CK45" s="60"/>
      <c r="CL45" s="60"/>
      <c r="CM45" s="55"/>
      <c r="CN45" s="60"/>
      <c r="CO45" s="60"/>
      <c r="CP45" s="60"/>
      <c r="CQ45" s="60"/>
      <c r="CR45" s="60"/>
      <c r="CS45" s="60"/>
      <c r="CT45" s="60"/>
      <c r="CU45" s="60"/>
      <c r="CV45" s="60"/>
      <c r="CW45" s="60"/>
      <c r="CX45" s="60"/>
      <c r="CY45" s="60"/>
      <c r="CZ45" s="60"/>
      <c r="DA45" s="60"/>
      <c r="DB45" s="60"/>
      <c r="DC45" s="60"/>
      <c r="DD45" s="60"/>
      <c r="DE45" s="60"/>
      <c r="DF45" s="60"/>
      <c r="DG45" s="60"/>
      <c r="DH45" s="60"/>
      <c r="DI45" s="60"/>
      <c r="DJ45" s="60"/>
      <c r="DK45" s="60"/>
      <c r="DL45" s="60"/>
      <c r="DM45" s="60"/>
      <c r="DN45" s="60"/>
      <c r="DO45" s="60"/>
      <c r="DP45" s="60"/>
      <c r="DQ45" s="60"/>
      <c r="DR45" s="60"/>
      <c r="DS45" s="60"/>
      <c r="DT45" s="60"/>
      <c r="DU45" s="60"/>
      <c r="DV45" s="60"/>
      <c r="DW45" s="60"/>
      <c r="DX45" s="60"/>
      <c r="DY45" s="60"/>
      <c r="DZ45" s="60"/>
      <c r="EA45" s="60"/>
      <c r="EB45" s="60"/>
      <c r="EC45" s="60"/>
      <c r="ED45" s="60"/>
      <c r="EE45" s="60"/>
      <c r="EF45" s="60"/>
      <c r="EG45" s="60"/>
      <c r="EH45" s="60"/>
      <c r="EI45" s="60"/>
      <c r="EJ45" s="60"/>
      <c r="EK45" s="60"/>
      <c r="EL45" s="60"/>
      <c r="EM45" s="60"/>
      <c r="EN45" s="60"/>
      <c r="EO45" s="60"/>
      <c r="EP45" s="60"/>
      <c r="EQ45" s="60"/>
      <c r="ER45" s="60"/>
      <c r="ES45" s="60"/>
      <c r="ET45" s="60"/>
    </row>
    <row r="46" spans="2:150" s="1" customFormat="1" ht="30" x14ac:dyDescent="0.25">
      <c r="B46" s="210">
        <v>41</v>
      </c>
      <c r="C46" s="235">
        <v>43070</v>
      </c>
      <c r="D46" s="211" t="s">
        <v>331</v>
      </c>
      <c r="E46" s="211" t="s">
        <v>74</v>
      </c>
      <c r="F46" s="211" t="s">
        <v>78</v>
      </c>
      <c r="G46" s="211" t="s">
        <v>71</v>
      </c>
      <c r="H46" s="211" t="s">
        <v>410</v>
      </c>
      <c r="I46" s="211" t="s">
        <v>103</v>
      </c>
      <c r="J46" s="211" t="s">
        <v>136</v>
      </c>
      <c r="K46" s="245" t="s">
        <v>418</v>
      </c>
      <c r="L46" s="210">
        <v>4</v>
      </c>
      <c r="M46" s="252">
        <v>1</v>
      </c>
      <c r="N46" s="210">
        <v>5</v>
      </c>
      <c r="O46" s="212">
        <v>5</v>
      </c>
      <c r="P46" s="213">
        <v>5</v>
      </c>
      <c r="Q46" s="210">
        <v>5</v>
      </c>
      <c r="R46" s="212">
        <v>5</v>
      </c>
      <c r="S46" s="212">
        <v>5</v>
      </c>
      <c r="T46" s="212">
        <v>4</v>
      </c>
      <c r="U46" s="212">
        <v>5</v>
      </c>
      <c r="V46" s="213">
        <v>5</v>
      </c>
      <c r="W46" s="210">
        <v>5</v>
      </c>
      <c r="X46" s="213"/>
      <c r="Y46" s="254">
        <v>1</v>
      </c>
      <c r="Z46" s="213">
        <v>5</v>
      </c>
      <c r="AA46" s="174"/>
      <c r="AB46" s="24"/>
      <c r="AC46" s="66"/>
      <c r="AD46" s="66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BB46" s="55"/>
      <c r="BC46" s="55"/>
      <c r="BD46" s="55"/>
      <c r="BE46" s="55"/>
      <c r="BF46" s="55"/>
      <c r="BG46" s="55"/>
      <c r="BH46" s="55"/>
      <c r="BI46" s="55"/>
      <c r="BJ46" s="55"/>
      <c r="BK46" s="55"/>
      <c r="BL46" s="55"/>
      <c r="BM46" s="55"/>
      <c r="BN46" s="55"/>
      <c r="BO46" s="55"/>
      <c r="BP46" s="55"/>
      <c r="BQ46" s="55"/>
      <c r="BR46" s="161"/>
      <c r="BS46" s="55"/>
      <c r="BT46" s="55"/>
      <c r="BU46" s="55"/>
      <c r="BV46" s="55"/>
      <c r="BW46" s="55"/>
      <c r="BX46" s="55"/>
      <c r="BY46" s="55"/>
      <c r="BZ46" s="55"/>
      <c r="CA46" s="55"/>
      <c r="CB46" s="55"/>
      <c r="CC46" s="55"/>
      <c r="CD46" s="55"/>
      <c r="CE46" s="55"/>
      <c r="CF46" s="55"/>
      <c r="CG46" s="55"/>
      <c r="CH46" s="55"/>
      <c r="CI46" s="60"/>
      <c r="CJ46" s="60"/>
      <c r="CK46" s="60"/>
      <c r="CL46" s="60"/>
      <c r="CM46" s="55"/>
      <c r="CN46" s="60"/>
      <c r="CO46" s="60"/>
      <c r="CP46" s="60"/>
      <c r="CQ46" s="60"/>
      <c r="CR46" s="60"/>
      <c r="CS46" s="60"/>
      <c r="CT46" s="60"/>
      <c r="CU46" s="60"/>
      <c r="CV46" s="60"/>
      <c r="CW46" s="60"/>
      <c r="CX46" s="60"/>
      <c r="CY46" s="60"/>
      <c r="CZ46" s="60"/>
      <c r="DA46" s="60"/>
      <c r="DB46" s="60"/>
      <c r="DC46" s="60"/>
      <c r="DD46" s="60"/>
      <c r="DE46" s="60"/>
      <c r="DF46" s="60"/>
      <c r="DG46" s="60"/>
      <c r="DH46" s="60"/>
      <c r="DI46" s="60"/>
      <c r="DJ46" s="60"/>
      <c r="DK46" s="60"/>
      <c r="DL46" s="60"/>
      <c r="DM46" s="60"/>
      <c r="DN46" s="60"/>
      <c r="DO46" s="60"/>
      <c r="DP46" s="60"/>
      <c r="DQ46" s="60"/>
      <c r="DR46" s="60"/>
      <c r="DS46" s="60"/>
      <c r="DT46" s="60"/>
      <c r="DU46" s="60"/>
      <c r="DV46" s="60"/>
      <c r="DW46" s="60"/>
      <c r="DX46" s="60"/>
      <c r="DY46" s="60"/>
      <c r="DZ46" s="60"/>
      <c r="EA46" s="60"/>
      <c r="EB46" s="60"/>
      <c r="EC46" s="60"/>
      <c r="ED46" s="60"/>
      <c r="EE46" s="60"/>
      <c r="EF46" s="60"/>
      <c r="EG46" s="60"/>
      <c r="EH46" s="60"/>
      <c r="EI46" s="60"/>
      <c r="EJ46" s="60"/>
      <c r="EK46" s="60"/>
      <c r="EL46" s="60"/>
      <c r="EM46" s="60"/>
      <c r="EN46" s="60"/>
      <c r="EO46" s="60"/>
      <c r="EP46" s="60"/>
      <c r="EQ46" s="60"/>
      <c r="ER46" s="60"/>
      <c r="ES46" s="60"/>
      <c r="ET46" s="60"/>
    </row>
    <row r="47" spans="2:150" s="1" customFormat="1" ht="30" x14ac:dyDescent="0.25">
      <c r="B47" s="210">
        <v>42</v>
      </c>
      <c r="C47" s="235">
        <v>43070</v>
      </c>
      <c r="D47" s="211" t="s">
        <v>328</v>
      </c>
      <c r="E47" s="211" t="s">
        <v>74</v>
      </c>
      <c r="F47" s="211" t="s">
        <v>360</v>
      </c>
      <c r="G47" s="211" t="s">
        <v>360</v>
      </c>
      <c r="H47" s="211" t="s">
        <v>411</v>
      </c>
      <c r="I47" s="211" t="s">
        <v>102</v>
      </c>
      <c r="J47" s="211" t="s">
        <v>135</v>
      </c>
      <c r="K47" s="245" t="s">
        <v>418</v>
      </c>
      <c r="L47" s="210">
        <v>3</v>
      </c>
      <c r="M47" s="252">
        <v>1</v>
      </c>
      <c r="N47" s="210">
        <v>1</v>
      </c>
      <c r="O47" s="212">
        <v>1</v>
      </c>
      <c r="P47" s="213">
        <v>1</v>
      </c>
      <c r="Q47" s="210">
        <v>5</v>
      </c>
      <c r="R47" s="212">
        <v>5</v>
      </c>
      <c r="S47" s="212">
        <v>5</v>
      </c>
      <c r="T47" s="212">
        <v>4</v>
      </c>
      <c r="U47" s="212">
        <v>3</v>
      </c>
      <c r="V47" s="213">
        <v>1</v>
      </c>
      <c r="W47" s="210">
        <v>5</v>
      </c>
      <c r="X47" s="213">
        <v>5</v>
      </c>
      <c r="Y47" s="254">
        <v>1</v>
      </c>
      <c r="Z47" s="213">
        <v>3</v>
      </c>
      <c r="AA47" s="174"/>
      <c r="AB47" s="24"/>
      <c r="AC47" s="66"/>
      <c r="AD47" s="66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BB47" s="55"/>
      <c r="BC47" s="55"/>
      <c r="BD47" s="55"/>
      <c r="BE47" s="55"/>
      <c r="BF47" s="55"/>
      <c r="BG47" s="55"/>
      <c r="BH47" s="55"/>
      <c r="BI47" s="55"/>
      <c r="BJ47" s="55"/>
      <c r="BK47" s="55"/>
      <c r="BL47" s="55"/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5"/>
      <c r="CA47" s="55"/>
      <c r="CB47" s="55"/>
      <c r="CC47" s="55"/>
      <c r="CD47" s="55"/>
      <c r="CE47" s="55"/>
      <c r="CF47" s="55"/>
      <c r="CG47" s="55"/>
      <c r="CH47" s="55"/>
      <c r="CI47" s="60"/>
      <c r="CJ47" s="60"/>
      <c r="CK47" s="60"/>
      <c r="CL47" s="60"/>
      <c r="CM47" s="55"/>
      <c r="CN47" s="60"/>
      <c r="CO47" s="60"/>
      <c r="CP47" s="60"/>
      <c r="CQ47" s="60"/>
      <c r="CR47" s="60"/>
      <c r="CS47" s="60"/>
      <c r="CT47" s="60"/>
      <c r="CU47" s="60"/>
      <c r="CV47" s="60"/>
      <c r="CW47" s="60"/>
      <c r="CX47" s="60"/>
      <c r="CY47" s="60"/>
      <c r="CZ47" s="60"/>
      <c r="DA47" s="60"/>
      <c r="DB47" s="60"/>
      <c r="DC47" s="60"/>
      <c r="DD47" s="60"/>
      <c r="DE47" s="60"/>
      <c r="DF47" s="60"/>
      <c r="DG47" s="60"/>
      <c r="DH47" s="60"/>
      <c r="DI47" s="60"/>
      <c r="DJ47" s="60"/>
      <c r="DK47" s="60"/>
      <c r="DL47" s="60"/>
      <c r="DM47" s="60"/>
      <c r="DN47" s="60"/>
      <c r="DO47" s="60"/>
      <c r="DP47" s="60"/>
      <c r="DQ47" s="60"/>
      <c r="DR47" s="60"/>
      <c r="DS47" s="60"/>
      <c r="DT47" s="60"/>
      <c r="DU47" s="60"/>
      <c r="DV47" s="60"/>
      <c r="DW47" s="60"/>
      <c r="DX47" s="60"/>
      <c r="DY47" s="60"/>
      <c r="DZ47" s="60"/>
      <c r="EA47" s="60"/>
      <c r="EB47" s="60"/>
      <c r="EC47" s="60"/>
      <c r="ED47" s="60"/>
      <c r="EE47" s="60"/>
      <c r="EF47" s="60"/>
      <c r="EG47" s="60"/>
      <c r="EH47" s="60"/>
      <c r="EI47" s="60"/>
      <c r="EJ47" s="60"/>
      <c r="EK47" s="60"/>
      <c r="EL47" s="60"/>
      <c r="EM47" s="60"/>
      <c r="EN47" s="60"/>
      <c r="EO47" s="60"/>
      <c r="EP47" s="60"/>
      <c r="EQ47" s="60"/>
      <c r="ER47" s="60"/>
      <c r="ES47" s="60"/>
      <c r="ET47" s="60"/>
    </row>
    <row r="48" spans="2:150" s="1" customFormat="1" x14ac:dyDescent="0.25">
      <c r="B48" s="210">
        <v>43</v>
      </c>
      <c r="C48" s="235">
        <v>43070</v>
      </c>
      <c r="D48" s="211" t="s">
        <v>328</v>
      </c>
      <c r="E48" s="211" t="s">
        <v>74</v>
      </c>
      <c r="F48" s="211" t="s">
        <v>43</v>
      </c>
      <c r="G48" s="211" t="s">
        <v>357</v>
      </c>
      <c r="H48" s="211" t="s">
        <v>411</v>
      </c>
      <c r="I48" s="211" t="s">
        <v>92</v>
      </c>
      <c r="J48" s="211" t="s">
        <v>126</v>
      </c>
      <c r="K48" s="245" t="s">
        <v>418</v>
      </c>
      <c r="L48" s="210">
        <v>1</v>
      </c>
      <c r="M48" s="252">
        <v>1</v>
      </c>
      <c r="N48" s="210">
        <v>1</v>
      </c>
      <c r="O48" s="212">
        <v>1</v>
      </c>
      <c r="P48" s="213">
        <v>1</v>
      </c>
      <c r="Q48" s="210">
        <v>1</v>
      </c>
      <c r="R48" s="212">
        <v>1</v>
      </c>
      <c r="S48" s="212">
        <v>1</v>
      </c>
      <c r="T48" s="212">
        <v>1</v>
      </c>
      <c r="U48" s="212">
        <v>1</v>
      </c>
      <c r="V48" s="213">
        <v>1</v>
      </c>
      <c r="W48" s="210">
        <v>1</v>
      </c>
      <c r="X48" s="213">
        <v>1</v>
      </c>
      <c r="Y48" s="254">
        <v>1</v>
      </c>
      <c r="Z48" s="213">
        <v>1</v>
      </c>
      <c r="AA48" s="174"/>
      <c r="AB48" s="24"/>
      <c r="AC48" s="66"/>
      <c r="AD48" s="66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BB48" s="55"/>
      <c r="BC48" s="55"/>
      <c r="BD48" s="55"/>
      <c r="BE48" s="55"/>
      <c r="BF48" s="55"/>
      <c r="BG48" s="55"/>
      <c r="BH48" s="55"/>
      <c r="BI48" s="55"/>
      <c r="BJ48" s="55"/>
      <c r="BK48" s="55"/>
      <c r="BL48" s="55"/>
      <c r="BM48" s="55"/>
      <c r="BN48" s="55"/>
      <c r="BO48" s="55"/>
      <c r="BP48" s="55"/>
      <c r="BQ48" s="55"/>
      <c r="BR48" s="161"/>
      <c r="BS48" s="55"/>
      <c r="BT48" s="55"/>
      <c r="BU48" s="55"/>
      <c r="BV48" s="55"/>
      <c r="BW48" s="55"/>
      <c r="BX48" s="55"/>
      <c r="BY48" s="55"/>
      <c r="BZ48" s="55"/>
      <c r="CA48" s="55"/>
      <c r="CB48" s="55"/>
      <c r="CC48" s="55"/>
      <c r="CD48" s="55"/>
      <c r="CE48" s="55"/>
      <c r="CF48" s="55"/>
      <c r="CG48" s="55"/>
      <c r="CH48" s="55"/>
      <c r="CI48" s="60"/>
      <c r="CJ48" s="60"/>
      <c r="CK48" s="60"/>
      <c r="CL48" s="60"/>
      <c r="CM48" s="55"/>
      <c r="CN48" s="60"/>
      <c r="CO48" s="60"/>
      <c r="CP48" s="60"/>
      <c r="CQ48" s="60"/>
      <c r="CR48" s="60"/>
      <c r="CS48" s="60"/>
      <c r="CT48" s="60"/>
      <c r="CU48" s="60"/>
      <c r="CV48" s="60"/>
      <c r="CW48" s="60"/>
      <c r="CX48" s="60"/>
      <c r="CY48" s="60"/>
      <c r="CZ48" s="60"/>
      <c r="DA48" s="60"/>
      <c r="DB48" s="60"/>
      <c r="DC48" s="60"/>
      <c r="DD48" s="60"/>
      <c r="DE48" s="60"/>
      <c r="DF48" s="60"/>
      <c r="DG48" s="60"/>
      <c r="DH48" s="60"/>
      <c r="DI48" s="60"/>
      <c r="DJ48" s="60"/>
      <c r="DK48" s="60"/>
      <c r="DL48" s="60"/>
      <c r="DM48" s="60"/>
      <c r="DN48" s="60"/>
      <c r="DO48" s="60"/>
      <c r="DP48" s="60"/>
      <c r="DQ48" s="60"/>
      <c r="DR48" s="60"/>
      <c r="DS48" s="60"/>
      <c r="DT48" s="60"/>
      <c r="DU48" s="60"/>
      <c r="DV48" s="60"/>
      <c r="DW48" s="60"/>
      <c r="DX48" s="60"/>
      <c r="DY48" s="60"/>
      <c r="DZ48" s="60"/>
      <c r="EA48" s="60"/>
      <c r="EB48" s="60"/>
      <c r="EC48" s="60"/>
      <c r="ED48" s="60"/>
      <c r="EE48" s="60"/>
      <c r="EF48" s="60"/>
      <c r="EG48" s="60"/>
      <c r="EH48" s="60"/>
      <c r="EI48" s="60"/>
      <c r="EJ48" s="60"/>
      <c r="EK48" s="60"/>
      <c r="EL48" s="60"/>
      <c r="EM48" s="60"/>
      <c r="EN48" s="60"/>
      <c r="EO48" s="60"/>
      <c r="EP48" s="60"/>
      <c r="EQ48" s="60"/>
      <c r="ER48" s="60"/>
      <c r="ES48" s="60"/>
      <c r="ET48" s="60"/>
    </row>
    <row r="49" spans="2:150" s="1" customFormat="1" x14ac:dyDescent="0.25">
      <c r="B49" s="210">
        <v>44</v>
      </c>
      <c r="C49" s="235">
        <v>43070</v>
      </c>
      <c r="D49" s="211" t="s">
        <v>328</v>
      </c>
      <c r="E49" s="211" t="s">
        <v>74</v>
      </c>
      <c r="F49" s="211" t="s">
        <v>43</v>
      </c>
      <c r="G49" s="211" t="s">
        <v>357</v>
      </c>
      <c r="H49" s="211" t="s">
        <v>411</v>
      </c>
      <c r="I49" s="211" t="s">
        <v>105</v>
      </c>
      <c r="J49" s="211" t="s">
        <v>138</v>
      </c>
      <c r="K49" s="245" t="s">
        <v>418</v>
      </c>
      <c r="L49" s="210">
        <v>3</v>
      </c>
      <c r="M49" s="252">
        <v>1</v>
      </c>
      <c r="N49" s="210">
        <v>5</v>
      </c>
      <c r="O49" s="212">
        <v>3</v>
      </c>
      <c r="P49" s="213">
        <v>3</v>
      </c>
      <c r="Q49" s="210">
        <v>3</v>
      </c>
      <c r="R49" s="212">
        <v>3</v>
      </c>
      <c r="S49" s="212">
        <v>3</v>
      </c>
      <c r="T49" s="212">
        <v>2</v>
      </c>
      <c r="U49" s="212">
        <v>4</v>
      </c>
      <c r="V49" s="213">
        <v>3</v>
      </c>
      <c r="W49" s="210"/>
      <c r="X49" s="213"/>
      <c r="Y49" s="254">
        <v>1</v>
      </c>
      <c r="Z49" s="213">
        <v>2</v>
      </c>
      <c r="AA49" s="174"/>
      <c r="AB49" s="24"/>
      <c r="AC49" s="66"/>
      <c r="AD49" s="66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BB49" s="55"/>
      <c r="BC49" s="55"/>
      <c r="BD49" s="55"/>
      <c r="BE49" s="55"/>
      <c r="BF49" s="55"/>
      <c r="BG49" s="55"/>
      <c r="BH49" s="55"/>
      <c r="BI49" s="55"/>
      <c r="BJ49" s="55"/>
      <c r="BK49" s="55"/>
      <c r="BL49" s="55"/>
      <c r="BM49" s="55"/>
      <c r="BN49" s="55"/>
      <c r="BO49" s="55"/>
      <c r="BP49" s="55"/>
      <c r="BQ49" s="55"/>
      <c r="BR49" s="161"/>
      <c r="BS49" s="55"/>
      <c r="BT49" s="55"/>
      <c r="BU49" s="55"/>
      <c r="BV49" s="55"/>
      <c r="BW49" s="55"/>
      <c r="BX49" s="55"/>
      <c r="BY49" s="55"/>
      <c r="BZ49" s="55"/>
      <c r="CA49" s="55"/>
      <c r="CB49" s="55"/>
      <c r="CC49" s="55"/>
      <c r="CD49" s="55"/>
      <c r="CE49" s="55"/>
      <c r="CF49" s="55"/>
      <c r="CG49" s="55"/>
      <c r="CH49" s="55"/>
      <c r="CI49" s="60"/>
      <c r="CJ49" s="60"/>
      <c r="CK49" s="60"/>
      <c r="CL49" s="60"/>
      <c r="CM49" s="55"/>
      <c r="CN49" s="60"/>
      <c r="CO49" s="60"/>
      <c r="CP49" s="60"/>
      <c r="CQ49" s="60"/>
      <c r="CR49" s="60"/>
      <c r="CS49" s="60"/>
      <c r="CT49" s="60"/>
      <c r="CU49" s="60"/>
      <c r="CV49" s="60"/>
      <c r="CW49" s="60"/>
      <c r="CX49" s="60"/>
      <c r="CY49" s="60"/>
      <c r="CZ49" s="60"/>
      <c r="DA49" s="60"/>
      <c r="DB49" s="60"/>
      <c r="DC49" s="60"/>
      <c r="DD49" s="60"/>
      <c r="DE49" s="60"/>
      <c r="DF49" s="60"/>
      <c r="DG49" s="60"/>
      <c r="DH49" s="60"/>
      <c r="DI49" s="60"/>
      <c r="DJ49" s="60"/>
      <c r="DK49" s="60"/>
      <c r="DL49" s="60"/>
      <c r="DM49" s="60"/>
      <c r="DN49" s="60"/>
      <c r="DO49" s="60"/>
      <c r="DP49" s="60"/>
      <c r="DQ49" s="60"/>
      <c r="DR49" s="60"/>
      <c r="DS49" s="60"/>
      <c r="DT49" s="60"/>
      <c r="DU49" s="60"/>
      <c r="DV49" s="60"/>
      <c r="DW49" s="60"/>
      <c r="DX49" s="60"/>
      <c r="DY49" s="60"/>
      <c r="DZ49" s="60"/>
      <c r="EA49" s="60"/>
      <c r="EB49" s="60"/>
      <c r="EC49" s="60"/>
      <c r="ED49" s="60"/>
      <c r="EE49" s="60"/>
      <c r="EF49" s="60"/>
      <c r="EG49" s="60"/>
      <c r="EH49" s="60"/>
      <c r="EI49" s="60"/>
      <c r="EJ49" s="60"/>
      <c r="EK49" s="60"/>
      <c r="EL49" s="60"/>
      <c r="EM49" s="60"/>
      <c r="EN49" s="60"/>
      <c r="EO49" s="60"/>
      <c r="EP49" s="60"/>
      <c r="EQ49" s="60"/>
      <c r="ER49" s="60"/>
      <c r="ES49" s="60"/>
      <c r="ET49" s="60"/>
    </row>
    <row r="50" spans="2:150" s="1" customFormat="1" ht="30" x14ac:dyDescent="0.25">
      <c r="B50" s="210">
        <v>45</v>
      </c>
      <c r="C50" s="235">
        <v>43070</v>
      </c>
      <c r="D50" s="211" t="s">
        <v>328</v>
      </c>
      <c r="E50" s="211" t="s">
        <v>74</v>
      </c>
      <c r="F50" s="211" t="s">
        <v>43</v>
      </c>
      <c r="G50" s="211" t="s">
        <v>357</v>
      </c>
      <c r="H50" s="211" t="s">
        <v>410</v>
      </c>
      <c r="I50" s="211" t="s">
        <v>415</v>
      </c>
      <c r="J50" s="211" t="s">
        <v>139</v>
      </c>
      <c r="K50" s="245" t="s">
        <v>419</v>
      </c>
      <c r="L50" s="210">
        <v>4</v>
      </c>
      <c r="M50" s="252">
        <v>1</v>
      </c>
      <c r="N50" s="210">
        <v>5</v>
      </c>
      <c r="O50" s="212">
        <v>4</v>
      </c>
      <c r="P50" s="213">
        <v>5</v>
      </c>
      <c r="Q50" s="210">
        <v>5</v>
      </c>
      <c r="R50" s="212">
        <v>3</v>
      </c>
      <c r="S50" s="212">
        <v>3</v>
      </c>
      <c r="T50" s="212">
        <v>1</v>
      </c>
      <c r="U50" s="212">
        <v>5</v>
      </c>
      <c r="V50" s="213">
        <v>5</v>
      </c>
      <c r="W50" s="210"/>
      <c r="X50" s="213"/>
      <c r="Y50" s="254">
        <v>1</v>
      </c>
      <c r="Z50" s="213">
        <v>1</v>
      </c>
      <c r="AA50" s="174"/>
      <c r="AB50" s="24"/>
      <c r="AC50" s="66"/>
      <c r="AD50" s="66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BB50" s="55"/>
      <c r="BC50" s="55"/>
      <c r="BD50" s="55"/>
      <c r="BE50" s="55"/>
      <c r="BF50" s="55"/>
      <c r="BG50" s="55"/>
      <c r="BH50" s="55"/>
      <c r="BI50" s="55"/>
      <c r="BJ50" s="55"/>
      <c r="BK50" s="55"/>
      <c r="BL50" s="55"/>
      <c r="BM50" s="55"/>
      <c r="BN50" s="55"/>
      <c r="BO50" s="55"/>
      <c r="BP50" s="55"/>
      <c r="BQ50" s="55"/>
      <c r="BR50" s="161"/>
      <c r="BS50" s="55"/>
      <c r="BT50" s="55"/>
      <c r="BU50" s="55"/>
      <c r="BV50" s="55"/>
      <c r="BW50" s="55"/>
      <c r="BX50" s="55"/>
      <c r="BY50" s="55"/>
      <c r="BZ50" s="55"/>
      <c r="CA50" s="55"/>
      <c r="CB50" s="55"/>
      <c r="CC50" s="55"/>
      <c r="CD50" s="55"/>
      <c r="CE50" s="55"/>
      <c r="CF50" s="55"/>
      <c r="CG50" s="55"/>
      <c r="CH50" s="55"/>
      <c r="CI50" s="60"/>
      <c r="CJ50" s="60"/>
      <c r="CK50" s="60"/>
      <c r="CL50" s="60"/>
      <c r="CM50" s="55"/>
      <c r="CN50" s="60"/>
      <c r="CO50" s="60"/>
      <c r="CP50" s="60"/>
      <c r="CQ50" s="60"/>
      <c r="CR50" s="60"/>
      <c r="CS50" s="60"/>
      <c r="CT50" s="60"/>
      <c r="CU50" s="60"/>
      <c r="CV50" s="60"/>
      <c r="CW50" s="60"/>
      <c r="CX50" s="60"/>
      <c r="CY50" s="60"/>
      <c r="CZ50" s="60"/>
      <c r="DA50" s="60"/>
      <c r="DB50" s="60"/>
      <c r="DC50" s="60"/>
      <c r="DD50" s="60"/>
      <c r="DE50" s="60"/>
      <c r="DF50" s="60"/>
      <c r="DG50" s="60"/>
      <c r="DH50" s="60"/>
      <c r="DI50" s="60"/>
      <c r="DJ50" s="60"/>
      <c r="DK50" s="60"/>
      <c r="DL50" s="60"/>
      <c r="DM50" s="60"/>
      <c r="DN50" s="60"/>
      <c r="DO50" s="60"/>
      <c r="DP50" s="60"/>
      <c r="DQ50" s="60"/>
      <c r="DR50" s="60"/>
      <c r="DS50" s="60"/>
      <c r="DT50" s="60"/>
      <c r="DU50" s="60"/>
      <c r="DV50" s="60"/>
      <c r="DW50" s="60"/>
      <c r="DX50" s="60"/>
      <c r="DY50" s="60"/>
      <c r="DZ50" s="60"/>
      <c r="EA50" s="60"/>
      <c r="EB50" s="60"/>
      <c r="EC50" s="60"/>
      <c r="ED50" s="60"/>
      <c r="EE50" s="60"/>
      <c r="EF50" s="60"/>
      <c r="EG50" s="60"/>
      <c r="EH50" s="60"/>
      <c r="EI50" s="60"/>
      <c r="EJ50" s="60"/>
      <c r="EK50" s="60"/>
      <c r="EL50" s="60"/>
      <c r="EM50" s="60"/>
      <c r="EN50" s="60"/>
      <c r="EO50" s="60"/>
      <c r="EP50" s="60"/>
      <c r="EQ50" s="60"/>
      <c r="ER50" s="60"/>
      <c r="ES50" s="60"/>
      <c r="ET50" s="60"/>
    </row>
    <row r="51" spans="2:150" s="1" customFormat="1" ht="30" x14ac:dyDescent="0.25">
      <c r="B51" s="210">
        <v>46</v>
      </c>
      <c r="C51" s="235">
        <v>43071</v>
      </c>
      <c r="D51" s="211" t="s">
        <v>328</v>
      </c>
      <c r="E51" s="211" t="s">
        <v>74</v>
      </c>
      <c r="F51" s="211" t="s">
        <v>80</v>
      </c>
      <c r="G51" s="211" t="s">
        <v>70</v>
      </c>
      <c r="H51" s="211" t="s">
        <v>410</v>
      </c>
      <c r="I51" s="211" t="s">
        <v>100</v>
      </c>
      <c r="J51" s="211" t="s">
        <v>133</v>
      </c>
      <c r="K51" s="245" t="s">
        <v>419</v>
      </c>
      <c r="L51" s="210">
        <v>2</v>
      </c>
      <c r="M51" s="252">
        <v>1</v>
      </c>
      <c r="N51" s="210">
        <v>4</v>
      </c>
      <c r="O51" s="212">
        <v>3</v>
      </c>
      <c r="P51" s="213">
        <v>4</v>
      </c>
      <c r="Q51" s="210">
        <v>5</v>
      </c>
      <c r="R51" s="212">
        <v>5</v>
      </c>
      <c r="S51" s="212">
        <v>5</v>
      </c>
      <c r="T51" s="212">
        <v>5</v>
      </c>
      <c r="U51" s="212">
        <v>3</v>
      </c>
      <c r="V51" s="213">
        <v>2</v>
      </c>
      <c r="W51" s="210">
        <v>4</v>
      </c>
      <c r="X51" s="213">
        <v>4</v>
      </c>
      <c r="Y51" s="254">
        <v>1</v>
      </c>
      <c r="Z51" s="213">
        <v>5</v>
      </c>
      <c r="AA51" s="174"/>
      <c r="AB51" s="24"/>
      <c r="AC51" s="66"/>
      <c r="AD51" s="66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BB51" s="55"/>
      <c r="BC51" s="55"/>
      <c r="BD51" s="55"/>
      <c r="BE51" s="55"/>
      <c r="BF51" s="55"/>
      <c r="BG51" s="55"/>
      <c r="BH51" s="55"/>
      <c r="BI51" s="55"/>
      <c r="BJ51" s="55"/>
      <c r="BK51" s="55"/>
      <c r="BL51" s="55"/>
      <c r="BM51" s="55"/>
      <c r="BN51" s="55"/>
      <c r="BO51" s="55"/>
      <c r="BP51" s="55"/>
      <c r="BQ51" s="55"/>
      <c r="BR51" s="161"/>
      <c r="BS51" s="55"/>
      <c r="BT51" s="55"/>
      <c r="BU51" s="55"/>
      <c r="BV51" s="55"/>
      <c r="BW51" s="55"/>
      <c r="BX51" s="55"/>
      <c r="BY51" s="55"/>
      <c r="BZ51" s="55"/>
      <c r="CA51" s="55"/>
      <c r="CB51" s="55"/>
      <c r="CC51" s="55"/>
      <c r="CD51" s="55"/>
      <c r="CE51" s="55"/>
      <c r="CF51" s="55"/>
      <c r="CG51" s="55"/>
      <c r="CH51" s="55"/>
      <c r="CI51" s="60"/>
      <c r="CJ51" s="60"/>
      <c r="CK51" s="60"/>
      <c r="CL51" s="60"/>
      <c r="CM51" s="55"/>
      <c r="CN51" s="60"/>
      <c r="CO51" s="60"/>
      <c r="CP51" s="60"/>
      <c r="CQ51" s="60"/>
      <c r="CR51" s="60"/>
      <c r="CS51" s="60"/>
      <c r="CT51" s="60"/>
      <c r="CU51" s="60"/>
      <c r="CV51" s="60"/>
      <c r="CW51" s="60"/>
      <c r="CX51" s="60"/>
      <c r="CY51" s="60"/>
      <c r="CZ51" s="60"/>
      <c r="DA51" s="60"/>
      <c r="DB51" s="60"/>
      <c r="DC51" s="60"/>
      <c r="DD51" s="60"/>
      <c r="DE51" s="60"/>
      <c r="DF51" s="60"/>
      <c r="DG51" s="60"/>
      <c r="DH51" s="60"/>
      <c r="DI51" s="60"/>
      <c r="DJ51" s="60"/>
      <c r="DK51" s="60"/>
      <c r="DL51" s="60"/>
      <c r="DM51" s="60"/>
      <c r="DN51" s="60"/>
      <c r="DO51" s="60"/>
      <c r="DP51" s="60"/>
      <c r="DQ51" s="60"/>
      <c r="DR51" s="60"/>
      <c r="DS51" s="60"/>
      <c r="DT51" s="60"/>
      <c r="DU51" s="60"/>
      <c r="DV51" s="60"/>
      <c r="DW51" s="60"/>
      <c r="DX51" s="60"/>
      <c r="DY51" s="60"/>
      <c r="DZ51" s="60"/>
      <c r="EA51" s="60"/>
      <c r="EB51" s="60"/>
      <c r="EC51" s="60"/>
      <c r="ED51" s="60"/>
      <c r="EE51" s="60"/>
      <c r="EF51" s="60"/>
      <c r="EG51" s="60"/>
      <c r="EH51" s="60"/>
      <c r="EI51" s="60"/>
      <c r="EJ51" s="60"/>
      <c r="EK51" s="60"/>
      <c r="EL51" s="60"/>
      <c r="EM51" s="60"/>
      <c r="EN51" s="60"/>
      <c r="EO51" s="60"/>
      <c r="EP51" s="60"/>
      <c r="EQ51" s="60"/>
      <c r="ER51" s="60"/>
      <c r="ES51" s="60"/>
      <c r="ET51" s="60"/>
    </row>
    <row r="52" spans="2:150" s="1" customFormat="1" ht="30" x14ac:dyDescent="0.25">
      <c r="B52" s="210">
        <v>47</v>
      </c>
      <c r="C52" s="235">
        <v>43071</v>
      </c>
      <c r="D52" s="211" t="s">
        <v>328</v>
      </c>
      <c r="E52" s="211" t="s">
        <v>74</v>
      </c>
      <c r="F52" s="211" t="s">
        <v>43</v>
      </c>
      <c r="G52" s="211" t="s">
        <v>357</v>
      </c>
      <c r="H52" s="211" t="s">
        <v>410</v>
      </c>
      <c r="I52" s="211" t="s">
        <v>102</v>
      </c>
      <c r="J52" s="211" t="s">
        <v>135</v>
      </c>
      <c r="K52" s="245" t="s">
        <v>419</v>
      </c>
      <c r="L52" s="210">
        <v>4</v>
      </c>
      <c r="M52" s="252">
        <v>1</v>
      </c>
      <c r="N52" s="210">
        <v>3</v>
      </c>
      <c r="O52" s="212">
        <v>3</v>
      </c>
      <c r="P52" s="213">
        <v>3</v>
      </c>
      <c r="Q52" s="210">
        <v>4</v>
      </c>
      <c r="R52" s="212">
        <v>5</v>
      </c>
      <c r="S52" s="212">
        <v>5</v>
      </c>
      <c r="T52" s="212">
        <v>4</v>
      </c>
      <c r="U52" s="212">
        <v>4</v>
      </c>
      <c r="V52" s="213">
        <v>4</v>
      </c>
      <c r="W52" s="210">
        <v>3</v>
      </c>
      <c r="X52" s="213">
        <v>3</v>
      </c>
      <c r="Y52" s="254">
        <v>1</v>
      </c>
      <c r="Z52" s="213">
        <v>4</v>
      </c>
      <c r="AA52" s="174"/>
      <c r="AB52" s="24"/>
      <c r="AC52" s="66"/>
      <c r="AD52" s="66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BB52" s="55"/>
      <c r="BC52" s="55"/>
      <c r="BD52" s="55"/>
      <c r="BE52" s="55"/>
      <c r="BF52" s="55"/>
      <c r="BG52" s="55"/>
      <c r="BH52" s="55"/>
      <c r="BI52" s="55"/>
      <c r="BJ52" s="55"/>
      <c r="BK52" s="55"/>
      <c r="BL52" s="55"/>
      <c r="BM52" s="55"/>
      <c r="BN52" s="55"/>
      <c r="BO52" s="55"/>
      <c r="BP52" s="55"/>
      <c r="BQ52" s="55"/>
      <c r="BR52" s="161"/>
      <c r="BS52" s="55"/>
      <c r="BT52" s="55"/>
      <c r="BU52" s="55"/>
      <c r="BV52" s="55"/>
      <c r="BW52" s="55"/>
      <c r="BX52" s="55"/>
      <c r="BY52" s="55"/>
      <c r="BZ52" s="55"/>
      <c r="CA52" s="55"/>
      <c r="CB52" s="55"/>
      <c r="CC52" s="55"/>
      <c r="CD52" s="55"/>
      <c r="CE52" s="55"/>
      <c r="CF52" s="55"/>
      <c r="CG52" s="55"/>
      <c r="CH52" s="55"/>
      <c r="CI52" s="60"/>
      <c r="CJ52" s="60"/>
      <c r="CK52" s="60"/>
      <c r="CL52" s="60"/>
      <c r="CM52" s="55"/>
      <c r="CN52" s="60"/>
      <c r="CO52" s="60"/>
      <c r="CP52" s="60"/>
      <c r="CQ52" s="60"/>
      <c r="CR52" s="60"/>
      <c r="CS52" s="60"/>
      <c r="CT52" s="60"/>
      <c r="CU52" s="60"/>
      <c r="CV52" s="60"/>
      <c r="CW52" s="60"/>
      <c r="CX52" s="60"/>
      <c r="CY52" s="60"/>
      <c r="CZ52" s="60"/>
      <c r="DA52" s="60"/>
      <c r="DB52" s="60"/>
      <c r="DC52" s="60"/>
      <c r="DD52" s="60"/>
      <c r="DE52" s="60"/>
      <c r="DF52" s="60"/>
      <c r="DG52" s="60"/>
      <c r="DH52" s="60"/>
      <c r="DI52" s="60"/>
      <c r="DJ52" s="60"/>
      <c r="DK52" s="60"/>
      <c r="DL52" s="60"/>
      <c r="DM52" s="60"/>
      <c r="DN52" s="60"/>
      <c r="DO52" s="60"/>
      <c r="DP52" s="60"/>
      <c r="DQ52" s="60"/>
      <c r="DR52" s="60"/>
      <c r="DS52" s="60"/>
      <c r="DT52" s="60"/>
      <c r="DU52" s="60"/>
      <c r="DV52" s="60"/>
      <c r="DW52" s="60"/>
      <c r="DX52" s="60"/>
      <c r="DY52" s="60"/>
      <c r="DZ52" s="60"/>
      <c r="EA52" s="60"/>
      <c r="EB52" s="60"/>
      <c r="EC52" s="60"/>
      <c r="ED52" s="60"/>
      <c r="EE52" s="60"/>
      <c r="EF52" s="60"/>
      <c r="EG52" s="60"/>
      <c r="EH52" s="60"/>
      <c r="EI52" s="60"/>
      <c r="EJ52" s="60"/>
      <c r="EK52" s="60"/>
      <c r="EL52" s="60"/>
      <c r="EM52" s="60"/>
      <c r="EN52" s="60"/>
      <c r="EO52" s="60"/>
      <c r="EP52" s="60"/>
      <c r="EQ52" s="60"/>
      <c r="ER52" s="60"/>
      <c r="ES52" s="60"/>
      <c r="ET52" s="60"/>
    </row>
    <row r="53" spans="2:150" s="1" customFormat="1" x14ac:dyDescent="0.25">
      <c r="B53" s="210">
        <v>48</v>
      </c>
      <c r="C53" s="235">
        <v>43071</v>
      </c>
      <c r="D53" s="211" t="s">
        <v>331</v>
      </c>
      <c r="E53" s="211" t="s">
        <v>74</v>
      </c>
      <c r="F53" s="211" t="s">
        <v>361</v>
      </c>
      <c r="G53" s="211" t="s">
        <v>71</v>
      </c>
      <c r="H53" s="211" t="s">
        <v>411</v>
      </c>
      <c r="I53" s="211" t="s">
        <v>95</v>
      </c>
      <c r="J53" s="211" t="s">
        <v>128</v>
      </c>
      <c r="K53" s="245" t="s">
        <v>419</v>
      </c>
      <c r="L53" s="210">
        <v>3</v>
      </c>
      <c r="M53" s="252">
        <v>1</v>
      </c>
      <c r="N53" s="210">
        <v>4</v>
      </c>
      <c r="O53" s="212">
        <v>4</v>
      </c>
      <c r="P53" s="213">
        <v>4</v>
      </c>
      <c r="Q53" s="210">
        <v>3</v>
      </c>
      <c r="R53" s="212">
        <v>5</v>
      </c>
      <c r="S53" s="212">
        <v>5</v>
      </c>
      <c r="T53" s="212">
        <v>5</v>
      </c>
      <c r="U53" s="212">
        <v>3</v>
      </c>
      <c r="V53" s="213">
        <v>4</v>
      </c>
      <c r="W53" s="210">
        <v>5</v>
      </c>
      <c r="X53" s="213">
        <v>5</v>
      </c>
      <c r="Y53" s="254">
        <v>1</v>
      </c>
      <c r="Z53" s="213">
        <v>4</v>
      </c>
      <c r="AA53" s="174"/>
      <c r="AB53" s="24"/>
      <c r="AC53" s="66"/>
      <c r="AD53" s="66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  <c r="BM53" s="55"/>
      <c r="BN53" s="55"/>
      <c r="BO53" s="55"/>
      <c r="BP53" s="55"/>
      <c r="BQ53" s="55"/>
      <c r="BR53" s="161"/>
      <c r="BS53" s="55"/>
      <c r="BT53" s="55"/>
      <c r="BU53" s="55"/>
      <c r="BV53" s="55"/>
      <c r="BW53" s="55"/>
      <c r="BX53" s="55"/>
      <c r="BY53" s="55"/>
      <c r="BZ53" s="55"/>
      <c r="CA53" s="55"/>
      <c r="CB53" s="55"/>
      <c r="CC53" s="55"/>
      <c r="CD53" s="55"/>
      <c r="CE53" s="55"/>
      <c r="CF53" s="55"/>
      <c r="CG53" s="55"/>
      <c r="CH53" s="55"/>
      <c r="CI53" s="60"/>
      <c r="CJ53" s="60"/>
      <c r="CK53" s="60"/>
      <c r="CL53" s="60"/>
      <c r="CM53" s="55"/>
      <c r="CN53" s="60"/>
      <c r="CO53" s="60"/>
      <c r="CP53" s="60"/>
      <c r="CQ53" s="60"/>
      <c r="CR53" s="60"/>
      <c r="CS53" s="60"/>
      <c r="CT53" s="60"/>
      <c r="CU53" s="60"/>
      <c r="CV53" s="60"/>
      <c r="CW53" s="60"/>
      <c r="CX53" s="60"/>
      <c r="CY53" s="60"/>
      <c r="CZ53" s="60"/>
      <c r="DA53" s="60"/>
      <c r="DB53" s="60"/>
      <c r="DC53" s="60"/>
      <c r="DD53" s="60"/>
      <c r="DE53" s="60"/>
      <c r="DF53" s="60"/>
      <c r="DG53" s="60"/>
      <c r="DH53" s="60"/>
      <c r="DI53" s="60"/>
      <c r="DJ53" s="60"/>
      <c r="DK53" s="60"/>
      <c r="DL53" s="60"/>
      <c r="DM53" s="60"/>
      <c r="DN53" s="60"/>
      <c r="DO53" s="60"/>
      <c r="DP53" s="60"/>
      <c r="DQ53" s="60"/>
      <c r="DR53" s="60"/>
      <c r="DS53" s="60"/>
      <c r="DT53" s="60"/>
      <c r="DU53" s="60"/>
      <c r="DV53" s="60"/>
      <c r="DW53" s="60"/>
      <c r="DX53" s="60"/>
      <c r="DY53" s="60"/>
      <c r="DZ53" s="60"/>
      <c r="EA53" s="60"/>
      <c r="EB53" s="60"/>
      <c r="EC53" s="60"/>
      <c r="ED53" s="60"/>
      <c r="EE53" s="60"/>
      <c r="EF53" s="60"/>
      <c r="EG53" s="60"/>
      <c r="EH53" s="60"/>
      <c r="EI53" s="60"/>
      <c r="EJ53" s="60"/>
      <c r="EK53" s="60"/>
      <c r="EL53" s="60"/>
      <c r="EM53" s="60"/>
      <c r="EN53" s="60"/>
      <c r="EO53" s="60"/>
      <c r="EP53" s="60"/>
      <c r="EQ53" s="60"/>
      <c r="ER53" s="60"/>
      <c r="ES53" s="60"/>
      <c r="ET53" s="60"/>
    </row>
    <row r="54" spans="2:150" s="1" customFormat="1" ht="30" x14ac:dyDescent="0.25">
      <c r="B54" s="210">
        <v>49</v>
      </c>
      <c r="C54" s="235">
        <v>43071</v>
      </c>
      <c r="D54" s="211" t="s">
        <v>328</v>
      </c>
      <c r="E54" s="211" t="s">
        <v>74</v>
      </c>
      <c r="F54" s="211" t="s">
        <v>43</v>
      </c>
      <c r="G54" s="211" t="s">
        <v>357</v>
      </c>
      <c r="H54" s="211" t="s">
        <v>410</v>
      </c>
      <c r="I54" s="211" t="s">
        <v>94</v>
      </c>
      <c r="J54" s="211" t="s">
        <v>127</v>
      </c>
      <c r="K54" s="245" t="s">
        <v>418</v>
      </c>
      <c r="L54" s="210">
        <v>3</v>
      </c>
      <c r="M54" s="252">
        <v>1</v>
      </c>
      <c r="N54" s="210">
        <v>4</v>
      </c>
      <c r="O54" s="212">
        <v>2</v>
      </c>
      <c r="P54" s="213">
        <v>2</v>
      </c>
      <c r="Q54" s="210">
        <v>3</v>
      </c>
      <c r="R54" s="212">
        <v>5</v>
      </c>
      <c r="S54" s="212">
        <v>5</v>
      </c>
      <c r="T54" s="212">
        <v>3</v>
      </c>
      <c r="U54" s="212">
        <v>4</v>
      </c>
      <c r="V54" s="213">
        <v>3</v>
      </c>
      <c r="W54" s="210">
        <v>3</v>
      </c>
      <c r="X54" s="213">
        <v>3</v>
      </c>
      <c r="Y54" s="254">
        <v>1</v>
      </c>
      <c r="Z54" s="213">
        <v>3</v>
      </c>
      <c r="AA54" s="174"/>
      <c r="AB54" s="24"/>
      <c r="AC54" s="66"/>
      <c r="AD54" s="66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  <c r="BM54" s="55"/>
      <c r="BN54" s="55"/>
      <c r="BO54" s="55"/>
      <c r="BP54" s="55"/>
      <c r="BQ54" s="55"/>
      <c r="BR54" s="161"/>
      <c r="BS54" s="55"/>
      <c r="BT54" s="55"/>
      <c r="BU54" s="55"/>
      <c r="BV54" s="55"/>
      <c r="BW54" s="55"/>
      <c r="BX54" s="55"/>
      <c r="BY54" s="55"/>
      <c r="BZ54" s="55"/>
      <c r="CA54" s="55"/>
      <c r="CB54" s="55"/>
      <c r="CC54" s="55"/>
      <c r="CD54" s="55"/>
      <c r="CE54" s="55"/>
      <c r="CF54" s="55"/>
      <c r="CG54" s="55"/>
      <c r="CH54" s="55"/>
      <c r="CI54" s="60"/>
      <c r="CJ54" s="60"/>
      <c r="CK54" s="60"/>
      <c r="CL54" s="60"/>
      <c r="CM54" s="55"/>
      <c r="CN54" s="60"/>
      <c r="CO54" s="60"/>
      <c r="CP54" s="60"/>
      <c r="CQ54" s="60"/>
      <c r="CR54" s="60"/>
      <c r="CS54" s="60"/>
      <c r="CT54" s="60"/>
      <c r="CU54" s="60"/>
      <c r="CV54" s="60"/>
      <c r="CW54" s="60"/>
      <c r="CX54" s="60"/>
      <c r="CY54" s="60"/>
      <c r="CZ54" s="60"/>
      <c r="DA54" s="60"/>
      <c r="DB54" s="60"/>
      <c r="DC54" s="60"/>
      <c r="DD54" s="60"/>
      <c r="DE54" s="60"/>
      <c r="DF54" s="60"/>
      <c r="DG54" s="60"/>
      <c r="DH54" s="60"/>
      <c r="DI54" s="60"/>
      <c r="DJ54" s="60"/>
      <c r="DK54" s="60"/>
      <c r="DL54" s="60"/>
      <c r="DM54" s="60"/>
      <c r="DN54" s="60"/>
      <c r="DO54" s="60"/>
      <c r="DP54" s="60"/>
      <c r="DQ54" s="60"/>
      <c r="DR54" s="60"/>
      <c r="DS54" s="60"/>
      <c r="DT54" s="60"/>
      <c r="DU54" s="60"/>
      <c r="DV54" s="60"/>
      <c r="DW54" s="60"/>
      <c r="DX54" s="60"/>
      <c r="DY54" s="60"/>
      <c r="DZ54" s="60"/>
      <c r="EA54" s="60"/>
      <c r="EB54" s="60"/>
      <c r="EC54" s="60"/>
      <c r="ED54" s="60"/>
      <c r="EE54" s="60"/>
      <c r="EF54" s="60"/>
      <c r="EG54" s="60"/>
      <c r="EH54" s="60"/>
      <c r="EI54" s="60"/>
      <c r="EJ54" s="60"/>
      <c r="EK54" s="60"/>
      <c r="EL54" s="60"/>
      <c r="EM54" s="60"/>
      <c r="EN54" s="60"/>
      <c r="EO54" s="60"/>
      <c r="EP54" s="60"/>
      <c r="EQ54" s="60"/>
      <c r="ER54" s="60"/>
      <c r="ES54" s="60"/>
      <c r="ET54" s="60"/>
    </row>
    <row r="55" spans="2:150" s="1" customFormat="1" ht="30" x14ac:dyDescent="0.25">
      <c r="B55" s="210">
        <v>50</v>
      </c>
      <c r="C55" s="235">
        <v>43071</v>
      </c>
      <c r="D55" s="211" t="s">
        <v>328</v>
      </c>
      <c r="E55" s="211" t="s">
        <v>75</v>
      </c>
      <c r="F55" s="211" t="s">
        <v>43</v>
      </c>
      <c r="G55" s="211" t="s">
        <v>357</v>
      </c>
      <c r="H55" s="211" t="s">
        <v>410</v>
      </c>
      <c r="I55" s="211" t="s">
        <v>108</v>
      </c>
      <c r="J55" s="211" t="s">
        <v>141</v>
      </c>
      <c r="K55" s="245" t="s">
        <v>419</v>
      </c>
      <c r="L55" s="210">
        <v>2</v>
      </c>
      <c r="M55" s="252">
        <v>1</v>
      </c>
      <c r="N55" s="210">
        <v>3</v>
      </c>
      <c r="O55" s="212">
        <v>1</v>
      </c>
      <c r="P55" s="213">
        <v>2</v>
      </c>
      <c r="Q55" s="210">
        <v>5</v>
      </c>
      <c r="R55" s="212">
        <v>5</v>
      </c>
      <c r="S55" s="212">
        <v>5</v>
      </c>
      <c r="T55" s="212">
        <v>5</v>
      </c>
      <c r="U55" s="212">
        <v>4</v>
      </c>
      <c r="V55" s="213">
        <v>4</v>
      </c>
      <c r="W55" s="210">
        <v>5</v>
      </c>
      <c r="X55" s="213">
        <v>5</v>
      </c>
      <c r="Y55" s="254">
        <v>1</v>
      </c>
      <c r="Z55" s="213">
        <v>5</v>
      </c>
      <c r="AA55" s="174"/>
      <c r="AB55" s="24"/>
      <c r="AC55" s="66"/>
      <c r="AD55" s="66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BB55" s="55"/>
      <c r="BC55" s="55"/>
      <c r="BD55" s="55"/>
      <c r="BE55" s="55"/>
      <c r="BF55" s="55"/>
      <c r="BG55" s="55"/>
      <c r="BH55" s="55"/>
      <c r="BI55" s="55"/>
      <c r="BJ55" s="55"/>
      <c r="BK55" s="55"/>
      <c r="BL55" s="55"/>
      <c r="BM55" s="55"/>
      <c r="BN55" s="55"/>
      <c r="BO55" s="55"/>
      <c r="BP55" s="55"/>
      <c r="BQ55" s="55"/>
      <c r="BR55" s="161"/>
      <c r="BS55" s="55"/>
      <c r="BT55" s="55"/>
      <c r="BU55" s="55"/>
      <c r="BV55" s="55"/>
      <c r="BW55" s="55"/>
      <c r="BX55" s="55"/>
      <c r="BY55" s="55"/>
      <c r="BZ55" s="55"/>
      <c r="CA55" s="55"/>
      <c r="CB55" s="55"/>
      <c r="CC55" s="55"/>
      <c r="CD55" s="55"/>
      <c r="CE55" s="55"/>
      <c r="CF55" s="55"/>
      <c r="CG55" s="55"/>
      <c r="CH55" s="55"/>
      <c r="CI55" s="60"/>
      <c r="CJ55" s="60"/>
      <c r="CK55" s="60"/>
      <c r="CL55" s="60"/>
      <c r="CM55" s="55"/>
      <c r="CN55" s="60"/>
      <c r="CO55" s="60"/>
      <c r="CP55" s="60"/>
      <c r="CQ55" s="60"/>
      <c r="CR55" s="60"/>
      <c r="CS55" s="60"/>
      <c r="CT55" s="60"/>
      <c r="CU55" s="60"/>
      <c r="CV55" s="60"/>
      <c r="CW55" s="60"/>
      <c r="CX55" s="60"/>
      <c r="CY55" s="60"/>
      <c r="CZ55" s="60"/>
      <c r="DA55" s="60"/>
      <c r="DB55" s="60"/>
      <c r="DC55" s="60"/>
      <c r="DD55" s="60"/>
      <c r="DE55" s="60"/>
      <c r="DF55" s="60"/>
      <c r="DG55" s="60"/>
      <c r="DH55" s="60"/>
      <c r="DI55" s="60"/>
      <c r="DJ55" s="60"/>
      <c r="DK55" s="60"/>
      <c r="DL55" s="60"/>
      <c r="DM55" s="60"/>
      <c r="DN55" s="60"/>
      <c r="DO55" s="60"/>
      <c r="DP55" s="60"/>
      <c r="DQ55" s="60"/>
      <c r="DR55" s="60"/>
      <c r="DS55" s="60"/>
      <c r="DT55" s="60"/>
      <c r="DU55" s="60"/>
      <c r="DV55" s="60"/>
      <c r="DW55" s="60"/>
      <c r="DX55" s="60"/>
      <c r="DY55" s="60"/>
      <c r="DZ55" s="60"/>
      <c r="EA55" s="60"/>
      <c r="EB55" s="60"/>
      <c r="EC55" s="60"/>
      <c r="ED55" s="60"/>
      <c r="EE55" s="60"/>
      <c r="EF55" s="60"/>
      <c r="EG55" s="60"/>
      <c r="EH55" s="60"/>
      <c r="EI55" s="60"/>
      <c r="EJ55" s="60"/>
      <c r="EK55" s="60"/>
      <c r="EL55" s="60"/>
      <c r="EM55" s="60"/>
      <c r="EN55" s="60"/>
      <c r="EO55" s="60"/>
      <c r="EP55" s="60"/>
      <c r="EQ55" s="60"/>
      <c r="ER55" s="60"/>
      <c r="ES55" s="60"/>
      <c r="ET55" s="60"/>
    </row>
    <row r="56" spans="2:150" s="1" customFormat="1" ht="45" x14ac:dyDescent="0.25">
      <c r="B56" s="210">
        <v>51</v>
      </c>
      <c r="C56" s="235">
        <v>43071</v>
      </c>
      <c r="D56" s="211" t="s">
        <v>328</v>
      </c>
      <c r="E56" s="211" t="s">
        <v>75</v>
      </c>
      <c r="F56" s="211" t="s">
        <v>378</v>
      </c>
      <c r="G56" s="211" t="s">
        <v>70</v>
      </c>
      <c r="H56" s="211" t="s">
        <v>410</v>
      </c>
      <c r="I56" s="211" t="s">
        <v>93</v>
      </c>
      <c r="J56" s="211" t="s">
        <v>414</v>
      </c>
      <c r="K56" s="245" t="s">
        <v>419</v>
      </c>
      <c r="L56" s="210">
        <v>4</v>
      </c>
      <c r="M56" s="252">
        <v>1</v>
      </c>
      <c r="N56" s="210">
        <v>4</v>
      </c>
      <c r="O56" s="212">
        <v>4</v>
      </c>
      <c r="P56" s="213">
        <v>4</v>
      </c>
      <c r="Q56" s="210"/>
      <c r="R56" s="212">
        <v>4</v>
      </c>
      <c r="S56" s="212">
        <v>4</v>
      </c>
      <c r="T56" s="212">
        <v>4</v>
      </c>
      <c r="U56" s="212">
        <v>3</v>
      </c>
      <c r="V56" s="213">
        <v>2</v>
      </c>
      <c r="W56" s="210">
        <v>1</v>
      </c>
      <c r="X56" s="213">
        <v>4</v>
      </c>
      <c r="Y56" s="254">
        <v>1</v>
      </c>
      <c r="Z56" s="213">
        <v>2</v>
      </c>
      <c r="AA56" s="174"/>
      <c r="AB56" s="24"/>
      <c r="AC56" s="66"/>
      <c r="AD56" s="66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5"/>
      <c r="AW56" s="55"/>
      <c r="AX56" s="55"/>
      <c r="AY56" s="55"/>
      <c r="BB56" s="55"/>
      <c r="BC56" s="55"/>
      <c r="BD56" s="55"/>
      <c r="BE56" s="55"/>
      <c r="BF56" s="55"/>
      <c r="BG56" s="55"/>
      <c r="BH56" s="55"/>
      <c r="BI56" s="55"/>
      <c r="BJ56" s="55"/>
      <c r="BK56" s="55"/>
      <c r="BL56" s="55"/>
      <c r="BM56" s="55"/>
      <c r="BN56" s="55"/>
      <c r="BO56" s="55"/>
      <c r="BP56" s="55"/>
      <c r="BQ56" s="55"/>
      <c r="BR56" s="161"/>
      <c r="BS56" s="55"/>
      <c r="BT56" s="55"/>
      <c r="BU56" s="55"/>
      <c r="BV56" s="55"/>
      <c r="BW56" s="55"/>
      <c r="BX56" s="55"/>
      <c r="BY56" s="55"/>
      <c r="BZ56" s="55"/>
      <c r="CA56" s="55"/>
      <c r="CB56" s="55"/>
      <c r="CC56" s="55"/>
      <c r="CD56" s="55"/>
      <c r="CE56" s="55"/>
      <c r="CF56" s="55"/>
      <c r="CG56" s="55"/>
      <c r="CH56" s="55"/>
      <c r="CI56" s="60"/>
      <c r="CJ56" s="60"/>
      <c r="CK56" s="60"/>
      <c r="CL56" s="60"/>
      <c r="CM56" s="55"/>
      <c r="CN56" s="60"/>
      <c r="CO56" s="60"/>
      <c r="CP56" s="60"/>
      <c r="CQ56" s="60"/>
      <c r="CR56" s="60"/>
      <c r="CS56" s="60"/>
      <c r="CT56" s="60"/>
      <c r="CU56" s="60"/>
      <c r="CV56" s="60"/>
      <c r="CW56" s="60"/>
      <c r="CX56" s="60"/>
      <c r="CY56" s="60"/>
      <c r="CZ56" s="60"/>
      <c r="DA56" s="60"/>
      <c r="DB56" s="60"/>
      <c r="DC56" s="60"/>
      <c r="DD56" s="60"/>
      <c r="DE56" s="60"/>
      <c r="DF56" s="60"/>
      <c r="DG56" s="60"/>
      <c r="DH56" s="60"/>
      <c r="DI56" s="60"/>
      <c r="DJ56" s="60"/>
      <c r="DK56" s="60"/>
      <c r="DL56" s="60"/>
      <c r="DM56" s="60"/>
      <c r="DN56" s="60"/>
      <c r="DO56" s="60"/>
      <c r="DP56" s="60"/>
      <c r="DQ56" s="60"/>
      <c r="DR56" s="60"/>
      <c r="DS56" s="60"/>
      <c r="DT56" s="60"/>
      <c r="DU56" s="60"/>
      <c r="DV56" s="60"/>
      <c r="DW56" s="60"/>
      <c r="DX56" s="60"/>
      <c r="DY56" s="60"/>
      <c r="DZ56" s="60"/>
      <c r="EA56" s="60"/>
      <c r="EB56" s="60"/>
      <c r="EC56" s="60"/>
      <c r="ED56" s="60"/>
      <c r="EE56" s="60"/>
      <c r="EF56" s="60"/>
      <c r="EG56" s="60"/>
      <c r="EH56" s="60"/>
      <c r="EI56" s="60"/>
      <c r="EJ56" s="60"/>
      <c r="EK56" s="60"/>
      <c r="EL56" s="60"/>
      <c r="EM56" s="60"/>
      <c r="EN56" s="60"/>
      <c r="EO56" s="60"/>
      <c r="EP56" s="60"/>
      <c r="EQ56" s="60"/>
      <c r="ER56" s="60"/>
      <c r="ES56" s="60"/>
      <c r="ET56" s="60"/>
    </row>
    <row r="57" spans="2:150" s="1" customFormat="1" x14ac:dyDescent="0.25">
      <c r="B57" s="210">
        <v>52</v>
      </c>
      <c r="C57" s="235">
        <v>43071</v>
      </c>
      <c r="D57" s="211" t="s">
        <v>328</v>
      </c>
      <c r="E57" s="211" t="s">
        <v>74</v>
      </c>
      <c r="F57" s="211" t="s">
        <v>43</v>
      </c>
      <c r="G57" s="211" t="s">
        <v>357</v>
      </c>
      <c r="H57" s="211" t="s">
        <v>411</v>
      </c>
      <c r="I57" s="211" t="s">
        <v>89</v>
      </c>
      <c r="J57" s="211" t="s">
        <v>123</v>
      </c>
      <c r="K57" s="245" t="s">
        <v>418</v>
      </c>
      <c r="L57" s="210">
        <v>4</v>
      </c>
      <c r="M57" s="252">
        <v>1</v>
      </c>
      <c r="N57" s="210">
        <v>3</v>
      </c>
      <c r="O57" s="212">
        <v>5</v>
      </c>
      <c r="P57" s="213">
        <v>3</v>
      </c>
      <c r="Q57" s="210">
        <v>5</v>
      </c>
      <c r="R57" s="212">
        <v>5</v>
      </c>
      <c r="S57" s="212">
        <v>5</v>
      </c>
      <c r="T57" s="212">
        <v>5</v>
      </c>
      <c r="U57" s="212">
        <v>3</v>
      </c>
      <c r="V57" s="213">
        <v>4</v>
      </c>
      <c r="W57" s="210">
        <v>2</v>
      </c>
      <c r="X57" s="213">
        <v>4</v>
      </c>
      <c r="Y57" s="254">
        <v>1</v>
      </c>
      <c r="Z57" s="213">
        <v>5</v>
      </c>
      <c r="AA57" s="174"/>
      <c r="AB57" s="24"/>
      <c r="AC57" s="66"/>
      <c r="AD57" s="66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55"/>
      <c r="AV57" s="55"/>
      <c r="AW57" s="55"/>
      <c r="AX57" s="55"/>
      <c r="AY57" s="55"/>
      <c r="BB57" s="55"/>
      <c r="BC57" s="55"/>
      <c r="BD57" s="55"/>
      <c r="BE57" s="55"/>
      <c r="BF57" s="55"/>
      <c r="BG57" s="55"/>
      <c r="BH57" s="55"/>
      <c r="BI57" s="55"/>
      <c r="BJ57" s="55"/>
      <c r="BK57" s="55"/>
      <c r="BL57" s="55"/>
      <c r="BM57" s="55"/>
      <c r="BN57" s="55"/>
      <c r="BO57" s="55"/>
      <c r="BP57" s="55"/>
      <c r="BQ57" s="55"/>
      <c r="BR57" s="161"/>
      <c r="BS57" s="55"/>
      <c r="BT57" s="55"/>
      <c r="BU57" s="55"/>
      <c r="BV57" s="55"/>
      <c r="BW57" s="55"/>
      <c r="BX57" s="55"/>
      <c r="BY57" s="55"/>
      <c r="BZ57" s="55"/>
      <c r="CA57" s="55"/>
      <c r="CB57" s="55"/>
      <c r="CC57" s="55"/>
      <c r="CD57" s="55"/>
      <c r="CE57" s="55"/>
      <c r="CF57" s="55"/>
      <c r="CG57" s="55"/>
      <c r="CH57" s="55"/>
      <c r="CI57" s="60"/>
      <c r="CJ57" s="60"/>
      <c r="CK57" s="60"/>
      <c r="CL57" s="60"/>
      <c r="CM57" s="55"/>
      <c r="CN57" s="60"/>
      <c r="CO57" s="60"/>
      <c r="CP57" s="60"/>
      <c r="CQ57" s="60"/>
      <c r="CR57" s="60"/>
      <c r="CS57" s="60"/>
      <c r="CT57" s="60"/>
      <c r="CU57" s="60"/>
      <c r="CV57" s="60"/>
      <c r="CW57" s="60"/>
      <c r="CX57" s="60"/>
      <c r="CY57" s="60"/>
      <c r="CZ57" s="60"/>
      <c r="DA57" s="60"/>
      <c r="DB57" s="60"/>
      <c r="DC57" s="60"/>
      <c r="DD57" s="60"/>
      <c r="DE57" s="60"/>
      <c r="DF57" s="60"/>
      <c r="DG57" s="60"/>
      <c r="DH57" s="60"/>
      <c r="DI57" s="60"/>
      <c r="DJ57" s="60"/>
      <c r="DK57" s="60"/>
      <c r="DL57" s="60"/>
      <c r="DM57" s="60"/>
      <c r="DN57" s="60"/>
      <c r="DO57" s="60"/>
      <c r="DP57" s="60"/>
      <c r="DQ57" s="60"/>
      <c r="DR57" s="60"/>
      <c r="DS57" s="60"/>
      <c r="DT57" s="60"/>
      <c r="DU57" s="60"/>
      <c r="DV57" s="60"/>
      <c r="DW57" s="60"/>
      <c r="DX57" s="60"/>
      <c r="DY57" s="60"/>
      <c r="DZ57" s="60"/>
      <c r="EA57" s="60"/>
      <c r="EB57" s="60"/>
      <c r="EC57" s="60"/>
      <c r="ED57" s="60"/>
      <c r="EE57" s="60"/>
      <c r="EF57" s="60"/>
      <c r="EG57" s="60"/>
      <c r="EH57" s="60"/>
      <c r="EI57" s="60"/>
      <c r="EJ57" s="60"/>
      <c r="EK57" s="60"/>
      <c r="EL57" s="60"/>
      <c r="EM57" s="60"/>
      <c r="EN57" s="60"/>
      <c r="EO57" s="60"/>
      <c r="EP57" s="60"/>
      <c r="EQ57" s="60"/>
      <c r="ER57" s="60"/>
      <c r="ES57" s="60"/>
      <c r="ET57" s="60"/>
    </row>
    <row r="58" spans="2:150" s="1" customFormat="1" ht="30" x14ac:dyDescent="0.25">
      <c r="B58" s="210">
        <v>53</v>
      </c>
      <c r="C58" s="235">
        <v>43072</v>
      </c>
      <c r="D58" s="211" t="s">
        <v>328</v>
      </c>
      <c r="E58" s="211" t="s">
        <v>74</v>
      </c>
      <c r="F58" s="211" t="s">
        <v>87</v>
      </c>
      <c r="G58" s="211" t="s">
        <v>70</v>
      </c>
      <c r="H58" s="211" t="s">
        <v>411</v>
      </c>
      <c r="I58" s="211" t="s">
        <v>102</v>
      </c>
      <c r="J58" s="211" t="s">
        <v>135</v>
      </c>
      <c r="K58" s="245" t="s">
        <v>419</v>
      </c>
      <c r="L58" s="210">
        <v>3</v>
      </c>
      <c r="M58" s="252">
        <v>1</v>
      </c>
      <c r="N58" s="210">
        <v>3</v>
      </c>
      <c r="O58" s="212">
        <v>3</v>
      </c>
      <c r="P58" s="213">
        <v>3</v>
      </c>
      <c r="Q58" s="210">
        <v>4</v>
      </c>
      <c r="R58" s="212">
        <v>3</v>
      </c>
      <c r="S58" s="212">
        <v>1</v>
      </c>
      <c r="T58" s="212">
        <v>3</v>
      </c>
      <c r="U58" s="212">
        <v>2</v>
      </c>
      <c r="V58" s="213">
        <v>2</v>
      </c>
      <c r="W58" s="210">
        <v>2</v>
      </c>
      <c r="X58" s="213">
        <v>2</v>
      </c>
      <c r="Y58" s="254">
        <v>1</v>
      </c>
      <c r="Z58" s="213">
        <v>3</v>
      </c>
      <c r="AA58" s="174"/>
      <c r="AB58" s="24"/>
      <c r="AC58" s="66"/>
      <c r="AD58" s="66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/>
      <c r="AS58" s="55"/>
      <c r="AT58" s="55"/>
      <c r="AU58" s="55"/>
      <c r="AV58" s="55"/>
      <c r="AW58" s="55"/>
      <c r="AX58" s="55"/>
      <c r="AY58" s="55"/>
      <c r="BB58" s="55"/>
      <c r="BC58" s="55"/>
      <c r="BD58" s="55"/>
      <c r="BE58" s="55"/>
      <c r="BF58" s="55"/>
      <c r="BG58" s="55"/>
      <c r="BH58" s="55"/>
      <c r="BI58" s="55"/>
      <c r="BJ58" s="55"/>
      <c r="BK58" s="55"/>
      <c r="BL58" s="55"/>
      <c r="BM58" s="55"/>
      <c r="BN58" s="55"/>
      <c r="BO58" s="55"/>
      <c r="BP58" s="55"/>
      <c r="BQ58" s="55"/>
      <c r="BR58" s="161"/>
      <c r="BS58" s="55"/>
      <c r="BT58" s="55"/>
      <c r="BU58" s="55"/>
      <c r="BV58" s="55"/>
      <c r="BW58" s="55"/>
      <c r="BX58" s="55"/>
      <c r="BY58" s="55"/>
      <c r="BZ58" s="55"/>
      <c r="CA58" s="55"/>
      <c r="CB58" s="55"/>
      <c r="CC58" s="55"/>
      <c r="CD58" s="55"/>
      <c r="CE58" s="55"/>
      <c r="CF58" s="55"/>
      <c r="CG58" s="55"/>
      <c r="CH58" s="55"/>
      <c r="CI58" s="60"/>
      <c r="CJ58" s="60"/>
      <c r="CK58" s="60"/>
      <c r="CL58" s="60"/>
      <c r="CM58" s="55"/>
      <c r="CN58" s="60"/>
      <c r="CO58" s="60"/>
      <c r="CP58" s="60"/>
      <c r="CQ58" s="60"/>
      <c r="CR58" s="60"/>
      <c r="CS58" s="60"/>
      <c r="CT58" s="60"/>
      <c r="CU58" s="60"/>
      <c r="CV58" s="60"/>
      <c r="CW58" s="60"/>
      <c r="CX58" s="60"/>
      <c r="CY58" s="60"/>
      <c r="CZ58" s="60"/>
      <c r="DA58" s="60"/>
      <c r="DB58" s="60"/>
      <c r="DC58" s="60"/>
      <c r="DD58" s="60"/>
      <c r="DE58" s="60"/>
      <c r="DF58" s="60"/>
      <c r="DG58" s="60"/>
      <c r="DH58" s="60"/>
      <c r="DI58" s="60"/>
      <c r="DJ58" s="60"/>
      <c r="DK58" s="60"/>
      <c r="DL58" s="60"/>
      <c r="DM58" s="60"/>
      <c r="DN58" s="60"/>
      <c r="DO58" s="60"/>
      <c r="DP58" s="60"/>
      <c r="DQ58" s="60"/>
      <c r="DR58" s="60"/>
      <c r="DS58" s="60"/>
      <c r="DT58" s="60"/>
      <c r="DU58" s="60"/>
      <c r="DV58" s="60"/>
      <c r="DW58" s="60"/>
      <c r="DX58" s="60"/>
      <c r="DY58" s="60"/>
      <c r="DZ58" s="60"/>
      <c r="EA58" s="60"/>
      <c r="EB58" s="60"/>
      <c r="EC58" s="60"/>
      <c r="ED58" s="60"/>
      <c r="EE58" s="60"/>
      <c r="EF58" s="60"/>
      <c r="EG58" s="60"/>
      <c r="EH58" s="60"/>
      <c r="EI58" s="60"/>
      <c r="EJ58" s="60"/>
      <c r="EK58" s="60"/>
      <c r="EL58" s="60"/>
      <c r="EM58" s="60"/>
      <c r="EN58" s="60"/>
      <c r="EO58" s="60"/>
      <c r="EP58" s="60"/>
      <c r="EQ58" s="60"/>
      <c r="ER58" s="60"/>
      <c r="ES58" s="60"/>
      <c r="ET58" s="60"/>
    </row>
    <row r="59" spans="2:150" s="1" customFormat="1" ht="30" x14ac:dyDescent="0.25">
      <c r="B59" s="210">
        <v>54</v>
      </c>
      <c r="C59" s="235">
        <v>43072</v>
      </c>
      <c r="D59" s="211" t="s">
        <v>331</v>
      </c>
      <c r="E59" s="211" t="s">
        <v>74</v>
      </c>
      <c r="F59" s="211" t="s">
        <v>362</v>
      </c>
      <c r="G59" s="211" t="s">
        <v>71</v>
      </c>
      <c r="H59" s="211" t="s">
        <v>410</v>
      </c>
      <c r="I59" s="211" t="s">
        <v>95</v>
      </c>
      <c r="J59" s="211" t="s">
        <v>128</v>
      </c>
      <c r="K59" s="245" t="s">
        <v>419</v>
      </c>
      <c r="L59" s="210">
        <v>4</v>
      </c>
      <c r="M59" s="252">
        <v>1</v>
      </c>
      <c r="N59" s="210">
        <v>4</v>
      </c>
      <c r="O59" s="212">
        <v>4</v>
      </c>
      <c r="P59" s="213"/>
      <c r="Q59" s="210">
        <v>5</v>
      </c>
      <c r="R59" s="212">
        <v>5</v>
      </c>
      <c r="S59" s="212"/>
      <c r="T59" s="212">
        <v>5</v>
      </c>
      <c r="U59" s="212">
        <v>5</v>
      </c>
      <c r="V59" s="213"/>
      <c r="W59" s="210"/>
      <c r="X59" s="213">
        <v>5</v>
      </c>
      <c r="Y59" s="254">
        <v>1</v>
      </c>
      <c r="Z59" s="213">
        <v>4</v>
      </c>
      <c r="AA59" s="174"/>
      <c r="AB59" s="24"/>
      <c r="AC59" s="66"/>
      <c r="AD59" s="66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5"/>
      <c r="AR59" s="55"/>
      <c r="AS59" s="55"/>
      <c r="AT59" s="55"/>
      <c r="AU59" s="55"/>
      <c r="AV59" s="55"/>
      <c r="AW59" s="55"/>
      <c r="AX59" s="55"/>
      <c r="AY59" s="55"/>
      <c r="BB59" s="55"/>
      <c r="BC59" s="55"/>
      <c r="BD59" s="55"/>
      <c r="BE59" s="55"/>
      <c r="BF59" s="55"/>
      <c r="BG59" s="55"/>
      <c r="BH59" s="55"/>
      <c r="BI59" s="55"/>
      <c r="BJ59" s="55"/>
      <c r="BK59" s="55"/>
      <c r="BL59" s="55"/>
      <c r="BM59" s="55"/>
      <c r="BN59" s="55"/>
      <c r="BO59" s="55"/>
      <c r="BP59" s="55"/>
      <c r="BQ59" s="55"/>
      <c r="BR59" s="161"/>
      <c r="BS59" s="55"/>
      <c r="BT59" s="55"/>
      <c r="BU59" s="55"/>
      <c r="BV59" s="55"/>
      <c r="BW59" s="55"/>
      <c r="BX59" s="55"/>
      <c r="BY59" s="55"/>
      <c r="BZ59" s="55"/>
      <c r="CA59" s="55"/>
      <c r="CB59" s="55"/>
      <c r="CC59" s="55"/>
      <c r="CD59" s="55"/>
      <c r="CE59" s="55"/>
      <c r="CF59" s="55"/>
      <c r="CG59" s="55"/>
      <c r="CH59" s="55"/>
      <c r="CI59" s="60"/>
      <c r="CJ59" s="60"/>
      <c r="CK59" s="60"/>
      <c r="CL59" s="60"/>
      <c r="CM59" s="55"/>
      <c r="CN59" s="60"/>
      <c r="CO59" s="60"/>
      <c r="CP59" s="60"/>
      <c r="CQ59" s="60"/>
      <c r="CR59" s="60"/>
      <c r="CS59" s="60"/>
      <c r="CT59" s="60"/>
      <c r="CU59" s="60"/>
      <c r="CV59" s="60"/>
      <c r="CW59" s="60"/>
      <c r="CX59" s="60"/>
      <c r="CY59" s="60"/>
      <c r="CZ59" s="60"/>
      <c r="DA59" s="60"/>
      <c r="DB59" s="60"/>
      <c r="DC59" s="60"/>
      <c r="DD59" s="60"/>
      <c r="DE59" s="60"/>
      <c r="DF59" s="60"/>
      <c r="DG59" s="60"/>
      <c r="DH59" s="60"/>
      <c r="DI59" s="60"/>
      <c r="DJ59" s="60"/>
      <c r="DK59" s="60"/>
      <c r="DL59" s="60"/>
      <c r="DM59" s="60"/>
      <c r="DN59" s="60"/>
      <c r="DO59" s="60"/>
      <c r="DP59" s="60"/>
      <c r="DQ59" s="60"/>
      <c r="DR59" s="60"/>
      <c r="DS59" s="60"/>
      <c r="DT59" s="60"/>
      <c r="DU59" s="60"/>
      <c r="DV59" s="60"/>
      <c r="DW59" s="60"/>
      <c r="DX59" s="60"/>
      <c r="DY59" s="60"/>
      <c r="DZ59" s="60"/>
      <c r="EA59" s="60"/>
      <c r="EB59" s="60"/>
      <c r="EC59" s="60"/>
      <c r="ED59" s="60"/>
      <c r="EE59" s="60"/>
      <c r="EF59" s="60"/>
      <c r="EG59" s="60"/>
      <c r="EH59" s="60"/>
      <c r="EI59" s="60"/>
      <c r="EJ59" s="60"/>
      <c r="EK59" s="60"/>
      <c r="EL59" s="60"/>
      <c r="EM59" s="60"/>
      <c r="EN59" s="60"/>
      <c r="EO59" s="60"/>
      <c r="EP59" s="60"/>
      <c r="EQ59" s="60"/>
      <c r="ER59" s="60"/>
      <c r="ES59" s="60"/>
      <c r="ET59" s="60"/>
    </row>
    <row r="60" spans="2:150" s="1" customFormat="1" x14ac:dyDescent="0.25">
      <c r="B60" s="210">
        <v>55</v>
      </c>
      <c r="C60" s="235">
        <v>43072</v>
      </c>
      <c r="D60" s="211" t="s">
        <v>328</v>
      </c>
      <c r="E60" s="211" t="s">
        <v>74</v>
      </c>
      <c r="F60" s="211" t="s">
        <v>43</v>
      </c>
      <c r="G60" s="211" t="s">
        <v>357</v>
      </c>
      <c r="H60" s="211" t="s">
        <v>411</v>
      </c>
      <c r="I60" s="211" t="s">
        <v>95</v>
      </c>
      <c r="J60" s="211" t="s">
        <v>128</v>
      </c>
      <c r="K60" s="245" t="s">
        <v>418</v>
      </c>
      <c r="L60" s="210">
        <v>4</v>
      </c>
      <c r="M60" s="252">
        <v>1</v>
      </c>
      <c r="N60" s="210">
        <v>3</v>
      </c>
      <c r="O60" s="212">
        <v>3</v>
      </c>
      <c r="P60" s="213">
        <v>3</v>
      </c>
      <c r="Q60" s="210">
        <v>3</v>
      </c>
      <c r="R60" s="212">
        <v>4</v>
      </c>
      <c r="S60" s="212">
        <v>4</v>
      </c>
      <c r="T60" s="212">
        <v>3</v>
      </c>
      <c r="U60" s="212">
        <v>3</v>
      </c>
      <c r="V60" s="213">
        <v>4</v>
      </c>
      <c r="W60" s="210">
        <v>2</v>
      </c>
      <c r="X60" s="213">
        <v>2</v>
      </c>
      <c r="Y60" s="254">
        <v>1</v>
      </c>
      <c r="Z60" s="213">
        <v>3</v>
      </c>
      <c r="AA60" s="174"/>
      <c r="AB60" s="24"/>
      <c r="AC60" s="66"/>
      <c r="AD60" s="66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BB60" s="55"/>
      <c r="BC60" s="55"/>
      <c r="BD60" s="55"/>
      <c r="BE60" s="55"/>
      <c r="BF60" s="55"/>
      <c r="BG60" s="55"/>
      <c r="BH60" s="55"/>
      <c r="BI60" s="55"/>
      <c r="BJ60" s="55"/>
      <c r="BK60" s="55"/>
      <c r="BL60" s="55"/>
      <c r="BM60" s="55"/>
      <c r="BN60" s="55"/>
      <c r="BO60" s="55"/>
      <c r="BP60" s="55"/>
      <c r="BQ60" s="55"/>
      <c r="BR60" s="161"/>
      <c r="BS60" s="55"/>
      <c r="BT60" s="55"/>
      <c r="BU60" s="55"/>
      <c r="BV60" s="55"/>
      <c r="BW60" s="55"/>
      <c r="BX60" s="55"/>
      <c r="BY60" s="55"/>
      <c r="BZ60" s="55"/>
      <c r="CA60" s="55"/>
      <c r="CB60" s="55"/>
      <c r="CC60" s="55"/>
      <c r="CD60" s="55"/>
      <c r="CE60" s="55"/>
      <c r="CF60" s="55"/>
      <c r="CG60" s="55"/>
      <c r="CH60" s="55"/>
      <c r="CI60" s="60"/>
      <c r="CJ60" s="60"/>
      <c r="CK60" s="60"/>
      <c r="CL60" s="60"/>
      <c r="CM60" s="55"/>
      <c r="CN60" s="60"/>
      <c r="CO60" s="60"/>
      <c r="CP60" s="60"/>
      <c r="CQ60" s="60"/>
      <c r="CR60" s="60"/>
      <c r="CS60" s="60"/>
      <c r="CT60" s="60"/>
      <c r="CU60" s="60"/>
      <c r="CV60" s="60"/>
      <c r="CW60" s="60"/>
      <c r="CX60" s="60"/>
      <c r="CY60" s="60"/>
      <c r="CZ60" s="60"/>
      <c r="DA60" s="60"/>
      <c r="DB60" s="60"/>
      <c r="DC60" s="60"/>
      <c r="DD60" s="60"/>
      <c r="DE60" s="60"/>
      <c r="DF60" s="60"/>
      <c r="DG60" s="60"/>
      <c r="DH60" s="60"/>
      <c r="DI60" s="60"/>
      <c r="DJ60" s="60"/>
      <c r="DK60" s="60"/>
      <c r="DL60" s="60"/>
      <c r="DM60" s="60"/>
      <c r="DN60" s="60"/>
      <c r="DO60" s="60"/>
      <c r="DP60" s="60"/>
      <c r="DQ60" s="60"/>
      <c r="DR60" s="60"/>
      <c r="DS60" s="60"/>
      <c r="DT60" s="60"/>
      <c r="DU60" s="60"/>
      <c r="DV60" s="60"/>
      <c r="DW60" s="60"/>
      <c r="DX60" s="60"/>
      <c r="DY60" s="60"/>
      <c r="DZ60" s="60"/>
      <c r="EA60" s="60"/>
      <c r="EB60" s="60"/>
      <c r="EC60" s="60"/>
      <c r="ED60" s="60"/>
      <c r="EE60" s="60"/>
      <c r="EF60" s="60"/>
      <c r="EG60" s="60"/>
      <c r="EH60" s="60"/>
      <c r="EI60" s="60"/>
      <c r="EJ60" s="60"/>
      <c r="EK60" s="60"/>
      <c r="EL60" s="60"/>
      <c r="EM60" s="60"/>
      <c r="EN60" s="60"/>
      <c r="EO60" s="60"/>
      <c r="EP60" s="60"/>
      <c r="EQ60" s="60"/>
      <c r="ER60" s="60"/>
      <c r="ES60" s="60"/>
      <c r="ET60" s="60"/>
    </row>
    <row r="61" spans="2:150" s="1" customFormat="1" ht="30" x14ac:dyDescent="0.25">
      <c r="B61" s="210">
        <v>56</v>
      </c>
      <c r="C61" s="235">
        <v>43072</v>
      </c>
      <c r="D61" s="211" t="s">
        <v>328</v>
      </c>
      <c r="E61" s="211" t="s">
        <v>75</v>
      </c>
      <c r="F61" s="211" t="s">
        <v>43</v>
      </c>
      <c r="G61" s="211" t="s">
        <v>357</v>
      </c>
      <c r="H61" s="211" t="s">
        <v>410</v>
      </c>
      <c r="I61" s="211" t="s">
        <v>92</v>
      </c>
      <c r="J61" s="211" t="s">
        <v>126</v>
      </c>
      <c r="K61" s="245" t="s">
        <v>418</v>
      </c>
      <c r="L61" s="210">
        <v>4</v>
      </c>
      <c r="M61" s="252">
        <v>1</v>
      </c>
      <c r="N61" s="210">
        <v>4</v>
      </c>
      <c r="O61" s="212">
        <v>4</v>
      </c>
      <c r="P61" s="213">
        <v>4</v>
      </c>
      <c r="Q61" s="210">
        <v>4</v>
      </c>
      <c r="R61" s="212"/>
      <c r="S61" s="212">
        <v>5</v>
      </c>
      <c r="T61" s="212">
        <v>5</v>
      </c>
      <c r="U61" s="212">
        <v>5</v>
      </c>
      <c r="V61" s="213">
        <v>3</v>
      </c>
      <c r="W61" s="210">
        <v>4</v>
      </c>
      <c r="X61" s="213"/>
      <c r="Y61" s="254">
        <v>1</v>
      </c>
      <c r="Z61" s="213">
        <v>4</v>
      </c>
      <c r="AA61" s="174"/>
      <c r="AB61" s="24"/>
      <c r="AC61" s="66"/>
      <c r="AD61" s="66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BB61" s="55"/>
      <c r="BC61" s="55"/>
      <c r="BD61" s="55"/>
      <c r="BE61" s="55"/>
      <c r="BF61" s="55"/>
      <c r="BG61" s="55"/>
      <c r="BH61" s="55"/>
      <c r="BI61" s="55"/>
      <c r="BJ61" s="55"/>
      <c r="BK61" s="55"/>
      <c r="BL61" s="55"/>
      <c r="BM61" s="55"/>
      <c r="BN61" s="55"/>
      <c r="BO61" s="55"/>
      <c r="BP61" s="55"/>
      <c r="BQ61" s="55"/>
      <c r="BR61" s="161"/>
      <c r="BS61" s="55"/>
      <c r="BT61" s="55"/>
      <c r="BU61" s="55"/>
      <c r="BV61" s="55"/>
      <c r="BW61" s="55"/>
      <c r="BX61" s="55"/>
      <c r="BY61" s="55"/>
      <c r="BZ61" s="55"/>
      <c r="CA61" s="55"/>
      <c r="CB61" s="55"/>
      <c r="CC61" s="55"/>
      <c r="CD61" s="55"/>
      <c r="CE61" s="55"/>
      <c r="CF61" s="55"/>
      <c r="CG61" s="55"/>
      <c r="CH61" s="55"/>
      <c r="CI61" s="60"/>
      <c r="CJ61" s="60"/>
      <c r="CK61" s="60"/>
      <c r="CL61" s="60"/>
      <c r="CM61" s="55"/>
      <c r="CN61" s="60"/>
      <c r="CO61" s="60"/>
      <c r="CP61" s="60"/>
      <c r="CQ61" s="60"/>
      <c r="CR61" s="60"/>
      <c r="CS61" s="60"/>
      <c r="CT61" s="60"/>
      <c r="CU61" s="60"/>
      <c r="CV61" s="60"/>
      <c r="CW61" s="60"/>
      <c r="CX61" s="60"/>
      <c r="CY61" s="60"/>
      <c r="CZ61" s="60"/>
      <c r="DA61" s="60"/>
      <c r="DB61" s="60"/>
      <c r="DC61" s="60"/>
      <c r="DD61" s="60"/>
      <c r="DE61" s="60"/>
      <c r="DF61" s="60"/>
      <c r="DG61" s="60"/>
      <c r="DH61" s="60"/>
      <c r="DI61" s="60"/>
      <c r="DJ61" s="60"/>
      <c r="DK61" s="60"/>
      <c r="DL61" s="60"/>
      <c r="DM61" s="60"/>
      <c r="DN61" s="60"/>
      <c r="DO61" s="60"/>
      <c r="DP61" s="60"/>
      <c r="DQ61" s="60"/>
      <c r="DR61" s="60"/>
      <c r="DS61" s="60"/>
      <c r="DT61" s="60"/>
      <c r="DU61" s="60"/>
      <c r="DV61" s="60"/>
      <c r="DW61" s="60"/>
      <c r="DX61" s="60"/>
      <c r="DY61" s="60"/>
      <c r="DZ61" s="60"/>
      <c r="EA61" s="60"/>
      <c r="EB61" s="60"/>
      <c r="EC61" s="60"/>
      <c r="ED61" s="60"/>
      <c r="EE61" s="60"/>
      <c r="EF61" s="60"/>
      <c r="EG61" s="60"/>
      <c r="EH61" s="60"/>
      <c r="EI61" s="60"/>
      <c r="EJ61" s="60"/>
      <c r="EK61" s="60"/>
      <c r="EL61" s="60"/>
      <c r="EM61" s="60"/>
      <c r="EN61" s="60"/>
      <c r="EO61" s="60"/>
      <c r="EP61" s="60"/>
      <c r="EQ61" s="60"/>
      <c r="ER61" s="60"/>
      <c r="ES61" s="60"/>
      <c r="ET61" s="60"/>
    </row>
    <row r="62" spans="2:150" s="1" customFormat="1" ht="30" x14ac:dyDescent="0.25">
      <c r="B62" s="210">
        <v>57</v>
      </c>
      <c r="C62" s="235">
        <v>43073</v>
      </c>
      <c r="D62" s="211" t="s">
        <v>328</v>
      </c>
      <c r="E62" s="211" t="s">
        <v>74</v>
      </c>
      <c r="F62" s="211" t="s">
        <v>43</v>
      </c>
      <c r="G62" s="211" t="s">
        <v>357</v>
      </c>
      <c r="H62" s="211" t="s">
        <v>411</v>
      </c>
      <c r="I62" s="211" t="s">
        <v>90</v>
      </c>
      <c r="J62" s="211" t="s">
        <v>124</v>
      </c>
      <c r="K62" s="245" t="s">
        <v>419</v>
      </c>
      <c r="L62" s="210">
        <v>2</v>
      </c>
      <c r="M62" s="252">
        <v>1</v>
      </c>
      <c r="N62" s="210">
        <v>2</v>
      </c>
      <c r="O62" s="212">
        <v>2</v>
      </c>
      <c r="P62" s="213">
        <v>3</v>
      </c>
      <c r="Q62" s="210">
        <v>5</v>
      </c>
      <c r="R62" s="212">
        <v>5</v>
      </c>
      <c r="S62" s="212">
        <v>5</v>
      </c>
      <c r="T62" s="212">
        <v>4</v>
      </c>
      <c r="U62" s="212">
        <v>2</v>
      </c>
      <c r="V62" s="213">
        <v>3</v>
      </c>
      <c r="W62" s="210">
        <v>4</v>
      </c>
      <c r="X62" s="213">
        <v>4</v>
      </c>
      <c r="Y62" s="254">
        <v>1</v>
      </c>
      <c r="Z62" s="213">
        <v>4</v>
      </c>
      <c r="AA62" s="174"/>
      <c r="AB62" s="24"/>
      <c r="AC62" s="66"/>
      <c r="AD62" s="66"/>
      <c r="AE62" s="55"/>
      <c r="AF62" s="55"/>
      <c r="AG62" s="55"/>
      <c r="AH62" s="55"/>
      <c r="AI62" s="55"/>
      <c r="AJ62" s="55"/>
      <c r="AK62" s="55"/>
      <c r="AL62" s="55"/>
      <c r="AM62" s="55"/>
      <c r="AN62" s="55"/>
      <c r="AO62" s="55"/>
      <c r="AP62" s="55"/>
      <c r="AQ62" s="55"/>
      <c r="AR62" s="55"/>
      <c r="AS62" s="55"/>
      <c r="AT62" s="55"/>
      <c r="AU62" s="55"/>
      <c r="AV62" s="55"/>
      <c r="AW62" s="55"/>
      <c r="AX62" s="55"/>
      <c r="AY62" s="55"/>
      <c r="BB62" s="55"/>
      <c r="BC62" s="55"/>
      <c r="BD62" s="55"/>
      <c r="BE62" s="55"/>
      <c r="BF62" s="55"/>
      <c r="BG62" s="55"/>
      <c r="BH62" s="55"/>
      <c r="BI62" s="55"/>
      <c r="BJ62" s="55"/>
      <c r="BK62" s="55"/>
      <c r="BL62" s="55"/>
      <c r="BM62" s="55"/>
      <c r="BN62" s="55"/>
      <c r="BO62" s="55"/>
      <c r="BP62" s="55"/>
      <c r="BQ62" s="55"/>
      <c r="BR62" s="161"/>
      <c r="BS62" s="55"/>
      <c r="BT62" s="55"/>
      <c r="BU62" s="55"/>
      <c r="BV62" s="55"/>
      <c r="BW62" s="55"/>
      <c r="BX62" s="55"/>
      <c r="BY62" s="55"/>
      <c r="BZ62" s="55"/>
      <c r="CA62" s="55"/>
      <c r="CB62" s="55"/>
      <c r="CC62" s="55"/>
      <c r="CD62" s="55"/>
      <c r="CE62" s="55"/>
      <c r="CF62" s="55"/>
      <c r="CG62" s="55"/>
      <c r="CH62" s="55"/>
      <c r="CI62" s="60"/>
      <c r="CJ62" s="60"/>
      <c r="CK62" s="60"/>
      <c r="CL62" s="60"/>
      <c r="CM62" s="55"/>
      <c r="CN62" s="60"/>
      <c r="CO62" s="60"/>
      <c r="CP62" s="60"/>
      <c r="CQ62" s="60"/>
      <c r="CR62" s="60"/>
      <c r="CS62" s="60"/>
      <c r="CT62" s="60"/>
      <c r="CU62" s="60"/>
      <c r="CV62" s="60"/>
      <c r="CW62" s="60"/>
      <c r="CX62" s="60"/>
      <c r="CY62" s="60"/>
      <c r="CZ62" s="60"/>
      <c r="DA62" s="60"/>
      <c r="DB62" s="60"/>
      <c r="DC62" s="60"/>
      <c r="DD62" s="60"/>
      <c r="DE62" s="60"/>
      <c r="DF62" s="60"/>
      <c r="DG62" s="60"/>
      <c r="DH62" s="60"/>
      <c r="DI62" s="60"/>
      <c r="DJ62" s="60"/>
      <c r="DK62" s="60"/>
      <c r="DL62" s="60"/>
      <c r="DM62" s="60"/>
      <c r="DN62" s="60"/>
      <c r="DO62" s="60"/>
      <c r="DP62" s="60"/>
      <c r="DQ62" s="60"/>
      <c r="DR62" s="60"/>
      <c r="DS62" s="60"/>
      <c r="DT62" s="60"/>
      <c r="DU62" s="60"/>
      <c r="DV62" s="60"/>
      <c r="DW62" s="60"/>
      <c r="DX62" s="60"/>
      <c r="DY62" s="60"/>
      <c r="DZ62" s="60"/>
      <c r="EA62" s="60"/>
      <c r="EB62" s="60"/>
      <c r="EC62" s="60"/>
      <c r="ED62" s="60"/>
      <c r="EE62" s="60"/>
      <c r="EF62" s="60"/>
      <c r="EG62" s="60"/>
      <c r="EH62" s="60"/>
      <c r="EI62" s="60"/>
      <c r="EJ62" s="60"/>
      <c r="EK62" s="60"/>
      <c r="EL62" s="60"/>
      <c r="EM62" s="60"/>
      <c r="EN62" s="60"/>
      <c r="EO62" s="60"/>
      <c r="EP62" s="60"/>
      <c r="EQ62" s="60"/>
      <c r="ER62" s="60"/>
      <c r="ES62" s="60"/>
      <c r="ET62" s="60"/>
    </row>
    <row r="63" spans="2:150" s="1" customFormat="1" ht="30" x14ac:dyDescent="0.25">
      <c r="B63" s="210">
        <v>58</v>
      </c>
      <c r="C63" s="235">
        <v>43073</v>
      </c>
      <c r="D63" s="211" t="s">
        <v>328</v>
      </c>
      <c r="E63" s="211" t="s">
        <v>74</v>
      </c>
      <c r="F63" s="211" t="s">
        <v>395</v>
      </c>
      <c r="G63" s="211" t="s">
        <v>409</v>
      </c>
      <c r="H63" s="211" t="s">
        <v>410</v>
      </c>
      <c r="I63" s="211" t="s">
        <v>110</v>
      </c>
      <c r="J63" s="211" t="s">
        <v>143</v>
      </c>
      <c r="K63" s="245" t="s">
        <v>419</v>
      </c>
      <c r="L63" s="210">
        <v>2</v>
      </c>
      <c r="M63" s="252">
        <v>1</v>
      </c>
      <c r="N63" s="210">
        <v>1</v>
      </c>
      <c r="O63" s="212">
        <v>2</v>
      </c>
      <c r="P63" s="213">
        <v>2</v>
      </c>
      <c r="Q63" s="210">
        <v>4</v>
      </c>
      <c r="R63" s="212">
        <v>1</v>
      </c>
      <c r="S63" s="212">
        <v>1</v>
      </c>
      <c r="T63" s="212">
        <v>4</v>
      </c>
      <c r="U63" s="212">
        <v>4</v>
      </c>
      <c r="V63" s="213">
        <v>3</v>
      </c>
      <c r="W63" s="210">
        <v>2</v>
      </c>
      <c r="X63" s="213"/>
      <c r="Y63" s="254">
        <v>1</v>
      </c>
      <c r="Z63" s="213">
        <v>2</v>
      </c>
      <c r="AA63" s="174"/>
      <c r="AB63" s="24"/>
      <c r="AC63" s="66"/>
      <c r="AD63" s="66"/>
      <c r="AE63" s="55"/>
      <c r="AF63" s="55"/>
      <c r="AG63" s="55"/>
      <c r="AH63" s="55"/>
      <c r="AI63" s="55"/>
      <c r="AJ63" s="55"/>
      <c r="AK63" s="55"/>
      <c r="AL63" s="55"/>
      <c r="AM63" s="55"/>
      <c r="AN63" s="55"/>
      <c r="AO63" s="55"/>
      <c r="AP63" s="55"/>
      <c r="AQ63" s="55"/>
      <c r="AR63" s="55"/>
      <c r="AS63" s="55"/>
      <c r="AT63" s="55"/>
      <c r="AU63" s="55"/>
      <c r="AV63" s="55"/>
      <c r="AW63" s="55"/>
      <c r="AX63" s="55"/>
      <c r="AY63" s="55"/>
      <c r="BB63" s="55"/>
      <c r="BC63" s="55"/>
      <c r="BD63" s="55"/>
      <c r="BE63" s="55"/>
      <c r="BF63" s="55"/>
      <c r="BG63" s="55"/>
      <c r="BH63" s="55"/>
      <c r="BI63" s="55"/>
      <c r="BJ63" s="55"/>
      <c r="BK63" s="55"/>
      <c r="BL63" s="55"/>
      <c r="BM63" s="55"/>
      <c r="BN63" s="55"/>
      <c r="BO63" s="55"/>
      <c r="BP63" s="55"/>
      <c r="BQ63" s="55"/>
      <c r="BR63" s="161"/>
      <c r="BS63" s="55"/>
      <c r="BT63" s="55"/>
      <c r="BU63" s="55"/>
      <c r="BV63" s="55"/>
      <c r="BW63" s="55"/>
      <c r="BX63" s="55"/>
      <c r="BY63" s="55"/>
      <c r="BZ63" s="55"/>
      <c r="CA63" s="55"/>
      <c r="CB63" s="55"/>
      <c r="CC63" s="55"/>
      <c r="CD63" s="55"/>
      <c r="CE63" s="55"/>
      <c r="CF63" s="55"/>
      <c r="CG63" s="55"/>
      <c r="CH63" s="55"/>
      <c r="CI63" s="60"/>
      <c r="CJ63" s="60"/>
      <c r="CK63" s="60"/>
      <c r="CL63" s="60"/>
      <c r="CM63" s="55"/>
      <c r="CN63" s="60"/>
      <c r="CO63" s="60"/>
      <c r="CP63" s="60"/>
      <c r="CQ63" s="60"/>
      <c r="CR63" s="60"/>
      <c r="CS63" s="60"/>
      <c r="CT63" s="60"/>
      <c r="CU63" s="60"/>
      <c r="CV63" s="60"/>
      <c r="CW63" s="60"/>
      <c r="CX63" s="60"/>
      <c r="CY63" s="60"/>
      <c r="CZ63" s="60"/>
      <c r="DA63" s="60"/>
      <c r="DB63" s="60"/>
      <c r="DC63" s="60"/>
      <c r="DD63" s="60"/>
      <c r="DE63" s="60"/>
      <c r="DF63" s="60"/>
      <c r="DG63" s="60"/>
      <c r="DH63" s="60"/>
      <c r="DI63" s="60"/>
      <c r="DJ63" s="60"/>
      <c r="DK63" s="60"/>
      <c r="DL63" s="60"/>
      <c r="DM63" s="60"/>
      <c r="DN63" s="60"/>
      <c r="DO63" s="60"/>
      <c r="DP63" s="60"/>
      <c r="DQ63" s="60"/>
      <c r="DR63" s="60"/>
      <c r="DS63" s="60"/>
      <c r="DT63" s="60"/>
      <c r="DU63" s="60"/>
      <c r="DV63" s="60"/>
      <c r="DW63" s="60"/>
      <c r="DX63" s="60"/>
      <c r="DY63" s="60"/>
      <c r="DZ63" s="60"/>
      <c r="EA63" s="60"/>
      <c r="EB63" s="60"/>
      <c r="EC63" s="60"/>
      <c r="ED63" s="60"/>
      <c r="EE63" s="60"/>
      <c r="EF63" s="60"/>
      <c r="EG63" s="60"/>
      <c r="EH63" s="60"/>
      <c r="EI63" s="60"/>
      <c r="EJ63" s="60"/>
      <c r="EK63" s="60"/>
      <c r="EL63" s="60"/>
      <c r="EM63" s="60"/>
      <c r="EN63" s="60"/>
      <c r="EO63" s="60"/>
      <c r="EP63" s="60"/>
      <c r="EQ63" s="60"/>
      <c r="ER63" s="60"/>
      <c r="ES63" s="60"/>
      <c r="ET63" s="60"/>
    </row>
    <row r="64" spans="2:150" s="1" customFormat="1" ht="30" x14ac:dyDescent="0.25">
      <c r="B64" s="210">
        <v>59</v>
      </c>
      <c r="C64" s="235">
        <v>43073</v>
      </c>
      <c r="D64" s="211" t="s">
        <v>328</v>
      </c>
      <c r="E64" s="211" t="s">
        <v>74</v>
      </c>
      <c r="F64" s="211" t="s">
        <v>363</v>
      </c>
      <c r="G64" s="211" t="s">
        <v>70</v>
      </c>
      <c r="H64" s="211" t="s">
        <v>410</v>
      </c>
      <c r="I64" s="211" t="s">
        <v>117</v>
      </c>
      <c r="J64" s="211" t="s">
        <v>150</v>
      </c>
      <c r="K64" s="245" t="s">
        <v>418</v>
      </c>
      <c r="L64" s="210">
        <v>4</v>
      </c>
      <c r="M64" s="252">
        <v>1</v>
      </c>
      <c r="N64" s="210">
        <v>4</v>
      </c>
      <c r="O64" s="212">
        <v>4</v>
      </c>
      <c r="P64" s="213">
        <v>4</v>
      </c>
      <c r="Q64" s="210">
        <v>5</v>
      </c>
      <c r="R64" s="212">
        <v>5</v>
      </c>
      <c r="S64" s="212">
        <v>4</v>
      </c>
      <c r="T64" s="212">
        <v>5</v>
      </c>
      <c r="U64" s="212">
        <v>5</v>
      </c>
      <c r="V64" s="213">
        <v>4</v>
      </c>
      <c r="W64" s="210">
        <v>4</v>
      </c>
      <c r="X64" s="213">
        <v>4</v>
      </c>
      <c r="Y64" s="254">
        <v>1</v>
      </c>
      <c r="Z64" s="213">
        <v>4</v>
      </c>
      <c r="AA64" s="174"/>
      <c r="AB64" s="24"/>
      <c r="AC64" s="66"/>
      <c r="AD64" s="66"/>
      <c r="AE64" s="55"/>
      <c r="AF64" s="55"/>
      <c r="AG64" s="55"/>
      <c r="AH64" s="55"/>
      <c r="AI64" s="55"/>
      <c r="AJ64" s="55"/>
      <c r="AK64" s="55"/>
      <c r="AL64" s="55"/>
      <c r="AM64" s="55"/>
      <c r="AN64" s="55"/>
      <c r="AO64" s="55"/>
      <c r="AP64" s="55"/>
      <c r="AQ64" s="55"/>
      <c r="AR64" s="55"/>
      <c r="AS64" s="55"/>
      <c r="AT64" s="55"/>
      <c r="AU64" s="55"/>
      <c r="AV64" s="55"/>
      <c r="AW64" s="55"/>
      <c r="AX64" s="55"/>
      <c r="AY64" s="55"/>
      <c r="BB64" s="55"/>
      <c r="BC64" s="55"/>
      <c r="BD64" s="55"/>
      <c r="BE64" s="55"/>
      <c r="BF64" s="55"/>
      <c r="BG64" s="55"/>
      <c r="BH64" s="55"/>
      <c r="BI64" s="55"/>
      <c r="BJ64" s="55"/>
      <c r="BK64" s="55"/>
      <c r="BL64" s="55"/>
      <c r="BM64" s="55"/>
      <c r="BN64" s="55"/>
      <c r="BO64" s="55"/>
      <c r="BP64" s="55"/>
      <c r="BQ64" s="55"/>
      <c r="BR64" s="161"/>
      <c r="BS64" s="55"/>
      <c r="BT64" s="55"/>
      <c r="BU64" s="55"/>
      <c r="BV64" s="55"/>
      <c r="BW64" s="55"/>
      <c r="BX64" s="55"/>
      <c r="BY64" s="55"/>
      <c r="BZ64" s="55"/>
      <c r="CA64" s="55"/>
      <c r="CB64" s="55"/>
      <c r="CC64" s="55"/>
      <c r="CD64" s="55"/>
      <c r="CE64" s="55"/>
      <c r="CF64" s="55"/>
      <c r="CG64" s="55"/>
      <c r="CH64" s="55"/>
      <c r="CI64" s="60"/>
      <c r="CJ64" s="60"/>
      <c r="CK64" s="60"/>
      <c r="CL64" s="60"/>
      <c r="CM64" s="55"/>
      <c r="CN64" s="60"/>
      <c r="CO64" s="60"/>
      <c r="CP64" s="60"/>
      <c r="CQ64" s="60"/>
      <c r="CR64" s="60"/>
      <c r="CS64" s="60"/>
      <c r="CT64" s="60"/>
      <c r="CU64" s="60"/>
      <c r="CV64" s="60"/>
      <c r="CW64" s="60"/>
      <c r="CX64" s="60"/>
      <c r="CY64" s="60"/>
      <c r="CZ64" s="60"/>
      <c r="DA64" s="60"/>
      <c r="DB64" s="60"/>
      <c r="DC64" s="60"/>
      <c r="DD64" s="60"/>
      <c r="DE64" s="60"/>
      <c r="DF64" s="60"/>
      <c r="DG64" s="60"/>
      <c r="DH64" s="60"/>
      <c r="DI64" s="60"/>
      <c r="DJ64" s="60"/>
      <c r="DK64" s="60"/>
      <c r="DL64" s="60"/>
      <c r="DM64" s="60"/>
      <c r="DN64" s="60"/>
      <c r="DO64" s="60"/>
      <c r="DP64" s="60"/>
      <c r="DQ64" s="60"/>
      <c r="DR64" s="60"/>
      <c r="DS64" s="60"/>
      <c r="DT64" s="60"/>
      <c r="DU64" s="60"/>
      <c r="DV64" s="60"/>
      <c r="DW64" s="60"/>
      <c r="DX64" s="60"/>
      <c r="DY64" s="60"/>
      <c r="DZ64" s="60"/>
      <c r="EA64" s="60"/>
      <c r="EB64" s="60"/>
      <c r="EC64" s="60"/>
      <c r="ED64" s="60"/>
      <c r="EE64" s="60"/>
      <c r="EF64" s="60"/>
      <c r="EG64" s="60"/>
      <c r="EH64" s="60"/>
      <c r="EI64" s="60"/>
      <c r="EJ64" s="60"/>
      <c r="EK64" s="60"/>
      <c r="EL64" s="60"/>
      <c r="EM64" s="60"/>
      <c r="EN64" s="60"/>
      <c r="EO64" s="60"/>
      <c r="EP64" s="60"/>
      <c r="EQ64" s="60"/>
      <c r="ER64" s="60"/>
      <c r="ES64" s="60"/>
      <c r="ET64" s="60"/>
    </row>
    <row r="65" spans="2:150" s="1" customFormat="1" ht="30" x14ac:dyDescent="0.25">
      <c r="B65" s="210">
        <v>60</v>
      </c>
      <c r="C65" s="235">
        <v>43073</v>
      </c>
      <c r="D65" s="211" t="s">
        <v>328</v>
      </c>
      <c r="E65" s="211" t="s">
        <v>74</v>
      </c>
      <c r="F65" s="211" t="s">
        <v>43</v>
      </c>
      <c r="G65" s="211" t="s">
        <v>357</v>
      </c>
      <c r="H65" s="211" t="s">
        <v>410</v>
      </c>
      <c r="I65" s="211" t="s">
        <v>100</v>
      </c>
      <c r="J65" s="211" t="s">
        <v>133</v>
      </c>
      <c r="K65" s="245" t="s">
        <v>418</v>
      </c>
      <c r="L65" s="210">
        <v>4</v>
      </c>
      <c r="M65" s="252">
        <v>1</v>
      </c>
      <c r="N65" s="210">
        <v>4</v>
      </c>
      <c r="O65" s="212">
        <v>4</v>
      </c>
      <c r="P65" s="213">
        <v>4</v>
      </c>
      <c r="Q65" s="210">
        <v>5</v>
      </c>
      <c r="R65" s="212">
        <v>5</v>
      </c>
      <c r="S65" s="212">
        <v>5</v>
      </c>
      <c r="T65" s="212">
        <v>4</v>
      </c>
      <c r="U65" s="212">
        <v>5</v>
      </c>
      <c r="V65" s="213">
        <v>4</v>
      </c>
      <c r="W65" s="210">
        <v>4</v>
      </c>
      <c r="X65" s="213">
        <v>5</v>
      </c>
      <c r="Y65" s="254">
        <v>1</v>
      </c>
      <c r="Z65" s="213">
        <v>4</v>
      </c>
      <c r="AA65" s="174"/>
      <c r="AB65" s="24"/>
      <c r="AC65" s="66"/>
      <c r="AD65" s="66"/>
      <c r="AE65" s="55"/>
      <c r="AF65" s="55"/>
      <c r="AG65" s="55"/>
      <c r="AH65" s="55"/>
      <c r="AI65" s="55"/>
      <c r="AJ65" s="55"/>
      <c r="AK65" s="55"/>
      <c r="AL65" s="55"/>
      <c r="AM65" s="55"/>
      <c r="AN65" s="55"/>
      <c r="AO65" s="55"/>
      <c r="AP65" s="55"/>
      <c r="AQ65" s="55"/>
      <c r="AR65" s="55"/>
      <c r="AS65" s="55"/>
      <c r="AT65" s="55"/>
      <c r="AU65" s="55"/>
      <c r="AV65" s="55"/>
      <c r="AW65" s="55"/>
      <c r="AX65" s="55"/>
      <c r="AY65" s="55"/>
      <c r="BB65" s="55"/>
      <c r="BC65" s="55"/>
      <c r="BD65" s="55"/>
      <c r="BE65" s="55"/>
      <c r="BF65" s="55"/>
      <c r="BG65" s="55"/>
      <c r="BH65" s="55"/>
      <c r="BI65" s="55"/>
      <c r="BJ65" s="55"/>
      <c r="BK65" s="55"/>
      <c r="BL65" s="55"/>
      <c r="BM65" s="55"/>
      <c r="BN65" s="55"/>
      <c r="BO65" s="55"/>
      <c r="BP65" s="55"/>
      <c r="BQ65" s="55"/>
      <c r="BR65" s="161"/>
      <c r="BS65" s="55"/>
      <c r="BT65" s="55"/>
      <c r="BU65" s="55"/>
      <c r="BV65" s="55"/>
      <c r="BW65" s="55"/>
      <c r="BX65" s="55"/>
      <c r="BY65" s="55"/>
      <c r="BZ65" s="55"/>
      <c r="CA65" s="55"/>
      <c r="CB65" s="55"/>
      <c r="CC65" s="55"/>
      <c r="CD65" s="55"/>
      <c r="CE65" s="55"/>
      <c r="CF65" s="55"/>
      <c r="CG65" s="55"/>
      <c r="CH65" s="55"/>
      <c r="CI65" s="60"/>
      <c r="CJ65" s="60"/>
      <c r="CK65" s="60"/>
      <c r="CL65" s="60"/>
      <c r="CM65" s="55"/>
      <c r="CN65" s="60"/>
      <c r="CO65" s="60"/>
      <c r="CP65" s="60"/>
      <c r="CQ65" s="60"/>
      <c r="CR65" s="60"/>
      <c r="CS65" s="60"/>
      <c r="CT65" s="60"/>
      <c r="CU65" s="60"/>
      <c r="CV65" s="60"/>
      <c r="CW65" s="60"/>
      <c r="CX65" s="60"/>
      <c r="CY65" s="60"/>
      <c r="CZ65" s="60"/>
      <c r="DA65" s="60"/>
      <c r="DB65" s="60"/>
      <c r="DC65" s="60"/>
      <c r="DD65" s="60"/>
      <c r="DE65" s="60"/>
      <c r="DF65" s="60"/>
      <c r="DG65" s="60"/>
      <c r="DH65" s="60"/>
      <c r="DI65" s="60"/>
      <c r="DJ65" s="60"/>
      <c r="DK65" s="60"/>
      <c r="DL65" s="60"/>
      <c r="DM65" s="60"/>
      <c r="DN65" s="60"/>
      <c r="DO65" s="60"/>
      <c r="DP65" s="60"/>
      <c r="DQ65" s="60"/>
      <c r="DR65" s="60"/>
      <c r="DS65" s="60"/>
      <c r="DT65" s="60"/>
      <c r="DU65" s="60"/>
      <c r="DV65" s="60"/>
      <c r="DW65" s="60"/>
      <c r="DX65" s="60"/>
      <c r="DY65" s="60"/>
      <c r="DZ65" s="60"/>
      <c r="EA65" s="60"/>
      <c r="EB65" s="60"/>
      <c r="EC65" s="60"/>
      <c r="ED65" s="60"/>
      <c r="EE65" s="60"/>
      <c r="EF65" s="60"/>
      <c r="EG65" s="60"/>
      <c r="EH65" s="60"/>
      <c r="EI65" s="60"/>
      <c r="EJ65" s="60"/>
      <c r="EK65" s="60"/>
      <c r="EL65" s="60"/>
      <c r="EM65" s="60"/>
      <c r="EN65" s="60"/>
      <c r="EO65" s="60"/>
      <c r="EP65" s="60"/>
      <c r="EQ65" s="60"/>
      <c r="ER65" s="60"/>
      <c r="ES65" s="60"/>
      <c r="ET65" s="60"/>
    </row>
    <row r="66" spans="2:150" s="1" customFormat="1" ht="30" x14ac:dyDescent="0.25">
      <c r="B66" s="210">
        <v>61</v>
      </c>
      <c r="C66" s="235">
        <v>43073</v>
      </c>
      <c r="D66" s="211" t="s">
        <v>328</v>
      </c>
      <c r="E66" s="211" t="s">
        <v>75</v>
      </c>
      <c r="F66" s="211" t="s">
        <v>84</v>
      </c>
      <c r="G66" s="211" t="s">
        <v>360</v>
      </c>
      <c r="H66" s="211" t="s">
        <v>410</v>
      </c>
      <c r="I66" s="211" t="s">
        <v>117</v>
      </c>
      <c r="J66" s="211" t="s">
        <v>150</v>
      </c>
      <c r="K66" s="245" t="s">
        <v>418</v>
      </c>
      <c r="L66" s="210">
        <v>5</v>
      </c>
      <c r="M66" s="252">
        <v>1</v>
      </c>
      <c r="N66" s="210">
        <v>5</v>
      </c>
      <c r="O66" s="212">
        <v>5</v>
      </c>
      <c r="P66" s="213">
        <v>5</v>
      </c>
      <c r="Q66" s="210">
        <v>5</v>
      </c>
      <c r="R66" s="212">
        <v>5</v>
      </c>
      <c r="S66" s="212">
        <v>5</v>
      </c>
      <c r="T66" s="212">
        <v>5</v>
      </c>
      <c r="U66" s="212">
        <v>4</v>
      </c>
      <c r="V66" s="213">
        <v>4</v>
      </c>
      <c r="W66" s="210">
        <v>5</v>
      </c>
      <c r="X66" s="213">
        <v>5</v>
      </c>
      <c r="Y66" s="254">
        <v>1</v>
      </c>
      <c r="Z66" s="213">
        <v>5</v>
      </c>
      <c r="AA66" s="174"/>
      <c r="AB66" s="24"/>
      <c r="AC66" s="66"/>
      <c r="AD66" s="66"/>
      <c r="AE66" s="55"/>
      <c r="AF66" s="55"/>
      <c r="AG66" s="55"/>
      <c r="AH66" s="55"/>
      <c r="AI66" s="55"/>
      <c r="AJ66" s="55"/>
      <c r="AK66" s="55"/>
      <c r="AL66" s="55"/>
      <c r="AM66" s="55"/>
      <c r="AN66" s="55"/>
      <c r="AO66" s="55"/>
      <c r="AP66" s="55"/>
      <c r="AQ66" s="55"/>
      <c r="AR66" s="55"/>
      <c r="AS66" s="55"/>
      <c r="AT66" s="55"/>
      <c r="AU66" s="55"/>
      <c r="AV66" s="55"/>
      <c r="AW66" s="55"/>
      <c r="AX66" s="55"/>
      <c r="AY66" s="55"/>
      <c r="BB66" s="55"/>
      <c r="BC66" s="55"/>
      <c r="BD66" s="55"/>
      <c r="BE66" s="55"/>
      <c r="BF66" s="55"/>
      <c r="BG66" s="55"/>
      <c r="BH66" s="55"/>
      <c r="BI66" s="55"/>
      <c r="BJ66" s="55"/>
      <c r="BK66" s="55"/>
      <c r="BL66" s="55"/>
      <c r="BM66" s="55"/>
      <c r="BN66" s="55"/>
      <c r="BO66" s="55"/>
      <c r="BP66" s="55"/>
      <c r="BQ66" s="55"/>
      <c r="BR66" s="161"/>
      <c r="BS66" s="55"/>
      <c r="BT66" s="55"/>
      <c r="BU66" s="55"/>
      <c r="BV66" s="55"/>
      <c r="BW66" s="55"/>
      <c r="BX66" s="55"/>
      <c r="BY66" s="55"/>
      <c r="BZ66" s="55"/>
      <c r="CA66" s="55"/>
      <c r="CB66" s="55"/>
      <c r="CC66" s="55"/>
      <c r="CD66" s="55"/>
      <c r="CE66" s="55"/>
      <c r="CF66" s="55"/>
      <c r="CG66" s="55"/>
      <c r="CH66" s="55"/>
      <c r="CI66" s="60"/>
      <c r="CJ66" s="60"/>
      <c r="CK66" s="60"/>
      <c r="CL66" s="60"/>
      <c r="CM66" s="55"/>
      <c r="CN66" s="60"/>
      <c r="CO66" s="60"/>
      <c r="CP66" s="60"/>
      <c r="CQ66" s="60"/>
      <c r="CR66" s="60"/>
      <c r="CS66" s="60"/>
      <c r="CT66" s="60"/>
      <c r="CU66" s="60"/>
      <c r="CV66" s="60"/>
      <c r="CW66" s="60"/>
      <c r="CX66" s="60"/>
      <c r="CY66" s="60"/>
      <c r="CZ66" s="60"/>
      <c r="DA66" s="60"/>
      <c r="DB66" s="60"/>
      <c r="DC66" s="60"/>
      <c r="DD66" s="60"/>
      <c r="DE66" s="60"/>
      <c r="DF66" s="60"/>
      <c r="DG66" s="60"/>
      <c r="DH66" s="60"/>
      <c r="DI66" s="60"/>
      <c r="DJ66" s="60"/>
      <c r="DK66" s="60"/>
      <c r="DL66" s="60"/>
      <c r="DM66" s="60"/>
      <c r="DN66" s="60"/>
      <c r="DO66" s="60"/>
      <c r="DP66" s="60"/>
      <c r="DQ66" s="60"/>
      <c r="DR66" s="60"/>
      <c r="DS66" s="60"/>
      <c r="DT66" s="60"/>
      <c r="DU66" s="60"/>
      <c r="DV66" s="60"/>
      <c r="DW66" s="60"/>
      <c r="DX66" s="60"/>
      <c r="DY66" s="60"/>
      <c r="DZ66" s="60"/>
      <c r="EA66" s="60"/>
      <c r="EB66" s="60"/>
      <c r="EC66" s="60"/>
      <c r="ED66" s="60"/>
      <c r="EE66" s="60"/>
      <c r="EF66" s="60"/>
      <c r="EG66" s="60"/>
      <c r="EH66" s="60"/>
      <c r="EI66" s="60"/>
      <c r="EJ66" s="60"/>
      <c r="EK66" s="60"/>
      <c r="EL66" s="60"/>
      <c r="EM66" s="60"/>
      <c r="EN66" s="60"/>
      <c r="EO66" s="60"/>
      <c r="EP66" s="60"/>
      <c r="EQ66" s="60"/>
      <c r="ER66" s="60"/>
      <c r="ES66" s="60"/>
      <c r="ET66" s="60"/>
    </row>
    <row r="67" spans="2:150" s="1" customFormat="1" ht="30" x14ac:dyDescent="0.25">
      <c r="B67" s="210">
        <v>62</v>
      </c>
      <c r="C67" s="235">
        <v>43073</v>
      </c>
      <c r="D67" s="211" t="s">
        <v>420</v>
      </c>
      <c r="E67" s="211" t="s">
        <v>75</v>
      </c>
      <c r="F67" s="211" t="s">
        <v>408</v>
      </c>
      <c r="G67" s="211" t="s">
        <v>405</v>
      </c>
      <c r="H67" s="211" t="s">
        <v>410</v>
      </c>
      <c r="I67" s="211" t="s">
        <v>95</v>
      </c>
      <c r="J67" s="211" t="s">
        <v>128</v>
      </c>
      <c r="K67" s="245" t="s">
        <v>418</v>
      </c>
      <c r="L67" s="210">
        <v>2</v>
      </c>
      <c r="M67" s="252">
        <v>1</v>
      </c>
      <c r="N67" s="210">
        <v>2</v>
      </c>
      <c r="O67" s="212">
        <v>3</v>
      </c>
      <c r="P67" s="213">
        <v>3</v>
      </c>
      <c r="Q67" s="210">
        <v>1</v>
      </c>
      <c r="R67" s="212">
        <v>1</v>
      </c>
      <c r="S67" s="212">
        <v>2</v>
      </c>
      <c r="T67" s="212">
        <v>2</v>
      </c>
      <c r="U67" s="212">
        <v>2</v>
      </c>
      <c r="V67" s="213">
        <v>2</v>
      </c>
      <c r="W67" s="210">
        <v>2</v>
      </c>
      <c r="X67" s="213">
        <v>2</v>
      </c>
      <c r="Y67" s="254">
        <v>1</v>
      </c>
      <c r="Z67" s="213">
        <v>2</v>
      </c>
      <c r="AA67" s="174"/>
      <c r="AB67" s="24"/>
      <c r="AC67" s="66"/>
      <c r="AD67" s="66"/>
      <c r="AE67" s="55"/>
      <c r="AF67" s="55"/>
      <c r="AG67" s="55"/>
      <c r="AH67" s="55"/>
      <c r="AI67" s="55"/>
      <c r="AJ67" s="55"/>
      <c r="AK67" s="55"/>
      <c r="AL67" s="55"/>
      <c r="AM67" s="55"/>
      <c r="AN67" s="55"/>
      <c r="AO67" s="55"/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BB67" s="55"/>
      <c r="BC67" s="55"/>
      <c r="BD67" s="55"/>
      <c r="BE67" s="55"/>
      <c r="BF67" s="55"/>
      <c r="BG67" s="55"/>
      <c r="BH67" s="55"/>
      <c r="BI67" s="55"/>
      <c r="BJ67" s="55"/>
      <c r="BK67" s="55"/>
      <c r="BL67" s="55"/>
      <c r="BM67" s="55"/>
      <c r="BN67" s="55"/>
      <c r="BO67" s="55"/>
      <c r="BP67" s="55"/>
      <c r="BQ67" s="55"/>
      <c r="BR67" s="161"/>
      <c r="BS67" s="55"/>
      <c r="BT67" s="55"/>
      <c r="BU67" s="55"/>
      <c r="BV67" s="55"/>
      <c r="BW67" s="55"/>
      <c r="BX67" s="55"/>
      <c r="BY67" s="55"/>
      <c r="BZ67" s="55"/>
      <c r="CA67" s="55"/>
      <c r="CB67" s="55"/>
      <c r="CC67" s="55"/>
      <c r="CD67" s="55"/>
      <c r="CE67" s="55"/>
      <c r="CF67" s="55"/>
      <c r="CG67" s="55"/>
      <c r="CH67" s="55"/>
      <c r="CI67" s="60"/>
      <c r="CJ67" s="60"/>
      <c r="CK67" s="60"/>
      <c r="CL67" s="60"/>
      <c r="CM67" s="55"/>
      <c r="CN67" s="60"/>
      <c r="CO67" s="60"/>
      <c r="CP67" s="60"/>
      <c r="CQ67" s="60"/>
      <c r="CR67" s="60"/>
      <c r="CS67" s="60"/>
      <c r="CT67" s="60"/>
      <c r="CU67" s="60"/>
      <c r="CV67" s="60"/>
      <c r="CW67" s="60"/>
      <c r="CX67" s="60"/>
      <c r="CY67" s="60"/>
      <c r="CZ67" s="60"/>
      <c r="DA67" s="60"/>
      <c r="DB67" s="60"/>
      <c r="DC67" s="60"/>
      <c r="DD67" s="60"/>
      <c r="DE67" s="60"/>
      <c r="DF67" s="60"/>
      <c r="DG67" s="60"/>
      <c r="DH67" s="60"/>
      <c r="DI67" s="60"/>
      <c r="DJ67" s="60"/>
      <c r="DK67" s="60"/>
      <c r="DL67" s="60"/>
      <c r="DM67" s="60"/>
      <c r="DN67" s="60"/>
      <c r="DO67" s="60"/>
      <c r="DP67" s="60"/>
      <c r="DQ67" s="60"/>
      <c r="DR67" s="60"/>
      <c r="DS67" s="60"/>
      <c r="DT67" s="60"/>
      <c r="DU67" s="60"/>
      <c r="DV67" s="60"/>
      <c r="DW67" s="60"/>
      <c r="DX67" s="60"/>
      <c r="DY67" s="60"/>
      <c r="DZ67" s="60"/>
      <c r="EA67" s="60"/>
      <c r="EB67" s="60"/>
      <c r="EC67" s="60"/>
      <c r="ED67" s="60"/>
      <c r="EE67" s="60"/>
      <c r="EF67" s="60"/>
      <c r="EG67" s="60"/>
      <c r="EH67" s="60"/>
      <c r="EI67" s="60"/>
      <c r="EJ67" s="60"/>
      <c r="EK67" s="60"/>
      <c r="EL67" s="60"/>
      <c r="EM67" s="60"/>
      <c r="EN67" s="60"/>
      <c r="EO67" s="60"/>
      <c r="EP67" s="60"/>
      <c r="EQ67" s="60"/>
      <c r="ER67" s="60"/>
      <c r="ES67" s="60"/>
      <c r="ET67" s="60"/>
    </row>
    <row r="68" spans="2:150" s="1" customFormat="1" ht="30" x14ac:dyDescent="0.25">
      <c r="B68" s="210">
        <v>63</v>
      </c>
      <c r="C68" s="235">
        <v>43073</v>
      </c>
      <c r="D68" s="211" t="s">
        <v>328</v>
      </c>
      <c r="E68" s="211" t="s">
        <v>75</v>
      </c>
      <c r="F68" s="211" t="s">
        <v>43</v>
      </c>
      <c r="G68" s="211" t="s">
        <v>357</v>
      </c>
      <c r="H68" s="211" t="s">
        <v>410</v>
      </c>
      <c r="I68" s="211" t="s">
        <v>121</v>
      </c>
      <c r="J68" s="211" t="s">
        <v>154</v>
      </c>
      <c r="K68" s="245" t="s">
        <v>418</v>
      </c>
      <c r="L68" s="210">
        <v>4</v>
      </c>
      <c r="M68" s="252">
        <v>1</v>
      </c>
      <c r="N68" s="210">
        <v>4</v>
      </c>
      <c r="O68" s="212">
        <v>4</v>
      </c>
      <c r="P68" s="213">
        <v>4</v>
      </c>
      <c r="Q68" s="210">
        <v>3</v>
      </c>
      <c r="R68" s="212">
        <v>5</v>
      </c>
      <c r="S68" s="212">
        <v>3</v>
      </c>
      <c r="T68" s="212">
        <v>3</v>
      </c>
      <c r="U68" s="212">
        <v>2</v>
      </c>
      <c r="V68" s="213">
        <v>4</v>
      </c>
      <c r="W68" s="210">
        <v>4</v>
      </c>
      <c r="X68" s="213">
        <v>4</v>
      </c>
      <c r="Y68" s="254">
        <v>1</v>
      </c>
      <c r="Z68" s="213">
        <v>3</v>
      </c>
      <c r="AA68" s="174"/>
      <c r="AB68" s="24"/>
      <c r="AC68" s="66"/>
      <c r="AD68" s="66"/>
      <c r="AE68" s="55"/>
      <c r="AF68" s="55"/>
      <c r="AG68" s="55"/>
      <c r="AH68" s="55"/>
      <c r="AI68" s="55"/>
      <c r="AJ68" s="55"/>
      <c r="AK68" s="55"/>
      <c r="AL68" s="55"/>
      <c r="AM68" s="55"/>
      <c r="AN68" s="55"/>
      <c r="AO68" s="55"/>
      <c r="AP68" s="55"/>
      <c r="AQ68" s="55"/>
      <c r="AR68" s="55"/>
      <c r="AS68" s="55"/>
      <c r="AT68" s="55"/>
      <c r="AU68" s="55"/>
      <c r="AV68" s="55"/>
      <c r="AW68" s="55"/>
      <c r="AX68" s="55"/>
      <c r="AY68" s="55"/>
      <c r="BB68" s="55"/>
      <c r="BC68" s="55"/>
      <c r="BD68" s="55"/>
      <c r="BE68" s="55"/>
      <c r="BF68" s="55"/>
      <c r="BG68" s="55"/>
      <c r="BH68" s="55"/>
      <c r="BI68" s="55"/>
      <c r="BJ68" s="55"/>
      <c r="BK68" s="55"/>
      <c r="BL68" s="55"/>
      <c r="BM68" s="55"/>
      <c r="BN68" s="55"/>
      <c r="BO68" s="55"/>
      <c r="BP68" s="55"/>
      <c r="BQ68" s="55"/>
      <c r="BR68" s="161"/>
      <c r="BS68" s="55"/>
      <c r="BT68" s="55"/>
      <c r="BU68" s="55"/>
      <c r="BV68" s="55"/>
      <c r="BW68" s="55"/>
      <c r="BX68" s="55"/>
      <c r="BY68" s="55"/>
      <c r="BZ68" s="55"/>
      <c r="CA68" s="55"/>
      <c r="CB68" s="55"/>
      <c r="CC68" s="55"/>
      <c r="CD68" s="55"/>
      <c r="CE68" s="55"/>
      <c r="CF68" s="55"/>
      <c r="CG68" s="55"/>
      <c r="CH68" s="55"/>
      <c r="CI68" s="60"/>
      <c r="CJ68" s="60"/>
      <c r="CK68" s="60"/>
      <c r="CL68" s="60"/>
      <c r="CM68" s="55"/>
      <c r="CN68" s="60"/>
      <c r="CO68" s="60"/>
      <c r="CP68" s="60"/>
      <c r="CQ68" s="60"/>
      <c r="CR68" s="60"/>
      <c r="CS68" s="60"/>
      <c r="CT68" s="60"/>
      <c r="CU68" s="60"/>
      <c r="CV68" s="60"/>
      <c r="CW68" s="60"/>
      <c r="CX68" s="60"/>
      <c r="CY68" s="60"/>
      <c r="CZ68" s="60"/>
      <c r="DA68" s="60"/>
      <c r="DB68" s="60"/>
      <c r="DC68" s="60"/>
      <c r="DD68" s="60"/>
      <c r="DE68" s="60"/>
      <c r="DF68" s="60"/>
      <c r="DG68" s="60"/>
      <c r="DH68" s="60"/>
      <c r="DI68" s="60"/>
      <c r="DJ68" s="60"/>
      <c r="DK68" s="60"/>
      <c r="DL68" s="60"/>
      <c r="DM68" s="60"/>
      <c r="DN68" s="60"/>
      <c r="DO68" s="60"/>
      <c r="DP68" s="60"/>
      <c r="DQ68" s="60"/>
      <c r="DR68" s="60"/>
      <c r="DS68" s="60"/>
      <c r="DT68" s="60"/>
      <c r="DU68" s="60"/>
      <c r="DV68" s="60"/>
      <c r="DW68" s="60"/>
      <c r="DX68" s="60"/>
      <c r="DY68" s="60"/>
      <c r="DZ68" s="60"/>
      <c r="EA68" s="60"/>
      <c r="EB68" s="60"/>
      <c r="EC68" s="60"/>
      <c r="ED68" s="60"/>
      <c r="EE68" s="60"/>
      <c r="EF68" s="60"/>
      <c r="EG68" s="60"/>
      <c r="EH68" s="60"/>
      <c r="EI68" s="60"/>
      <c r="EJ68" s="60"/>
      <c r="EK68" s="60"/>
      <c r="EL68" s="60"/>
      <c r="EM68" s="60"/>
      <c r="EN68" s="60"/>
      <c r="EO68" s="60"/>
      <c r="EP68" s="60"/>
      <c r="EQ68" s="60"/>
      <c r="ER68" s="60"/>
      <c r="ES68" s="60"/>
      <c r="ET68" s="60"/>
    </row>
    <row r="69" spans="2:150" s="1" customFormat="1" x14ac:dyDescent="0.25">
      <c r="B69" s="210">
        <v>64</v>
      </c>
      <c r="C69" s="235">
        <v>43073</v>
      </c>
      <c r="D69" s="211" t="s">
        <v>328</v>
      </c>
      <c r="E69" s="211" t="s">
        <v>74</v>
      </c>
      <c r="F69" s="211" t="s">
        <v>43</v>
      </c>
      <c r="G69" s="211" t="s">
        <v>357</v>
      </c>
      <c r="H69" s="211" t="s">
        <v>411</v>
      </c>
      <c r="I69" s="211" t="s">
        <v>98</v>
      </c>
      <c r="J69" s="211" t="s">
        <v>131</v>
      </c>
      <c r="K69" s="245" t="s">
        <v>419</v>
      </c>
      <c r="L69" s="210">
        <v>4</v>
      </c>
      <c r="M69" s="252">
        <v>1</v>
      </c>
      <c r="N69" s="210">
        <v>5</v>
      </c>
      <c r="O69" s="212">
        <v>4</v>
      </c>
      <c r="P69" s="213">
        <v>4</v>
      </c>
      <c r="Q69" s="210">
        <v>5</v>
      </c>
      <c r="R69" s="212">
        <v>5</v>
      </c>
      <c r="S69" s="212">
        <v>5</v>
      </c>
      <c r="T69" s="212">
        <v>5</v>
      </c>
      <c r="U69" s="212">
        <v>5</v>
      </c>
      <c r="V69" s="213">
        <v>5</v>
      </c>
      <c r="W69" s="210">
        <v>4</v>
      </c>
      <c r="X69" s="213">
        <v>4</v>
      </c>
      <c r="Y69" s="254">
        <v>1</v>
      </c>
      <c r="Z69" s="213">
        <v>5</v>
      </c>
      <c r="AA69" s="174"/>
      <c r="AB69" s="24"/>
      <c r="AC69" s="66"/>
      <c r="AD69" s="66"/>
      <c r="AE69" s="55"/>
      <c r="AF69" s="55"/>
      <c r="AG69" s="55"/>
      <c r="AH69" s="55"/>
      <c r="AI69" s="55"/>
      <c r="AJ69" s="55"/>
      <c r="AK69" s="55"/>
      <c r="AL69" s="55"/>
      <c r="AM69" s="55"/>
      <c r="AN69" s="55"/>
      <c r="AO69" s="55"/>
      <c r="AP69" s="55"/>
      <c r="AQ69" s="55"/>
      <c r="AR69" s="55"/>
      <c r="AS69" s="55"/>
      <c r="AT69" s="55"/>
      <c r="AU69" s="55"/>
      <c r="AV69" s="55"/>
      <c r="AW69" s="55"/>
      <c r="AX69" s="55"/>
      <c r="AY69" s="55"/>
      <c r="BB69" s="55"/>
      <c r="BC69" s="55"/>
      <c r="BD69" s="55"/>
      <c r="BE69" s="55"/>
      <c r="BF69" s="55"/>
      <c r="BG69" s="55"/>
      <c r="BH69" s="55"/>
      <c r="BI69" s="55"/>
      <c r="BJ69" s="55"/>
      <c r="BK69" s="55"/>
      <c r="BL69" s="55"/>
      <c r="BM69" s="55"/>
      <c r="BN69" s="55"/>
      <c r="BO69" s="55"/>
      <c r="BP69" s="55"/>
      <c r="BQ69" s="55"/>
      <c r="BR69" s="161"/>
      <c r="BS69" s="55"/>
      <c r="BT69" s="55"/>
      <c r="BU69" s="55"/>
      <c r="BV69" s="55"/>
      <c r="BW69" s="55"/>
      <c r="BX69" s="55"/>
      <c r="BY69" s="55"/>
      <c r="BZ69" s="55"/>
      <c r="CA69" s="55"/>
      <c r="CB69" s="55"/>
      <c r="CC69" s="55"/>
      <c r="CD69" s="55"/>
      <c r="CE69" s="55"/>
      <c r="CF69" s="55"/>
      <c r="CG69" s="55"/>
      <c r="CH69" s="55"/>
      <c r="CI69" s="60"/>
      <c r="CJ69" s="60"/>
      <c r="CK69" s="60"/>
      <c r="CL69" s="60"/>
      <c r="CM69" s="55"/>
      <c r="CN69" s="60"/>
      <c r="CO69" s="60"/>
      <c r="CP69" s="60"/>
      <c r="CQ69" s="60"/>
      <c r="CR69" s="60"/>
      <c r="CS69" s="60"/>
      <c r="CT69" s="60"/>
      <c r="CU69" s="60"/>
      <c r="CV69" s="60"/>
      <c r="CW69" s="60"/>
      <c r="CX69" s="60"/>
      <c r="CY69" s="60"/>
      <c r="CZ69" s="60"/>
      <c r="DA69" s="60"/>
      <c r="DB69" s="60"/>
      <c r="DC69" s="60"/>
      <c r="DD69" s="60"/>
      <c r="DE69" s="60"/>
      <c r="DF69" s="60"/>
      <c r="DG69" s="60"/>
      <c r="DH69" s="60"/>
      <c r="DI69" s="60"/>
      <c r="DJ69" s="60"/>
      <c r="DK69" s="60"/>
      <c r="DL69" s="60"/>
      <c r="DM69" s="60"/>
      <c r="DN69" s="60"/>
      <c r="DO69" s="60"/>
      <c r="DP69" s="60"/>
      <c r="DQ69" s="60"/>
      <c r="DR69" s="60"/>
      <c r="DS69" s="60"/>
      <c r="DT69" s="60"/>
      <c r="DU69" s="60"/>
      <c r="DV69" s="60"/>
      <c r="DW69" s="60"/>
      <c r="DX69" s="60"/>
      <c r="DY69" s="60"/>
      <c r="DZ69" s="60"/>
      <c r="EA69" s="60"/>
      <c r="EB69" s="60"/>
      <c r="EC69" s="60"/>
      <c r="ED69" s="60"/>
      <c r="EE69" s="60"/>
      <c r="EF69" s="60"/>
      <c r="EG69" s="60"/>
      <c r="EH69" s="60"/>
      <c r="EI69" s="60"/>
      <c r="EJ69" s="60"/>
      <c r="EK69" s="60"/>
      <c r="EL69" s="60"/>
      <c r="EM69" s="60"/>
      <c r="EN69" s="60"/>
      <c r="EO69" s="60"/>
      <c r="EP69" s="60"/>
      <c r="EQ69" s="60"/>
      <c r="ER69" s="60"/>
      <c r="ES69" s="60"/>
      <c r="ET69" s="60"/>
    </row>
    <row r="70" spans="2:150" s="1" customFormat="1" ht="30" x14ac:dyDescent="0.25">
      <c r="B70" s="210">
        <v>65</v>
      </c>
      <c r="C70" s="235">
        <v>43073</v>
      </c>
      <c r="D70" s="211" t="s">
        <v>331</v>
      </c>
      <c r="E70" s="211" t="s">
        <v>172</v>
      </c>
      <c r="F70" s="211" t="s">
        <v>364</v>
      </c>
      <c r="G70" s="211" t="s">
        <v>71</v>
      </c>
      <c r="H70" s="211" t="s">
        <v>410</v>
      </c>
      <c r="I70" s="211" t="s">
        <v>109</v>
      </c>
      <c r="J70" s="211" t="s">
        <v>142</v>
      </c>
      <c r="K70" s="245" t="s">
        <v>418</v>
      </c>
      <c r="L70" s="210">
        <v>5</v>
      </c>
      <c r="M70" s="252">
        <v>1</v>
      </c>
      <c r="N70" s="210">
        <v>5</v>
      </c>
      <c r="O70" s="212">
        <v>4</v>
      </c>
      <c r="P70" s="213">
        <v>4</v>
      </c>
      <c r="Q70" s="210">
        <v>5</v>
      </c>
      <c r="R70" s="212">
        <v>5</v>
      </c>
      <c r="S70" s="212"/>
      <c r="T70" s="212">
        <v>5</v>
      </c>
      <c r="U70" s="212">
        <v>5</v>
      </c>
      <c r="V70" s="213">
        <v>5</v>
      </c>
      <c r="W70" s="210">
        <v>4</v>
      </c>
      <c r="X70" s="213">
        <v>5</v>
      </c>
      <c r="Y70" s="254">
        <v>1</v>
      </c>
      <c r="Z70" s="213">
        <v>5</v>
      </c>
      <c r="AA70" s="174"/>
      <c r="AB70" s="24"/>
      <c r="AC70" s="66"/>
      <c r="AD70" s="66"/>
      <c r="AE70" s="55"/>
      <c r="AF70" s="55"/>
      <c r="AG70" s="55"/>
      <c r="AH70" s="55"/>
      <c r="AI70" s="55"/>
      <c r="AJ70" s="55"/>
      <c r="AK70" s="55"/>
      <c r="AL70" s="55"/>
      <c r="AM70" s="55"/>
      <c r="AN70" s="55"/>
      <c r="AO70" s="55"/>
      <c r="AP70" s="55"/>
      <c r="AQ70" s="55"/>
      <c r="AR70" s="55"/>
      <c r="AS70" s="55"/>
      <c r="AT70" s="55"/>
      <c r="AU70" s="55"/>
      <c r="AV70" s="55"/>
      <c r="AW70" s="55"/>
      <c r="AX70" s="55"/>
      <c r="AY70" s="55"/>
      <c r="BB70" s="55"/>
      <c r="BC70" s="55"/>
      <c r="BD70" s="55"/>
      <c r="BE70" s="55"/>
      <c r="BF70" s="55"/>
      <c r="BG70" s="55"/>
      <c r="BH70" s="55"/>
      <c r="BI70" s="55"/>
      <c r="BJ70" s="55"/>
      <c r="BK70" s="55"/>
      <c r="BL70" s="55"/>
      <c r="BM70" s="55"/>
      <c r="BN70" s="55"/>
      <c r="BO70" s="55"/>
      <c r="BP70" s="55"/>
      <c r="BQ70" s="55"/>
      <c r="BR70" s="161"/>
      <c r="BS70" s="55"/>
      <c r="BT70" s="55"/>
      <c r="BU70" s="55"/>
      <c r="BV70" s="55"/>
      <c r="BW70" s="55"/>
      <c r="BX70" s="55"/>
      <c r="BY70" s="55"/>
      <c r="BZ70" s="55"/>
      <c r="CA70" s="55"/>
      <c r="CB70" s="55"/>
      <c r="CC70" s="55"/>
      <c r="CD70" s="55"/>
      <c r="CE70" s="55"/>
      <c r="CF70" s="55"/>
      <c r="CG70" s="55"/>
      <c r="CH70" s="55"/>
      <c r="CI70" s="60"/>
      <c r="CJ70" s="60"/>
      <c r="CK70" s="60"/>
      <c r="CL70" s="60"/>
      <c r="CM70" s="55"/>
      <c r="CN70" s="60"/>
      <c r="CO70" s="60"/>
      <c r="CP70" s="60"/>
      <c r="CQ70" s="60"/>
      <c r="CR70" s="60"/>
      <c r="CS70" s="60"/>
      <c r="CT70" s="60"/>
      <c r="CU70" s="60"/>
      <c r="CV70" s="60"/>
      <c r="CW70" s="60"/>
      <c r="CX70" s="60"/>
      <c r="CY70" s="60"/>
      <c r="CZ70" s="60"/>
      <c r="DA70" s="60"/>
      <c r="DB70" s="60"/>
      <c r="DC70" s="60"/>
      <c r="DD70" s="60"/>
      <c r="DE70" s="60"/>
      <c r="DF70" s="60"/>
      <c r="DG70" s="60"/>
      <c r="DH70" s="60"/>
      <c r="DI70" s="60"/>
      <c r="DJ70" s="60"/>
      <c r="DK70" s="60"/>
      <c r="DL70" s="60"/>
      <c r="DM70" s="60"/>
      <c r="DN70" s="60"/>
      <c r="DO70" s="60"/>
      <c r="DP70" s="60"/>
      <c r="DQ70" s="60"/>
      <c r="DR70" s="60"/>
      <c r="DS70" s="60"/>
      <c r="DT70" s="60"/>
      <c r="DU70" s="60"/>
      <c r="DV70" s="60"/>
      <c r="DW70" s="60"/>
      <c r="DX70" s="60"/>
      <c r="DY70" s="60"/>
      <c r="DZ70" s="60"/>
      <c r="EA70" s="60"/>
      <c r="EB70" s="60"/>
      <c r="EC70" s="60"/>
      <c r="ED70" s="60"/>
      <c r="EE70" s="60"/>
      <c r="EF70" s="60"/>
      <c r="EG70" s="60"/>
      <c r="EH70" s="60"/>
      <c r="EI70" s="60"/>
      <c r="EJ70" s="60"/>
      <c r="EK70" s="60"/>
      <c r="EL70" s="60"/>
      <c r="EM70" s="60"/>
      <c r="EN70" s="60"/>
      <c r="EO70" s="60"/>
      <c r="EP70" s="60"/>
      <c r="EQ70" s="60"/>
      <c r="ER70" s="60"/>
      <c r="ES70" s="60"/>
      <c r="ET70" s="60"/>
    </row>
    <row r="71" spans="2:150" s="1" customFormat="1" ht="30" x14ac:dyDescent="0.25">
      <c r="B71" s="210">
        <v>66</v>
      </c>
      <c r="C71" s="235">
        <v>43073</v>
      </c>
      <c r="D71" s="211" t="s">
        <v>331</v>
      </c>
      <c r="E71" s="211" t="s">
        <v>74</v>
      </c>
      <c r="F71" s="211" t="s">
        <v>365</v>
      </c>
      <c r="G71" s="211" t="s">
        <v>71</v>
      </c>
      <c r="H71" s="211" t="s">
        <v>410</v>
      </c>
      <c r="I71" s="211" t="s">
        <v>100</v>
      </c>
      <c r="J71" s="211" t="s">
        <v>133</v>
      </c>
      <c r="K71" s="245" t="s">
        <v>419</v>
      </c>
      <c r="L71" s="210">
        <v>5</v>
      </c>
      <c r="M71" s="252">
        <v>1</v>
      </c>
      <c r="N71" s="210">
        <v>5</v>
      </c>
      <c r="O71" s="212">
        <v>5</v>
      </c>
      <c r="P71" s="213">
        <v>5</v>
      </c>
      <c r="Q71" s="210">
        <v>5</v>
      </c>
      <c r="R71" s="212">
        <v>5</v>
      </c>
      <c r="S71" s="212">
        <v>5</v>
      </c>
      <c r="T71" s="212">
        <v>5</v>
      </c>
      <c r="U71" s="212">
        <v>5</v>
      </c>
      <c r="V71" s="213">
        <v>5</v>
      </c>
      <c r="W71" s="210">
        <v>5</v>
      </c>
      <c r="X71" s="213">
        <v>5</v>
      </c>
      <c r="Y71" s="254">
        <v>1</v>
      </c>
      <c r="Z71" s="213">
        <v>5</v>
      </c>
      <c r="AA71" s="174"/>
      <c r="AB71" s="24"/>
      <c r="AC71" s="66"/>
      <c r="AD71" s="66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5"/>
      <c r="AR71" s="55"/>
      <c r="AS71" s="55"/>
      <c r="AT71" s="55"/>
      <c r="AU71" s="55"/>
      <c r="AV71" s="55"/>
      <c r="AW71" s="55"/>
      <c r="AX71" s="55"/>
      <c r="AY71" s="55"/>
      <c r="BB71" s="55"/>
      <c r="BC71" s="55"/>
      <c r="BD71" s="55"/>
      <c r="BE71" s="55"/>
      <c r="BF71" s="55"/>
      <c r="BG71" s="55"/>
      <c r="BH71" s="55"/>
      <c r="BI71" s="55"/>
      <c r="BJ71" s="55"/>
      <c r="BK71" s="55"/>
      <c r="BL71" s="55"/>
      <c r="BM71" s="55"/>
      <c r="BN71" s="55"/>
      <c r="BO71" s="55"/>
      <c r="BP71" s="55"/>
      <c r="BQ71" s="55"/>
      <c r="BR71" s="161"/>
      <c r="BS71" s="55"/>
      <c r="BT71" s="55"/>
      <c r="BU71" s="55"/>
      <c r="BV71" s="55"/>
      <c r="BW71" s="55"/>
      <c r="BX71" s="55"/>
      <c r="BY71" s="55"/>
      <c r="BZ71" s="55"/>
      <c r="CA71" s="55"/>
      <c r="CB71" s="55"/>
      <c r="CC71" s="55"/>
      <c r="CD71" s="55"/>
      <c r="CE71" s="55"/>
      <c r="CF71" s="55"/>
      <c r="CG71" s="55"/>
      <c r="CH71" s="55"/>
      <c r="CI71" s="60"/>
      <c r="CJ71" s="60"/>
      <c r="CK71" s="60"/>
      <c r="CL71" s="60"/>
      <c r="CM71" s="55"/>
      <c r="CN71" s="60"/>
      <c r="CO71" s="60"/>
      <c r="CP71" s="60"/>
      <c r="CQ71" s="60"/>
      <c r="CR71" s="60"/>
      <c r="CS71" s="60"/>
      <c r="CT71" s="60"/>
      <c r="CU71" s="60"/>
      <c r="CV71" s="60"/>
      <c r="CW71" s="60"/>
      <c r="CX71" s="60"/>
      <c r="CY71" s="60"/>
      <c r="CZ71" s="60"/>
      <c r="DA71" s="60"/>
      <c r="DB71" s="60"/>
      <c r="DC71" s="60"/>
      <c r="DD71" s="60"/>
      <c r="DE71" s="60"/>
      <c r="DF71" s="60"/>
      <c r="DG71" s="60"/>
      <c r="DH71" s="60"/>
      <c r="DI71" s="60"/>
      <c r="DJ71" s="60"/>
      <c r="DK71" s="60"/>
      <c r="DL71" s="60"/>
      <c r="DM71" s="60"/>
      <c r="DN71" s="60"/>
      <c r="DO71" s="60"/>
      <c r="DP71" s="60"/>
      <c r="DQ71" s="60"/>
      <c r="DR71" s="60"/>
      <c r="DS71" s="60"/>
      <c r="DT71" s="60"/>
      <c r="DU71" s="60"/>
      <c r="DV71" s="60"/>
      <c r="DW71" s="60"/>
      <c r="DX71" s="60"/>
      <c r="DY71" s="60"/>
      <c r="DZ71" s="60"/>
      <c r="EA71" s="60"/>
      <c r="EB71" s="60"/>
      <c r="EC71" s="60"/>
      <c r="ED71" s="60"/>
      <c r="EE71" s="60"/>
      <c r="EF71" s="60"/>
      <c r="EG71" s="60"/>
      <c r="EH71" s="60"/>
      <c r="EI71" s="60"/>
      <c r="EJ71" s="60"/>
      <c r="EK71" s="60"/>
      <c r="EL71" s="60"/>
      <c r="EM71" s="60"/>
      <c r="EN71" s="60"/>
      <c r="EO71" s="60"/>
      <c r="EP71" s="60"/>
      <c r="EQ71" s="60"/>
      <c r="ER71" s="60"/>
      <c r="ES71" s="60"/>
      <c r="ET71" s="60"/>
    </row>
    <row r="72" spans="2:150" s="1" customFormat="1" ht="30" x14ac:dyDescent="0.25">
      <c r="B72" s="210">
        <v>67</v>
      </c>
      <c r="C72" s="235">
        <v>43073</v>
      </c>
      <c r="D72" s="211" t="s">
        <v>328</v>
      </c>
      <c r="E72" s="211" t="s">
        <v>75</v>
      </c>
      <c r="F72" s="211" t="s">
        <v>360</v>
      </c>
      <c r="G72" s="211" t="s">
        <v>360</v>
      </c>
      <c r="H72" s="211" t="s">
        <v>410</v>
      </c>
      <c r="I72" s="211" t="s">
        <v>119</v>
      </c>
      <c r="J72" s="211" t="s">
        <v>152</v>
      </c>
      <c r="K72" s="245" t="s">
        <v>419</v>
      </c>
      <c r="L72" s="210">
        <v>5</v>
      </c>
      <c r="M72" s="252">
        <v>1</v>
      </c>
      <c r="N72" s="210">
        <v>4</v>
      </c>
      <c r="O72" s="212">
        <v>5</v>
      </c>
      <c r="P72" s="213">
        <v>4</v>
      </c>
      <c r="Q72" s="210">
        <v>5</v>
      </c>
      <c r="R72" s="212">
        <v>5</v>
      </c>
      <c r="S72" s="212">
        <v>5</v>
      </c>
      <c r="T72" s="212">
        <v>5</v>
      </c>
      <c r="U72" s="212">
        <v>5</v>
      </c>
      <c r="V72" s="213"/>
      <c r="W72" s="210"/>
      <c r="X72" s="213"/>
      <c r="Y72" s="254">
        <v>1</v>
      </c>
      <c r="Z72" s="213">
        <v>5</v>
      </c>
      <c r="AA72" s="174"/>
      <c r="AB72" s="24"/>
      <c r="AC72" s="66"/>
      <c r="AD72" s="66"/>
      <c r="AE72" s="55"/>
      <c r="AF72" s="55"/>
      <c r="AG72" s="55"/>
      <c r="AH72" s="55"/>
      <c r="AI72" s="55"/>
      <c r="AJ72" s="55"/>
      <c r="AK72" s="55"/>
      <c r="AL72" s="55"/>
      <c r="AM72" s="55"/>
      <c r="AN72" s="55"/>
      <c r="AO72" s="55"/>
      <c r="AP72" s="55"/>
      <c r="AQ72" s="55"/>
      <c r="AR72" s="55"/>
      <c r="AS72" s="55"/>
      <c r="AT72" s="55"/>
      <c r="AU72" s="55"/>
      <c r="AV72" s="55"/>
      <c r="AW72" s="55"/>
      <c r="AX72" s="55"/>
      <c r="AY72" s="55"/>
      <c r="BB72" s="55"/>
      <c r="BC72" s="55"/>
      <c r="BD72" s="55"/>
      <c r="BE72" s="55"/>
      <c r="BF72" s="55"/>
      <c r="BG72" s="55"/>
      <c r="BH72" s="55"/>
      <c r="BI72" s="55"/>
      <c r="BJ72" s="55"/>
      <c r="BK72" s="55"/>
      <c r="BL72" s="55"/>
      <c r="BM72" s="55"/>
      <c r="BN72" s="55"/>
      <c r="BO72" s="55"/>
      <c r="BP72" s="55"/>
      <c r="BQ72" s="55"/>
      <c r="BR72" s="161"/>
      <c r="BS72" s="55"/>
      <c r="BT72" s="55"/>
      <c r="BU72" s="55"/>
      <c r="BV72" s="55"/>
      <c r="BW72" s="55"/>
      <c r="BX72" s="55"/>
      <c r="BY72" s="55"/>
      <c r="BZ72" s="55"/>
      <c r="CA72" s="55"/>
      <c r="CB72" s="55"/>
      <c r="CC72" s="55"/>
      <c r="CD72" s="55"/>
      <c r="CE72" s="55"/>
      <c r="CF72" s="55"/>
      <c r="CG72" s="55"/>
      <c r="CH72" s="55"/>
      <c r="CI72" s="60"/>
      <c r="CJ72" s="60"/>
      <c r="CK72" s="60"/>
      <c r="CL72" s="60"/>
      <c r="CM72" s="55"/>
      <c r="CN72" s="60"/>
      <c r="CO72" s="60"/>
      <c r="CP72" s="60"/>
      <c r="CQ72" s="60"/>
      <c r="CR72" s="60"/>
      <c r="CS72" s="60"/>
      <c r="CT72" s="60"/>
      <c r="CU72" s="60"/>
      <c r="CV72" s="60"/>
      <c r="CW72" s="60"/>
      <c r="CX72" s="60"/>
      <c r="CY72" s="60"/>
      <c r="CZ72" s="60"/>
      <c r="DA72" s="60"/>
      <c r="DB72" s="60"/>
      <c r="DC72" s="60"/>
      <c r="DD72" s="60"/>
      <c r="DE72" s="60"/>
      <c r="DF72" s="60"/>
      <c r="DG72" s="60"/>
      <c r="DH72" s="60"/>
      <c r="DI72" s="60"/>
      <c r="DJ72" s="60"/>
      <c r="DK72" s="60"/>
      <c r="DL72" s="60"/>
      <c r="DM72" s="60"/>
      <c r="DN72" s="60"/>
      <c r="DO72" s="60"/>
      <c r="DP72" s="60"/>
      <c r="DQ72" s="60"/>
      <c r="DR72" s="60"/>
      <c r="DS72" s="60"/>
      <c r="DT72" s="60"/>
      <c r="DU72" s="60"/>
      <c r="DV72" s="60"/>
      <c r="DW72" s="60"/>
      <c r="DX72" s="60"/>
      <c r="DY72" s="60"/>
      <c r="DZ72" s="60"/>
      <c r="EA72" s="60"/>
      <c r="EB72" s="60"/>
      <c r="EC72" s="60"/>
      <c r="ED72" s="60"/>
      <c r="EE72" s="60"/>
      <c r="EF72" s="60"/>
      <c r="EG72" s="60"/>
      <c r="EH72" s="60"/>
      <c r="EI72" s="60"/>
      <c r="EJ72" s="60"/>
      <c r="EK72" s="60"/>
      <c r="EL72" s="60"/>
      <c r="EM72" s="60"/>
      <c r="EN72" s="60"/>
      <c r="EO72" s="60"/>
      <c r="EP72" s="60"/>
      <c r="EQ72" s="60"/>
      <c r="ER72" s="60"/>
      <c r="ES72" s="60"/>
      <c r="ET72" s="60"/>
    </row>
    <row r="73" spans="2:150" s="1" customFormat="1" ht="30" x14ac:dyDescent="0.25">
      <c r="B73" s="210">
        <v>68</v>
      </c>
      <c r="C73" s="235">
        <v>43073</v>
      </c>
      <c r="D73" s="211"/>
      <c r="E73" s="211" t="s">
        <v>172</v>
      </c>
      <c r="F73" s="211"/>
      <c r="G73" s="211" t="s">
        <v>172</v>
      </c>
      <c r="H73" s="211" t="s">
        <v>172</v>
      </c>
      <c r="I73" s="211" t="s">
        <v>115</v>
      </c>
      <c r="J73" s="211" t="s">
        <v>148</v>
      </c>
      <c r="K73" s="245" t="s">
        <v>418</v>
      </c>
      <c r="L73" s="210">
        <v>4</v>
      </c>
      <c r="M73" s="252">
        <v>1</v>
      </c>
      <c r="N73" s="210">
        <v>4</v>
      </c>
      <c r="O73" s="212">
        <v>4</v>
      </c>
      <c r="P73" s="213">
        <v>4</v>
      </c>
      <c r="Q73" s="210">
        <v>5</v>
      </c>
      <c r="R73" s="212">
        <v>5</v>
      </c>
      <c r="S73" s="212">
        <v>5</v>
      </c>
      <c r="T73" s="212">
        <v>5</v>
      </c>
      <c r="U73" s="212">
        <v>4</v>
      </c>
      <c r="V73" s="213">
        <v>4</v>
      </c>
      <c r="W73" s="210">
        <v>5</v>
      </c>
      <c r="X73" s="213">
        <v>5</v>
      </c>
      <c r="Y73" s="254">
        <v>1</v>
      </c>
      <c r="Z73" s="213">
        <v>4</v>
      </c>
      <c r="AA73" s="174"/>
      <c r="AB73" s="24"/>
      <c r="AC73" s="66"/>
      <c r="AD73" s="66"/>
      <c r="AE73" s="55"/>
      <c r="AF73" s="55"/>
      <c r="AG73" s="55"/>
      <c r="AH73" s="55"/>
      <c r="AI73" s="55"/>
      <c r="AJ73" s="55"/>
      <c r="AK73" s="55"/>
      <c r="AL73" s="55"/>
      <c r="AM73" s="55"/>
      <c r="AN73" s="55"/>
      <c r="AO73" s="55"/>
      <c r="AP73" s="55"/>
      <c r="AQ73" s="55"/>
      <c r="AR73" s="55"/>
      <c r="AS73" s="55"/>
      <c r="AT73" s="55"/>
      <c r="AU73" s="55"/>
      <c r="AV73" s="55"/>
      <c r="AW73" s="55"/>
      <c r="AX73" s="55"/>
      <c r="AY73" s="55"/>
      <c r="BB73" s="55"/>
      <c r="BC73" s="55"/>
      <c r="BD73" s="55"/>
      <c r="BE73" s="55"/>
      <c r="BF73" s="55"/>
      <c r="BG73" s="55"/>
      <c r="BH73" s="55"/>
      <c r="BI73" s="55"/>
      <c r="BJ73" s="55"/>
      <c r="BK73" s="55"/>
      <c r="BL73" s="55"/>
      <c r="BM73" s="55"/>
      <c r="BN73" s="55"/>
      <c r="BO73" s="55"/>
      <c r="BP73" s="55"/>
      <c r="BQ73" s="55"/>
      <c r="BR73" s="161"/>
      <c r="BS73" s="55"/>
      <c r="BT73" s="55"/>
      <c r="BU73" s="55"/>
      <c r="BV73" s="55"/>
      <c r="BW73" s="55"/>
      <c r="BX73" s="55"/>
      <c r="BY73" s="55"/>
      <c r="BZ73" s="55"/>
      <c r="CA73" s="55"/>
      <c r="CB73" s="55"/>
      <c r="CC73" s="55"/>
      <c r="CD73" s="55"/>
      <c r="CE73" s="55"/>
      <c r="CF73" s="55"/>
      <c r="CG73" s="55"/>
      <c r="CH73" s="55"/>
      <c r="CI73" s="60"/>
      <c r="CJ73" s="60"/>
      <c r="CK73" s="60"/>
      <c r="CL73" s="60"/>
      <c r="CM73" s="55"/>
      <c r="CN73" s="60"/>
      <c r="CO73" s="60"/>
      <c r="CP73" s="60"/>
      <c r="CQ73" s="60"/>
      <c r="CR73" s="60"/>
      <c r="CS73" s="60"/>
      <c r="CT73" s="60"/>
      <c r="CU73" s="60"/>
      <c r="CV73" s="60"/>
      <c r="CW73" s="60"/>
      <c r="CX73" s="60"/>
      <c r="CY73" s="60"/>
      <c r="CZ73" s="60"/>
      <c r="DA73" s="60"/>
      <c r="DB73" s="60"/>
      <c r="DC73" s="60"/>
      <c r="DD73" s="60"/>
      <c r="DE73" s="60"/>
      <c r="DF73" s="60"/>
      <c r="DG73" s="60"/>
      <c r="DH73" s="60"/>
      <c r="DI73" s="60"/>
      <c r="DJ73" s="60"/>
      <c r="DK73" s="60"/>
      <c r="DL73" s="60"/>
      <c r="DM73" s="60"/>
      <c r="DN73" s="60"/>
      <c r="DO73" s="60"/>
      <c r="DP73" s="60"/>
      <c r="DQ73" s="60"/>
      <c r="DR73" s="60"/>
      <c r="DS73" s="60"/>
      <c r="DT73" s="60"/>
      <c r="DU73" s="60"/>
      <c r="DV73" s="60"/>
      <c r="DW73" s="60"/>
      <c r="DX73" s="60"/>
      <c r="DY73" s="60"/>
      <c r="DZ73" s="60"/>
      <c r="EA73" s="60"/>
      <c r="EB73" s="60"/>
      <c r="EC73" s="60"/>
      <c r="ED73" s="60"/>
      <c r="EE73" s="60"/>
      <c r="EF73" s="60"/>
      <c r="EG73" s="60"/>
      <c r="EH73" s="60"/>
      <c r="EI73" s="60"/>
      <c r="EJ73" s="60"/>
      <c r="EK73" s="60"/>
      <c r="EL73" s="60"/>
      <c r="EM73" s="60"/>
      <c r="EN73" s="60"/>
      <c r="EO73" s="60"/>
      <c r="EP73" s="60"/>
      <c r="EQ73" s="60"/>
      <c r="ER73" s="60"/>
      <c r="ES73" s="60"/>
      <c r="ET73" s="60"/>
    </row>
    <row r="74" spans="2:150" s="1" customFormat="1" ht="30" x14ac:dyDescent="0.25">
      <c r="B74" s="210">
        <v>69</v>
      </c>
      <c r="C74" s="235">
        <v>43073</v>
      </c>
      <c r="D74" s="211" t="s">
        <v>328</v>
      </c>
      <c r="E74" s="211" t="s">
        <v>75</v>
      </c>
      <c r="F74" s="211" t="s">
        <v>43</v>
      </c>
      <c r="G74" s="211" t="s">
        <v>357</v>
      </c>
      <c r="H74" s="211" t="s">
        <v>410</v>
      </c>
      <c r="I74" s="211" t="s">
        <v>92</v>
      </c>
      <c r="J74" s="211" t="s">
        <v>126</v>
      </c>
      <c r="K74" s="245" t="s">
        <v>419</v>
      </c>
      <c r="L74" s="210">
        <v>3</v>
      </c>
      <c r="M74" s="252">
        <v>1</v>
      </c>
      <c r="N74" s="210">
        <v>4</v>
      </c>
      <c r="O74" s="212"/>
      <c r="P74" s="213">
        <v>4</v>
      </c>
      <c r="Q74" s="210">
        <v>5</v>
      </c>
      <c r="R74" s="212">
        <v>4</v>
      </c>
      <c r="S74" s="212">
        <v>4</v>
      </c>
      <c r="T74" s="212">
        <v>5</v>
      </c>
      <c r="U74" s="212">
        <v>4</v>
      </c>
      <c r="V74" s="213">
        <v>4</v>
      </c>
      <c r="W74" s="210">
        <v>4</v>
      </c>
      <c r="X74" s="213">
        <v>4</v>
      </c>
      <c r="Y74" s="254">
        <v>1</v>
      </c>
      <c r="Z74" s="213">
        <v>4</v>
      </c>
      <c r="AA74" s="174"/>
      <c r="AB74" s="24"/>
      <c r="AC74" s="66"/>
      <c r="AD74" s="66"/>
      <c r="AE74" s="55"/>
      <c r="AF74" s="55"/>
      <c r="AG74" s="55"/>
      <c r="AH74" s="55"/>
      <c r="AI74" s="55"/>
      <c r="AJ74" s="55"/>
      <c r="AK74" s="55"/>
      <c r="AL74" s="55"/>
      <c r="AM74" s="55"/>
      <c r="AN74" s="55"/>
      <c r="AO74" s="55"/>
      <c r="AP74" s="55"/>
      <c r="AQ74" s="55"/>
      <c r="AR74" s="55"/>
      <c r="AS74" s="55"/>
      <c r="AT74" s="55"/>
      <c r="AU74" s="55"/>
      <c r="AV74" s="55"/>
      <c r="AW74" s="55"/>
      <c r="AX74" s="55"/>
      <c r="AY74" s="55"/>
      <c r="BB74" s="55"/>
      <c r="BC74" s="55"/>
      <c r="BD74" s="55"/>
      <c r="BE74" s="55"/>
      <c r="BF74" s="55"/>
      <c r="BG74" s="55"/>
      <c r="BH74" s="55"/>
      <c r="BI74" s="55"/>
      <c r="BJ74" s="55"/>
      <c r="BK74" s="55"/>
      <c r="BL74" s="55"/>
      <c r="BM74" s="55"/>
      <c r="BN74" s="55"/>
      <c r="BO74" s="55"/>
      <c r="BP74" s="55"/>
      <c r="BQ74" s="55"/>
      <c r="BR74" s="161"/>
      <c r="BS74" s="55"/>
      <c r="BT74" s="55"/>
      <c r="BU74" s="55"/>
      <c r="BV74" s="55"/>
      <c r="BW74" s="55"/>
      <c r="BX74" s="55"/>
      <c r="BY74" s="55"/>
      <c r="BZ74" s="55"/>
      <c r="CA74" s="55"/>
      <c r="CB74" s="55"/>
      <c r="CC74" s="55"/>
      <c r="CD74" s="55"/>
      <c r="CE74" s="55"/>
      <c r="CF74" s="55"/>
      <c r="CG74" s="55"/>
      <c r="CH74" s="55"/>
      <c r="CI74" s="60"/>
      <c r="CJ74" s="60"/>
      <c r="CK74" s="60"/>
      <c r="CL74" s="60"/>
      <c r="CM74" s="55"/>
      <c r="CN74" s="60"/>
      <c r="CO74" s="60"/>
      <c r="CP74" s="60"/>
      <c r="CQ74" s="60"/>
      <c r="CR74" s="60"/>
      <c r="CS74" s="60"/>
      <c r="CT74" s="60"/>
      <c r="CU74" s="60"/>
      <c r="CV74" s="60"/>
      <c r="CW74" s="60"/>
      <c r="CX74" s="60"/>
      <c r="CY74" s="60"/>
      <c r="CZ74" s="60"/>
      <c r="DA74" s="60"/>
      <c r="DB74" s="60"/>
      <c r="DC74" s="60"/>
      <c r="DD74" s="60"/>
      <c r="DE74" s="60"/>
      <c r="DF74" s="60"/>
      <c r="DG74" s="60"/>
      <c r="DH74" s="60"/>
      <c r="DI74" s="60"/>
      <c r="DJ74" s="60"/>
      <c r="DK74" s="60"/>
      <c r="DL74" s="60"/>
      <c r="DM74" s="60"/>
      <c r="DN74" s="60"/>
      <c r="DO74" s="60"/>
      <c r="DP74" s="60"/>
      <c r="DQ74" s="60"/>
      <c r="DR74" s="60"/>
      <c r="DS74" s="60"/>
      <c r="DT74" s="60"/>
      <c r="DU74" s="60"/>
      <c r="DV74" s="60"/>
      <c r="DW74" s="60"/>
      <c r="DX74" s="60"/>
      <c r="DY74" s="60"/>
      <c r="DZ74" s="60"/>
      <c r="EA74" s="60"/>
      <c r="EB74" s="60"/>
      <c r="EC74" s="60"/>
      <c r="ED74" s="60"/>
      <c r="EE74" s="60"/>
      <c r="EF74" s="60"/>
      <c r="EG74" s="60"/>
      <c r="EH74" s="60"/>
      <c r="EI74" s="60"/>
      <c r="EJ74" s="60"/>
      <c r="EK74" s="60"/>
      <c r="EL74" s="60"/>
      <c r="EM74" s="60"/>
      <c r="EN74" s="60"/>
      <c r="EO74" s="60"/>
      <c r="EP74" s="60"/>
      <c r="EQ74" s="60"/>
      <c r="ER74" s="60"/>
      <c r="ES74" s="60"/>
      <c r="ET74" s="60"/>
    </row>
    <row r="75" spans="2:150" s="1" customFormat="1" ht="30" x14ac:dyDescent="0.25">
      <c r="B75" s="210">
        <v>70</v>
      </c>
      <c r="C75" s="235">
        <v>43073</v>
      </c>
      <c r="D75" s="211" t="s">
        <v>328</v>
      </c>
      <c r="E75" s="211" t="s">
        <v>74</v>
      </c>
      <c r="F75" s="211" t="s">
        <v>366</v>
      </c>
      <c r="G75" s="211" t="s">
        <v>357</v>
      </c>
      <c r="H75" s="211" t="s">
        <v>411</v>
      </c>
      <c r="I75" s="211" t="s">
        <v>103</v>
      </c>
      <c r="J75" s="211" t="s">
        <v>136</v>
      </c>
      <c r="K75" s="245" t="s">
        <v>418</v>
      </c>
      <c r="L75" s="210">
        <v>3</v>
      </c>
      <c r="M75" s="252">
        <v>1</v>
      </c>
      <c r="N75" s="210">
        <v>4</v>
      </c>
      <c r="O75" s="212">
        <v>4</v>
      </c>
      <c r="P75" s="213">
        <v>4</v>
      </c>
      <c r="Q75" s="210">
        <v>5</v>
      </c>
      <c r="R75" s="212">
        <v>5</v>
      </c>
      <c r="S75" s="212">
        <v>5</v>
      </c>
      <c r="T75" s="212">
        <v>5</v>
      </c>
      <c r="U75" s="212">
        <v>5</v>
      </c>
      <c r="V75" s="213">
        <v>5</v>
      </c>
      <c r="W75" s="210">
        <v>3</v>
      </c>
      <c r="X75" s="213">
        <v>3</v>
      </c>
      <c r="Y75" s="254">
        <v>1</v>
      </c>
      <c r="Z75" s="213">
        <v>5</v>
      </c>
      <c r="AA75" s="174"/>
      <c r="AB75" s="24"/>
      <c r="AC75" s="66"/>
      <c r="AD75" s="66"/>
      <c r="AE75" s="55"/>
      <c r="AF75" s="55"/>
      <c r="AG75" s="55"/>
      <c r="AH75" s="55"/>
      <c r="AI75" s="55"/>
      <c r="AJ75" s="55"/>
      <c r="AK75" s="55"/>
      <c r="AL75" s="55"/>
      <c r="AM75" s="55"/>
      <c r="AN75" s="55"/>
      <c r="AO75" s="55"/>
      <c r="AP75" s="55"/>
      <c r="AQ75" s="55"/>
      <c r="AR75" s="55"/>
      <c r="AS75" s="55"/>
      <c r="AT75" s="55"/>
      <c r="AU75" s="55"/>
      <c r="AV75" s="55"/>
      <c r="AW75" s="55"/>
      <c r="AX75" s="55"/>
      <c r="AY75" s="55"/>
      <c r="BB75" s="55"/>
      <c r="BC75" s="55"/>
      <c r="BD75" s="55"/>
      <c r="BE75" s="55"/>
      <c r="BF75" s="55"/>
      <c r="BG75" s="55"/>
      <c r="BH75" s="55"/>
      <c r="BI75" s="55"/>
      <c r="BJ75" s="55"/>
      <c r="BK75" s="55"/>
      <c r="BL75" s="55"/>
      <c r="BM75" s="55"/>
      <c r="BN75" s="55"/>
      <c r="BO75" s="55"/>
      <c r="BP75" s="55"/>
      <c r="BQ75" s="55"/>
      <c r="BR75" s="161"/>
      <c r="BS75" s="55"/>
      <c r="BT75" s="55"/>
      <c r="BU75" s="55"/>
      <c r="BV75" s="55"/>
      <c r="BW75" s="55"/>
      <c r="BX75" s="55"/>
      <c r="BY75" s="55"/>
      <c r="BZ75" s="55"/>
      <c r="CA75" s="55"/>
      <c r="CB75" s="55"/>
      <c r="CC75" s="55"/>
      <c r="CD75" s="55"/>
      <c r="CE75" s="55"/>
      <c r="CF75" s="55"/>
      <c r="CG75" s="55"/>
      <c r="CH75" s="55"/>
      <c r="CI75" s="60"/>
      <c r="CJ75" s="60"/>
      <c r="CK75" s="60"/>
      <c r="CL75" s="60"/>
      <c r="CM75" s="55"/>
      <c r="CN75" s="60"/>
      <c r="CO75" s="60"/>
      <c r="CP75" s="60"/>
      <c r="CQ75" s="60"/>
      <c r="CR75" s="60"/>
      <c r="CS75" s="60"/>
      <c r="CT75" s="60"/>
      <c r="CU75" s="60"/>
      <c r="CV75" s="60"/>
      <c r="CW75" s="60"/>
      <c r="CX75" s="60"/>
      <c r="CY75" s="60"/>
      <c r="CZ75" s="60"/>
      <c r="DA75" s="60"/>
      <c r="DB75" s="60"/>
      <c r="DC75" s="60"/>
      <c r="DD75" s="60"/>
      <c r="DE75" s="60"/>
      <c r="DF75" s="60"/>
      <c r="DG75" s="60"/>
      <c r="DH75" s="60"/>
      <c r="DI75" s="60"/>
      <c r="DJ75" s="60"/>
      <c r="DK75" s="60"/>
      <c r="DL75" s="60"/>
      <c r="DM75" s="60"/>
      <c r="DN75" s="60"/>
      <c r="DO75" s="60"/>
      <c r="DP75" s="60"/>
      <c r="DQ75" s="60"/>
      <c r="DR75" s="60"/>
      <c r="DS75" s="60"/>
      <c r="DT75" s="60"/>
      <c r="DU75" s="60"/>
      <c r="DV75" s="60"/>
      <c r="DW75" s="60"/>
      <c r="DX75" s="60"/>
      <c r="DY75" s="60"/>
      <c r="DZ75" s="60"/>
      <c r="EA75" s="60"/>
      <c r="EB75" s="60"/>
      <c r="EC75" s="60"/>
      <c r="ED75" s="60"/>
      <c r="EE75" s="60"/>
      <c r="EF75" s="60"/>
      <c r="EG75" s="60"/>
      <c r="EH75" s="60"/>
      <c r="EI75" s="60"/>
      <c r="EJ75" s="60"/>
      <c r="EK75" s="60"/>
      <c r="EL75" s="60"/>
      <c r="EM75" s="60"/>
      <c r="EN75" s="60"/>
      <c r="EO75" s="60"/>
      <c r="EP75" s="60"/>
      <c r="EQ75" s="60"/>
      <c r="ER75" s="60"/>
      <c r="ES75" s="60"/>
      <c r="ET75" s="60"/>
    </row>
    <row r="76" spans="2:150" s="1" customFormat="1" ht="30" x14ac:dyDescent="0.25">
      <c r="B76" s="210">
        <v>72</v>
      </c>
      <c r="C76" s="235">
        <v>43073</v>
      </c>
      <c r="D76" s="211" t="s">
        <v>334</v>
      </c>
      <c r="E76" s="211" t="s">
        <v>74</v>
      </c>
      <c r="F76" s="211" t="s">
        <v>367</v>
      </c>
      <c r="G76" s="211" t="s">
        <v>405</v>
      </c>
      <c r="H76" s="211" t="s">
        <v>410</v>
      </c>
      <c r="I76" s="211" t="s">
        <v>98</v>
      </c>
      <c r="J76" s="211" t="s">
        <v>131</v>
      </c>
      <c r="K76" s="245" t="s">
        <v>419</v>
      </c>
      <c r="L76" s="210">
        <v>5</v>
      </c>
      <c r="M76" s="252">
        <v>1</v>
      </c>
      <c r="N76" s="210">
        <v>4</v>
      </c>
      <c r="O76" s="212">
        <v>5</v>
      </c>
      <c r="P76" s="213">
        <v>5</v>
      </c>
      <c r="Q76" s="210">
        <v>5</v>
      </c>
      <c r="R76" s="212">
        <v>5</v>
      </c>
      <c r="S76" s="212">
        <v>5</v>
      </c>
      <c r="T76" s="212">
        <v>5</v>
      </c>
      <c r="U76" s="212">
        <v>5</v>
      </c>
      <c r="V76" s="213">
        <v>5</v>
      </c>
      <c r="W76" s="210"/>
      <c r="X76" s="213"/>
      <c r="Y76" s="254">
        <v>1</v>
      </c>
      <c r="Z76" s="213">
        <v>5</v>
      </c>
      <c r="AA76" s="174"/>
      <c r="AB76" s="24"/>
      <c r="AC76" s="66"/>
      <c r="AD76" s="66"/>
      <c r="AE76" s="55"/>
      <c r="AF76" s="55"/>
      <c r="AG76" s="55"/>
      <c r="AH76" s="55"/>
      <c r="AI76" s="55"/>
      <c r="AJ76" s="55"/>
      <c r="AK76" s="55"/>
      <c r="AL76" s="55"/>
      <c r="AM76" s="55"/>
      <c r="AN76" s="55"/>
      <c r="AO76" s="55"/>
      <c r="AP76" s="55"/>
      <c r="AQ76" s="55"/>
      <c r="AR76" s="55"/>
      <c r="AS76" s="55"/>
      <c r="AT76" s="55"/>
      <c r="AU76" s="55"/>
      <c r="AV76" s="55"/>
      <c r="AW76" s="55"/>
      <c r="AX76" s="55"/>
      <c r="AY76" s="55"/>
      <c r="BB76" s="55"/>
      <c r="BC76" s="55"/>
      <c r="BD76" s="55"/>
      <c r="BE76" s="55"/>
      <c r="BF76" s="55"/>
      <c r="BG76" s="55"/>
      <c r="BH76" s="55"/>
      <c r="BI76" s="55"/>
      <c r="BJ76" s="55"/>
      <c r="BK76" s="55"/>
      <c r="BL76" s="55"/>
      <c r="BM76" s="55"/>
      <c r="BN76" s="55"/>
      <c r="BO76" s="55"/>
      <c r="BP76" s="55"/>
      <c r="BQ76" s="55"/>
      <c r="BR76" s="161"/>
      <c r="BS76" s="55"/>
      <c r="BT76" s="55"/>
      <c r="BU76" s="55"/>
      <c r="BV76" s="55"/>
      <c r="BW76" s="55"/>
      <c r="BX76" s="55"/>
      <c r="BY76" s="55"/>
      <c r="BZ76" s="55"/>
      <c r="CA76" s="55"/>
      <c r="CB76" s="55"/>
      <c r="CC76" s="55"/>
      <c r="CD76" s="55"/>
      <c r="CE76" s="55"/>
      <c r="CF76" s="55"/>
      <c r="CG76" s="55"/>
      <c r="CH76" s="55"/>
      <c r="CI76" s="60"/>
      <c r="CJ76" s="60"/>
      <c r="CK76" s="60"/>
      <c r="CL76" s="60"/>
      <c r="CM76" s="55"/>
      <c r="CN76" s="60"/>
      <c r="CO76" s="60"/>
      <c r="CP76" s="60"/>
      <c r="CQ76" s="60"/>
      <c r="CR76" s="60"/>
      <c r="CS76" s="60"/>
      <c r="CT76" s="60"/>
      <c r="CU76" s="60"/>
      <c r="CV76" s="60"/>
      <c r="CW76" s="60"/>
      <c r="CX76" s="60"/>
      <c r="CY76" s="60"/>
      <c r="CZ76" s="60"/>
      <c r="DA76" s="60"/>
      <c r="DB76" s="60"/>
      <c r="DC76" s="60"/>
      <c r="DD76" s="60"/>
      <c r="DE76" s="60"/>
      <c r="DF76" s="60"/>
      <c r="DG76" s="60"/>
      <c r="DH76" s="60"/>
      <c r="DI76" s="60"/>
      <c r="DJ76" s="60"/>
      <c r="DK76" s="60"/>
      <c r="DL76" s="60"/>
      <c r="DM76" s="60"/>
      <c r="DN76" s="60"/>
      <c r="DO76" s="60"/>
      <c r="DP76" s="60"/>
      <c r="DQ76" s="60"/>
      <c r="DR76" s="60"/>
      <c r="DS76" s="60"/>
      <c r="DT76" s="60"/>
      <c r="DU76" s="60"/>
      <c r="DV76" s="60"/>
      <c r="DW76" s="60"/>
      <c r="DX76" s="60"/>
      <c r="DY76" s="60"/>
      <c r="DZ76" s="60"/>
      <c r="EA76" s="60"/>
      <c r="EB76" s="60"/>
      <c r="EC76" s="60"/>
      <c r="ED76" s="60"/>
      <c r="EE76" s="60"/>
      <c r="EF76" s="60"/>
      <c r="EG76" s="60"/>
      <c r="EH76" s="60"/>
      <c r="EI76" s="60"/>
      <c r="EJ76" s="60"/>
      <c r="EK76" s="60"/>
      <c r="EL76" s="60"/>
      <c r="EM76" s="60"/>
      <c r="EN76" s="60"/>
      <c r="EO76" s="60"/>
      <c r="EP76" s="60"/>
      <c r="EQ76" s="60"/>
      <c r="ER76" s="60"/>
      <c r="ES76" s="60"/>
      <c r="ET76" s="60"/>
    </row>
    <row r="77" spans="2:150" s="1" customFormat="1" x14ac:dyDescent="0.25">
      <c r="B77" s="210">
        <v>73</v>
      </c>
      <c r="C77" s="235">
        <v>43073</v>
      </c>
      <c r="D77" s="211" t="s">
        <v>328</v>
      </c>
      <c r="E77" s="211" t="s">
        <v>74</v>
      </c>
      <c r="F77" s="211" t="s">
        <v>360</v>
      </c>
      <c r="G77" s="211" t="s">
        <v>360</v>
      </c>
      <c r="H77" s="211" t="s">
        <v>411</v>
      </c>
      <c r="I77" s="211" t="s">
        <v>116</v>
      </c>
      <c r="J77" s="211" t="s">
        <v>149</v>
      </c>
      <c r="K77" s="245" t="s">
        <v>419</v>
      </c>
      <c r="L77" s="210">
        <v>4</v>
      </c>
      <c r="M77" s="252">
        <v>1</v>
      </c>
      <c r="N77" s="210">
        <v>5</v>
      </c>
      <c r="O77" s="212">
        <v>4</v>
      </c>
      <c r="P77" s="213">
        <v>4</v>
      </c>
      <c r="Q77" s="210">
        <v>5</v>
      </c>
      <c r="R77" s="212">
        <v>5</v>
      </c>
      <c r="S77" s="212">
        <v>5</v>
      </c>
      <c r="T77" s="212">
        <v>5</v>
      </c>
      <c r="U77" s="212">
        <v>4</v>
      </c>
      <c r="V77" s="213">
        <v>4</v>
      </c>
      <c r="W77" s="210">
        <v>5</v>
      </c>
      <c r="X77" s="213">
        <v>5</v>
      </c>
      <c r="Y77" s="254">
        <v>1</v>
      </c>
      <c r="Z77" s="213">
        <v>5</v>
      </c>
      <c r="AA77" s="174"/>
      <c r="AB77" s="24"/>
      <c r="AC77" s="66"/>
      <c r="AD77" s="66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55"/>
      <c r="AS77" s="55"/>
      <c r="AT77" s="55"/>
      <c r="AU77" s="55"/>
      <c r="AV77" s="55"/>
      <c r="AW77" s="55"/>
      <c r="AX77" s="55"/>
      <c r="AY77" s="55"/>
      <c r="BB77" s="55"/>
      <c r="BC77" s="55"/>
      <c r="BD77" s="55"/>
      <c r="BE77" s="55"/>
      <c r="BF77" s="55"/>
      <c r="BG77" s="55"/>
      <c r="BH77" s="55"/>
      <c r="BI77" s="55"/>
      <c r="BJ77" s="55"/>
      <c r="BK77" s="55"/>
      <c r="BL77" s="55"/>
      <c r="BM77" s="55"/>
      <c r="BN77" s="55"/>
      <c r="BO77" s="55"/>
      <c r="BP77" s="55"/>
      <c r="BQ77" s="55"/>
      <c r="BR77" s="161"/>
      <c r="BS77" s="55"/>
      <c r="BT77" s="55"/>
      <c r="BU77" s="55"/>
      <c r="BV77" s="55"/>
      <c r="BW77" s="55"/>
      <c r="BX77" s="55"/>
      <c r="BY77" s="55"/>
      <c r="BZ77" s="55"/>
      <c r="CA77" s="55"/>
      <c r="CB77" s="55"/>
      <c r="CC77" s="55"/>
      <c r="CD77" s="55"/>
      <c r="CE77" s="55"/>
      <c r="CF77" s="55"/>
      <c r="CG77" s="55"/>
      <c r="CH77" s="55"/>
      <c r="CI77" s="60"/>
      <c r="CJ77" s="60"/>
      <c r="CK77" s="60"/>
      <c r="CL77" s="60"/>
      <c r="CM77" s="55"/>
      <c r="CN77" s="60"/>
      <c r="CO77" s="60"/>
      <c r="CP77" s="60"/>
      <c r="CQ77" s="60"/>
      <c r="CR77" s="60"/>
      <c r="CS77" s="60"/>
      <c r="CT77" s="60"/>
      <c r="CU77" s="60"/>
      <c r="CV77" s="60"/>
      <c r="CW77" s="60"/>
      <c r="CX77" s="60"/>
      <c r="CY77" s="60"/>
      <c r="CZ77" s="60"/>
      <c r="DA77" s="60"/>
      <c r="DB77" s="60"/>
      <c r="DC77" s="60"/>
      <c r="DD77" s="60"/>
      <c r="DE77" s="60"/>
      <c r="DF77" s="60"/>
      <c r="DG77" s="60"/>
      <c r="DH77" s="60"/>
      <c r="DI77" s="60"/>
      <c r="DJ77" s="60"/>
      <c r="DK77" s="60"/>
      <c r="DL77" s="60"/>
      <c r="DM77" s="60"/>
      <c r="DN77" s="60"/>
      <c r="DO77" s="60"/>
      <c r="DP77" s="60"/>
      <c r="DQ77" s="60"/>
      <c r="DR77" s="60"/>
      <c r="DS77" s="60"/>
      <c r="DT77" s="60"/>
      <c r="DU77" s="60"/>
      <c r="DV77" s="60"/>
      <c r="DW77" s="60"/>
      <c r="DX77" s="60"/>
      <c r="DY77" s="60"/>
      <c r="DZ77" s="60"/>
      <c r="EA77" s="60"/>
      <c r="EB77" s="60"/>
      <c r="EC77" s="60"/>
      <c r="ED77" s="60"/>
      <c r="EE77" s="60"/>
      <c r="EF77" s="60"/>
      <c r="EG77" s="60"/>
      <c r="EH77" s="60"/>
      <c r="EI77" s="60"/>
      <c r="EJ77" s="60"/>
      <c r="EK77" s="60"/>
      <c r="EL77" s="60"/>
      <c r="EM77" s="60"/>
      <c r="EN77" s="60"/>
      <c r="EO77" s="60"/>
      <c r="EP77" s="60"/>
      <c r="EQ77" s="60"/>
      <c r="ER77" s="60"/>
      <c r="ES77" s="60"/>
      <c r="ET77" s="60"/>
    </row>
    <row r="78" spans="2:150" s="1" customFormat="1" ht="30" x14ac:dyDescent="0.25">
      <c r="B78" s="210">
        <v>74</v>
      </c>
      <c r="C78" s="235">
        <v>43074</v>
      </c>
      <c r="D78" s="211" t="s">
        <v>328</v>
      </c>
      <c r="E78" s="211" t="s">
        <v>74</v>
      </c>
      <c r="F78" s="211" t="s">
        <v>43</v>
      </c>
      <c r="G78" s="211" t="s">
        <v>357</v>
      </c>
      <c r="H78" s="211" t="s">
        <v>410</v>
      </c>
      <c r="I78" s="211" t="s">
        <v>118</v>
      </c>
      <c r="J78" s="211" t="s">
        <v>151</v>
      </c>
      <c r="K78" s="245" t="s">
        <v>419</v>
      </c>
      <c r="L78" s="210">
        <v>1</v>
      </c>
      <c r="M78" s="252">
        <v>1</v>
      </c>
      <c r="N78" s="210">
        <v>1</v>
      </c>
      <c r="O78" s="212">
        <v>1</v>
      </c>
      <c r="P78" s="213">
        <v>1</v>
      </c>
      <c r="Q78" s="210">
        <v>1</v>
      </c>
      <c r="R78" s="212">
        <v>1</v>
      </c>
      <c r="S78" s="212">
        <v>1</v>
      </c>
      <c r="T78" s="212">
        <v>1</v>
      </c>
      <c r="U78" s="212">
        <v>1</v>
      </c>
      <c r="V78" s="213">
        <v>1</v>
      </c>
      <c r="W78" s="210">
        <v>1</v>
      </c>
      <c r="X78" s="213">
        <v>1</v>
      </c>
      <c r="Y78" s="254">
        <v>1</v>
      </c>
      <c r="Z78" s="213">
        <v>1</v>
      </c>
      <c r="AA78" s="174"/>
      <c r="AB78" s="24"/>
      <c r="AC78" s="66"/>
      <c r="AD78" s="66"/>
      <c r="AE78" s="55"/>
      <c r="AF78" s="55"/>
      <c r="AG78" s="55"/>
      <c r="AH78" s="55"/>
      <c r="AI78" s="55"/>
      <c r="AJ78" s="55"/>
      <c r="AK78" s="55"/>
      <c r="AL78" s="55"/>
      <c r="AM78" s="55"/>
      <c r="AN78" s="55"/>
      <c r="AO78" s="55"/>
      <c r="AP78" s="55"/>
      <c r="AQ78" s="55"/>
      <c r="AR78" s="55"/>
      <c r="AS78" s="55"/>
      <c r="AT78" s="55"/>
      <c r="AU78" s="55"/>
      <c r="AV78" s="55"/>
      <c r="AW78" s="55"/>
      <c r="AX78" s="55"/>
      <c r="AY78" s="55"/>
      <c r="BB78" s="55"/>
      <c r="BC78" s="55"/>
      <c r="BD78" s="55"/>
      <c r="BE78" s="55"/>
      <c r="BF78" s="55"/>
      <c r="BG78" s="55"/>
      <c r="BH78" s="55"/>
      <c r="BI78" s="55"/>
      <c r="BJ78" s="55"/>
      <c r="BK78" s="55"/>
      <c r="BL78" s="55"/>
      <c r="BM78" s="55"/>
      <c r="BN78" s="55"/>
      <c r="BO78" s="55"/>
      <c r="BP78" s="55"/>
      <c r="BQ78" s="55"/>
      <c r="BR78" s="161"/>
      <c r="BS78" s="55"/>
      <c r="BT78" s="55"/>
      <c r="BU78" s="55"/>
      <c r="BV78" s="55"/>
      <c r="BW78" s="55"/>
      <c r="BX78" s="55"/>
      <c r="BY78" s="55"/>
      <c r="BZ78" s="55"/>
      <c r="CA78" s="55"/>
      <c r="CB78" s="55"/>
      <c r="CC78" s="55"/>
      <c r="CD78" s="55"/>
      <c r="CE78" s="55"/>
      <c r="CF78" s="55"/>
      <c r="CG78" s="55"/>
      <c r="CH78" s="55"/>
      <c r="CI78" s="60"/>
      <c r="CJ78" s="60"/>
      <c r="CK78" s="60"/>
      <c r="CL78" s="60"/>
      <c r="CM78" s="55"/>
      <c r="CN78" s="60"/>
      <c r="CO78" s="60"/>
      <c r="CP78" s="60"/>
      <c r="CQ78" s="60"/>
      <c r="CR78" s="60"/>
      <c r="CS78" s="60"/>
      <c r="CT78" s="60"/>
      <c r="CU78" s="60"/>
      <c r="CV78" s="60"/>
      <c r="CW78" s="60"/>
      <c r="CX78" s="60"/>
      <c r="CY78" s="60"/>
      <c r="CZ78" s="60"/>
      <c r="DA78" s="60"/>
      <c r="DB78" s="60"/>
      <c r="DC78" s="60"/>
      <c r="DD78" s="60"/>
      <c r="DE78" s="60"/>
      <c r="DF78" s="60"/>
      <c r="DG78" s="60"/>
      <c r="DH78" s="60"/>
      <c r="DI78" s="60"/>
      <c r="DJ78" s="60"/>
      <c r="DK78" s="60"/>
      <c r="DL78" s="60"/>
      <c r="DM78" s="60"/>
      <c r="DN78" s="60"/>
      <c r="DO78" s="60"/>
      <c r="DP78" s="60"/>
      <c r="DQ78" s="60"/>
      <c r="DR78" s="60"/>
      <c r="DS78" s="60"/>
      <c r="DT78" s="60"/>
      <c r="DU78" s="60"/>
      <c r="DV78" s="60"/>
      <c r="DW78" s="60"/>
      <c r="DX78" s="60"/>
      <c r="DY78" s="60"/>
      <c r="DZ78" s="60"/>
      <c r="EA78" s="60"/>
      <c r="EB78" s="60"/>
      <c r="EC78" s="60"/>
      <c r="ED78" s="60"/>
      <c r="EE78" s="60"/>
      <c r="EF78" s="60"/>
      <c r="EG78" s="60"/>
      <c r="EH78" s="60"/>
      <c r="EI78" s="60"/>
      <c r="EJ78" s="60"/>
      <c r="EK78" s="60"/>
      <c r="EL78" s="60"/>
      <c r="EM78" s="60"/>
      <c r="EN78" s="60"/>
      <c r="EO78" s="60"/>
      <c r="EP78" s="60"/>
      <c r="EQ78" s="60"/>
      <c r="ER78" s="60"/>
      <c r="ES78" s="60"/>
      <c r="ET78" s="60"/>
    </row>
    <row r="79" spans="2:150" s="1" customFormat="1" ht="30" x14ac:dyDescent="0.25">
      <c r="B79" s="210">
        <v>75</v>
      </c>
      <c r="C79" s="235">
        <v>43074</v>
      </c>
      <c r="D79" s="211" t="s">
        <v>328</v>
      </c>
      <c r="E79" s="211" t="s">
        <v>75</v>
      </c>
      <c r="F79" s="211" t="s">
        <v>43</v>
      </c>
      <c r="G79" s="211" t="s">
        <v>357</v>
      </c>
      <c r="H79" s="211" t="s">
        <v>410</v>
      </c>
      <c r="I79" s="211" t="s">
        <v>99</v>
      </c>
      <c r="J79" s="211" t="s">
        <v>132</v>
      </c>
      <c r="K79" s="245" t="s">
        <v>418</v>
      </c>
      <c r="L79" s="210">
        <v>3</v>
      </c>
      <c r="M79" s="252">
        <v>1</v>
      </c>
      <c r="N79" s="210">
        <v>4</v>
      </c>
      <c r="O79" s="212">
        <v>5</v>
      </c>
      <c r="P79" s="213">
        <v>5</v>
      </c>
      <c r="Q79" s="210">
        <v>5</v>
      </c>
      <c r="R79" s="212">
        <v>5</v>
      </c>
      <c r="S79" s="212">
        <v>5</v>
      </c>
      <c r="T79" s="212">
        <v>5</v>
      </c>
      <c r="U79" s="212">
        <v>5</v>
      </c>
      <c r="V79" s="213">
        <v>5</v>
      </c>
      <c r="W79" s="210">
        <v>5</v>
      </c>
      <c r="X79" s="213">
        <v>5</v>
      </c>
      <c r="Y79" s="254">
        <v>1</v>
      </c>
      <c r="Z79" s="213">
        <v>5</v>
      </c>
      <c r="AA79" s="174"/>
      <c r="AB79" s="24"/>
      <c r="AC79" s="66"/>
      <c r="AD79" s="66"/>
      <c r="AE79" s="55"/>
      <c r="AF79" s="55"/>
      <c r="AG79" s="55"/>
      <c r="AH79" s="55"/>
      <c r="AI79" s="55"/>
      <c r="AJ79" s="55"/>
      <c r="AK79" s="55"/>
      <c r="AL79" s="55"/>
      <c r="AM79" s="55"/>
      <c r="AN79" s="55"/>
      <c r="AO79" s="55"/>
      <c r="AP79" s="55"/>
      <c r="AQ79" s="55"/>
      <c r="AR79" s="55"/>
      <c r="AS79" s="55"/>
      <c r="AT79" s="55"/>
      <c r="AU79" s="55"/>
      <c r="AV79" s="55"/>
      <c r="AW79" s="55"/>
      <c r="AX79" s="55"/>
      <c r="AY79" s="55"/>
      <c r="BB79" s="55"/>
      <c r="BC79" s="55"/>
      <c r="BD79" s="55"/>
      <c r="BE79" s="55"/>
      <c r="BF79" s="55"/>
      <c r="BG79" s="55"/>
      <c r="BH79" s="55"/>
      <c r="BI79" s="55"/>
      <c r="BJ79" s="55"/>
      <c r="BK79" s="55"/>
      <c r="BL79" s="55"/>
      <c r="BM79" s="55"/>
      <c r="BN79" s="55"/>
      <c r="BO79" s="55"/>
      <c r="BP79" s="55"/>
      <c r="BQ79" s="55"/>
      <c r="BR79" s="161"/>
      <c r="BS79" s="55"/>
      <c r="BT79" s="55"/>
      <c r="BU79" s="55"/>
      <c r="BV79" s="55"/>
      <c r="BW79" s="55"/>
      <c r="BX79" s="55"/>
      <c r="BY79" s="55"/>
      <c r="BZ79" s="55"/>
      <c r="CA79" s="55"/>
      <c r="CB79" s="55"/>
      <c r="CC79" s="55"/>
      <c r="CD79" s="55"/>
      <c r="CE79" s="55"/>
      <c r="CF79" s="55"/>
      <c r="CG79" s="55"/>
      <c r="CH79" s="55"/>
      <c r="CI79" s="60"/>
      <c r="CJ79" s="60"/>
      <c r="CK79" s="60"/>
      <c r="CL79" s="60"/>
      <c r="CM79" s="55"/>
      <c r="CN79" s="60"/>
      <c r="CO79" s="60"/>
      <c r="CP79" s="60"/>
      <c r="CQ79" s="60"/>
      <c r="CR79" s="60"/>
      <c r="CS79" s="60"/>
      <c r="CT79" s="60"/>
      <c r="CU79" s="60"/>
      <c r="CV79" s="60"/>
      <c r="CW79" s="60"/>
      <c r="CX79" s="60"/>
      <c r="CY79" s="60"/>
      <c r="CZ79" s="60"/>
      <c r="DA79" s="60"/>
      <c r="DB79" s="60"/>
      <c r="DC79" s="60"/>
      <c r="DD79" s="60"/>
      <c r="DE79" s="60"/>
      <c r="DF79" s="60"/>
      <c r="DG79" s="60"/>
      <c r="DH79" s="60"/>
      <c r="DI79" s="60"/>
      <c r="DJ79" s="60"/>
      <c r="DK79" s="60"/>
      <c r="DL79" s="60"/>
      <c r="DM79" s="60"/>
      <c r="DN79" s="60"/>
      <c r="DO79" s="60"/>
      <c r="DP79" s="60"/>
      <c r="DQ79" s="60"/>
      <c r="DR79" s="60"/>
      <c r="DS79" s="60"/>
      <c r="DT79" s="60"/>
      <c r="DU79" s="60"/>
      <c r="DV79" s="60"/>
      <c r="DW79" s="60"/>
      <c r="DX79" s="60"/>
      <c r="DY79" s="60"/>
      <c r="DZ79" s="60"/>
      <c r="EA79" s="60"/>
      <c r="EB79" s="60"/>
      <c r="EC79" s="60"/>
      <c r="ED79" s="60"/>
      <c r="EE79" s="60"/>
      <c r="EF79" s="60"/>
      <c r="EG79" s="60"/>
      <c r="EH79" s="60"/>
      <c r="EI79" s="60"/>
      <c r="EJ79" s="60"/>
      <c r="EK79" s="60"/>
      <c r="EL79" s="60"/>
      <c r="EM79" s="60"/>
      <c r="EN79" s="60"/>
      <c r="EO79" s="60"/>
      <c r="EP79" s="60"/>
      <c r="EQ79" s="60"/>
      <c r="ER79" s="60"/>
      <c r="ES79" s="60"/>
      <c r="ET79" s="60"/>
    </row>
    <row r="80" spans="2:150" s="1" customFormat="1" ht="30" x14ac:dyDescent="0.25">
      <c r="B80" s="210">
        <v>76</v>
      </c>
      <c r="C80" s="235">
        <v>43074</v>
      </c>
      <c r="D80" s="211" t="s">
        <v>328</v>
      </c>
      <c r="E80" s="211" t="s">
        <v>75</v>
      </c>
      <c r="F80" s="211" t="s">
        <v>360</v>
      </c>
      <c r="G80" s="211" t="s">
        <v>360</v>
      </c>
      <c r="H80" s="211" t="s">
        <v>410</v>
      </c>
      <c r="I80" s="211" t="s">
        <v>117</v>
      </c>
      <c r="J80" s="211" t="s">
        <v>150</v>
      </c>
      <c r="K80" s="245" t="s">
        <v>419</v>
      </c>
      <c r="L80" s="210">
        <v>5</v>
      </c>
      <c r="M80" s="252">
        <v>1</v>
      </c>
      <c r="N80" s="210">
        <v>4</v>
      </c>
      <c r="O80" s="212">
        <v>4</v>
      </c>
      <c r="P80" s="213">
        <v>4</v>
      </c>
      <c r="Q80" s="210">
        <v>5</v>
      </c>
      <c r="R80" s="212">
        <v>5</v>
      </c>
      <c r="S80" s="212">
        <v>5</v>
      </c>
      <c r="T80" s="212">
        <v>5</v>
      </c>
      <c r="U80" s="212">
        <v>4</v>
      </c>
      <c r="V80" s="213">
        <v>4</v>
      </c>
      <c r="W80" s="210">
        <v>4</v>
      </c>
      <c r="X80" s="213">
        <v>5</v>
      </c>
      <c r="Y80" s="254">
        <v>1</v>
      </c>
      <c r="Z80" s="213">
        <v>4</v>
      </c>
      <c r="AA80" s="174"/>
      <c r="AB80" s="24"/>
      <c r="AC80" s="66"/>
      <c r="AD80" s="66"/>
      <c r="AE80" s="55"/>
      <c r="AF80" s="55"/>
      <c r="AG80" s="55"/>
      <c r="AH80" s="55"/>
      <c r="AI80" s="55"/>
      <c r="AJ80" s="55"/>
      <c r="AK80" s="55"/>
      <c r="AL80" s="55"/>
      <c r="AM80" s="55"/>
      <c r="AN80" s="55"/>
      <c r="AO80" s="55"/>
      <c r="AP80" s="55"/>
      <c r="AQ80" s="55"/>
      <c r="AR80" s="55"/>
      <c r="AS80" s="55"/>
      <c r="AT80" s="55"/>
      <c r="AU80" s="55"/>
      <c r="AV80" s="55"/>
      <c r="AW80" s="55"/>
      <c r="AX80" s="55"/>
      <c r="AY80" s="55"/>
      <c r="BB80" s="55"/>
      <c r="BC80" s="55"/>
      <c r="BD80" s="55"/>
      <c r="BE80" s="55"/>
      <c r="BF80" s="55"/>
      <c r="BG80" s="55"/>
      <c r="BH80" s="55"/>
      <c r="BI80" s="55"/>
      <c r="BJ80" s="55"/>
      <c r="BK80" s="55"/>
      <c r="BL80" s="55"/>
      <c r="BM80" s="55"/>
      <c r="BN80" s="55"/>
      <c r="BO80" s="55"/>
      <c r="BP80" s="55"/>
      <c r="BQ80" s="55"/>
      <c r="BR80" s="161"/>
      <c r="BS80" s="55"/>
      <c r="BT80" s="55"/>
      <c r="BU80" s="55"/>
      <c r="BV80" s="55"/>
      <c r="BW80" s="55"/>
      <c r="BX80" s="55"/>
      <c r="BY80" s="55"/>
      <c r="BZ80" s="55"/>
      <c r="CA80" s="55"/>
      <c r="CB80" s="55"/>
      <c r="CC80" s="55"/>
      <c r="CD80" s="55"/>
      <c r="CE80" s="55"/>
      <c r="CF80" s="55"/>
      <c r="CG80" s="55"/>
      <c r="CH80" s="55"/>
      <c r="CI80" s="60"/>
      <c r="CJ80" s="60"/>
      <c r="CK80" s="60"/>
      <c r="CL80" s="60"/>
      <c r="CM80" s="55"/>
      <c r="CN80" s="60"/>
      <c r="CO80" s="60"/>
      <c r="CP80" s="60"/>
      <c r="CQ80" s="60"/>
      <c r="CR80" s="60"/>
      <c r="CS80" s="60"/>
      <c r="CT80" s="60"/>
      <c r="CU80" s="60"/>
      <c r="CV80" s="60"/>
      <c r="CW80" s="60"/>
      <c r="CX80" s="60"/>
      <c r="CY80" s="60"/>
      <c r="CZ80" s="60"/>
      <c r="DA80" s="60"/>
      <c r="DB80" s="60"/>
      <c r="DC80" s="60"/>
      <c r="DD80" s="60"/>
      <c r="DE80" s="60"/>
      <c r="DF80" s="60"/>
      <c r="DG80" s="60"/>
      <c r="DH80" s="60"/>
      <c r="DI80" s="60"/>
      <c r="DJ80" s="60"/>
      <c r="DK80" s="60"/>
      <c r="DL80" s="60"/>
      <c r="DM80" s="60"/>
      <c r="DN80" s="60"/>
      <c r="DO80" s="60"/>
      <c r="DP80" s="60"/>
      <c r="DQ80" s="60"/>
      <c r="DR80" s="60"/>
      <c r="DS80" s="60"/>
      <c r="DT80" s="60"/>
      <c r="DU80" s="60"/>
      <c r="DV80" s="60"/>
      <c r="DW80" s="60"/>
      <c r="DX80" s="60"/>
      <c r="DY80" s="60"/>
      <c r="DZ80" s="60"/>
      <c r="EA80" s="60"/>
      <c r="EB80" s="60"/>
      <c r="EC80" s="60"/>
      <c r="ED80" s="60"/>
      <c r="EE80" s="60"/>
      <c r="EF80" s="60"/>
      <c r="EG80" s="60"/>
      <c r="EH80" s="60"/>
      <c r="EI80" s="60"/>
      <c r="EJ80" s="60"/>
      <c r="EK80" s="60"/>
      <c r="EL80" s="60"/>
      <c r="EM80" s="60"/>
      <c r="EN80" s="60"/>
      <c r="EO80" s="60"/>
      <c r="EP80" s="60"/>
      <c r="EQ80" s="60"/>
      <c r="ER80" s="60"/>
      <c r="ES80" s="60"/>
      <c r="ET80" s="60"/>
    </row>
    <row r="81" spans="2:150" s="1" customFormat="1" ht="30" x14ac:dyDescent="0.25">
      <c r="B81" s="210">
        <v>77</v>
      </c>
      <c r="C81" s="235">
        <v>43074</v>
      </c>
      <c r="D81" s="211" t="s">
        <v>331</v>
      </c>
      <c r="E81" s="211" t="s">
        <v>74</v>
      </c>
      <c r="F81" s="211" t="s">
        <v>365</v>
      </c>
      <c r="G81" s="211" t="s">
        <v>71</v>
      </c>
      <c r="H81" s="211" t="s">
        <v>410</v>
      </c>
      <c r="I81" s="211" t="s">
        <v>100</v>
      </c>
      <c r="J81" s="211" t="s">
        <v>133</v>
      </c>
      <c r="K81" s="245" t="s">
        <v>419</v>
      </c>
      <c r="L81" s="210">
        <v>4</v>
      </c>
      <c r="M81" s="252">
        <v>1</v>
      </c>
      <c r="N81" s="210">
        <v>5</v>
      </c>
      <c r="O81" s="212">
        <v>5</v>
      </c>
      <c r="P81" s="213">
        <v>5</v>
      </c>
      <c r="Q81" s="210">
        <v>5</v>
      </c>
      <c r="R81" s="212">
        <v>5</v>
      </c>
      <c r="S81" s="212">
        <v>5</v>
      </c>
      <c r="T81" s="212">
        <v>5</v>
      </c>
      <c r="U81" s="212">
        <v>5</v>
      </c>
      <c r="V81" s="213">
        <v>5</v>
      </c>
      <c r="W81" s="210">
        <v>4</v>
      </c>
      <c r="X81" s="213"/>
      <c r="Y81" s="254">
        <v>1</v>
      </c>
      <c r="Z81" s="213">
        <v>4</v>
      </c>
      <c r="AA81" s="174"/>
      <c r="AB81" s="24"/>
      <c r="AC81" s="66"/>
      <c r="AD81" s="66"/>
      <c r="AE81" s="55"/>
      <c r="AF81" s="55"/>
      <c r="AG81" s="55"/>
      <c r="AH81" s="55"/>
      <c r="AI81" s="55"/>
      <c r="AJ81" s="55"/>
      <c r="AK81" s="55"/>
      <c r="AL81" s="55"/>
      <c r="AM81" s="55"/>
      <c r="AN81" s="55"/>
      <c r="AO81" s="55"/>
      <c r="AP81" s="55"/>
      <c r="AQ81" s="55"/>
      <c r="AR81" s="55"/>
      <c r="AS81" s="55"/>
      <c r="AT81" s="55"/>
      <c r="AU81" s="55"/>
      <c r="AV81" s="55"/>
      <c r="AW81" s="55"/>
      <c r="AX81" s="55"/>
      <c r="AY81" s="55"/>
      <c r="BB81" s="55"/>
      <c r="BC81" s="55"/>
      <c r="BD81" s="55"/>
      <c r="BE81" s="55"/>
      <c r="BF81" s="55"/>
      <c r="BG81" s="55"/>
      <c r="BH81" s="55"/>
      <c r="BI81" s="55"/>
      <c r="BJ81" s="55"/>
      <c r="BK81" s="55"/>
      <c r="BL81" s="55"/>
      <c r="BM81" s="55"/>
      <c r="BN81" s="55"/>
      <c r="BO81" s="55"/>
      <c r="BP81" s="55"/>
      <c r="BQ81" s="55"/>
      <c r="BR81" s="161"/>
      <c r="BS81" s="55"/>
      <c r="BT81" s="55"/>
      <c r="BU81" s="55"/>
      <c r="BV81" s="55"/>
      <c r="BW81" s="55"/>
      <c r="BX81" s="55"/>
      <c r="BY81" s="55"/>
      <c r="BZ81" s="55"/>
      <c r="CA81" s="55"/>
      <c r="CB81" s="55"/>
      <c r="CC81" s="55"/>
      <c r="CD81" s="55"/>
      <c r="CE81" s="55"/>
      <c r="CF81" s="55"/>
      <c r="CG81" s="55"/>
      <c r="CH81" s="55"/>
      <c r="CI81" s="60"/>
      <c r="CJ81" s="60"/>
      <c r="CK81" s="60"/>
      <c r="CL81" s="60"/>
      <c r="CM81" s="55"/>
      <c r="CN81" s="60"/>
      <c r="CO81" s="60"/>
      <c r="CP81" s="60"/>
      <c r="CQ81" s="60"/>
      <c r="CR81" s="60"/>
      <c r="CS81" s="60"/>
      <c r="CT81" s="60"/>
      <c r="CU81" s="60"/>
      <c r="CV81" s="60"/>
      <c r="CW81" s="60"/>
      <c r="CX81" s="60"/>
      <c r="CY81" s="60"/>
      <c r="CZ81" s="60"/>
      <c r="DA81" s="60"/>
      <c r="DB81" s="60"/>
      <c r="DC81" s="60"/>
      <c r="DD81" s="60"/>
      <c r="DE81" s="60"/>
      <c r="DF81" s="60"/>
      <c r="DG81" s="60"/>
      <c r="DH81" s="60"/>
      <c r="DI81" s="60"/>
      <c r="DJ81" s="60"/>
      <c r="DK81" s="60"/>
      <c r="DL81" s="60"/>
      <c r="DM81" s="60"/>
      <c r="DN81" s="60"/>
      <c r="DO81" s="60"/>
      <c r="DP81" s="60"/>
      <c r="DQ81" s="60"/>
      <c r="DR81" s="60"/>
      <c r="DS81" s="60"/>
      <c r="DT81" s="60"/>
      <c r="DU81" s="60"/>
      <c r="DV81" s="60"/>
      <c r="DW81" s="60"/>
      <c r="DX81" s="60"/>
      <c r="DY81" s="60"/>
      <c r="DZ81" s="60"/>
      <c r="EA81" s="60"/>
      <c r="EB81" s="60"/>
      <c r="EC81" s="60"/>
      <c r="ED81" s="60"/>
      <c r="EE81" s="60"/>
      <c r="EF81" s="60"/>
      <c r="EG81" s="60"/>
      <c r="EH81" s="60"/>
      <c r="EI81" s="60"/>
      <c r="EJ81" s="60"/>
      <c r="EK81" s="60"/>
      <c r="EL81" s="60"/>
      <c r="EM81" s="60"/>
      <c r="EN81" s="60"/>
      <c r="EO81" s="60"/>
      <c r="EP81" s="60"/>
      <c r="EQ81" s="60"/>
      <c r="ER81" s="60"/>
      <c r="ES81" s="60"/>
      <c r="ET81" s="60"/>
    </row>
    <row r="82" spans="2:150" s="1" customFormat="1" ht="30" x14ac:dyDescent="0.25">
      <c r="B82" s="210">
        <v>78</v>
      </c>
      <c r="C82" s="235">
        <v>43077</v>
      </c>
      <c r="D82" s="211" t="s">
        <v>328</v>
      </c>
      <c r="E82" s="211" t="s">
        <v>172</v>
      </c>
      <c r="F82" s="211" t="s">
        <v>368</v>
      </c>
      <c r="G82" s="211" t="s">
        <v>357</v>
      </c>
      <c r="H82" s="211" t="s">
        <v>410</v>
      </c>
      <c r="I82" s="211" t="s">
        <v>119</v>
      </c>
      <c r="J82" s="211" t="s">
        <v>152</v>
      </c>
      <c r="K82" s="245" t="s">
        <v>418</v>
      </c>
      <c r="L82" s="210">
        <v>4</v>
      </c>
      <c r="M82" s="252">
        <v>1</v>
      </c>
      <c r="N82" s="210">
        <v>3</v>
      </c>
      <c r="O82" s="212">
        <v>2</v>
      </c>
      <c r="P82" s="213">
        <v>3</v>
      </c>
      <c r="Q82" s="210">
        <v>5</v>
      </c>
      <c r="R82" s="212">
        <v>5</v>
      </c>
      <c r="S82" s="212">
        <v>5</v>
      </c>
      <c r="T82" s="212">
        <v>5</v>
      </c>
      <c r="U82" s="212">
        <v>4</v>
      </c>
      <c r="V82" s="213">
        <v>4</v>
      </c>
      <c r="W82" s="210">
        <v>5</v>
      </c>
      <c r="X82" s="213">
        <v>5</v>
      </c>
      <c r="Y82" s="254">
        <v>1</v>
      </c>
      <c r="Z82" s="213">
        <v>5</v>
      </c>
      <c r="AA82" s="174"/>
      <c r="AB82" s="24"/>
      <c r="AC82" s="66"/>
      <c r="AD82" s="66"/>
      <c r="AE82" s="55"/>
      <c r="AF82" s="55"/>
      <c r="AG82" s="55"/>
      <c r="AH82" s="55"/>
      <c r="AI82" s="55"/>
      <c r="AJ82" s="55"/>
      <c r="AK82" s="55"/>
      <c r="AL82" s="55"/>
      <c r="AM82" s="55"/>
      <c r="AN82" s="55"/>
      <c r="AO82" s="55"/>
      <c r="AP82" s="55"/>
      <c r="AQ82" s="55"/>
      <c r="AR82" s="55"/>
      <c r="AS82" s="55"/>
      <c r="AT82" s="55"/>
      <c r="AU82" s="55"/>
      <c r="AV82" s="55"/>
      <c r="AW82" s="55"/>
      <c r="AX82" s="55"/>
      <c r="AY82" s="55"/>
      <c r="BB82" s="55"/>
      <c r="BC82" s="55"/>
      <c r="BD82" s="55"/>
      <c r="BE82" s="55"/>
      <c r="BF82" s="55"/>
      <c r="BG82" s="55"/>
      <c r="BH82" s="55"/>
      <c r="BI82" s="55"/>
      <c r="BJ82" s="55"/>
      <c r="BK82" s="55"/>
      <c r="BL82" s="55"/>
      <c r="BM82" s="55"/>
      <c r="BN82" s="55"/>
      <c r="BO82" s="55"/>
      <c r="BP82" s="55"/>
      <c r="BQ82" s="55"/>
      <c r="BR82" s="161"/>
      <c r="BS82" s="55"/>
      <c r="BT82" s="55"/>
      <c r="BU82" s="55"/>
      <c r="BV82" s="55"/>
      <c r="BW82" s="55"/>
      <c r="BX82" s="55"/>
      <c r="BY82" s="55"/>
      <c r="BZ82" s="55"/>
      <c r="CA82" s="55"/>
      <c r="CB82" s="55"/>
      <c r="CC82" s="55"/>
      <c r="CD82" s="55"/>
      <c r="CE82" s="55"/>
      <c r="CF82" s="55"/>
      <c r="CG82" s="55"/>
      <c r="CH82" s="55"/>
      <c r="CI82" s="60"/>
      <c r="CJ82" s="60"/>
      <c r="CK82" s="60"/>
      <c r="CL82" s="60"/>
      <c r="CM82" s="55"/>
      <c r="CN82" s="60"/>
      <c r="CO82" s="60"/>
      <c r="CP82" s="60"/>
      <c r="CQ82" s="60"/>
      <c r="CR82" s="60"/>
      <c r="CS82" s="60"/>
      <c r="CT82" s="60"/>
      <c r="CU82" s="60"/>
      <c r="CV82" s="60"/>
      <c r="CW82" s="60"/>
      <c r="CX82" s="60"/>
      <c r="CY82" s="60"/>
      <c r="CZ82" s="60"/>
      <c r="DA82" s="60"/>
      <c r="DB82" s="60"/>
      <c r="DC82" s="60"/>
      <c r="DD82" s="60"/>
      <c r="DE82" s="60"/>
      <c r="DF82" s="60"/>
      <c r="DG82" s="60"/>
      <c r="DH82" s="60"/>
      <c r="DI82" s="60"/>
      <c r="DJ82" s="60"/>
      <c r="DK82" s="60"/>
      <c r="DL82" s="60"/>
      <c r="DM82" s="60"/>
      <c r="DN82" s="60"/>
      <c r="DO82" s="60"/>
      <c r="DP82" s="60"/>
      <c r="DQ82" s="60"/>
      <c r="DR82" s="60"/>
      <c r="DS82" s="60"/>
      <c r="DT82" s="60"/>
      <c r="DU82" s="60"/>
      <c r="DV82" s="60"/>
      <c r="DW82" s="60"/>
      <c r="DX82" s="60"/>
      <c r="DY82" s="60"/>
      <c r="DZ82" s="60"/>
      <c r="EA82" s="60"/>
      <c r="EB82" s="60"/>
      <c r="EC82" s="60"/>
      <c r="ED82" s="60"/>
      <c r="EE82" s="60"/>
      <c r="EF82" s="60"/>
      <c r="EG82" s="60"/>
      <c r="EH82" s="60"/>
      <c r="EI82" s="60"/>
      <c r="EJ82" s="60"/>
      <c r="EK82" s="60"/>
      <c r="EL82" s="60"/>
      <c r="EM82" s="60"/>
      <c r="EN82" s="60"/>
      <c r="EO82" s="60"/>
      <c r="EP82" s="60"/>
      <c r="EQ82" s="60"/>
      <c r="ER82" s="60"/>
      <c r="ES82" s="60"/>
      <c r="ET82" s="60"/>
    </row>
    <row r="83" spans="2:150" s="1" customFormat="1" x14ac:dyDescent="0.25">
      <c r="B83" s="210">
        <v>79</v>
      </c>
      <c r="C83" s="235">
        <v>43078</v>
      </c>
      <c r="D83" s="211" t="s">
        <v>328</v>
      </c>
      <c r="E83" s="211" t="s">
        <v>74</v>
      </c>
      <c r="F83" s="211" t="s">
        <v>43</v>
      </c>
      <c r="G83" s="211" t="s">
        <v>357</v>
      </c>
      <c r="H83" s="211" t="s">
        <v>411</v>
      </c>
      <c r="I83" s="211" t="s">
        <v>97</v>
      </c>
      <c r="J83" s="211" t="s">
        <v>130</v>
      </c>
      <c r="K83" s="245" t="s">
        <v>418</v>
      </c>
      <c r="L83" s="210">
        <v>5</v>
      </c>
      <c r="M83" s="252">
        <v>1</v>
      </c>
      <c r="N83" s="210">
        <v>5</v>
      </c>
      <c r="O83" s="212">
        <v>1</v>
      </c>
      <c r="P83" s="213">
        <v>5</v>
      </c>
      <c r="Q83" s="210">
        <v>4</v>
      </c>
      <c r="R83" s="212">
        <v>5</v>
      </c>
      <c r="S83" s="212">
        <v>5</v>
      </c>
      <c r="T83" s="212">
        <v>4</v>
      </c>
      <c r="U83" s="212">
        <v>2</v>
      </c>
      <c r="V83" s="213">
        <v>2</v>
      </c>
      <c r="W83" s="210">
        <v>2</v>
      </c>
      <c r="X83" s="213">
        <v>4</v>
      </c>
      <c r="Y83" s="254">
        <v>1</v>
      </c>
      <c r="Z83" s="213">
        <v>4</v>
      </c>
      <c r="AA83" s="174"/>
      <c r="AB83" s="24"/>
      <c r="AC83" s="66"/>
      <c r="AD83" s="66"/>
      <c r="AE83" s="55"/>
      <c r="AF83" s="55"/>
      <c r="AG83" s="55"/>
      <c r="AH83" s="55"/>
      <c r="AI83" s="55"/>
      <c r="AJ83" s="55"/>
      <c r="AK83" s="55"/>
      <c r="AL83" s="55"/>
      <c r="AM83" s="55"/>
      <c r="AN83" s="55"/>
      <c r="AO83" s="55"/>
      <c r="AP83" s="55"/>
      <c r="AQ83" s="55"/>
      <c r="AR83" s="55"/>
      <c r="AS83" s="55"/>
      <c r="AT83" s="55"/>
      <c r="AU83" s="55"/>
      <c r="AV83" s="55"/>
      <c r="AW83" s="55"/>
      <c r="AX83" s="55"/>
      <c r="AY83" s="55"/>
      <c r="BB83" s="55"/>
      <c r="BC83" s="55"/>
      <c r="BD83" s="55"/>
      <c r="BE83" s="55"/>
      <c r="BF83" s="55"/>
      <c r="BG83" s="55"/>
      <c r="BH83" s="55"/>
      <c r="BI83" s="55"/>
      <c r="BJ83" s="55"/>
      <c r="BK83" s="55"/>
      <c r="BL83" s="55"/>
      <c r="BM83" s="55"/>
      <c r="BN83" s="55"/>
      <c r="BO83" s="55"/>
      <c r="BP83" s="55"/>
      <c r="BQ83" s="55"/>
      <c r="BR83" s="161"/>
      <c r="BS83" s="55"/>
      <c r="BT83" s="55"/>
      <c r="BU83" s="55"/>
      <c r="BV83" s="55"/>
      <c r="BW83" s="55"/>
      <c r="BX83" s="55"/>
      <c r="BY83" s="55"/>
      <c r="BZ83" s="55"/>
      <c r="CA83" s="55"/>
      <c r="CB83" s="55"/>
      <c r="CC83" s="55"/>
      <c r="CD83" s="55"/>
      <c r="CE83" s="55"/>
      <c r="CF83" s="55"/>
      <c r="CG83" s="55"/>
      <c r="CH83" s="55"/>
      <c r="CI83" s="60"/>
      <c r="CJ83" s="60"/>
      <c r="CK83" s="60"/>
      <c r="CL83" s="60"/>
      <c r="CM83" s="55"/>
      <c r="CN83" s="60"/>
      <c r="CO83" s="60"/>
      <c r="CP83" s="60"/>
      <c r="CQ83" s="60"/>
      <c r="CR83" s="60"/>
      <c r="CS83" s="60"/>
      <c r="CT83" s="60"/>
      <c r="CU83" s="60"/>
      <c r="CV83" s="60"/>
      <c r="CW83" s="60"/>
      <c r="CX83" s="60"/>
      <c r="CY83" s="60"/>
      <c r="CZ83" s="60"/>
      <c r="DA83" s="60"/>
      <c r="DB83" s="60"/>
      <c r="DC83" s="60"/>
      <c r="DD83" s="60"/>
      <c r="DE83" s="60"/>
      <c r="DF83" s="60"/>
      <c r="DG83" s="60"/>
      <c r="DH83" s="60"/>
      <c r="DI83" s="60"/>
      <c r="DJ83" s="60"/>
      <c r="DK83" s="60"/>
      <c r="DL83" s="60"/>
      <c r="DM83" s="60"/>
      <c r="DN83" s="60"/>
      <c r="DO83" s="60"/>
      <c r="DP83" s="60"/>
      <c r="DQ83" s="60"/>
      <c r="DR83" s="60"/>
      <c r="DS83" s="60"/>
      <c r="DT83" s="60"/>
      <c r="DU83" s="60"/>
      <c r="DV83" s="60"/>
      <c r="DW83" s="60"/>
      <c r="DX83" s="60"/>
      <c r="DY83" s="60"/>
      <c r="DZ83" s="60"/>
      <c r="EA83" s="60"/>
      <c r="EB83" s="60"/>
      <c r="EC83" s="60"/>
      <c r="ED83" s="60"/>
      <c r="EE83" s="60"/>
      <c r="EF83" s="60"/>
      <c r="EG83" s="60"/>
      <c r="EH83" s="60"/>
      <c r="EI83" s="60"/>
      <c r="EJ83" s="60"/>
      <c r="EK83" s="60"/>
      <c r="EL83" s="60"/>
      <c r="EM83" s="60"/>
      <c r="EN83" s="60"/>
      <c r="EO83" s="60"/>
      <c r="EP83" s="60"/>
      <c r="EQ83" s="60"/>
      <c r="ER83" s="60"/>
      <c r="ES83" s="60"/>
      <c r="ET83" s="60"/>
    </row>
    <row r="84" spans="2:150" s="1" customFormat="1" ht="30" x14ac:dyDescent="0.25">
      <c r="B84" s="210">
        <v>80</v>
      </c>
      <c r="C84" s="235">
        <v>43081</v>
      </c>
      <c r="D84" s="211" t="s">
        <v>335</v>
      </c>
      <c r="E84" s="211" t="s">
        <v>74</v>
      </c>
      <c r="F84" s="211" t="s">
        <v>369</v>
      </c>
      <c r="G84" s="211" t="s">
        <v>70</v>
      </c>
      <c r="H84" s="211" t="s">
        <v>410</v>
      </c>
      <c r="I84" s="211" t="s">
        <v>98</v>
      </c>
      <c r="J84" s="211" t="s">
        <v>131</v>
      </c>
      <c r="K84" s="245" t="s">
        <v>419</v>
      </c>
      <c r="L84" s="210">
        <v>2</v>
      </c>
      <c r="M84" s="252">
        <v>1</v>
      </c>
      <c r="N84" s="210">
        <v>3</v>
      </c>
      <c r="O84" s="212">
        <v>3</v>
      </c>
      <c r="P84" s="213">
        <v>3</v>
      </c>
      <c r="Q84" s="210">
        <v>5</v>
      </c>
      <c r="R84" s="212">
        <v>2</v>
      </c>
      <c r="S84" s="212">
        <v>2</v>
      </c>
      <c r="T84" s="212">
        <v>2</v>
      </c>
      <c r="U84" s="212">
        <v>4</v>
      </c>
      <c r="V84" s="213">
        <v>4</v>
      </c>
      <c r="W84" s="210">
        <v>4</v>
      </c>
      <c r="X84" s="213">
        <v>5</v>
      </c>
      <c r="Y84" s="254">
        <v>1</v>
      </c>
      <c r="Z84" s="213">
        <v>3</v>
      </c>
      <c r="AA84" s="174"/>
      <c r="AB84" s="24"/>
      <c r="AC84" s="66"/>
      <c r="AD84" s="66"/>
      <c r="AE84" s="55"/>
      <c r="AF84" s="55"/>
      <c r="AG84" s="55"/>
      <c r="AH84" s="55"/>
      <c r="AI84" s="55"/>
      <c r="AJ84" s="55"/>
      <c r="AK84" s="55"/>
      <c r="AL84" s="55"/>
      <c r="AM84" s="55"/>
      <c r="AN84" s="55"/>
      <c r="AO84" s="55"/>
      <c r="AP84" s="55"/>
      <c r="AQ84" s="55"/>
      <c r="AR84" s="55"/>
      <c r="AS84" s="55"/>
      <c r="AT84" s="55"/>
      <c r="AU84" s="55"/>
      <c r="AV84" s="55"/>
      <c r="AW84" s="55"/>
      <c r="AX84" s="55"/>
      <c r="AY84" s="55"/>
      <c r="BB84" s="55"/>
      <c r="BC84" s="55"/>
      <c r="BD84" s="55"/>
      <c r="BE84" s="55"/>
      <c r="BF84" s="55"/>
      <c r="BG84" s="55"/>
      <c r="BH84" s="55"/>
      <c r="BI84" s="55"/>
      <c r="BJ84" s="55"/>
      <c r="BK84" s="55"/>
      <c r="BL84" s="55"/>
      <c r="BM84" s="55"/>
      <c r="BN84" s="55"/>
      <c r="BO84" s="55"/>
      <c r="BP84" s="55"/>
      <c r="BQ84" s="55"/>
      <c r="BR84" s="161"/>
      <c r="BS84" s="55"/>
      <c r="BT84" s="55"/>
      <c r="BU84" s="55"/>
      <c r="BV84" s="55"/>
      <c r="BW84" s="55"/>
      <c r="BX84" s="55"/>
      <c r="BY84" s="55"/>
      <c r="BZ84" s="55"/>
      <c r="CA84" s="55"/>
      <c r="CB84" s="55"/>
      <c r="CC84" s="55"/>
      <c r="CD84" s="55"/>
      <c r="CE84" s="55"/>
      <c r="CF84" s="55"/>
      <c r="CG84" s="55"/>
      <c r="CH84" s="55"/>
      <c r="CI84" s="60"/>
      <c r="CJ84" s="60"/>
      <c r="CK84" s="60"/>
      <c r="CL84" s="60"/>
      <c r="CM84" s="55"/>
      <c r="CN84" s="60"/>
      <c r="CO84" s="60"/>
      <c r="CP84" s="60"/>
      <c r="CQ84" s="60"/>
      <c r="CR84" s="60"/>
      <c r="CS84" s="60"/>
      <c r="CT84" s="60"/>
      <c r="CU84" s="60"/>
      <c r="CV84" s="60"/>
      <c r="CW84" s="60"/>
      <c r="CX84" s="60"/>
      <c r="CY84" s="60"/>
      <c r="CZ84" s="60"/>
      <c r="DA84" s="60"/>
      <c r="DB84" s="60"/>
      <c r="DC84" s="60"/>
      <c r="DD84" s="60"/>
      <c r="DE84" s="60"/>
      <c r="DF84" s="60"/>
      <c r="DG84" s="60"/>
      <c r="DH84" s="60"/>
      <c r="DI84" s="60"/>
      <c r="DJ84" s="60"/>
      <c r="DK84" s="60"/>
      <c r="DL84" s="60"/>
      <c r="DM84" s="60"/>
      <c r="DN84" s="60"/>
      <c r="DO84" s="60"/>
      <c r="DP84" s="60"/>
      <c r="DQ84" s="60"/>
      <c r="DR84" s="60"/>
      <c r="DS84" s="60"/>
      <c r="DT84" s="60"/>
      <c r="DU84" s="60"/>
      <c r="DV84" s="60"/>
      <c r="DW84" s="60"/>
      <c r="DX84" s="60"/>
      <c r="DY84" s="60"/>
      <c r="DZ84" s="60"/>
      <c r="EA84" s="60"/>
      <c r="EB84" s="60"/>
      <c r="EC84" s="60"/>
      <c r="ED84" s="60"/>
      <c r="EE84" s="60"/>
      <c r="EF84" s="60"/>
      <c r="EG84" s="60"/>
      <c r="EH84" s="60"/>
      <c r="EI84" s="60"/>
      <c r="EJ84" s="60"/>
      <c r="EK84" s="60"/>
      <c r="EL84" s="60"/>
      <c r="EM84" s="60"/>
      <c r="EN84" s="60"/>
      <c r="EO84" s="60"/>
      <c r="EP84" s="60"/>
      <c r="EQ84" s="60"/>
      <c r="ER84" s="60"/>
      <c r="ES84" s="60"/>
      <c r="ET84" s="60"/>
    </row>
    <row r="85" spans="2:150" s="1" customFormat="1" ht="30" x14ac:dyDescent="0.25">
      <c r="B85" s="210">
        <v>81</v>
      </c>
      <c r="C85" s="235">
        <v>43083</v>
      </c>
      <c r="D85" s="211" t="s">
        <v>328</v>
      </c>
      <c r="E85" s="211" t="s">
        <v>74</v>
      </c>
      <c r="F85" s="211" t="s">
        <v>43</v>
      </c>
      <c r="G85" s="211" t="s">
        <v>357</v>
      </c>
      <c r="H85" s="211" t="s">
        <v>410</v>
      </c>
      <c r="I85" s="211" t="s">
        <v>98</v>
      </c>
      <c r="J85" s="211" t="s">
        <v>131</v>
      </c>
      <c r="K85" s="245" t="s">
        <v>418</v>
      </c>
      <c r="L85" s="210">
        <v>2</v>
      </c>
      <c r="M85" s="252">
        <v>1</v>
      </c>
      <c r="N85" s="210">
        <v>4</v>
      </c>
      <c r="O85" s="212">
        <v>3</v>
      </c>
      <c r="P85" s="213">
        <v>3</v>
      </c>
      <c r="Q85" s="210"/>
      <c r="R85" s="212">
        <v>5</v>
      </c>
      <c r="S85" s="212">
        <v>5</v>
      </c>
      <c r="T85" s="212">
        <v>3</v>
      </c>
      <c r="U85" s="212">
        <v>5</v>
      </c>
      <c r="V85" s="213"/>
      <c r="W85" s="210">
        <v>4</v>
      </c>
      <c r="X85" s="213">
        <v>3</v>
      </c>
      <c r="Y85" s="254">
        <v>1</v>
      </c>
      <c r="Z85" s="213">
        <v>3</v>
      </c>
      <c r="AA85" s="174"/>
      <c r="AB85" s="24"/>
      <c r="AC85" s="66"/>
      <c r="AD85" s="66"/>
      <c r="AE85" s="55"/>
      <c r="AF85" s="55"/>
      <c r="AG85" s="55"/>
      <c r="AH85" s="55"/>
      <c r="AI85" s="55"/>
      <c r="AJ85" s="55"/>
      <c r="AK85" s="55"/>
      <c r="AL85" s="55"/>
      <c r="AM85" s="55"/>
      <c r="AN85" s="55"/>
      <c r="AO85" s="55"/>
      <c r="AP85" s="55"/>
      <c r="AQ85" s="55"/>
      <c r="AR85" s="55"/>
      <c r="AS85" s="55"/>
      <c r="AT85" s="55"/>
      <c r="AU85" s="55"/>
      <c r="AV85" s="55"/>
      <c r="AW85" s="55"/>
      <c r="AX85" s="55"/>
      <c r="AY85" s="55"/>
      <c r="BB85" s="55"/>
      <c r="BC85" s="55"/>
      <c r="BD85" s="55"/>
      <c r="BE85" s="55"/>
      <c r="BF85" s="55"/>
      <c r="BG85" s="55"/>
      <c r="BH85" s="55"/>
      <c r="BI85" s="55"/>
      <c r="BJ85" s="55"/>
      <c r="BK85" s="55"/>
      <c r="BL85" s="55"/>
      <c r="BM85" s="55"/>
      <c r="BN85" s="55"/>
      <c r="BO85" s="55"/>
      <c r="BP85" s="55"/>
      <c r="BQ85" s="55"/>
      <c r="BR85" s="161"/>
      <c r="BS85" s="55"/>
      <c r="BT85" s="55"/>
      <c r="BU85" s="55"/>
      <c r="BV85" s="55"/>
      <c r="BW85" s="55"/>
      <c r="BX85" s="55"/>
      <c r="BY85" s="55"/>
      <c r="BZ85" s="55"/>
      <c r="CA85" s="55"/>
      <c r="CB85" s="55"/>
      <c r="CC85" s="55"/>
      <c r="CD85" s="55"/>
      <c r="CE85" s="55"/>
      <c r="CF85" s="55"/>
      <c r="CG85" s="55"/>
      <c r="CH85" s="55"/>
      <c r="CI85" s="60"/>
      <c r="CJ85" s="60"/>
      <c r="CK85" s="60"/>
      <c r="CL85" s="60"/>
      <c r="CM85" s="55"/>
      <c r="CN85" s="60"/>
      <c r="CO85" s="60"/>
      <c r="CP85" s="60"/>
      <c r="CQ85" s="60"/>
      <c r="CR85" s="60"/>
      <c r="CS85" s="60"/>
      <c r="CT85" s="60"/>
      <c r="CU85" s="60"/>
      <c r="CV85" s="60"/>
      <c r="CW85" s="60"/>
      <c r="CX85" s="60"/>
      <c r="CY85" s="60"/>
      <c r="CZ85" s="60"/>
      <c r="DA85" s="60"/>
      <c r="DB85" s="60"/>
      <c r="DC85" s="60"/>
      <c r="DD85" s="60"/>
      <c r="DE85" s="60"/>
      <c r="DF85" s="60"/>
      <c r="DG85" s="60"/>
      <c r="DH85" s="60"/>
      <c r="DI85" s="60"/>
      <c r="DJ85" s="60"/>
      <c r="DK85" s="60"/>
      <c r="DL85" s="60"/>
      <c r="DM85" s="60"/>
      <c r="DN85" s="60"/>
      <c r="DO85" s="60"/>
      <c r="DP85" s="60"/>
      <c r="DQ85" s="60"/>
      <c r="DR85" s="60"/>
      <c r="DS85" s="60"/>
      <c r="DT85" s="60"/>
      <c r="DU85" s="60"/>
      <c r="DV85" s="60"/>
      <c r="DW85" s="60"/>
      <c r="DX85" s="60"/>
      <c r="DY85" s="60"/>
      <c r="DZ85" s="60"/>
      <c r="EA85" s="60"/>
      <c r="EB85" s="60"/>
      <c r="EC85" s="60"/>
      <c r="ED85" s="60"/>
      <c r="EE85" s="60"/>
      <c r="EF85" s="60"/>
      <c r="EG85" s="60"/>
      <c r="EH85" s="60"/>
      <c r="EI85" s="60"/>
      <c r="EJ85" s="60"/>
      <c r="EK85" s="60"/>
      <c r="EL85" s="60"/>
      <c r="EM85" s="60"/>
      <c r="EN85" s="60"/>
      <c r="EO85" s="60"/>
      <c r="EP85" s="60"/>
      <c r="EQ85" s="60"/>
      <c r="ER85" s="60"/>
      <c r="ES85" s="60"/>
      <c r="ET85" s="60"/>
    </row>
    <row r="86" spans="2:150" s="1" customFormat="1" ht="45" x14ac:dyDescent="0.25">
      <c r="B86" s="210">
        <v>82</v>
      </c>
      <c r="C86" s="235">
        <v>43084</v>
      </c>
      <c r="D86" s="211" t="s">
        <v>328</v>
      </c>
      <c r="E86" s="211" t="s">
        <v>74</v>
      </c>
      <c r="F86" s="211" t="s">
        <v>360</v>
      </c>
      <c r="G86" s="211" t="s">
        <v>360</v>
      </c>
      <c r="H86" s="211" t="s">
        <v>410</v>
      </c>
      <c r="I86" s="211" t="s">
        <v>93</v>
      </c>
      <c r="J86" s="211" t="s">
        <v>414</v>
      </c>
      <c r="K86" s="245" t="s">
        <v>418</v>
      </c>
      <c r="L86" s="210">
        <v>4</v>
      </c>
      <c r="M86" s="252">
        <v>1</v>
      </c>
      <c r="N86" s="210">
        <v>3</v>
      </c>
      <c r="O86" s="212">
        <v>2</v>
      </c>
      <c r="P86" s="213">
        <v>4</v>
      </c>
      <c r="Q86" s="210">
        <v>2</v>
      </c>
      <c r="R86" s="212">
        <v>3</v>
      </c>
      <c r="S86" s="212">
        <v>3</v>
      </c>
      <c r="T86" s="212">
        <v>2</v>
      </c>
      <c r="U86" s="212">
        <v>4</v>
      </c>
      <c r="V86" s="213">
        <v>3</v>
      </c>
      <c r="W86" s="210">
        <v>3</v>
      </c>
      <c r="X86" s="213">
        <v>4</v>
      </c>
      <c r="Y86" s="254">
        <v>1</v>
      </c>
      <c r="Z86" s="213">
        <v>3</v>
      </c>
      <c r="AA86" s="174"/>
      <c r="AB86" s="24"/>
      <c r="AC86" s="66"/>
      <c r="AD86" s="66"/>
      <c r="AE86" s="55"/>
      <c r="AF86" s="55"/>
      <c r="AG86" s="55"/>
      <c r="AH86" s="55"/>
      <c r="AI86" s="55"/>
      <c r="AJ86" s="55"/>
      <c r="AK86" s="55"/>
      <c r="AL86" s="55"/>
      <c r="AM86" s="55"/>
      <c r="AN86" s="55"/>
      <c r="AO86" s="55"/>
      <c r="AP86" s="55"/>
      <c r="AQ86" s="55"/>
      <c r="AR86" s="55"/>
      <c r="AS86" s="55"/>
      <c r="AT86" s="55"/>
      <c r="AU86" s="55"/>
      <c r="AV86" s="55"/>
      <c r="AW86" s="55"/>
      <c r="AX86" s="55"/>
      <c r="AY86" s="55"/>
      <c r="BB86" s="55"/>
      <c r="BC86" s="55"/>
      <c r="BD86" s="55"/>
      <c r="BE86" s="55"/>
      <c r="BF86" s="55"/>
      <c r="BG86" s="55"/>
      <c r="BH86" s="55"/>
      <c r="BI86" s="55"/>
      <c r="BJ86" s="55"/>
      <c r="BK86" s="55"/>
      <c r="BL86" s="55"/>
      <c r="BM86" s="55"/>
      <c r="BN86" s="55"/>
      <c r="BO86" s="55"/>
      <c r="BP86" s="55"/>
      <c r="BQ86" s="55"/>
      <c r="BR86" s="161"/>
      <c r="BS86" s="55"/>
      <c r="BT86" s="55"/>
      <c r="BU86" s="55"/>
      <c r="BV86" s="55"/>
      <c r="BW86" s="55"/>
      <c r="BX86" s="55"/>
      <c r="BY86" s="55"/>
      <c r="BZ86" s="55"/>
      <c r="CA86" s="55"/>
      <c r="CB86" s="55"/>
      <c r="CC86" s="55"/>
      <c r="CD86" s="55"/>
      <c r="CE86" s="55"/>
      <c r="CF86" s="55"/>
      <c r="CG86" s="55"/>
      <c r="CH86" s="55"/>
      <c r="CI86" s="60"/>
      <c r="CJ86" s="60"/>
      <c r="CK86" s="60"/>
      <c r="CL86" s="60"/>
      <c r="CM86" s="55"/>
      <c r="CN86" s="60"/>
      <c r="CO86" s="60"/>
      <c r="CP86" s="60"/>
      <c r="CQ86" s="60"/>
      <c r="CR86" s="60"/>
      <c r="CS86" s="60"/>
      <c r="CT86" s="60"/>
      <c r="CU86" s="60"/>
      <c r="CV86" s="60"/>
      <c r="CW86" s="60"/>
      <c r="CX86" s="60"/>
      <c r="CY86" s="60"/>
      <c r="CZ86" s="60"/>
      <c r="DA86" s="60"/>
      <c r="DB86" s="60"/>
      <c r="DC86" s="60"/>
      <c r="DD86" s="60"/>
      <c r="DE86" s="60"/>
      <c r="DF86" s="60"/>
      <c r="DG86" s="60"/>
      <c r="DH86" s="60"/>
      <c r="DI86" s="60"/>
      <c r="DJ86" s="60"/>
      <c r="DK86" s="60"/>
      <c r="DL86" s="60"/>
      <c r="DM86" s="60"/>
      <c r="DN86" s="60"/>
      <c r="DO86" s="60"/>
      <c r="DP86" s="60"/>
      <c r="DQ86" s="60"/>
      <c r="DR86" s="60"/>
      <c r="DS86" s="60"/>
      <c r="DT86" s="60"/>
      <c r="DU86" s="60"/>
      <c r="DV86" s="60"/>
      <c r="DW86" s="60"/>
      <c r="DX86" s="60"/>
      <c r="DY86" s="60"/>
      <c r="DZ86" s="60"/>
      <c r="EA86" s="60"/>
      <c r="EB86" s="60"/>
      <c r="EC86" s="60"/>
      <c r="ED86" s="60"/>
      <c r="EE86" s="60"/>
      <c r="EF86" s="60"/>
      <c r="EG86" s="60"/>
      <c r="EH86" s="60"/>
      <c r="EI86" s="60"/>
      <c r="EJ86" s="60"/>
      <c r="EK86" s="60"/>
      <c r="EL86" s="60"/>
      <c r="EM86" s="60"/>
      <c r="EN86" s="60"/>
      <c r="EO86" s="60"/>
      <c r="EP86" s="60"/>
      <c r="EQ86" s="60"/>
      <c r="ER86" s="60"/>
      <c r="ES86" s="60"/>
      <c r="ET86" s="60"/>
    </row>
    <row r="87" spans="2:150" s="1" customFormat="1" ht="30" x14ac:dyDescent="0.25">
      <c r="B87" s="210">
        <v>83</v>
      </c>
      <c r="C87" s="235">
        <v>43084</v>
      </c>
      <c r="D87" s="211" t="s">
        <v>328</v>
      </c>
      <c r="E87" s="211" t="s">
        <v>75</v>
      </c>
      <c r="F87" s="211" t="s">
        <v>43</v>
      </c>
      <c r="G87" s="211" t="s">
        <v>357</v>
      </c>
      <c r="H87" s="211" t="s">
        <v>410</v>
      </c>
      <c r="I87" s="211" t="s">
        <v>92</v>
      </c>
      <c r="J87" s="211" t="s">
        <v>126</v>
      </c>
      <c r="K87" s="245" t="s">
        <v>418</v>
      </c>
      <c r="L87" s="210">
        <v>3</v>
      </c>
      <c r="M87" s="252">
        <v>1</v>
      </c>
      <c r="N87" s="210">
        <v>5</v>
      </c>
      <c r="O87" s="212">
        <v>4</v>
      </c>
      <c r="P87" s="213">
        <v>4</v>
      </c>
      <c r="Q87" s="210"/>
      <c r="R87" s="212"/>
      <c r="S87" s="212"/>
      <c r="T87" s="212"/>
      <c r="U87" s="212"/>
      <c r="V87" s="213"/>
      <c r="W87" s="210"/>
      <c r="X87" s="213"/>
      <c r="Y87" s="254">
        <v>1</v>
      </c>
      <c r="Z87" s="213"/>
      <c r="AA87" s="174"/>
      <c r="AB87" s="24"/>
      <c r="AC87" s="66"/>
      <c r="AD87" s="66"/>
      <c r="AE87" s="55"/>
      <c r="AF87" s="55"/>
      <c r="AG87" s="55"/>
      <c r="AH87" s="55"/>
      <c r="AI87" s="55"/>
      <c r="AJ87" s="55"/>
      <c r="AK87" s="55"/>
      <c r="AL87" s="55"/>
      <c r="AM87" s="55"/>
      <c r="AN87" s="55"/>
      <c r="AO87" s="55"/>
      <c r="AP87" s="55"/>
      <c r="AQ87" s="55"/>
      <c r="AR87" s="55"/>
      <c r="AS87" s="55"/>
      <c r="AT87" s="55"/>
      <c r="AU87" s="55"/>
      <c r="AV87" s="55"/>
      <c r="AW87" s="55"/>
      <c r="AX87" s="55"/>
      <c r="AY87" s="55"/>
      <c r="BB87" s="55"/>
      <c r="BC87" s="55"/>
      <c r="BD87" s="55"/>
      <c r="BE87" s="55"/>
      <c r="BF87" s="55"/>
      <c r="BG87" s="55"/>
      <c r="BH87" s="55"/>
      <c r="BI87" s="55"/>
      <c r="BJ87" s="55"/>
      <c r="BK87" s="55"/>
      <c r="BL87" s="55"/>
      <c r="BM87" s="55"/>
      <c r="BN87" s="55"/>
      <c r="BO87" s="55"/>
      <c r="BP87" s="55"/>
      <c r="BQ87" s="55"/>
      <c r="BR87" s="161"/>
      <c r="BS87" s="55"/>
      <c r="BT87" s="55"/>
      <c r="BU87" s="55"/>
      <c r="BV87" s="55"/>
      <c r="BW87" s="55"/>
      <c r="BX87" s="55"/>
      <c r="BY87" s="55"/>
      <c r="BZ87" s="55"/>
      <c r="CA87" s="55"/>
      <c r="CB87" s="55"/>
      <c r="CC87" s="55"/>
      <c r="CD87" s="55"/>
      <c r="CE87" s="55"/>
      <c r="CF87" s="55"/>
      <c r="CG87" s="55"/>
      <c r="CH87" s="55"/>
      <c r="CI87" s="60"/>
      <c r="CJ87" s="60"/>
      <c r="CK87" s="60"/>
      <c r="CL87" s="60"/>
      <c r="CM87" s="55"/>
      <c r="CN87" s="60"/>
      <c r="CO87" s="60"/>
      <c r="CP87" s="60"/>
      <c r="CQ87" s="60"/>
      <c r="CR87" s="60"/>
      <c r="CS87" s="60"/>
      <c r="CT87" s="60"/>
      <c r="CU87" s="60"/>
      <c r="CV87" s="60"/>
      <c r="CW87" s="60"/>
      <c r="CX87" s="60"/>
      <c r="CY87" s="60"/>
      <c r="CZ87" s="60"/>
      <c r="DA87" s="60"/>
      <c r="DB87" s="60"/>
      <c r="DC87" s="60"/>
      <c r="DD87" s="60"/>
      <c r="DE87" s="60"/>
      <c r="DF87" s="60"/>
      <c r="DG87" s="60"/>
      <c r="DH87" s="60"/>
      <c r="DI87" s="60"/>
      <c r="DJ87" s="60"/>
      <c r="DK87" s="60"/>
      <c r="DL87" s="60"/>
      <c r="DM87" s="60"/>
      <c r="DN87" s="60"/>
      <c r="DO87" s="60"/>
      <c r="DP87" s="60"/>
      <c r="DQ87" s="60"/>
      <c r="DR87" s="60"/>
      <c r="DS87" s="60"/>
      <c r="DT87" s="60"/>
      <c r="DU87" s="60"/>
      <c r="DV87" s="60"/>
      <c r="DW87" s="60"/>
      <c r="DX87" s="60"/>
      <c r="DY87" s="60"/>
      <c r="DZ87" s="60"/>
      <c r="EA87" s="60"/>
      <c r="EB87" s="60"/>
      <c r="EC87" s="60"/>
      <c r="ED87" s="60"/>
      <c r="EE87" s="60"/>
      <c r="EF87" s="60"/>
      <c r="EG87" s="60"/>
      <c r="EH87" s="60"/>
      <c r="EI87" s="60"/>
      <c r="EJ87" s="60"/>
      <c r="EK87" s="60"/>
      <c r="EL87" s="60"/>
      <c r="EM87" s="60"/>
      <c r="EN87" s="60"/>
      <c r="EO87" s="60"/>
      <c r="EP87" s="60"/>
      <c r="EQ87" s="60"/>
      <c r="ER87" s="60"/>
      <c r="ES87" s="60"/>
      <c r="ET87" s="60"/>
    </row>
    <row r="88" spans="2:150" s="1" customFormat="1" ht="30" x14ac:dyDescent="0.25">
      <c r="B88" s="210">
        <v>84</v>
      </c>
      <c r="C88" s="235">
        <v>43084</v>
      </c>
      <c r="D88" s="211" t="s">
        <v>328</v>
      </c>
      <c r="E88" s="211" t="s">
        <v>75</v>
      </c>
      <c r="F88" s="211" t="s">
        <v>370</v>
      </c>
      <c r="G88" s="211" t="s">
        <v>357</v>
      </c>
      <c r="H88" s="211" t="s">
        <v>410</v>
      </c>
      <c r="I88" s="211" t="s">
        <v>101</v>
      </c>
      <c r="J88" s="211" t="s">
        <v>134</v>
      </c>
      <c r="K88" s="245" t="s">
        <v>418</v>
      </c>
      <c r="L88" s="210">
        <v>4</v>
      </c>
      <c r="M88" s="252">
        <v>1</v>
      </c>
      <c r="N88" s="210">
        <v>3</v>
      </c>
      <c r="O88" s="212">
        <v>3</v>
      </c>
      <c r="P88" s="213">
        <v>3</v>
      </c>
      <c r="Q88" s="210">
        <v>5</v>
      </c>
      <c r="R88" s="212">
        <v>5</v>
      </c>
      <c r="S88" s="212">
        <v>5</v>
      </c>
      <c r="T88" s="212">
        <v>5</v>
      </c>
      <c r="U88" s="212">
        <v>2</v>
      </c>
      <c r="V88" s="213">
        <v>2</v>
      </c>
      <c r="W88" s="210">
        <v>4</v>
      </c>
      <c r="X88" s="213">
        <v>3</v>
      </c>
      <c r="Y88" s="254">
        <v>1</v>
      </c>
      <c r="Z88" s="213">
        <v>4</v>
      </c>
      <c r="AA88" s="174"/>
      <c r="AB88" s="24"/>
      <c r="AC88" s="66"/>
      <c r="AD88" s="66"/>
      <c r="AE88" s="55"/>
      <c r="AF88" s="55"/>
      <c r="AG88" s="55"/>
      <c r="AH88" s="55"/>
      <c r="AI88" s="55"/>
      <c r="AJ88" s="55"/>
      <c r="AK88" s="55"/>
      <c r="AL88" s="55"/>
      <c r="AM88" s="55"/>
      <c r="AN88" s="55"/>
      <c r="AO88" s="55"/>
      <c r="AP88" s="55"/>
      <c r="AQ88" s="55"/>
      <c r="AR88" s="55"/>
      <c r="AS88" s="55"/>
      <c r="AT88" s="55"/>
      <c r="AU88" s="55"/>
      <c r="AV88" s="55"/>
      <c r="AW88" s="55"/>
      <c r="AX88" s="55"/>
      <c r="AY88" s="55"/>
      <c r="BB88" s="55"/>
      <c r="BC88" s="55"/>
      <c r="BD88" s="55"/>
      <c r="BE88" s="55"/>
      <c r="BF88" s="55"/>
      <c r="BG88" s="55"/>
      <c r="BH88" s="55"/>
      <c r="BI88" s="55"/>
      <c r="BJ88" s="55"/>
      <c r="BK88" s="55"/>
      <c r="BL88" s="55"/>
      <c r="BM88" s="55"/>
      <c r="BN88" s="55"/>
      <c r="BO88" s="55"/>
      <c r="BP88" s="55"/>
      <c r="BQ88" s="55"/>
      <c r="BR88" s="161"/>
      <c r="BS88" s="55"/>
      <c r="BT88" s="55"/>
      <c r="BU88" s="55"/>
      <c r="BV88" s="55"/>
      <c r="BW88" s="55"/>
      <c r="BX88" s="55"/>
      <c r="BY88" s="55"/>
      <c r="BZ88" s="55"/>
      <c r="CA88" s="55"/>
      <c r="CB88" s="55"/>
      <c r="CC88" s="55"/>
      <c r="CD88" s="55"/>
      <c r="CE88" s="55"/>
      <c r="CF88" s="55"/>
      <c r="CG88" s="55"/>
      <c r="CH88" s="55"/>
      <c r="CI88" s="60"/>
      <c r="CJ88" s="60"/>
      <c r="CK88" s="60"/>
      <c r="CL88" s="60"/>
      <c r="CM88" s="55"/>
      <c r="CN88" s="60"/>
      <c r="CO88" s="60"/>
      <c r="CP88" s="60"/>
      <c r="CQ88" s="60"/>
      <c r="CR88" s="60"/>
      <c r="CS88" s="60"/>
      <c r="CT88" s="60"/>
      <c r="CU88" s="60"/>
      <c r="CV88" s="60"/>
      <c r="CW88" s="60"/>
      <c r="CX88" s="60"/>
      <c r="CY88" s="60"/>
      <c r="CZ88" s="60"/>
      <c r="DA88" s="60"/>
      <c r="DB88" s="60"/>
      <c r="DC88" s="60"/>
      <c r="DD88" s="60"/>
      <c r="DE88" s="60"/>
      <c r="DF88" s="60"/>
      <c r="DG88" s="60"/>
      <c r="DH88" s="60"/>
      <c r="DI88" s="60"/>
      <c r="DJ88" s="60"/>
      <c r="DK88" s="60"/>
      <c r="DL88" s="60"/>
      <c r="DM88" s="60"/>
      <c r="DN88" s="60"/>
      <c r="DO88" s="60"/>
      <c r="DP88" s="60"/>
      <c r="DQ88" s="60"/>
      <c r="DR88" s="60"/>
      <c r="DS88" s="60"/>
      <c r="DT88" s="60"/>
      <c r="DU88" s="60"/>
      <c r="DV88" s="60"/>
      <c r="DW88" s="60"/>
      <c r="DX88" s="60"/>
      <c r="DY88" s="60"/>
      <c r="DZ88" s="60"/>
      <c r="EA88" s="60"/>
      <c r="EB88" s="60"/>
      <c r="EC88" s="60"/>
      <c r="ED88" s="60"/>
      <c r="EE88" s="60"/>
      <c r="EF88" s="60"/>
      <c r="EG88" s="60"/>
      <c r="EH88" s="60"/>
      <c r="EI88" s="60"/>
      <c r="EJ88" s="60"/>
      <c r="EK88" s="60"/>
      <c r="EL88" s="60"/>
      <c r="EM88" s="60"/>
      <c r="EN88" s="60"/>
      <c r="EO88" s="60"/>
      <c r="EP88" s="60"/>
      <c r="EQ88" s="60"/>
      <c r="ER88" s="60"/>
      <c r="ES88" s="60"/>
      <c r="ET88" s="60"/>
    </row>
    <row r="89" spans="2:150" s="1" customFormat="1" ht="45" x14ac:dyDescent="0.25">
      <c r="B89" s="210">
        <v>85</v>
      </c>
      <c r="C89" s="235">
        <v>43084</v>
      </c>
      <c r="D89" s="211" t="s">
        <v>328</v>
      </c>
      <c r="E89" s="211" t="s">
        <v>75</v>
      </c>
      <c r="F89" s="211" t="s">
        <v>371</v>
      </c>
      <c r="G89" s="211" t="s">
        <v>286</v>
      </c>
      <c r="H89" s="211" t="s">
        <v>410</v>
      </c>
      <c r="I89" s="211" t="s">
        <v>93</v>
      </c>
      <c r="J89" s="211" t="s">
        <v>414</v>
      </c>
      <c r="K89" s="245" t="s">
        <v>418</v>
      </c>
      <c r="L89" s="210">
        <v>2</v>
      </c>
      <c r="M89" s="252">
        <v>1</v>
      </c>
      <c r="N89" s="210">
        <v>4</v>
      </c>
      <c r="O89" s="212">
        <v>4</v>
      </c>
      <c r="P89" s="213">
        <v>4</v>
      </c>
      <c r="Q89" s="210">
        <v>4</v>
      </c>
      <c r="R89" s="212">
        <v>4</v>
      </c>
      <c r="S89" s="212">
        <v>5</v>
      </c>
      <c r="T89" s="212">
        <v>4</v>
      </c>
      <c r="U89" s="212">
        <v>4</v>
      </c>
      <c r="V89" s="213">
        <v>4</v>
      </c>
      <c r="W89" s="210">
        <v>4</v>
      </c>
      <c r="X89" s="213">
        <v>4</v>
      </c>
      <c r="Y89" s="254">
        <v>1</v>
      </c>
      <c r="Z89" s="213">
        <v>3</v>
      </c>
      <c r="AA89" s="174"/>
      <c r="AB89" s="24"/>
      <c r="AC89" s="66"/>
      <c r="AD89" s="66"/>
      <c r="AE89" s="55"/>
      <c r="AF89" s="55"/>
      <c r="AG89" s="55"/>
      <c r="AH89" s="55"/>
      <c r="AI89" s="55"/>
      <c r="AJ89" s="55"/>
      <c r="AK89" s="55"/>
      <c r="AL89" s="55"/>
      <c r="AM89" s="55"/>
      <c r="AN89" s="55"/>
      <c r="AO89" s="55"/>
      <c r="AP89" s="55"/>
      <c r="AQ89" s="55"/>
      <c r="AR89" s="55"/>
      <c r="AS89" s="55"/>
      <c r="AT89" s="55"/>
      <c r="AU89" s="55"/>
      <c r="AV89" s="55"/>
      <c r="AW89" s="55"/>
      <c r="AX89" s="55"/>
      <c r="AY89" s="55"/>
      <c r="BB89" s="55"/>
      <c r="BC89" s="55"/>
      <c r="BD89" s="55"/>
      <c r="BE89" s="55"/>
      <c r="BF89" s="55"/>
      <c r="BG89" s="55"/>
      <c r="BH89" s="55"/>
      <c r="BI89" s="55"/>
      <c r="BJ89" s="55"/>
      <c r="BK89" s="55"/>
      <c r="BL89" s="55"/>
      <c r="BM89" s="55"/>
      <c r="BN89" s="55"/>
      <c r="BO89" s="55"/>
      <c r="BP89" s="55"/>
      <c r="BQ89" s="55"/>
      <c r="BR89" s="161"/>
      <c r="BS89" s="55"/>
      <c r="BT89" s="55"/>
      <c r="BU89" s="55"/>
      <c r="BV89" s="55"/>
      <c r="BW89" s="55"/>
      <c r="BX89" s="55"/>
      <c r="BY89" s="55"/>
      <c r="BZ89" s="55"/>
      <c r="CA89" s="55"/>
      <c r="CB89" s="55"/>
      <c r="CC89" s="55"/>
      <c r="CD89" s="55"/>
      <c r="CE89" s="55"/>
      <c r="CF89" s="55"/>
      <c r="CG89" s="55"/>
      <c r="CH89" s="55"/>
      <c r="CI89" s="60"/>
      <c r="CJ89" s="60"/>
      <c r="CK89" s="60"/>
      <c r="CL89" s="60"/>
      <c r="CM89" s="55"/>
      <c r="CN89" s="60"/>
      <c r="CO89" s="60"/>
      <c r="CP89" s="60"/>
      <c r="CQ89" s="60"/>
      <c r="CR89" s="60"/>
      <c r="CS89" s="60"/>
      <c r="CT89" s="60"/>
      <c r="CU89" s="60"/>
      <c r="CV89" s="60"/>
      <c r="CW89" s="60"/>
      <c r="CX89" s="60"/>
      <c r="CY89" s="60"/>
      <c r="CZ89" s="60"/>
      <c r="DA89" s="60"/>
      <c r="DB89" s="60"/>
      <c r="DC89" s="60"/>
      <c r="DD89" s="60"/>
      <c r="DE89" s="60"/>
      <c r="DF89" s="60"/>
      <c r="DG89" s="60"/>
      <c r="DH89" s="60"/>
      <c r="DI89" s="60"/>
      <c r="DJ89" s="60"/>
      <c r="DK89" s="60"/>
      <c r="DL89" s="60"/>
      <c r="DM89" s="60"/>
      <c r="DN89" s="60"/>
      <c r="DO89" s="60"/>
      <c r="DP89" s="60"/>
      <c r="DQ89" s="60"/>
      <c r="DR89" s="60"/>
      <c r="DS89" s="60"/>
      <c r="DT89" s="60"/>
      <c r="DU89" s="60"/>
      <c r="DV89" s="60"/>
      <c r="DW89" s="60"/>
      <c r="DX89" s="60"/>
      <c r="DY89" s="60"/>
      <c r="DZ89" s="60"/>
      <c r="EA89" s="60"/>
      <c r="EB89" s="60"/>
      <c r="EC89" s="60"/>
      <c r="ED89" s="60"/>
      <c r="EE89" s="60"/>
      <c r="EF89" s="60"/>
      <c r="EG89" s="60"/>
      <c r="EH89" s="60"/>
      <c r="EI89" s="60"/>
      <c r="EJ89" s="60"/>
      <c r="EK89" s="60"/>
      <c r="EL89" s="60"/>
      <c r="EM89" s="60"/>
      <c r="EN89" s="60"/>
      <c r="EO89" s="60"/>
      <c r="EP89" s="60"/>
      <c r="EQ89" s="60"/>
      <c r="ER89" s="60"/>
      <c r="ES89" s="60"/>
      <c r="ET89" s="60"/>
    </row>
    <row r="90" spans="2:150" s="1" customFormat="1" ht="30" x14ac:dyDescent="0.25">
      <c r="B90" s="210">
        <v>86</v>
      </c>
      <c r="C90" s="235">
        <v>43084</v>
      </c>
      <c r="D90" s="211" t="s">
        <v>331</v>
      </c>
      <c r="E90" s="211" t="s">
        <v>74</v>
      </c>
      <c r="F90" s="211" t="s">
        <v>372</v>
      </c>
      <c r="G90" s="211" t="s">
        <v>71</v>
      </c>
      <c r="H90" s="211" t="s">
        <v>410</v>
      </c>
      <c r="I90" s="211" t="s">
        <v>101</v>
      </c>
      <c r="J90" s="211" t="s">
        <v>134</v>
      </c>
      <c r="K90" s="245" t="s">
        <v>418</v>
      </c>
      <c r="L90" s="210">
        <v>5</v>
      </c>
      <c r="M90" s="252">
        <v>1</v>
      </c>
      <c r="N90" s="210">
        <v>5</v>
      </c>
      <c r="O90" s="212">
        <v>5</v>
      </c>
      <c r="P90" s="213">
        <v>5</v>
      </c>
      <c r="Q90" s="210">
        <v>5</v>
      </c>
      <c r="R90" s="212">
        <v>5</v>
      </c>
      <c r="S90" s="212">
        <v>5</v>
      </c>
      <c r="T90" s="212">
        <v>5</v>
      </c>
      <c r="U90" s="212">
        <v>5</v>
      </c>
      <c r="V90" s="213">
        <v>5</v>
      </c>
      <c r="W90" s="210">
        <v>5</v>
      </c>
      <c r="X90" s="213">
        <v>5</v>
      </c>
      <c r="Y90" s="254">
        <v>1</v>
      </c>
      <c r="Z90" s="213">
        <v>5</v>
      </c>
      <c r="AA90" s="174"/>
      <c r="AB90" s="24"/>
      <c r="AC90" s="66"/>
      <c r="AD90" s="66"/>
      <c r="AE90" s="55"/>
      <c r="AF90" s="55"/>
      <c r="AG90" s="55"/>
      <c r="AH90" s="55"/>
      <c r="AI90" s="55"/>
      <c r="AJ90" s="55"/>
      <c r="AK90" s="55"/>
      <c r="AL90" s="55"/>
      <c r="AM90" s="55"/>
      <c r="AN90" s="55"/>
      <c r="AO90" s="55"/>
      <c r="AP90" s="55"/>
      <c r="AQ90" s="55"/>
      <c r="AR90" s="55"/>
      <c r="AS90" s="55"/>
      <c r="AT90" s="55"/>
      <c r="AU90" s="55"/>
      <c r="AV90" s="55"/>
      <c r="AW90" s="55"/>
      <c r="AX90" s="55"/>
      <c r="AY90" s="55"/>
      <c r="BB90" s="55"/>
      <c r="BC90" s="55"/>
      <c r="BD90" s="55"/>
      <c r="BE90" s="55"/>
      <c r="BF90" s="55"/>
      <c r="BG90" s="55"/>
      <c r="BH90" s="55"/>
      <c r="BI90" s="55"/>
      <c r="BJ90" s="55"/>
      <c r="BK90" s="55"/>
      <c r="BL90" s="55"/>
      <c r="BM90" s="55"/>
      <c r="BN90" s="55"/>
      <c r="BO90" s="55"/>
      <c r="BP90" s="55"/>
      <c r="BQ90" s="55"/>
      <c r="BR90" s="161"/>
      <c r="BS90" s="55"/>
      <c r="BT90" s="55"/>
      <c r="BU90" s="55"/>
      <c r="BV90" s="55"/>
      <c r="BW90" s="55"/>
      <c r="BX90" s="55"/>
      <c r="BY90" s="55"/>
      <c r="BZ90" s="55"/>
      <c r="CA90" s="55"/>
      <c r="CB90" s="55"/>
      <c r="CC90" s="55"/>
      <c r="CD90" s="55"/>
      <c r="CE90" s="55"/>
      <c r="CF90" s="55"/>
      <c r="CG90" s="55"/>
      <c r="CH90" s="55"/>
      <c r="CI90" s="60"/>
      <c r="CJ90" s="60"/>
      <c r="CK90" s="60"/>
      <c r="CL90" s="60"/>
      <c r="CM90" s="55"/>
      <c r="CN90" s="60"/>
      <c r="CO90" s="60"/>
      <c r="CP90" s="60"/>
      <c r="CQ90" s="60"/>
      <c r="CR90" s="60"/>
      <c r="CS90" s="60"/>
      <c r="CT90" s="60"/>
      <c r="CU90" s="60"/>
      <c r="CV90" s="60"/>
      <c r="CW90" s="60"/>
      <c r="CX90" s="60"/>
      <c r="CY90" s="60"/>
      <c r="CZ90" s="60"/>
      <c r="DA90" s="60"/>
      <c r="DB90" s="60"/>
      <c r="DC90" s="60"/>
      <c r="DD90" s="60"/>
      <c r="DE90" s="60"/>
      <c r="DF90" s="60"/>
      <c r="DG90" s="60"/>
      <c r="DH90" s="60"/>
      <c r="DI90" s="60"/>
      <c r="DJ90" s="60"/>
      <c r="DK90" s="60"/>
      <c r="DL90" s="60"/>
      <c r="DM90" s="60"/>
      <c r="DN90" s="60"/>
      <c r="DO90" s="60"/>
      <c r="DP90" s="60"/>
      <c r="DQ90" s="60"/>
      <c r="DR90" s="60"/>
      <c r="DS90" s="60"/>
      <c r="DT90" s="60"/>
      <c r="DU90" s="60"/>
      <c r="DV90" s="60"/>
      <c r="DW90" s="60"/>
      <c r="DX90" s="60"/>
      <c r="DY90" s="60"/>
      <c r="DZ90" s="60"/>
      <c r="EA90" s="60"/>
      <c r="EB90" s="60"/>
      <c r="EC90" s="60"/>
      <c r="ED90" s="60"/>
      <c r="EE90" s="60"/>
      <c r="EF90" s="60"/>
      <c r="EG90" s="60"/>
      <c r="EH90" s="60"/>
      <c r="EI90" s="60"/>
      <c r="EJ90" s="60"/>
      <c r="EK90" s="60"/>
      <c r="EL90" s="60"/>
      <c r="EM90" s="60"/>
      <c r="EN90" s="60"/>
      <c r="EO90" s="60"/>
      <c r="EP90" s="60"/>
      <c r="EQ90" s="60"/>
      <c r="ER90" s="60"/>
      <c r="ES90" s="60"/>
      <c r="ET90" s="60"/>
    </row>
    <row r="91" spans="2:150" s="1" customFormat="1" ht="45" x14ac:dyDescent="0.25">
      <c r="B91" s="210">
        <v>87</v>
      </c>
      <c r="C91" s="235">
        <v>43084</v>
      </c>
      <c r="D91" s="211" t="s">
        <v>328</v>
      </c>
      <c r="E91" s="211" t="s">
        <v>74</v>
      </c>
      <c r="F91" s="211" t="s">
        <v>43</v>
      </c>
      <c r="G91" s="211" t="s">
        <v>357</v>
      </c>
      <c r="H91" s="211" t="s">
        <v>410</v>
      </c>
      <c r="I91" s="211" t="s">
        <v>93</v>
      </c>
      <c r="J91" s="211" t="s">
        <v>414</v>
      </c>
      <c r="K91" s="245" t="s">
        <v>418</v>
      </c>
      <c r="L91" s="210">
        <v>1</v>
      </c>
      <c r="M91" s="252">
        <v>1</v>
      </c>
      <c r="N91" s="210">
        <v>1</v>
      </c>
      <c r="O91" s="212">
        <v>1</v>
      </c>
      <c r="P91" s="213">
        <v>2</v>
      </c>
      <c r="Q91" s="210">
        <v>1</v>
      </c>
      <c r="R91" s="212">
        <v>1</v>
      </c>
      <c r="S91" s="212">
        <v>4</v>
      </c>
      <c r="T91" s="212">
        <v>1</v>
      </c>
      <c r="U91" s="212">
        <v>1</v>
      </c>
      <c r="V91" s="213">
        <v>1</v>
      </c>
      <c r="W91" s="210">
        <v>1</v>
      </c>
      <c r="X91" s="213">
        <v>1</v>
      </c>
      <c r="Y91" s="254">
        <v>1</v>
      </c>
      <c r="Z91" s="213">
        <v>1</v>
      </c>
      <c r="AA91" s="174"/>
      <c r="AB91" s="24"/>
      <c r="AC91" s="66"/>
      <c r="AD91" s="66"/>
      <c r="AE91" s="55"/>
      <c r="AF91" s="55"/>
      <c r="AG91" s="55"/>
      <c r="AH91" s="55"/>
      <c r="AI91" s="55"/>
      <c r="AJ91" s="55"/>
      <c r="AK91" s="55"/>
      <c r="AL91" s="55"/>
      <c r="AM91" s="55"/>
      <c r="AN91" s="55"/>
      <c r="AO91" s="55"/>
      <c r="AP91" s="55"/>
      <c r="AQ91" s="55"/>
      <c r="AR91" s="55"/>
      <c r="AS91" s="55"/>
      <c r="AT91" s="55"/>
      <c r="AU91" s="55"/>
      <c r="AV91" s="55"/>
      <c r="AW91" s="55"/>
      <c r="AX91" s="55"/>
      <c r="AY91" s="55"/>
      <c r="BB91" s="55"/>
      <c r="BC91" s="55"/>
      <c r="BD91" s="55"/>
      <c r="BE91" s="55"/>
      <c r="BF91" s="55"/>
      <c r="BG91" s="55"/>
      <c r="BH91" s="55"/>
      <c r="BI91" s="55"/>
      <c r="BJ91" s="55"/>
      <c r="BK91" s="55"/>
      <c r="BL91" s="55"/>
      <c r="BM91" s="55"/>
      <c r="BN91" s="55"/>
      <c r="BO91" s="55"/>
      <c r="BP91" s="55"/>
      <c r="BQ91" s="55"/>
      <c r="BR91" s="161"/>
      <c r="BS91" s="55"/>
      <c r="BT91" s="55"/>
      <c r="BU91" s="55"/>
      <c r="BV91" s="55"/>
      <c r="BW91" s="55"/>
      <c r="BX91" s="55"/>
      <c r="BY91" s="55"/>
      <c r="BZ91" s="55"/>
      <c r="CA91" s="55"/>
      <c r="CB91" s="55"/>
      <c r="CC91" s="55"/>
      <c r="CD91" s="55"/>
      <c r="CE91" s="55"/>
      <c r="CF91" s="55"/>
      <c r="CG91" s="55"/>
      <c r="CH91" s="55"/>
      <c r="CI91" s="60"/>
      <c r="CJ91" s="60"/>
      <c r="CK91" s="60"/>
      <c r="CL91" s="60"/>
      <c r="CM91" s="55"/>
      <c r="CN91" s="60"/>
      <c r="CO91" s="60"/>
      <c r="CP91" s="60"/>
      <c r="CQ91" s="60"/>
      <c r="CR91" s="60"/>
      <c r="CS91" s="60"/>
      <c r="CT91" s="60"/>
      <c r="CU91" s="60"/>
      <c r="CV91" s="60"/>
      <c r="CW91" s="60"/>
      <c r="CX91" s="60"/>
      <c r="CY91" s="60"/>
      <c r="CZ91" s="60"/>
      <c r="DA91" s="60"/>
      <c r="DB91" s="60"/>
      <c r="DC91" s="60"/>
      <c r="DD91" s="60"/>
      <c r="DE91" s="60"/>
      <c r="DF91" s="60"/>
      <c r="DG91" s="60"/>
      <c r="DH91" s="60"/>
      <c r="DI91" s="60"/>
      <c r="DJ91" s="60"/>
      <c r="DK91" s="60"/>
      <c r="DL91" s="60"/>
      <c r="DM91" s="60"/>
      <c r="DN91" s="60"/>
      <c r="DO91" s="60"/>
      <c r="DP91" s="60"/>
      <c r="DQ91" s="60"/>
      <c r="DR91" s="60"/>
      <c r="DS91" s="60"/>
      <c r="DT91" s="60"/>
      <c r="DU91" s="60"/>
      <c r="DV91" s="60"/>
      <c r="DW91" s="60"/>
      <c r="DX91" s="60"/>
      <c r="DY91" s="60"/>
      <c r="DZ91" s="60"/>
      <c r="EA91" s="60"/>
      <c r="EB91" s="60"/>
      <c r="EC91" s="60"/>
      <c r="ED91" s="60"/>
      <c r="EE91" s="60"/>
      <c r="EF91" s="60"/>
      <c r="EG91" s="60"/>
      <c r="EH91" s="60"/>
      <c r="EI91" s="60"/>
      <c r="EJ91" s="60"/>
      <c r="EK91" s="60"/>
      <c r="EL91" s="60"/>
      <c r="EM91" s="60"/>
      <c r="EN91" s="60"/>
      <c r="EO91" s="60"/>
      <c r="EP91" s="60"/>
      <c r="EQ91" s="60"/>
      <c r="ER91" s="60"/>
      <c r="ES91" s="60"/>
      <c r="ET91" s="60"/>
    </row>
    <row r="92" spans="2:150" s="1" customFormat="1" x14ac:dyDescent="0.25">
      <c r="B92" s="210">
        <v>88</v>
      </c>
      <c r="C92" s="235">
        <v>43084</v>
      </c>
      <c r="D92" s="211" t="s">
        <v>328</v>
      </c>
      <c r="E92" s="211" t="s">
        <v>74</v>
      </c>
      <c r="F92" s="211" t="s">
        <v>43</v>
      </c>
      <c r="G92" s="211" t="s">
        <v>357</v>
      </c>
      <c r="H92" s="211" t="s">
        <v>411</v>
      </c>
      <c r="I92" s="211" t="s">
        <v>97</v>
      </c>
      <c r="J92" s="211" t="s">
        <v>130</v>
      </c>
      <c r="K92" s="245" t="s">
        <v>418</v>
      </c>
      <c r="L92" s="210"/>
      <c r="M92" s="252">
        <v>1</v>
      </c>
      <c r="N92" s="210">
        <v>4</v>
      </c>
      <c r="O92" s="212">
        <v>1</v>
      </c>
      <c r="P92" s="213">
        <v>3</v>
      </c>
      <c r="Q92" s="210">
        <v>5</v>
      </c>
      <c r="R92" s="212">
        <v>3</v>
      </c>
      <c r="S92" s="212">
        <v>4</v>
      </c>
      <c r="T92" s="212">
        <v>5</v>
      </c>
      <c r="U92" s="212">
        <v>4</v>
      </c>
      <c r="V92" s="213">
        <v>3</v>
      </c>
      <c r="W92" s="210">
        <v>3</v>
      </c>
      <c r="X92" s="213">
        <v>4</v>
      </c>
      <c r="Y92" s="254">
        <v>1</v>
      </c>
      <c r="Z92" s="213">
        <v>3</v>
      </c>
      <c r="AA92" s="174"/>
      <c r="AB92" s="24"/>
      <c r="AC92" s="66"/>
      <c r="AD92" s="66"/>
      <c r="AE92" s="55"/>
      <c r="AF92" s="55"/>
      <c r="AG92" s="55"/>
      <c r="AH92" s="55"/>
      <c r="AI92" s="55"/>
      <c r="AJ92" s="55"/>
      <c r="AK92" s="55"/>
      <c r="AL92" s="55"/>
      <c r="AM92" s="55"/>
      <c r="AN92" s="55"/>
      <c r="AO92" s="55"/>
      <c r="AP92" s="55"/>
      <c r="AQ92" s="55"/>
      <c r="AR92" s="55"/>
      <c r="AS92" s="55"/>
      <c r="AT92" s="55"/>
      <c r="AU92" s="55"/>
      <c r="AV92" s="55"/>
      <c r="AW92" s="55"/>
      <c r="AX92" s="55"/>
      <c r="AY92" s="55"/>
      <c r="BB92" s="55"/>
      <c r="BC92" s="55"/>
      <c r="BD92" s="55"/>
      <c r="BE92" s="55"/>
      <c r="BF92" s="55"/>
      <c r="BG92" s="55"/>
      <c r="BH92" s="55"/>
      <c r="BI92" s="55"/>
      <c r="BJ92" s="55"/>
      <c r="BK92" s="55"/>
      <c r="BL92" s="55"/>
      <c r="BM92" s="55"/>
      <c r="BN92" s="55"/>
      <c r="BO92" s="55"/>
      <c r="BP92" s="55"/>
      <c r="BQ92" s="55"/>
      <c r="BR92" s="161"/>
      <c r="BS92" s="55"/>
      <c r="BT92" s="55"/>
      <c r="BU92" s="55"/>
      <c r="BV92" s="55"/>
      <c r="BW92" s="55"/>
      <c r="BX92" s="55"/>
      <c r="BY92" s="55"/>
      <c r="BZ92" s="55"/>
      <c r="CA92" s="55"/>
      <c r="CB92" s="55"/>
      <c r="CC92" s="55"/>
      <c r="CD92" s="55"/>
      <c r="CE92" s="55"/>
      <c r="CF92" s="55"/>
      <c r="CG92" s="55"/>
      <c r="CH92" s="55"/>
      <c r="CI92" s="60"/>
      <c r="CJ92" s="60"/>
      <c r="CK92" s="60"/>
      <c r="CL92" s="60"/>
      <c r="CM92" s="55"/>
      <c r="CN92" s="60"/>
      <c r="CO92" s="60"/>
      <c r="CP92" s="60"/>
      <c r="CQ92" s="60"/>
      <c r="CR92" s="60"/>
      <c r="CS92" s="60"/>
      <c r="CT92" s="60"/>
      <c r="CU92" s="60"/>
      <c r="CV92" s="60"/>
      <c r="CW92" s="60"/>
      <c r="CX92" s="60"/>
      <c r="CY92" s="60"/>
      <c r="CZ92" s="60"/>
      <c r="DA92" s="60"/>
      <c r="DB92" s="60"/>
      <c r="DC92" s="60"/>
      <c r="DD92" s="60"/>
      <c r="DE92" s="60"/>
      <c r="DF92" s="60"/>
      <c r="DG92" s="60"/>
      <c r="DH92" s="60"/>
      <c r="DI92" s="60"/>
      <c r="DJ92" s="60"/>
      <c r="DK92" s="60"/>
      <c r="DL92" s="60"/>
      <c r="DM92" s="60"/>
      <c r="DN92" s="60"/>
      <c r="DO92" s="60"/>
      <c r="DP92" s="60"/>
      <c r="DQ92" s="60"/>
      <c r="DR92" s="60"/>
      <c r="DS92" s="60"/>
      <c r="DT92" s="60"/>
      <c r="DU92" s="60"/>
      <c r="DV92" s="60"/>
      <c r="DW92" s="60"/>
      <c r="DX92" s="60"/>
      <c r="DY92" s="60"/>
      <c r="DZ92" s="60"/>
      <c r="EA92" s="60"/>
      <c r="EB92" s="60"/>
      <c r="EC92" s="60"/>
      <c r="ED92" s="60"/>
      <c r="EE92" s="60"/>
      <c r="EF92" s="60"/>
      <c r="EG92" s="60"/>
      <c r="EH92" s="60"/>
      <c r="EI92" s="60"/>
      <c r="EJ92" s="60"/>
      <c r="EK92" s="60"/>
      <c r="EL92" s="60"/>
      <c r="EM92" s="60"/>
      <c r="EN92" s="60"/>
      <c r="EO92" s="60"/>
      <c r="EP92" s="60"/>
      <c r="EQ92" s="60"/>
      <c r="ER92" s="60"/>
      <c r="ES92" s="60"/>
      <c r="ET92" s="60"/>
    </row>
    <row r="93" spans="2:150" s="1" customFormat="1" ht="30" x14ac:dyDescent="0.25">
      <c r="B93" s="210">
        <v>89</v>
      </c>
      <c r="C93" s="235">
        <v>43084</v>
      </c>
      <c r="D93" s="211" t="s">
        <v>328</v>
      </c>
      <c r="E93" s="211" t="s">
        <v>172</v>
      </c>
      <c r="F93" s="211" t="s">
        <v>43</v>
      </c>
      <c r="G93" s="211" t="s">
        <v>357</v>
      </c>
      <c r="H93" s="211" t="s">
        <v>410</v>
      </c>
      <c r="I93" s="211" t="s">
        <v>115</v>
      </c>
      <c r="J93" s="211" t="s">
        <v>148</v>
      </c>
      <c r="K93" s="245" t="s">
        <v>419</v>
      </c>
      <c r="L93" s="210">
        <v>4</v>
      </c>
      <c r="M93" s="252">
        <v>1</v>
      </c>
      <c r="N93" s="210">
        <v>4</v>
      </c>
      <c r="O93" s="212">
        <v>3</v>
      </c>
      <c r="P93" s="213">
        <v>4</v>
      </c>
      <c r="Q93" s="210">
        <v>4</v>
      </c>
      <c r="R93" s="212">
        <v>5</v>
      </c>
      <c r="S93" s="212">
        <v>5</v>
      </c>
      <c r="T93" s="212">
        <v>4</v>
      </c>
      <c r="U93" s="212">
        <v>5</v>
      </c>
      <c r="V93" s="213">
        <v>3</v>
      </c>
      <c r="W93" s="210">
        <v>4</v>
      </c>
      <c r="X93" s="213">
        <v>4</v>
      </c>
      <c r="Y93" s="254">
        <v>1</v>
      </c>
      <c r="Z93" s="213">
        <v>4</v>
      </c>
      <c r="AA93" s="174"/>
      <c r="AB93" s="24"/>
      <c r="AC93" s="66"/>
      <c r="AD93" s="66"/>
      <c r="AE93" s="55"/>
      <c r="AF93" s="55"/>
      <c r="AG93" s="55"/>
      <c r="AH93" s="55"/>
      <c r="AI93" s="55"/>
      <c r="AJ93" s="55"/>
      <c r="AK93" s="55"/>
      <c r="AL93" s="55"/>
      <c r="AM93" s="55"/>
      <c r="AN93" s="55"/>
      <c r="AO93" s="55"/>
      <c r="AP93" s="55"/>
      <c r="AQ93" s="55"/>
      <c r="AR93" s="55"/>
      <c r="AS93" s="55"/>
      <c r="AT93" s="55"/>
      <c r="AU93" s="55"/>
      <c r="AV93" s="55"/>
      <c r="AW93" s="55"/>
      <c r="AX93" s="55"/>
      <c r="AY93" s="55"/>
      <c r="BB93" s="55"/>
      <c r="BC93" s="55"/>
      <c r="BD93" s="55"/>
      <c r="BE93" s="55"/>
      <c r="BF93" s="55"/>
      <c r="BG93" s="55"/>
      <c r="BH93" s="55"/>
      <c r="BI93" s="55"/>
      <c r="BJ93" s="55"/>
      <c r="BK93" s="55"/>
      <c r="BL93" s="55"/>
      <c r="BM93" s="55"/>
      <c r="BN93" s="55"/>
      <c r="BO93" s="55"/>
      <c r="BP93" s="55"/>
      <c r="BQ93" s="55"/>
      <c r="BR93" s="161"/>
      <c r="BS93" s="55"/>
      <c r="BT93" s="55"/>
      <c r="BU93" s="55"/>
      <c r="BV93" s="55"/>
      <c r="BW93" s="55"/>
      <c r="BX93" s="55"/>
      <c r="BY93" s="55"/>
      <c r="BZ93" s="55"/>
      <c r="CA93" s="55"/>
      <c r="CB93" s="55"/>
      <c r="CC93" s="55"/>
      <c r="CD93" s="55"/>
      <c r="CE93" s="55"/>
      <c r="CF93" s="55"/>
      <c r="CG93" s="55"/>
      <c r="CH93" s="55"/>
      <c r="CI93" s="60"/>
      <c r="CJ93" s="60"/>
      <c r="CK93" s="60"/>
      <c r="CL93" s="60"/>
      <c r="CM93" s="55"/>
      <c r="CN93" s="60"/>
      <c r="CO93" s="60"/>
      <c r="CP93" s="60"/>
      <c r="CQ93" s="60"/>
      <c r="CR93" s="60"/>
      <c r="CS93" s="60"/>
      <c r="CT93" s="60"/>
      <c r="CU93" s="60"/>
      <c r="CV93" s="60"/>
      <c r="CW93" s="60"/>
      <c r="CX93" s="60"/>
      <c r="CY93" s="60"/>
      <c r="CZ93" s="60"/>
      <c r="DA93" s="60"/>
      <c r="DB93" s="60"/>
      <c r="DC93" s="60"/>
      <c r="DD93" s="60"/>
      <c r="DE93" s="60"/>
      <c r="DF93" s="60"/>
      <c r="DG93" s="60"/>
      <c r="DH93" s="60"/>
      <c r="DI93" s="60"/>
      <c r="DJ93" s="60"/>
      <c r="DK93" s="60"/>
      <c r="DL93" s="60"/>
      <c r="DM93" s="60"/>
      <c r="DN93" s="60"/>
      <c r="DO93" s="60"/>
      <c r="DP93" s="60"/>
      <c r="DQ93" s="60"/>
      <c r="DR93" s="60"/>
      <c r="DS93" s="60"/>
      <c r="DT93" s="60"/>
      <c r="DU93" s="60"/>
      <c r="DV93" s="60"/>
      <c r="DW93" s="60"/>
      <c r="DX93" s="60"/>
      <c r="DY93" s="60"/>
      <c r="DZ93" s="60"/>
      <c r="EA93" s="60"/>
      <c r="EB93" s="60"/>
      <c r="EC93" s="60"/>
      <c r="ED93" s="60"/>
      <c r="EE93" s="60"/>
      <c r="EF93" s="60"/>
      <c r="EG93" s="60"/>
      <c r="EH93" s="60"/>
      <c r="EI93" s="60"/>
      <c r="EJ93" s="60"/>
      <c r="EK93" s="60"/>
      <c r="EL93" s="60"/>
      <c r="EM93" s="60"/>
      <c r="EN93" s="60"/>
      <c r="EO93" s="60"/>
      <c r="EP93" s="60"/>
      <c r="EQ93" s="60"/>
      <c r="ER93" s="60"/>
      <c r="ES93" s="60"/>
      <c r="ET93" s="60"/>
    </row>
    <row r="94" spans="2:150" s="1" customFormat="1" ht="30" x14ac:dyDescent="0.25">
      <c r="B94" s="210">
        <v>90</v>
      </c>
      <c r="C94" s="235">
        <v>43084</v>
      </c>
      <c r="D94" s="211" t="s">
        <v>328</v>
      </c>
      <c r="E94" s="211" t="s">
        <v>75</v>
      </c>
      <c r="F94" s="211" t="s">
        <v>363</v>
      </c>
      <c r="G94" s="211" t="s">
        <v>70</v>
      </c>
      <c r="H94" s="211" t="s">
        <v>410</v>
      </c>
      <c r="I94" s="211" t="s">
        <v>113</v>
      </c>
      <c r="J94" s="211" t="s">
        <v>146</v>
      </c>
      <c r="K94" s="245" t="s">
        <v>419</v>
      </c>
      <c r="L94" s="210">
        <v>3</v>
      </c>
      <c r="M94" s="252">
        <v>1</v>
      </c>
      <c r="N94" s="210">
        <v>5</v>
      </c>
      <c r="O94" s="212">
        <v>4</v>
      </c>
      <c r="P94" s="213"/>
      <c r="Q94" s="210"/>
      <c r="R94" s="212">
        <v>5</v>
      </c>
      <c r="S94" s="212">
        <v>5</v>
      </c>
      <c r="T94" s="212"/>
      <c r="U94" s="212">
        <v>5</v>
      </c>
      <c r="V94" s="213">
        <v>3</v>
      </c>
      <c r="W94" s="210">
        <v>4</v>
      </c>
      <c r="X94" s="213">
        <v>5</v>
      </c>
      <c r="Y94" s="254">
        <v>1</v>
      </c>
      <c r="Z94" s="213">
        <v>5</v>
      </c>
      <c r="AA94" s="174"/>
      <c r="AB94" s="24"/>
      <c r="AC94" s="66"/>
      <c r="AD94" s="66"/>
      <c r="AE94" s="55"/>
      <c r="AF94" s="55"/>
      <c r="AG94" s="55"/>
      <c r="AH94" s="55"/>
      <c r="AI94" s="55"/>
      <c r="AJ94" s="55"/>
      <c r="AK94" s="55"/>
      <c r="AL94" s="55"/>
      <c r="AM94" s="55"/>
      <c r="AN94" s="55"/>
      <c r="AO94" s="55"/>
      <c r="AP94" s="55"/>
      <c r="AQ94" s="55"/>
      <c r="AR94" s="55"/>
      <c r="AS94" s="55"/>
      <c r="AT94" s="55"/>
      <c r="AU94" s="55"/>
      <c r="AV94" s="55"/>
      <c r="AW94" s="55"/>
      <c r="AX94" s="55"/>
      <c r="AY94" s="55"/>
      <c r="BB94" s="55"/>
      <c r="BC94" s="55"/>
      <c r="BD94" s="55"/>
      <c r="BE94" s="55"/>
      <c r="BF94" s="55"/>
      <c r="BG94" s="55"/>
      <c r="BH94" s="55"/>
      <c r="BI94" s="55"/>
      <c r="BJ94" s="55"/>
      <c r="BK94" s="55"/>
      <c r="BL94" s="55"/>
      <c r="BM94" s="55"/>
      <c r="BN94" s="55"/>
      <c r="BO94" s="55"/>
      <c r="BP94" s="55"/>
      <c r="BQ94" s="55"/>
      <c r="BR94" s="161"/>
      <c r="BS94" s="55"/>
      <c r="BT94" s="55"/>
      <c r="BU94" s="55"/>
      <c r="BV94" s="55"/>
      <c r="BW94" s="55"/>
      <c r="BX94" s="55"/>
      <c r="BY94" s="55"/>
      <c r="BZ94" s="55"/>
      <c r="CA94" s="55"/>
      <c r="CB94" s="55"/>
      <c r="CC94" s="55"/>
      <c r="CD94" s="55"/>
      <c r="CE94" s="55"/>
      <c r="CF94" s="55"/>
      <c r="CG94" s="55"/>
      <c r="CH94" s="55"/>
      <c r="CI94" s="60"/>
      <c r="CJ94" s="60"/>
      <c r="CK94" s="60"/>
      <c r="CL94" s="60"/>
      <c r="CM94" s="55"/>
      <c r="CN94" s="60"/>
      <c r="CO94" s="60"/>
      <c r="CP94" s="60"/>
      <c r="CQ94" s="60"/>
      <c r="CR94" s="60"/>
      <c r="CS94" s="60"/>
      <c r="CT94" s="60"/>
      <c r="CU94" s="60"/>
      <c r="CV94" s="60"/>
      <c r="CW94" s="60"/>
      <c r="CX94" s="60"/>
      <c r="CY94" s="60"/>
      <c r="CZ94" s="60"/>
      <c r="DA94" s="60"/>
      <c r="DB94" s="60"/>
      <c r="DC94" s="60"/>
      <c r="DD94" s="60"/>
      <c r="DE94" s="60"/>
      <c r="DF94" s="60"/>
      <c r="DG94" s="60"/>
      <c r="DH94" s="60"/>
      <c r="DI94" s="60"/>
      <c r="DJ94" s="60"/>
      <c r="DK94" s="60"/>
      <c r="DL94" s="60"/>
      <c r="DM94" s="60"/>
      <c r="DN94" s="60"/>
      <c r="DO94" s="60"/>
      <c r="DP94" s="60"/>
      <c r="DQ94" s="60"/>
      <c r="DR94" s="60"/>
      <c r="DS94" s="60"/>
      <c r="DT94" s="60"/>
      <c r="DU94" s="60"/>
      <c r="DV94" s="60"/>
      <c r="DW94" s="60"/>
      <c r="DX94" s="60"/>
      <c r="DY94" s="60"/>
      <c r="DZ94" s="60"/>
      <c r="EA94" s="60"/>
      <c r="EB94" s="60"/>
      <c r="EC94" s="60"/>
      <c r="ED94" s="60"/>
      <c r="EE94" s="60"/>
      <c r="EF94" s="60"/>
      <c r="EG94" s="60"/>
      <c r="EH94" s="60"/>
      <c r="EI94" s="60"/>
      <c r="EJ94" s="60"/>
      <c r="EK94" s="60"/>
      <c r="EL94" s="60"/>
      <c r="EM94" s="60"/>
      <c r="EN94" s="60"/>
      <c r="EO94" s="60"/>
      <c r="EP94" s="60"/>
      <c r="EQ94" s="60"/>
      <c r="ER94" s="60"/>
      <c r="ES94" s="60"/>
      <c r="ET94" s="60"/>
    </row>
    <row r="95" spans="2:150" s="1" customFormat="1" ht="30" x14ac:dyDescent="0.25">
      <c r="B95" s="210">
        <v>91</v>
      </c>
      <c r="C95" s="235">
        <v>43084</v>
      </c>
      <c r="D95" s="211" t="s">
        <v>328</v>
      </c>
      <c r="E95" s="211" t="s">
        <v>75</v>
      </c>
      <c r="F95" s="211" t="s">
        <v>43</v>
      </c>
      <c r="G95" s="211" t="s">
        <v>357</v>
      </c>
      <c r="H95" s="211" t="s">
        <v>410</v>
      </c>
      <c r="I95" s="211" t="s">
        <v>114</v>
      </c>
      <c r="J95" s="211" t="s">
        <v>147</v>
      </c>
      <c r="K95" s="245" t="s">
        <v>419</v>
      </c>
      <c r="L95" s="210">
        <v>5</v>
      </c>
      <c r="M95" s="252">
        <v>1</v>
      </c>
      <c r="N95" s="210">
        <v>5</v>
      </c>
      <c r="O95" s="212">
        <v>5</v>
      </c>
      <c r="P95" s="213">
        <v>5</v>
      </c>
      <c r="Q95" s="210">
        <v>5</v>
      </c>
      <c r="R95" s="212"/>
      <c r="S95" s="212">
        <v>5</v>
      </c>
      <c r="T95" s="212">
        <v>4</v>
      </c>
      <c r="U95" s="212">
        <v>5</v>
      </c>
      <c r="V95" s="213">
        <v>4</v>
      </c>
      <c r="W95" s="210">
        <v>5</v>
      </c>
      <c r="X95" s="213">
        <v>5</v>
      </c>
      <c r="Y95" s="254">
        <v>1</v>
      </c>
      <c r="Z95" s="213">
        <v>5</v>
      </c>
      <c r="AA95" s="174"/>
      <c r="AB95" s="24"/>
      <c r="AC95" s="66"/>
      <c r="AD95" s="66"/>
      <c r="AE95" s="55"/>
      <c r="AF95" s="55"/>
      <c r="AG95" s="55"/>
      <c r="AH95" s="55"/>
      <c r="AI95" s="55"/>
      <c r="AJ95" s="55"/>
      <c r="AK95" s="55"/>
      <c r="AL95" s="55"/>
      <c r="AM95" s="55"/>
      <c r="AN95" s="55"/>
      <c r="AO95" s="55"/>
      <c r="AP95" s="55"/>
      <c r="AQ95" s="55"/>
      <c r="AR95" s="55"/>
      <c r="AS95" s="55"/>
      <c r="AT95" s="55"/>
      <c r="AU95" s="55"/>
      <c r="AV95" s="55"/>
      <c r="AW95" s="55"/>
      <c r="AX95" s="55"/>
      <c r="AY95" s="55"/>
      <c r="BB95" s="55"/>
      <c r="BC95" s="55"/>
      <c r="BD95" s="55"/>
      <c r="BE95" s="55"/>
      <c r="BF95" s="55"/>
      <c r="BG95" s="55"/>
      <c r="BH95" s="55"/>
      <c r="BI95" s="55"/>
      <c r="BJ95" s="55"/>
      <c r="BK95" s="55"/>
      <c r="BL95" s="55"/>
      <c r="BM95" s="55"/>
      <c r="BN95" s="55"/>
      <c r="BO95" s="55"/>
      <c r="BP95" s="55"/>
      <c r="BQ95" s="55"/>
      <c r="BR95" s="161"/>
      <c r="BS95" s="55"/>
      <c r="BT95" s="55"/>
      <c r="BU95" s="55"/>
      <c r="BV95" s="55"/>
      <c r="BW95" s="55"/>
      <c r="BX95" s="55"/>
      <c r="BY95" s="55"/>
      <c r="BZ95" s="55"/>
      <c r="CA95" s="55"/>
      <c r="CB95" s="55"/>
      <c r="CC95" s="55"/>
      <c r="CD95" s="55"/>
      <c r="CE95" s="55"/>
      <c r="CF95" s="55"/>
      <c r="CG95" s="55"/>
      <c r="CH95" s="55"/>
      <c r="CI95" s="60"/>
      <c r="CJ95" s="60"/>
      <c r="CK95" s="60"/>
      <c r="CL95" s="60"/>
      <c r="CM95" s="55"/>
      <c r="CN95" s="60"/>
      <c r="CO95" s="60"/>
      <c r="CP95" s="60"/>
      <c r="CQ95" s="60"/>
      <c r="CR95" s="60"/>
      <c r="CS95" s="60"/>
      <c r="CT95" s="60"/>
      <c r="CU95" s="60"/>
      <c r="CV95" s="60"/>
      <c r="CW95" s="60"/>
      <c r="CX95" s="60"/>
      <c r="CY95" s="60"/>
      <c r="CZ95" s="60"/>
      <c r="DA95" s="60"/>
      <c r="DB95" s="60"/>
      <c r="DC95" s="60"/>
      <c r="DD95" s="60"/>
      <c r="DE95" s="60"/>
      <c r="DF95" s="60"/>
      <c r="DG95" s="60"/>
      <c r="DH95" s="60"/>
      <c r="DI95" s="60"/>
      <c r="DJ95" s="60"/>
      <c r="DK95" s="60"/>
      <c r="DL95" s="60"/>
      <c r="DM95" s="60"/>
      <c r="DN95" s="60"/>
      <c r="DO95" s="60"/>
      <c r="DP95" s="60"/>
      <c r="DQ95" s="60"/>
      <c r="DR95" s="60"/>
      <c r="DS95" s="60"/>
      <c r="DT95" s="60"/>
      <c r="DU95" s="60"/>
      <c r="DV95" s="60"/>
      <c r="DW95" s="60"/>
      <c r="DX95" s="60"/>
      <c r="DY95" s="60"/>
      <c r="DZ95" s="60"/>
      <c r="EA95" s="60"/>
      <c r="EB95" s="60"/>
      <c r="EC95" s="60"/>
      <c r="ED95" s="60"/>
      <c r="EE95" s="60"/>
      <c r="EF95" s="60"/>
      <c r="EG95" s="60"/>
      <c r="EH95" s="60"/>
      <c r="EI95" s="60"/>
      <c r="EJ95" s="60"/>
      <c r="EK95" s="60"/>
      <c r="EL95" s="60"/>
      <c r="EM95" s="60"/>
      <c r="EN95" s="60"/>
      <c r="EO95" s="60"/>
      <c r="EP95" s="60"/>
      <c r="EQ95" s="60"/>
      <c r="ER95" s="60"/>
      <c r="ES95" s="60"/>
      <c r="ET95" s="60"/>
    </row>
    <row r="96" spans="2:150" s="1" customFormat="1" ht="30" x14ac:dyDescent="0.25">
      <c r="B96" s="210">
        <v>92</v>
      </c>
      <c r="C96" s="235">
        <v>43084</v>
      </c>
      <c r="D96" s="211" t="s">
        <v>347</v>
      </c>
      <c r="E96" s="211" t="s">
        <v>74</v>
      </c>
      <c r="F96" s="211" t="s">
        <v>404</v>
      </c>
      <c r="G96" s="211" t="s">
        <v>288</v>
      </c>
      <c r="H96" s="211" t="s">
        <v>410</v>
      </c>
      <c r="I96" s="211" t="s">
        <v>105</v>
      </c>
      <c r="J96" s="211" t="s">
        <v>138</v>
      </c>
      <c r="K96" s="245" t="s">
        <v>419</v>
      </c>
      <c r="L96" s="210">
        <v>1</v>
      </c>
      <c r="M96" s="252">
        <v>1</v>
      </c>
      <c r="N96" s="210">
        <v>2</v>
      </c>
      <c r="O96" s="212">
        <v>1</v>
      </c>
      <c r="P96" s="213">
        <v>1</v>
      </c>
      <c r="Q96" s="210">
        <v>5</v>
      </c>
      <c r="R96" s="212">
        <v>5</v>
      </c>
      <c r="S96" s="212">
        <v>5</v>
      </c>
      <c r="T96" s="212">
        <v>5</v>
      </c>
      <c r="U96" s="212">
        <v>5</v>
      </c>
      <c r="V96" s="213">
        <v>1</v>
      </c>
      <c r="W96" s="210">
        <v>2</v>
      </c>
      <c r="X96" s="213">
        <v>3</v>
      </c>
      <c r="Y96" s="254">
        <v>1</v>
      </c>
      <c r="Z96" s="213">
        <v>1</v>
      </c>
      <c r="AA96" s="174"/>
      <c r="AB96" s="24"/>
      <c r="AC96" s="66"/>
      <c r="AD96" s="66"/>
      <c r="AE96" s="55"/>
      <c r="AF96" s="55"/>
      <c r="AG96" s="55"/>
      <c r="AH96" s="55"/>
      <c r="AI96" s="55"/>
      <c r="AJ96" s="55"/>
      <c r="AK96" s="55"/>
      <c r="AL96" s="55"/>
      <c r="AM96" s="55"/>
      <c r="AN96" s="55"/>
      <c r="AO96" s="55"/>
      <c r="AP96" s="55"/>
      <c r="AQ96" s="55"/>
      <c r="AR96" s="55"/>
      <c r="AS96" s="55"/>
      <c r="AT96" s="55"/>
      <c r="AU96" s="55"/>
      <c r="AV96" s="55"/>
      <c r="AW96" s="55"/>
      <c r="AX96" s="55"/>
      <c r="AY96" s="55"/>
      <c r="BB96" s="55"/>
      <c r="BC96" s="55"/>
      <c r="BD96" s="55"/>
      <c r="BE96" s="55"/>
      <c r="BF96" s="55"/>
      <c r="BG96" s="55"/>
      <c r="BH96" s="55"/>
      <c r="BI96" s="55"/>
      <c r="BJ96" s="55"/>
      <c r="BK96" s="55"/>
      <c r="BL96" s="55"/>
      <c r="BM96" s="55"/>
      <c r="BN96" s="55"/>
      <c r="BO96" s="55"/>
      <c r="BP96" s="55"/>
      <c r="BQ96" s="55"/>
      <c r="BR96" s="161"/>
      <c r="BS96" s="55"/>
      <c r="BT96" s="55"/>
      <c r="BU96" s="55"/>
      <c r="BV96" s="55"/>
      <c r="BW96" s="55"/>
      <c r="BX96" s="55"/>
      <c r="BY96" s="55"/>
      <c r="BZ96" s="55"/>
      <c r="CA96" s="55"/>
      <c r="CB96" s="55"/>
      <c r="CC96" s="55"/>
      <c r="CD96" s="55"/>
      <c r="CE96" s="55"/>
      <c r="CF96" s="55"/>
      <c r="CG96" s="55"/>
      <c r="CH96" s="55"/>
      <c r="CI96" s="60"/>
      <c r="CJ96" s="60"/>
      <c r="CK96" s="60"/>
      <c r="CL96" s="60"/>
      <c r="CM96" s="55"/>
      <c r="CN96" s="60"/>
      <c r="CO96" s="60"/>
      <c r="CP96" s="60"/>
      <c r="CQ96" s="60"/>
      <c r="CR96" s="60"/>
      <c r="CS96" s="60"/>
      <c r="CT96" s="60"/>
      <c r="CU96" s="60"/>
      <c r="CV96" s="60"/>
      <c r="CW96" s="60"/>
      <c r="CX96" s="60"/>
      <c r="CY96" s="60"/>
      <c r="CZ96" s="60"/>
      <c r="DA96" s="60"/>
      <c r="DB96" s="60"/>
      <c r="DC96" s="60"/>
      <c r="DD96" s="60"/>
      <c r="DE96" s="60"/>
      <c r="DF96" s="60"/>
      <c r="DG96" s="60"/>
      <c r="DH96" s="60"/>
      <c r="DI96" s="60"/>
      <c r="DJ96" s="60"/>
      <c r="DK96" s="60"/>
      <c r="DL96" s="60"/>
      <c r="DM96" s="60"/>
      <c r="DN96" s="60"/>
      <c r="DO96" s="60"/>
      <c r="DP96" s="60"/>
      <c r="DQ96" s="60"/>
      <c r="DR96" s="60"/>
      <c r="DS96" s="60"/>
      <c r="DT96" s="60"/>
      <c r="DU96" s="60"/>
      <c r="DV96" s="60"/>
      <c r="DW96" s="60"/>
      <c r="DX96" s="60"/>
      <c r="DY96" s="60"/>
      <c r="DZ96" s="60"/>
      <c r="EA96" s="60"/>
      <c r="EB96" s="60"/>
      <c r="EC96" s="60"/>
      <c r="ED96" s="60"/>
      <c r="EE96" s="60"/>
      <c r="EF96" s="60"/>
      <c r="EG96" s="60"/>
      <c r="EH96" s="60"/>
      <c r="EI96" s="60"/>
      <c r="EJ96" s="60"/>
      <c r="EK96" s="60"/>
      <c r="EL96" s="60"/>
      <c r="EM96" s="60"/>
      <c r="EN96" s="60"/>
      <c r="EO96" s="60"/>
      <c r="EP96" s="60"/>
      <c r="EQ96" s="60"/>
      <c r="ER96" s="60"/>
      <c r="ES96" s="60"/>
      <c r="ET96" s="60"/>
    </row>
    <row r="97" spans="2:150" s="1" customFormat="1" ht="30" x14ac:dyDescent="0.25">
      <c r="B97" s="210">
        <v>93</v>
      </c>
      <c r="C97" s="235">
        <v>43084</v>
      </c>
      <c r="D97" s="211" t="s">
        <v>328</v>
      </c>
      <c r="E97" s="211" t="s">
        <v>75</v>
      </c>
      <c r="F97" s="211" t="s">
        <v>43</v>
      </c>
      <c r="G97" s="211" t="s">
        <v>357</v>
      </c>
      <c r="H97" s="211" t="s">
        <v>410</v>
      </c>
      <c r="I97" s="211" t="s">
        <v>100</v>
      </c>
      <c r="J97" s="211" t="s">
        <v>133</v>
      </c>
      <c r="K97" s="245" t="s">
        <v>419</v>
      </c>
      <c r="L97" s="210">
        <v>4</v>
      </c>
      <c r="M97" s="252">
        <v>1</v>
      </c>
      <c r="N97" s="210">
        <v>4</v>
      </c>
      <c r="O97" s="212">
        <v>1</v>
      </c>
      <c r="P97" s="213">
        <v>4</v>
      </c>
      <c r="Q97" s="210">
        <v>3</v>
      </c>
      <c r="R97" s="212">
        <v>5</v>
      </c>
      <c r="S97" s="212">
        <v>5</v>
      </c>
      <c r="T97" s="212">
        <v>5</v>
      </c>
      <c r="U97" s="212">
        <v>4</v>
      </c>
      <c r="V97" s="213">
        <v>5</v>
      </c>
      <c r="W97" s="210">
        <v>4</v>
      </c>
      <c r="X97" s="213">
        <v>3</v>
      </c>
      <c r="Y97" s="254">
        <v>1</v>
      </c>
      <c r="Z97" s="213">
        <v>3</v>
      </c>
      <c r="AA97" s="174"/>
      <c r="AB97" s="24"/>
      <c r="AC97" s="66"/>
      <c r="AD97" s="66"/>
      <c r="AE97" s="55"/>
      <c r="AF97" s="55"/>
      <c r="AG97" s="55"/>
      <c r="AH97" s="55"/>
      <c r="AI97" s="55"/>
      <c r="AJ97" s="55"/>
      <c r="AK97" s="55"/>
      <c r="AL97" s="55"/>
      <c r="AM97" s="55"/>
      <c r="AN97" s="55"/>
      <c r="AO97" s="55"/>
      <c r="AP97" s="55"/>
      <c r="AQ97" s="55"/>
      <c r="AR97" s="55"/>
      <c r="AS97" s="55"/>
      <c r="AT97" s="55"/>
      <c r="AU97" s="55"/>
      <c r="AV97" s="55"/>
      <c r="AW97" s="55"/>
      <c r="AX97" s="55"/>
      <c r="AY97" s="55"/>
      <c r="BB97" s="55"/>
      <c r="BC97" s="55"/>
      <c r="BD97" s="55"/>
      <c r="BE97" s="55"/>
      <c r="BF97" s="55"/>
      <c r="BG97" s="55"/>
      <c r="BH97" s="55"/>
      <c r="BI97" s="55"/>
      <c r="BJ97" s="55"/>
      <c r="BK97" s="55"/>
      <c r="BL97" s="55"/>
      <c r="BM97" s="55"/>
      <c r="BN97" s="55"/>
      <c r="BO97" s="55"/>
      <c r="BP97" s="55"/>
      <c r="BQ97" s="55"/>
      <c r="BR97" s="161"/>
      <c r="BS97" s="55"/>
      <c r="BT97" s="55"/>
      <c r="BU97" s="55"/>
      <c r="BV97" s="55"/>
      <c r="BW97" s="55"/>
      <c r="BX97" s="55"/>
      <c r="BY97" s="55"/>
      <c r="BZ97" s="55"/>
      <c r="CA97" s="55"/>
      <c r="CB97" s="55"/>
      <c r="CC97" s="55"/>
      <c r="CD97" s="55"/>
      <c r="CE97" s="55"/>
      <c r="CF97" s="55"/>
      <c r="CG97" s="55"/>
      <c r="CH97" s="55"/>
      <c r="CI97" s="60"/>
      <c r="CJ97" s="60"/>
      <c r="CK97" s="60"/>
      <c r="CL97" s="60"/>
      <c r="CM97" s="55"/>
      <c r="CN97" s="60"/>
      <c r="CO97" s="60"/>
      <c r="CP97" s="60"/>
      <c r="CQ97" s="60"/>
      <c r="CR97" s="60"/>
      <c r="CS97" s="60"/>
      <c r="CT97" s="60"/>
      <c r="CU97" s="60"/>
      <c r="CV97" s="60"/>
      <c r="CW97" s="60"/>
      <c r="CX97" s="60"/>
      <c r="CY97" s="60"/>
      <c r="CZ97" s="60"/>
      <c r="DA97" s="60"/>
      <c r="DB97" s="60"/>
      <c r="DC97" s="60"/>
      <c r="DD97" s="60"/>
      <c r="DE97" s="60"/>
      <c r="DF97" s="60"/>
      <c r="DG97" s="60"/>
      <c r="DH97" s="60"/>
      <c r="DI97" s="60"/>
      <c r="DJ97" s="60"/>
      <c r="DK97" s="60"/>
      <c r="DL97" s="60"/>
      <c r="DM97" s="60"/>
      <c r="DN97" s="60"/>
      <c r="DO97" s="60"/>
      <c r="DP97" s="60"/>
      <c r="DQ97" s="60"/>
      <c r="DR97" s="60"/>
      <c r="DS97" s="60"/>
      <c r="DT97" s="60"/>
      <c r="DU97" s="60"/>
      <c r="DV97" s="60"/>
      <c r="DW97" s="60"/>
      <c r="DX97" s="60"/>
      <c r="DY97" s="60"/>
      <c r="DZ97" s="60"/>
      <c r="EA97" s="60"/>
      <c r="EB97" s="60"/>
      <c r="EC97" s="60"/>
      <c r="ED97" s="60"/>
      <c r="EE97" s="60"/>
      <c r="EF97" s="60"/>
      <c r="EG97" s="60"/>
      <c r="EH97" s="60"/>
      <c r="EI97" s="60"/>
      <c r="EJ97" s="60"/>
      <c r="EK97" s="60"/>
      <c r="EL97" s="60"/>
      <c r="EM97" s="60"/>
      <c r="EN97" s="60"/>
      <c r="EO97" s="60"/>
      <c r="EP97" s="60"/>
      <c r="EQ97" s="60"/>
      <c r="ER97" s="60"/>
      <c r="ES97" s="60"/>
      <c r="ET97" s="60"/>
    </row>
    <row r="98" spans="2:150" s="1" customFormat="1" ht="45" x14ac:dyDescent="0.25">
      <c r="B98" s="210">
        <v>94</v>
      </c>
      <c r="C98" s="235">
        <v>43084</v>
      </c>
      <c r="D98" s="211" t="s">
        <v>328</v>
      </c>
      <c r="E98" s="211" t="s">
        <v>75</v>
      </c>
      <c r="F98" s="211" t="s">
        <v>84</v>
      </c>
      <c r="G98" s="211" t="s">
        <v>360</v>
      </c>
      <c r="H98" s="211" t="s">
        <v>410</v>
      </c>
      <c r="I98" s="211" t="s">
        <v>93</v>
      </c>
      <c r="J98" s="211" t="s">
        <v>414</v>
      </c>
      <c r="K98" s="245" t="s">
        <v>419</v>
      </c>
      <c r="L98" s="210">
        <v>3</v>
      </c>
      <c r="M98" s="252">
        <v>1</v>
      </c>
      <c r="N98" s="210">
        <v>4</v>
      </c>
      <c r="O98" s="212">
        <v>1</v>
      </c>
      <c r="P98" s="213">
        <v>1</v>
      </c>
      <c r="Q98" s="210">
        <v>2</v>
      </c>
      <c r="R98" s="212">
        <v>4</v>
      </c>
      <c r="S98" s="212">
        <v>5</v>
      </c>
      <c r="T98" s="212">
        <v>2</v>
      </c>
      <c r="U98" s="212">
        <v>4</v>
      </c>
      <c r="V98" s="213">
        <v>2</v>
      </c>
      <c r="W98" s="210">
        <v>4</v>
      </c>
      <c r="X98" s="213">
        <v>4</v>
      </c>
      <c r="Y98" s="254">
        <v>1</v>
      </c>
      <c r="Z98" s="213">
        <v>3</v>
      </c>
      <c r="AA98" s="174"/>
      <c r="AB98" s="24"/>
      <c r="AC98" s="66"/>
      <c r="AD98" s="66"/>
      <c r="AE98" s="55"/>
      <c r="AF98" s="55"/>
      <c r="AG98" s="55"/>
      <c r="AH98" s="55"/>
      <c r="AI98" s="55"/>
      <c r="AJ98" s="55"/>
      <c r="AK98" s="55"/>
      <c r="AL98" s="55"/>
      <c r="AM98" s="55"/>
      <c r="AN98" s="55"/>
      <c r="AO98" s="55"/>
      <c r="AP98" s="55"/>
      <c r="AQ98" s="55"/>
      <c r="AR98" s="55"/>
      <c r="AS98" s="55"/>
      <c r="AT98" s="55"/>
      <c r="AU98" s="55"/>
      <c r="AV98" s="55"/>
      <c r="AW98" s="55"/>
      <c r="AX98" s="55"/>
      <c r="AY98" s="55"/>
      <c r="BB98" s="55"/>
      <c r="BC98" s="55"/>
      <c r="BD98" s="55"/>
      <c r="BE98" s="55"/>
      <c r="BF98" s="55"/>
      <c r="BG98" s="55"/>
      <c r="BH98" s="55"/>
      <c r="BI98" s="55"/>
      <c r="BJ98" s="55"/>
      <c r="BK98" s="55"/>
      <c r="BL98" s="55"/>
      <c r="BM98" s="55"/>
      <c r="BN98" s="55"/>
      <c r="BO98" s="55"/>
      <c r="BP98" s="55"/>
      <c r="BQ98" s="55"/>
      <c r="BR98" s="161"/>
      <c r="BS98" s="55"/>
      <c r="BT98" s="55"/>
      <c r="BU98" s="55"/>
      <c r="BV98" s="55"/>
      <c r="BW98" s="55"/>
      <c r="BX98" s="55"/>
      <c r="BY98" s="55"/>
      <c r="BZ98" s="55"/>
      <c r="CA98" s="55"/>
      <c r="CB98" s="55"/>
      <c r="CC98" s="55"/>
      <c r="CD98" s="55"/>
      <c r="CE98" s="55"/>
      <c r="CF98" s="55"/>
      <c r="CG98" s="55"/>
      <c r="CH98" s="55"/>
      <c r="CI98" s="60"/>
      <c r="CJ98" s="60"/>
      <c r="CK98" s="60"/>
      <c r="CL98" s="60"/>
      <c r="CM98" s="55"/>
      <c r="CN98" s="60"/>
      <c r="CO98" s="60"/>
      <c r="CP98" s="60"/>
      <c r="CQ98" s="60"/>
      <c r="CR98" s="60"/>
      <c r="CS98" s="60"/>
      <c r="CT98" s="60"/>
      <c r="CU98" s="60"/>
      <c r="CV98" s="60"/>
      <c r="CW98" s="60"/>
      <c r="CX98" s="60"/>
      <c r="CY98" s="60"/>
      <c r="CZ98" s="60"/>
      <c r="DA98" s="60"/>
      <c r="DB98" s="60"/>
      <c r="DC98" s="60"/>
      <c r="DD98" s="60"/>
      <c r="DE98" s="60"/>
      <c r="DF98" s="60"/>
      <c r="DG98" s="60"/>
      <c r="DH98" s="60"/>
      <c r="DI98" s="60"/>
      <c r="DJ98" s="60"/>
      <c r="DK98" s="60"/>
      <c r="DL98" s="60"/>
      <c r="DM98" s="60"/>
      <c r="DN98" s="60"/>
      <c r="DO98" s="60"/>
      <c r="DP98" s="60"/>
      <c r="DQ98" s="60"/>
      <c r="DR98" s="60"/>
      <c r="DS98" s="60"/>
      <c r="DT98" s="60"/>
      <c r="DU98" s="60"/>
      <c r="DV98" s="60"/>
      <c r="DW98" s="60"/>
      <c r="DX98" s="60"/>
      <c r="DY98" s="60"/>
      <c r="DZ98" s="60"/>
      <c r="EA98" s="60"/>
      <c r="EB98" s="60"/>
      <c r="EC98" s="60"/>
      <c r="ED98" s="60"/>
      <c r="EE98" s="60"/>
      <c r="EF98" s="60"/>
      <c r="EG98" s="60"/>
      <c r="EH98" s="60"/>
      <c r="EI98" s="60"/>
      <c r="EJ98" s="60"/>
      <c r="EK98" s="60"/>
      <c r="EL98" s="60"/>
      <c r="EM98" s="60"/>
      <c r="EN98" s="60"/>
      <c r="EO98" s="60"/>
      <c r="EP98" s="60"/>
      <c r="EQ98" s="60"/>
      <c r="ER98" s="60"/>
      <c r="ES98" s="60"/>
      <c r="ET98" s="60"/>
    </row>
    <row r="99" spans="2:150" s="1" customFormat="1" ht="45" x14ac:dyDescent="0.25">
      <c r="B99" s="210">
        <v>95</v>
      </c>
      <c r="C99" s="235">
        <v>43084</v>
      </c>
      <c r="D99" s="211" t="s">
        <v>328</v>
      </c>
      <c r="E99" s="211" t="s">
        <v>75</v>
      </c>
      <c r="F99" s="211" t="s">
        <v>43</v>
      </c>
      <c r="G99" s="211" t="s">
        <v>357</v>
      </c>
      <c r="H99" s="211" t="s">
        <v>410</v>
      </c>
      <c r="I99" s="211" t="s">
        <v>93</v>
      </c>
      <c r="J99" s="211" t="s">
        <v>414</v>
      </c>
      <c r="K99" s="245" t="s">
        <v>419</v>
      </c>
      <c r="L99" s="210">
        <v>3</v>
      </c>
      <c r="M99" s="252">
        <v>1</v>
      </c>
      <c r="N99" s="210">
        <v>1</v>
      </c>
      <c r="O99" s="212"/>
      <c r="P99" s="213">
        <v>4</v>
      </c>
      <c r="Q99" s="210"/>
      <c r="R99" s="212"/>
      <c r="S99" s="212"/>
      <c r="T99" s="212">
        <v>3</v>
      </c>
      <c r="U99" s="212">
        <v>3</v>
      </c>
      <c r="V99" s="213"/>
      <c r="W99" s="210"/>
      <c r="X99" s="213"/>
      <c r="Y99" s="254">
        <v>1</v>
      </c>
      <c r="Z99" s="213">
        <v>3</v>
      </c>
      <c r="AA99" s="174"/>
      <c r="AB99" s="24"/>
      <c r="AC99" s="66"/>
      <c r="AD99" s="66"/>
      <c r="AE99" s="55"/>
      <c r="AF99" s="55"/>
      <c r="AG99" s="55"/>
      <c r="AH99" s="55"/>
      <c r="AI99" s="55"/>
      <c r="AJ99" s="55"/>
      <c r="AK99" s="55"/>
      <c r="AL99" s="55"/>
      <c r="AM99" s="55"/>
      <c r="AN99" s="55"/>
      <c r="AO99" s="55"/>
      <c r="AP99" s="55"/>
      <c r="AQ99" s="55"/>
      <c r="AR99" s="55"/>
      <c r="AS99" s="55"/>
      <c r="AT99" s="55"/>
      <c r="AU99" s="55"/>
      <c r="AV99" s="55"/>
      <c r="AW99" s="55"/>
      <c r="AX99" s="55"/>
      <c r="AY99" s="55"/>
      <c r="BB99" s="55"/>
      <c r="BC99" s="55"/>
      <c r="BD99" s="55"/>
      <c r="BE99" s="55"/>
      <c r="BF99" s="55"/>
      <c r="BG99" s="55"/>
      <c r="BH99" s="55"/>
      <c r="BI99" s="55"/>
      <c r="BJ99" s="55"/>
      <c r="BK99" s="55"/>
      <c r="BL99" s="55"/>
      <c r="BM99" s="55"/>
      <c r="BN99" s="55"/>
      <c r="BO99" s="55"/>
      <c r="BP99" s="55"/>
      <c r="BQ99" s="55"/>
      <c r="BR99" s="161"/>
      <c r="BS99" s="55"/>
      <c r="BT99" s="55"/>
      <c r="BU99" s="55"/>
      <c r="BV99" s="55"/>
      <c r="BW99" s="55"/>
      <c r="BX99" s="55"/>
      <c r="BY99" s="55"/>
      <c r="BZ99" s="55"/>
      <c r="CA99" s="55"/>
      <c r="CB99" s="55"/>
      <c r="CC99" s="55"/>
      <c r="CD99" s="55"/>
      <c r="CE99" s="55"/>
      <c r="CF99" s="55"/>
      <c r="CG99" s="55"/>
      <c r="CH99" s="55"/>
      <c r="CI99" s="60"/>
      <c r="CJ99" s="60"/>
      <c r="CK99" s="60"/>
      <c r="CL99" s="60"/>
      <c r="CM99" s="55"/>
      <c r="CN99" s="60"/>
      <c r="CO99" s="60"/>
      <c r="CP99" s="60"/>
      <c r="CQ99" s="60"/>
      <c r="CR99" s="60"/>
      <c r="CS99" s="60"/>
      <c r="CT99" s="60"/>
      <c r="CU99" s="60"/>
      <c r="CV99" s="60"/>
      <c r="CW99" s="60"/>
      <c r="CX99" s="60"/>
      <c r="CY99" s="60"/>
      <c r="CZ99" s="60"/>
      <c r="DA99" s="60"/>
      <c r="DB99" s="60"/>
      <c r="DC99" s="60"/>
      <c r="DD99" s="60"/>
      <c r="DE99" s="60"/>
      <c r="DF99" s="60"/>
      <c r="DG99" s="60"/>
      <c r="DH99" s="60"/>
      <c r="DI99" s="60"/>
      <c r="DJ99" s="60"/>
      <c r="DK99" s="60"/>
      <c r="DL99" s="60"/>
      <c r="DM99" s="60"/>
      <c r="DN99" s="60"/>
      <c r="DO99" s="60"/>
      <c r="DP99" s="60"/>
      <c r="DQ99" s="60"/>
      <c r="DR99" s="60"/>
      <c r="DS99" s="60"/>
      <c r="DT99" s="60"/>
      <c r="DU99" s="60"/>
      <c r="DV99" s="60"/>
      <c r="DW99" s="60"/>
      <c r="DX99" s="60"/>
      <c r="DY99" s="60"/>
      <c r="DZ99" s="60"/>
      <c r="EA99" s="60"/>
      <c r="EB99" s="60"/>
      <c r="EC99" s="60"/>
      <c r="ED99" s="60"/>
      <c r="EE99" s="60"/>
      <c r="EF99" s="60"/>
      <c r="EG99" s="60"/>
      <c r="EH99" s="60"/>
      <c r="EI99" s="60"/>
      <c r="EJ99" s="60"/>
      <c r="EK99" s="60"/>
      <c r="EL99" s="60"/>
      <c r="EM99" s="60"/>
      <c r="EN99" s="60"/>
      <c r="EO99" s="60"/>
      <c r="EP99" s="60"/>
      <c r="EQ99" s="60"/>
      <c r="ER99" s="60"/>
      <c r="ES99" s="60"/>
      <c r="ET99" s="60"/>
    </row>
    <row r="100" spans="2:150" s="1" customFormat="1" ht="30" x14ac:dyDescent="0.25">
      <c r="B100" s="210">
        <v>96</v>
      </c>
      <c r="C100" s="235">
        <v>43084</v>
      </c>
      <c r="D100" s="211" t="s">
        <v>328</v>
      </c>
      <c r="E100" s="211" t="s">
        <v>74</v>
      </c>
      <c r="F100" s="211" t="s">
        <v>43</v>
      </c>
      <c r="G100" s="211" t="s">
        <v>357</v>
      </c>
      <c r="H100" s="211" t="s">
        <v>410</v>
      </c>
      <c r="I100" s="211" t="s">
        <v>88</v>
      </c>
      <c r="J100" s="211" t="s">
        <v>122</v>
      </c>
      <c r="K100" s="245" t="s">
        <v>418</v>
      </c>
      <c r="L100" s="210">
        <v>4</v>
      </c>
      <c r="M100" s="252">
        <v>1</v>
      </c>
      <c r="N100" s="210">
        <v>2</v>
      </c>
      <c r="O100" s="212">
        <v>2</v>
      </c>
      <c r="P100" s="213">
        <v>4</v>
      </c>
      <c r="Q100" s="210">
        <v>1</v>
      </c>
      <c r="R100" s="212">
        <v>5</v>
      </c>
      <c r="S100" s="212">
        <v>5</v>
      </c>
      <c r="T100" s="212">
        <v>5</v>
      </c>
      <c r="U100" s="212">
        <v>1</v>
      </c>
      <c r="V100" s="213">
        <v>1</v>
      </c>
      <c r="W100" s="210">
        <v>3</v>
      </c>
      <c r="X100" s="213">
        <v>3</v>
      </c>
      <c r="Y100" s="254">
        <v>1</v>
      </c>
      <c r="Z100" s="213">
        <v>2</v>
      </c>
      <c r="AA100" s="174"/>
      <c r="AB100" s="24"/>
      <c r="AC100" s="66"/>
      <c r="AD100" s="66"/>
      <c r="AE100" s="55"/>
      <c r="AF100" s="55"/>
      <c r="AG100" s="55"/>
      <c r="AH100" s="55"/>
      <c r="AI100" s="55"/>
      <c r="AJ100" s="55"/>
      <c r="AK100" s="55"/>
      <c r="AL100" s="55"/>
      <c r="AM100" s="55"/>
      <c r="AN100" s="55"/>
      <c r="AO100" s="55"/>
      <c r="AP100" s="55"/>
      <c r="AQ100" s="55"/>
      <c r="AR100" s="55"/>
      <c r="AS100" s="55"/>
      <c r="AT100" s="55"/>
      <c r="AU100" s="55"/>
      <c r="AV100" s="55"/>
      <c r="AW100" s="55"/>
      <c r="AX100" s="55"/>
      <c r="AY100" s="55"/>
      <c r="BB100" s="55"/>
      <c r="BC100" s="55"/>
      <c r="BD100" s="55"/>
      <c r="BE100" s="55"/>
      <c r="BF100" s="55"/>
      <c r="BG100" s="55"/>
      <c r="BH100" s="55"/>
      <c r="BI100" s="55"/>
      <c r="BJ100" s="55"/>
      <c r="BK100" s="55"/>
      <c r="BL100" s="55"/>
      <c r="BM100" s="55"/>
      <c r="BN100" s="55"/>
      <c r="BO100" s="55"/>
      <c r="BP100" s="55"/>
      <c r="BQ100" s="55"/>
      <c r="BR100" s="161"/>
      <c r="BS100" s="55"/>
      <c r="BT100" s="55"/>
      <c r="BU100" s="55"/>
      <c r="BV100" s="55"/>
      <c r="BW100" s="55"/>
      <c r="BX100" s="55"/>
      <c r="BY100" s="55"/>
      <c r="BZ100" s="55"/>
      <c r="CA100" s="55"/>
      <c r="CB100" s="55"/>
      <c r="CC100" s="55"/>
      <c r="CD100" s="55"/>
      <c r="CE100" s="55"/>
      <c r="CF100" s="55"/>
      <c r="CG100" s="55"/>
      <c r="CH100" s="55"/>
      <c r="CI100" s="60"/>
      <c r="CJ100" s="60"/>
      <c r="CK100" s="60"/>
      <c r="CL100" s="60"/>
      <c r="CM100" s="55"/>
      <c r="CN100" s="60"/>
      <c r="CO100" s="60"/>
      <c r="CP100" s="60"/>
      <c r="CQ100" s="60"/>
      <c r="CR100" s="60"/>
      <c r="CS100" s="60"/>
      <c r="CT100" s="60"/>
      <c r="CU100" s="60"/>
      <c r="CV100" s="60"/>
      <c r="CW100" s="60"/>
      <c r="CX100" s="60"/>
      <c r="CY100" s="60"/>
      <c r="CZ100" s="60"/>
      <c r="DA100" s="60"/>
      <c r="DB100" s="60"/>
      <c r="DC100" s="60"/>
      <c r="DD100" s="60"/>
      <c r="DE100" s="60"/>
      <c r="DF100" s="60"/>
      <c r="DG100" s="60"/>
      <c r="DH100" s="60"/>
      <c r="DI100" s="60"/>
      <c r="DJ100" s="60"/>
      <c r="DK100" s="60"/>
      <c r="DL100" s="60"/>
      <c r="DM100" s="60"/>
      <c r="DN100" s="60"/>
      <c r="DO100" s="60"/>
      <c r="DP100" s="60"/>
      <c r="DQ100" s="60"/>
      <c r="DR100" s="60"/>
      <c r="DS100" s="60"/>
      <c r="DT100" s="60"/>
      <c r="DU100" s="60"/>
      <c r="DV100" s="60"/>
      <c r="DW100" s="60"/>
      <c r="DX100" s="60"/>
      <c r="DY100" s="60"/>
      <c r="DZ100" s="60"/>
      <c r="EA100" s="60"/>
      <c r="EB100" s="60"/>
      <c r="EC100" s="60"/>
      <c r="ED100" s="60"/>
      <c r="EE100" s="60"/>
      <c r="EF100" s="60"/>
      <c r="EG100" s="60"/>
      <c r="EH100" s="60"/>
      <c r="EI100" s="60"/>
      <c r="EJ100" s="60"/>
      <c r="EK100" s="60"/>
      <c r="EL100" s="60"/>
      <c r="EM100" s="60"/>
      <c r="EN100" s="60"/>
      <c r="EO100" s="60"/>
      <c r="EP100" s="60"/>
      <c r="EQ100" s="60"/>
      <c r="ER100" s="60"/>
      <c r="ES100" s="60"/>
      <c r="ET100" s="60"/>
    </row>
    <row r="101" spans="2:150" s="1" customFormat="1" ht="30" x14ac:dyDescent="0.25">
      <c r="B101" s="210">
        <v>97</v>
      </c>
      <c r="C101" s="235">
        <v>43084</v>
      </c>
      <c r="D101" s="211" t="s">
        <v>328</v>
      </c>
      <c r="E101" s="211" t="s">
        <v>74</v>
      </c>
      <c r="F101" s="211" t="s">
        <v>43</v>
      </c>
      <c r="G101" s="211" t="s">
        <v>357</v>
      </c>
      <c r="H101" s="211" t="s">
        <v>411</v>
      </c>
      <c r="I101" s="211" t="s">
        <v>112</v>
      </c>
      <c r="J101" s="211" t="s">
        <v>145</v>
      </c>
      <c r="K101" s="245" t="s">
        <v>419</v>
      </c>
      <c r="L101" s="210"/>
      <c r="M101" s="252">
        <v>1</v>
      </c>
      <c r="N101" s="210">
        <v>4</v>
      </c>
      <c r="O101" s="212"/>
      <c r="P101" s="213">
        <v>4</v>
      </c>
      <c r="Q101" s="210"/>
      <c r="R101" s="212">
        <v>4</v>
      </c>
      <c r="S101" s="212">
        <v>4</v>
      </c>
      <c r="T101" s="212">
        <v>5</v>
      </c>
      <c r="U101" s="212">
        <v>4</v>
      </c>
      <c r="V101" s="213">
        <v>4</v>
      </c>
      <c r="W101" s="210">
        <v>3</v>
      </c>
      <c r="X101" s="213">
        <v>4</v>
      </c>
      <c r="Y101" s="254">
        <v>1</v>
      </c>
      <c r="Z101" s="213">
        <v>4</v>
      </c>
      <c r="AA101" s="174"/>
      <c r="AB101" s="24"/>
      <c r="AC101" s="66"/>
      <c r="AD101" s="66"/>
      <c r="AE101" s="55"/>
      <c r="AF101" s="55"/>
      <c r="AG101" s="55"/>
      <c r="AH101" s="55"/>
      <c r="AI101" s="55"/>
      <c r="AJ101" s="55"/>
      <c r="AK101" s="55"/>
      <c r="AL101" s="55"/>
      <c r="AM101" s="55"/>
      <c r="AN101" s="55"/>
      <c r="AO101" s="55"/>
      <c r="AP101" s="55"/>
      <c r="AQ101" s="55"/>
      <c r="AR101" s="55"/>
      <c r="AS101" s="55"/>
      <c r="AT101" s="55"/>
      <c r="AU101" s="55"/>
      <c r="AV101" s="55"/>
      <c r="AW101" s="55"/>
      <c r="AX101" s="55"/>
      <c r="AY101" s="55"/>
      <c r="BB101" s="55"/>
      <c r="BC101" s="55"/>
      <c r="BD101" s="55"/>
      <c r="BE101" s="55"/>
      <c r="BF101" s="55"/>
      <c r="BG101" s="55"/>
      <c r="BH101" s="55"/>
      <c r="BI101" s="55"/>
      <c r="BJ101" s="55"/>
      <c r="BK101" s="55"/>
      <c r="BL101" s="55"/>
      <c r="BM101" s="55"/>
      <c r="BN101" s="55"/>
      <c r="BO101" s="55"/>
      <c r="BP101" s="55"/>
      <c r="BQ101" s="55"/>
      <c r="BR101" s="161"/>
      <c r="BS101" s="55"/>
      <c r="BT101" s="55"/>
      <c r="BU101" s="55"/>
      <c r="BV101" s="55"/>
      <c r="BW101" s="55"/>
      <c r="BX101" s="55"/>
      <c r="BY101" s="55"/>
      <c r="BZ101" s="55"/>
      <c r="CA101" s="55"/>
      <c r="CB101" s="55"/>
      <c r="CC101" s="55"/>
      <c r="CD101" s="55"/>
      <c r="CE101" s="55"/>
      <c r="CF101" s="55"/>
      <c r="CG101" s="55"/>
      <c r="CH101" s="55"/>
      <c r="CI101" s="60"/>
      <c r="CJ101" s="60"/>
      <c r="CK101" s="60"/>
      <c r="CL101" s="60"/>
      <c r="CM101" s="55"/>
      <c r="CN101" s="60"/>
      <c r="CO101" s="60"/>
      <c r="CP101" s="60"/>
      <c r="CQ101" s="60"/>
      <c r="CR101" s="60"/>
      <c r="CS101" s="60"/>
      <c r="CT101" s="60"/>
      <c r="CU101" s="60"/>
      <c r="CV101" s="60"/>
      <c r="CW101" s="60"/>
      <c r="CX101" s="60"/>
      <c r="CY101" s="60"/>
      <c r="CZ101" s="60"/>
      <c r="DA101" s="60"/>
      <c r="DB101" s="60"/>
      <c r="DC101" s="60"/>
      <c r="DD101" s="60"/>
      <c r="DE101" s="60"/>
      <c r="DF101" s="60"/>
      <c r="DG101" s="60"/>
      <c r="DH101" s="60"/>
      <c r="DI101" s="60"/>
      <c r="DJ101" s="60"/>
      <c r="DK101" s="60"/>
      <c r="DL101" s="60"/>
      <c r="DM101" s="60"/>
      <c r="DN101" s="60"/>
      <c r="DO101" s="60"/>
      <c r="DP101" s="60"/>
      <c r="DQ101" s="60"/>
      <c r="DR101" s="60"/>
      <c r="DS101" s="60"/>
      <c r="DT101" s="60"/>
      <c r="DU101" s="60"/>
      <c r="DV101" s="60"/>
      <c r="DW101" s="60"/>
      <c r="DX101" s="60"/>
      <c r="DY101" s="60"/>
      <c r="DZ101" s="60"/>
      <c r="EA101" s="60"/>
      <c r="EB101" s="60"/>
      <c r="EC101" s="60"/>
      <c r="ED101" s="60"/>
      <c r="EE101" s="60"/>
      <c r="EF101" s="60"/>
      <c r="EG101" s="60"/>
      <c r="EH101" s="60"/>
      <c r="EI101" s="60"/>
      <c r="EJ101" s="60"/>
      <c r="EK101" s="60"/>
      <c r="EL101" s="60"/>
      <c r="EM101" s="60"/>
      <c r="EN101" s="60"/>
      <c r="EO101" s="60"/>
      <c r="EP101" s="60"/>
      <c r="EQ101" s="60"/>
      <c r="ER101" s="60"/>
      <c r="ES101" s="60"/>
      <c r="ET101" s="60"/>
    </row>
    <row r="102" spans="2:150" s="1" customFormat="1" x14ac:dyDescent="0.25">
      <c r="B102" s="210">
        <v>98</v>
      </c>
      <c r="C102" s="235">
        <v>43084</v>
      </c>
      <c r="D102" s="211" t="s">
        <v>328</v>
      </c>
      <c r="E102" s="211" t="s">
        <v>74</v>
      </c>
      <c r="F102" s="211" t="s">
        <v>43</v>
      </c>
      <c r="G102" s="211" t="s">
        <v>357</v>
      </c>
      <c r="H102" s="211" t="s">
        <v>411</v>
      </c>
      <c r="I102" s="211" t="s">
        <v>105</v>
      </c>
      <c r="J102" s="211" t="s">
        <v>138</v>
      </c>
      <c r="K102" s="245" t="s">
        <v>419</v>
      </c>
      <c r="L102" s="210">
        <v>4</v>
      </c>
      <c r="M102" s="252">
        <v>1</v>
      </c>
      <c r="N102" s="210">
        <v>5</v>
      </c>
      <c r="O102" s="212">
        <v>5</v>
      </c>
      <c r="P102" s="213">
        <v>5</v>
      </c>
      <c r="Q102" s="210">
        <v>4</v>
      </c>
      <c r="R102" s="212">
        <v>4</v>
      </c>
      <c r="S102" s="212">
        <v>4</v>
      </c>
      <c r="T102" s="212">
        <v>4</v>
      </c>
      <c r="U102" s="212">
        <v>4</v>
      </c>
      <c r="V102" s="213">
        <v>4</v>
      </c>
      <c r="W102" s="210">
        <v>5</v>
      </c>
      <c r="X102" s="213">
        <v>5</v>
      </c>
      <c r="Y102" s="254">
        <v>1</v>
      </c>
      <c r="Z102" s="213">
        <v>5</v>
      </c>
      <c r="AA102" s="174"/>
      <c r="AB102" s="24"/>
      <c r="AC102" s="66"/>
      <c r="AD102" s="66"/>
      <c r="AE102" s="55"/>
      <c r="AF102" s="55"/>
      <c r="AG102" s="55"/>
      <c r="AH102" s="55"/>
      <c r="AI102" s="55"/>
      <c r="AJ102" s="55"/>
      <c r="AK102" s="55"/>
      <c r="AL102" s="55"/>
      <c r="AM102" s="55"/>
      <c r="AN102" s="55"/>
      <c r="AO102" s="55"/>
      <c r="AP102" s="55"/>
      <c r="AQ102" s="55"/>
      <c r="AR102" s="55"/>
      <c r="AS102" s="55"/>
      <c r="AT102" s="55"/>
      <c r="AU102" s="55"/>
      <c r="AV102" s="55"/>
      <c r="AW102" s="55"/>
      <c r="AX102" s="55"/>
      <c r="AY102" s="55"/>
      <c r="BB102" s="55"/>
      <c r="BC102" s="55"/>
      <c r="BD102" s="55"/>
      <c r="BE102" s="55"/>
      <c r="BF102" s="55"/>
      <c r="BG102" s="55"/>
      <c r="BH102" s="55"/>
      <c r="BI102" s="55"/>
      <c r="BJ102" s="55"/>
      <c r="BK102" s="55"/>
      <c r="BL102" s="55"/>
      <c r="BM102" s="55"/>
      <c r="BN102" s="55"/>
      <c r="BO102" s="55"/>
      <c r="BP102" s="55"/>
      <c r="BQ102" s="55"/>
      <c r="BR102" s="161"/>
      <c r="BS102" s="55"/>
      <c r="BT102" s="55"/>
      <c r="BU102" s="55"/>
      <c r="BV102" s="55"/>
      <c r="BW102" s="55"/>
      <c r="BX102" s="55"/>
      <c r="BY102" s="55"/>
      <c r="BZ102" s="55"/>
      <c r="CA102" s="55"/>
      <c r="CB102" s="55"/>
      <c r="CC102" s="55"/>
      <c r="CD102" s="55"/>
      <c r="CE102" s="55"/>
      <c r="CF102" s="55"/>
      <c r="CG102" s="55"/>
      <c r="CH102" s="55"/>
      <c r="CI102" s="60"/>
      <c r="CJ102" s="60"/>
      <c r="CK102" s="60"/>
      <c r="CL102" s="60"/>
      <c r="CM102" s="55"/>
      <c r="CN102" s="60"/>
      <c r="CO102" s="60"/>
      <c r="CP102" s="60"/>
      <c r="CQ102" s="60"/>
      <c r="CR102" s="60"/>
      <c r="CS102" s="60"/>
      <c r="CT102" s="60"/>
      <c r="CU102" s="60"/>
      <c r="CV102" s="60"/>
      <c r="CW102" s="60"/>
      <c r="CX102" s="60"/>
      <c r="CY102" s="60"/>
      <c r="CZ102" s="60"/>
      <c r="DA102" s="60"/>
      <c r="DB102" s="60"/>
      <c r="DC102" s="60"/>
      <c r="DD102" s="60"/>
      <c r="DE102" s="60"/>
      <c r="DF102" s="60"/>
      <c r="DG102" s="60"/>
      <c r="DH102" s="60"/>
      <c r="DI102" s="60"/>
      <c r="DJ102" s="60"/>
      <c r="DK102" s="60"/>
      <c r="DL102" s="60"/>
      <c r="DM102" s="60"/>
      <c r="DN102" s="60"/>
      <c r="DO102" s="60"/>
      <c r="DP102" s="60"/>
      <c r="DQ102" s="60"/>
      <c r="DR102" s="60"/>
      <c r="DS102" s="60"/>
      <c r="DT102" s="60"/>
      <c r="DU102" s="60"/>
      <c r="DV102" s="60"/>
      <c r="DW102" s="60"/>
      <c r="DX102" s="60"/>
      <c r="DY102" s="60"/>
      <c r="DZ102" s="60"/>
      <c r="EA102" s="60"/>
      <c r="EB102" s="60"/>
      <c r="EC102" s="60"/>
      <c r="ED102" s="60"/>
      <c r="EE102" s="60"/>
      <c r="EF102" s="60"/>
      <c r="EG102" s="60"/>
      <c r="EH102" s="60"/>
      <c r="EI102" s="60"/>
      <c r="EJ102" s="60"/>
      <c r="EK102" s="60"/>
      <c r="EL102" s="60"/>
      <c r="EM102" s="60"/>
      <c r="EN102" s="60"/>
      <c r="EO102" s="60"/>
      <c r="EP102" s="60"/>
      <c r="EQ102" s="60"/>
      <c r="ER102" s="60"/>
      <c r="ES102" s="60"/>
      <c r="ET102" s="60"/>
    </row>
    <row r="103" spans="2:150" s="1" customFormat="1" ht="30" x14ac:dyDescent="0.25">
      <c r="B103" s="210">
        <v>99</v>
      </c>
      <c r="C103" s="235">
        <v>43084</v>
      </c>
      <c r="D103" s="211" t="s">
        <v>328</v>
      </c>
      <c r="E103" s="211" t="s">
        <v>75</v>
      </c>
      <c r="F103" s="211" t="s">
        <v>395</v>
      </c>
      <c r="G103" s="211" t="s">
        <v>409</v>
      </c>
      <c r="H103" s="211" t="s">
        <v>410</v>
      </c>
      <c r="I103" s="211" t="s">
        <v>91</v>
      </c>
      <c r="J103" s="211" t="s">
        <v>125</v>
      </c>
      <c r="K103" s="245" t="s">
        <v>419</v>
      </c>
      <c r="L103" s="210">
        <v>1</v>
      </c>
      <c r="M103" s="252">
        <v>1</v>
      </c>
      <c r="N103" s="210">
        <v>3</v>
      </c>
      <c r="O103" s="212">
        <v>2</v>
      </c>
      <c r="P103" s="213">
        <v>2</v>
      </c>
      <c r="Q103" s="210">
        <v>4</v>
      </c>
      <c r="R103" s="212">
        <v>5</v>
      </c>
      <c r="S103" s="212">
        <v>5</v>
      </c>
      <c r="T103" s="212">
        <v>5</v>
      </c>
      <c r="U103" s="212">
        <v>4</v>
      </c>
      <c r="V103" s="213">
        <v>3</v>
      </c>
      <c r="W103" s="210">
        <v>4</v>
      </c>
      <c r="X103" s="213">
        <v>3</v>
      </c>
      <c r="Y103" s="254">
        <v>1</v>
      </c>
      <c r="Z103" s="213">
        <v>3</v>
      </c>
      <c r="AA103" s="174"/>
      <c r="AB103" s="24"/>
      <c r="AC103" s="66"/>
      <c r="AD103" s="66"/>
      <c r="AE103" s="55"/>
      <c r="AF103" s="55"/>
      <c r="AG103" s="55"/>
      <c r="AH103" s="55"/>
      <c r="AI103" s="55"/>
      <c r="AJ103" s="55"/>
      <c r="AK103" s="55"/>
      <c r="AL103" s="55"/>
      <c r="AM103" s="55"/>
      <c r="AN103" s="55"/>
      <c r="AO103" s="55"/>
      <c r="AP103" s="55"/>
      <c r="AQ103" s="55"/>
      <c r="AR103" s="55"/>
      <c r="AS103" s="55"/>
      <c r="AT103" s="55"/>
      <c r="AU103" s="55"/>
      <c r="AV103" s="55"/>
      <c r="AW103" s="55"/>
      <c r="AX103" s="55"/>
      <c r="AY103" s="55"/>
      <c r="BB103" s="55"/>
      <c r="BC103" s="55"/>
      <c r="BD103" s="55"/>
      <c r="BE103" s="55"/>
      <c r="BF103" s="55"/>
      <c r="BG103" s="55"/>
      <c r="BH103" s="55"/>
      <c r="BI103" s="55"/>
      <c r="BJ103" s="55"/>
      <c r="BK103" s="55"/>
      <c r="BL103" s="55"/>
      <c r="BM103" s="55"/>
      <c r="BN103" s="55"/>
      <c r="BO103" s="55"/>
      <c r="BP103" s="55"/>
      <c r="BQ103" s="55"/>
      <c r="BR103" s="161"/>
      <c r="BS103" s="55"/>
      <c r="BT103" s="55"/>
      <c r="BU103" s="55"/>
      <c r="BV103" s="55"/>
      <c r="BW103" s="55"/>
      <c r="BX103" s="55"/>
      <c r="BY103" s="55"/>
      <c r="BZ103" s="55"/>
      <c r="CA103" s="55"/>
      <c r="CB103" s="55"/>
      <c r="CC103" s="55"/>
      <c r="CD103" s="55"/>
      <c r="CE103" s="55"/>
      <c r="CF103" s="55"/>
      <c r="CG103" s="55"/>
      <c r="CH103" s="55"/>
      <c r="CI103" s="60"/>
      <c r="CJ103" s="60"/>
      <c r="CK103" s="60"/>
      <c r="CL103" s="60"/>
      <c r="CM103" s="55"/>
      <c r="CN103" s="60"/>
      <c r="CO103" s="60"/>
      <c r="CP103" s="60"/>
      <c r="CQ103" s="60"/>
      <c r="CR103" s="60"/>
      <c r="CS103" s="60"/>
      <c r="CT103" s="60"/>
      <c r="CU103" s="60"/>
      <c r="CV103" s="60"/>
      <c r="CW103" s="60"/>
      <c r="CX103" s="60"/>
      <c r="CY103" s="60"/>
      <c r="CZ103" s="60"/>
      <c r="DA103" s="60"/>
      <c r="DB103" s="60"/>
      <c r="DC103" s="60"/>
      <c r="DD103" s="60"/>
      <c r="DE103" s="60"/>
      <c r="DF103" s="60"/>
      <c r="DG103" s="60"/>
      <c r="DH103" s="60"/>
      <c r="DI103" s="60"/>
      <c r="DJ103" s="60"/>
      <c r="DK103" s="60"/>
      <c r="DL103" s="60"/>
      <c r="DM103" s="60"/>
      <c r="DN103" s="60"/>
      <c r="DO103" s="60"/>
      <c r="DP103" s="60"/>
      <c r="DQ103" s="60"/>
      <c r="DR103" s="60"/>
      <c r="DS103" s="60"/>
      <c r="DT103" s="60"/>
      <c r="DU103" s="60"/>
      <c r="DV103" s="60"/>
      <c r="DW103" s="60"/>
      <c r="DX103" s="60"/>
      <c r="DY103" s="60"/>
      <c r="DZ103" s="60"/>
      <c r="EA103" s="60"/>
      <c r="EB103" s="60"/>
      <c r="EC103" s="60"/>
      <c r="ED103" s="60"/>
      <c r="EE103" s="60"/>
      <c r="EF103" s="60"/>
      <c r="EG103" s="60"/>
      <c r="EH103" s="60"/>
      <c r="EI103" s="60"/>
      <c r="EJ103" s="60"/>
      <c r="EK103" s="60"/>
      <c r="EL103" s="60"/>
      <c r="EM103" s="60"/>
      <c r="EN103" s="60"/>
      <c r="EO103" s="60"/>
      <c r="EP103" s="60"/>
      <c r="EQ103" s="60"/>
      <c r="ER103" s="60"/>
      <c r="ES103" s="60"/>
      <c r="ET103" s="60"/>
    </row>
    <row r="104" spans="2:150" s="1" customFormat="1" ht="30" x14ac:dyDescent="0.25">
      <c r="B104" s="210">
        <v>100</v>
      </c>
      <c r="C104" s="235">
        <v>43084</v>
      </c>
      <c r="D104" s="211" t="s">
        <v>328</v>
      </c>
      <c r="E104" s="211" t="s">
        <v>74</v>
      </c>
      <c r="F104" s="211" t="s">
        <v>43</v>
      </c>
      <c r="G104" s="211" t="s">
        <v>357</v>
      </c>
      <c r="H104" s="211" t="s">
        <v>410</v>
      </c>
      <c r="I104" s="211" t="s">
        <v>111</v>
      </c>
      <c r="J104" s="211" t="s">
        <v>144</v>
      </c>
      <c r="K104" s="245" t="s">
        <v>418</v>
      </c>
      <c r="L104" s="210">
        <v>2</v>
      </c>
      <c r="M104" s="252">
        <v>1</v>
      </c>
      <c r="N104" s="210"/>
      <c r="O104" s="212">
        <v>1</v>
      </c>
      <c r="P104" s="213">
        <v>2</v>
      </c>
      <c r="Q104" s="210">
        <v>3</v>
      </c>
      <c r="R104" s="212">
        <v>4</v>
      </c>
      <c r="S104" s="212">
        <v>4</v>
      </c>
      <c r="T104" s="212">
        <v>3</v>
      </c>
      <c r="U104" s="212">
        <v>1</v>
      </c>
      <c r="V104" s="213">
        <v>1</v>
      </c>
      <c r="W104" s="210">
        <v>2</v>
      </c>
      <c r="X104" s="213">
        <v>1</v>
      </c>
      <c r="Y104" s="254">
        <v>1</v>
      </c>
      <c r="Z104" s="213">
        <v>2</v>
      </c>
      <c r="AA104" s="174"/>
      <c r="AB104" s="24"/>
      <c r="AC104" s="66"/>
      <c r="AD104" s="66"/>
      <c r="AE104" s="55"/>
      <c r="AF104" s="55"/>
      <c r="AG104" s="55"/>
      <c r="AH104" s="55"/>
      <c r="AI104" s="55"/>
      <c r="AJ104" s="55"/>
      <c r="AK104" s="55"/>
      <c r="AL104" s="55"/>
      <c r="AM104" s="55"/>
      <c r="AN104" s="55"/>
      <c r="AO104" s="55"/>
      <c r="AP104" s="55"/>
      <c r="AQ104" s="55"/>
      <c r="AR104" s="55"/>
      <c r="AS104" s="55"/>
      <c r="AT104" s="55"/>
      <c r="AU104" s="55"/>
      <c r="AV104" s="55"/>
      <c r="AW104" s="55"/>
      <c r="AX104" s="55"/>
      <c r="AY104" s="55"/>
      <c r="BB104" s="55"/>
      <c r="BC104" s="55"/>
      <c r="BD104" s="55"/>
      <c r="BE104" s="55"/>
      <c r="BF104" s="55"/>
      <c r="BG104" s="55"/>
      <c r="BH104" s="55"/>
      <c r="BI104" s="55"/>
      <c r="BJ104" s="55"/>
      <c r="BK104" s="55"/>
      <c r="BL104" s="55"/>
      <c r="BM104" s="55"/>
      <c r="BN104" s="55"/>
      <c r="BO104" s="55"/>
      <c r="BP104" s="55"/>
      <c r="BQ104" s="55"/>
      <c r="BR104" s="161"/>
      <c r="BS104" s="55"/>
      <c r="BT104" s="55"/>
      <c r="BU104" s="55"/>
      <c r="BV104" s="55"/>
      <c r="BW104" s="55"/>
      <c r="BX104" s="55"/>
      <c r="BY104" s="55"/>
      <c r="BZ104" s="55"/>
      <c r="CA104" s="55"/>
      <c r="CB104" s="55"/>
      <c r="CC104" s="55"/>
      <c r="CD104" s="55"/>
      <c r="CE104" s="55"/>
      <c r="CF104" s="55"/>
      <c r="CG104" s="55"/>
      <c r="CH104" s="55"/>
      <c r="CI104" s="60"/>
      <c r="CJ104" s="60"/>
      <c r="CK104" s="60"/>
      <c r="CL104" s="60"/>
      <c r="CM104" s="55"/>
      <c r="CN104" s="60"/>
      <c r="CO104" s="60"/>
      <c r="CP104" s="60"/>
      <c r="CQ104" s="60"/>
      <c r="CR104" s="60"/>
      <c r="CS104" s="60"/>
      <c r="CT104" s="60"/>
      <c r="CU104" s="60"/>
      <c r="CV104" s="60"/>
      <c r="CW104" s="60"/>
      <c r="CX104" s="60"/>
      <c r="CY104" s="60"/>
      <c r="CZ104" s="60"/>
      <c r="DA104" s="60"/>
      <c r="DB104" s="60"/>
      <c r="DC104" s="60"/>
      <c r="DD104" s="60"/>
      <c r="DE104" s="60"/>
      <c r="DF104" s="60"/>
      <c r="DG104" s="60"/>
      <c r="DH104" s="60"/>
      <c r="DI104" s="60"/>
      <c r="DJ104" s="60"/>
      <c r="DK104" s="60"/>
      <c r="DL104" s="60"/>
      <c r="DM104" s="60"/>
      <c r="DN104" s="60"/>
      <c r="DO104" s="60"/>
      <c r="DP104" s="60"/>
      <c r="DQ104" s="60"/>
      <c r="DR104" s="60"/>
      <c r="DS104" s="60"/>
      <c r="DT104" s="60"/>
      <c r="DU104" s="60"/>
      <c r="DV104" s="60"/>
      <c r="DW104" s="60"/>
      <c r="DX104" s="60"/>
      <c r="DY104" s="60"/>
      <c r="DZ104" s="60"/>
      <c r="EA104" s="60"/>
      <c r="EB104" s="60"/>
      <c r="EC104" s="60"/>
      <c r="ED104" s="60"/>
      <c r="EE104" s="60"/>
      <c r="EF104" s="60"/>
      <c r="EG104" s="60"/>
      <c r="EH104" s="60"/>
      <c r="EI104" s="60"/>
      <c r="EJ104" s="60"/>
      <c r="EK104" s="60"/>
      <c r="EL104" s="60"/>
      <c r="EM104" s="60"/>
      <c r="EN104" s="60"/>
      <c r="EO104" s="60"/>
      <c r="EP104" s="60"/>
      <c r="EQ104" s="60"/>
      <c r="ER104" s="60"/>
      <c r="ES104" s="60"/>
      <c r="ET104" s="60"/>
    </row>
    <row r="105" spans="2:150" s="1" customFormat="1" x14ac:dyDescent="0.25">
      <c r="B105" s="210">
        <v>101</v>
      </c>
      <c r="C105" s="235">
        <v>43084</v>
      </c>
      <c r="D105" s="211" t="s">
        <v>328</v>
      </c>
      <c r="E105" s="211" t="s">
        <v>74</v>
      </c>
      <c r="F105" s="211" t="s">
        <v>360</v>
      </c>
      <c r="G105" s="211" t="s">
        <v>360</v>
      </c>
      <c r="H105" s="211" t="s">
        <v>411</v>
      </c>
      <c r="I105" s="211" t="s">
        <v>116</v>
      </c>
      <c r="J105" s="211" t="s">
        <v>149</v>
      </c>
      <c r="K105" s="245" t="s">
        <v>419</v>
      </c>
      <c r="L105" s="210"/>
      <c r="M105" s="252">
        <v>1</v>
      </c>
      <c r="N105" s="210">
        <v>1</v>
      </c>
      <c r="O105" s="212">
        <v>1</v>
      </c>
      <c r="P105" s="213">
        <v>1</v>
      </c>
      <c r="Q105" s="210">
        <v>1</v>
      </c>
      <c r="R105" s="212">
        <v>1</v>
      </c>
      <c r="S105" s="212">
        <v>1</v>
      </c>
      <c r="T105" s="212">
        <v>1</v>
      </c>
      <c r="U105" s="212">
        <v>3</v>
      </c>
      <c r="V105" s="213">
        <v>1</v>
      </c>
      <c r="W105" s="210">
        <v>1</v>
      </c>
      <c r="X105" s="213">
        <v>1</v>
      </c>
      <c r="Y105" s="254">
        <v>1</v>
      </c>
      <c r="Z105" s="213">
        <v>1</v>
      </c>
      <c r="AA105" s="174"/>
      <c r="AB105" s="24"/>
      <c r="AC105" s="66"/>
      <c r="AD105" s="66"/>
      <c r="AE105" s="55"/>
      <c r="AF105" s="55"/>
      <c r="AG105" s="55"/>
      <c r="AH105" s="55"/>
      <c r="AI105" s="55"/>
      <c r="AJ105" s="55"/>
      <c r="AK105" s="55"/>
      <c r="AL105" s="55"/>
      <c r="AM105" s="55"/>
      <c r="AN105" s="55"/>
      <c r="AO105" s="55"/>
      <c r="AP105" s="55"/>
      <c r="AQ105" s="55"/>
      <c r="AR105" s="55"/>
      <c r="AS105" s="55"/>
      <c r="AT105" s="55"/>
      <c r="AU105" s="55"/>
      <c r="AV105" s="55"/>
      <c r="AW105" s="55"/>
      <c r="AX105" s="55"/>
      <c r="AY105" s="55"/>
      <c r="BB105" s="55"/>
      <c r="BC105" s="55"/>
      <c r="BD105" s="55"/>
      <c r="BE105" s="55"/>
      <c r="BF105" s="55"/>
      <c r="BG105" s="55"/>
      <c r="BH105" s="55"/>
      <c r="BI105" s="55"/>
      <c r="BJ105" s="55"/>
      <c r="BK105" s="55"/>
      <c r="BL105" s="55"/>
      <c r="BM105" s="55"/>
      <c r="BN105" s="55"/>
      <c r="BO105" s="55"/>
      <c r="BP105" s="55"/>
      <c r="BQ105" s="55"/>
      <c r="BR105" s="161"/>
      <c r="BS105" s="55"/>
      <c r="BT105" s="55"/>
      <c r="BU105" s="55"/>
      <c r="BV105" s="55"/>
      <c r="BW105" s="55"/>
      <c r="BX105" s="55"/>
      <c r="BY105" s="55"/>
      <c r="BZ105" s="55"/>
      <c r="CA105" s="55"/>
      <c r="CB105" s="55"/>
      <c r="CC105" s="55"/>
      <c r="CD105" s="55"/>
      <c r="CE105" s="55"/>
      <c r="CF105" s="55"/>
      <c r="CG105" s="55"/>
      <c r="CH105" s="55"/>
      <c r="CI105" s="60"/>
      <c r="CJ105" s="60"/>
      <c r="CK105" s="60"/>
      <c r="CL105" s="60"/>
      <c r="CM105" s="55"/>
      <c r="CN105" s="60"/>
      <c r="CO105" s="60"/>
      <c r="CP105" s="60"/>
      <c r="CQ105" s="60"/>
      <c r="CR105" s="60"/>
      <c r="CS105" s="60"/>
      <c r="CT105" s="60"/>
      <c r="CU105" s="60"/>
      <c r="CV105" s="60"/>
      <c r="CW105" s="60"/>
      <c r="CX105" s="60"/>
      <c r="CY105" s="60"/>
      <c r="CZ105" s="60"/>
      <c r="DA105" s="60"/>
      <c r="DB105" s="60"/>
      <c r="DC105" s="60"/>
      <c r="DD105" s="60"/>
      <c r="DE105" s="60"/>
      <c r="DF105" s="60"/>
      <c r="DG105" s="60"/>
      <c r="DH105" s="60"/>
      <c r="DI105" s="60"/>
      <c r="DJ105" s="60"/>
      <c r="DK105" s="60"/>
      <c r="DL105" s="60"/>
      <c r="DM105" s="60"/>
      <c r="DN105" s="60"/>
      <c r="DO105" s="60"/>
      <c r="DP105" s="60"/>
      <c r="DQ105" s="60"/>
      <c r="DR105" s="60"/>
      <c r="DS105" s="60"/>
      <c r="DT105" s="60"/>
      <c r="DU105" s="60"/>
      <c r="DV105" s="60"/>
      <c r="DW105" s="60"/>
      <c r="DX105" s="60"/>
      <c r="DY105" s="60"/>
      <c r="DZ105" s="60"/>
      <c r="EA105" s="60"/>
      <c r="EB105" s="60"/>
      <c r="EC105" s="60"/>
      <c r="ED105" s="60"/>
      <c r="EE105" s="60"/>
      <c r="EF105" s="60"/>
      <c r="EG105" s="60"/>
      <c r="EH105" s="60"/>
      <c r="EI105" s="60"/>
      <c r="EJ105" s="60"/>
      <c r="EK105" s="60"/>
      <c r="EL105" s="60"/>
      <c r="EM105" s="60"/>
      <c r="EN105" s="60"/>
      <c r="EO105" s="60"/>
      <c r="EP105" s="60"/>
      <c r="EQ105" s="60"/>
      <c r="ER105" s="60"/>
      <c r="ES105" s="60"/>
      <c r="ET105" s="60"/>
    </row>
    <row r="106" spans="2:150" s="1" customFormat="1" ht="30" x14ac:dyDescent="0.25">
      <c r="B106" s="210">
        <v>102</v>
      </c>
      <c r="C106" s="235">
        <v>43084</v>
      </c>
      <c r="D106" s="211" t="s">
        <v>328</v>
      </c>
      <c r="E106" s="211" t="s">
        <v>75</v>
      </c>
      <c r="F106" s="211" t="s">
        <v>407</v>
      </c>
      <c r="G106" s="211" t="s">
        <v>286</v>
      </c>
      <c r="H106" s="211" t="s">
        <v>410</v>
      </c>
      <c r="I106" s="211" t="s">
        <v>96</v>
      </c>
      <c r="J106" s="211" t="s">
        <v>129</v>
      </c>
      <c r="K106" s="245" t="s">
        <v>419</v>
      </c>
      <c r="L106" s="210">
        <v>1</v>
      </c>
      <c r="M106" s="252">
        <v>1</v>
      </c>
      <c r="N106" s="210">
        <v>4</v>
      </c>
      <c r="O106" s="212">
        <v>1</v>
      </c>
      <c r="P106" s="213">
        <v>1</v>
      </c>
      <c r="Q106" s="210">
        <v>5</v>
      </c>
      <c r="R106" s="212">
        <v>5</v>
      </c>
      <c r="S106" s="212">
        <v>5</v>
      </c>
      <c r="T106" s="212">
        <v>3</v>
      </c>
      <c r="U106" s="212">
        <v>1</v>
      </c>
      <c r="V106" s="213">
        <v>1</v>
      </c>
      <c r="W106" s="210">
        <v>1</v>
      </c>
      <c r="X106" s="213">
        <v>3</v>
      </c>
      <c r="Y106" s="254">
        <v>1</v>
      </c>
      <c r="Z106" s="213">
        <v>3</v>
      </c>
      <c r="AA106" s="174"/>
      <c r="AB106" s="24"/>
      <c r="AC106" s="66"/>
      <c r="AD106" s="66"/>
      <c r="AE106" s="55"/>
      <c r="AF106" s="55"/>
      <c r="AG106" s="55"/>
      <c r="AH106" s="55"/>
      <c r="AI106" s="55"/>
      <c r="AJ106" s="55"/>
      <c r="AK106" s="55"/>
      <c r="AL106" s="55"/>
      <c r="AM106" s="55"/>
      <c r="AN106" s="55"/>
      <c r="AO106" s="55"/>
      <c r="AP106" s="55"/>
      <c r="AQ106" s="55"/>
      <c r="AR106" s="55"/>
      <c r="AS106" s="55"/>
      <c r="AT106" s="55"/>
      <c r="AU106" s="55"/>
      <c r="AV106" s="55"/>
      <c r="AW106" s="55"/>
      <c r="AX106" s="55"/>
      <c r="AY106" s="55"/>
      <c r="BB106" s="55"/>
      <c r="BC106" s="55"/>
      <c r="BD106" s="55"/>
      <c r="BE106" s="55"/>
      <c r="BF106" s="55"/>
      <c r="BG106" s="55"/>
      <c r="BH106" s="55"/>
      <c r="BI106" s="55"/>
      <c r="BJ106" s="55"/>
      <c r="BK106" s="55"/>
      <c r="BL106" s="55"/>
      <c r="BM106" s="55"/>
      <c r="BN106" s="55"/>
      <c r="BO106" s="55"/>
      <c r="BP106" s="55"/>
      <c r="BQ106" s="55"/>
      <c r="BR106" s="161"/>
      <c r="BS106" s="55"/>
      <c r="BT106" s="55"/>
      <c r="BU106" s="55"/>
      <c r="BV106" s="55"/>
      <c r="BW106" s="55"/>
      <c r="BX106" s="55"/>
      <c r="BY106" s="55"/>
      <c r="BZ106" s="55"/>
      <c r="CA106" s="55"/>
      <c r="CB106" s="55"/>
      <c r="CC106" s="55"/>
      <c r="CD106" s="55"/>
      <c r="CE106" s="55"/>
      <c r="CF106" s="55"/>
      <c r="CG106" s="55"/>
      <c r="CH106" s="55"/>
      <c r="CI106" s="60"/>
      <c r="CJ106" s="60"/>
      <c r="CK106" s="60"/>
      <c r="CL106" s="60"/>
      <c r="CM106" s="55"/>
      <c r="CN106" s="60"/>
      <c r="CO106" s="60"/>
      <c r="CP106" s="60"/>
      <c r="CQ106" s="60"/>
      <c r="CR106" s="60"/>
      <c r="CS106" s="60"/>
      <c r="CT106" s="60"/>
      <c r="CU106" s="60"/>
      <c r="CV106" s="60"/>
      <c r="CW106" s="60"/>
      <c r="CX106" s="60"/>
      <c r="CY106" s="60"/>
      <c r="CZ106" s="60"/>
      <c r="DA106" s="60"/>
      <c r="DB106" s="60"/>
      <c r="DC106" s="60"/>
      <c r="DD106" s="60"/>
      <c r="DE106" s="60"/>
      <c r="DF106" s="60"/>
      <c r="DG106" s="60"/>
      <c r="DH106" s="60"/>
      <c r="DI106" s="60"/>
      <c r="DJ106" s="60"/>
      <c r="DK106" s="60"/>
      <c r="DL106" s="60"/>
      <c r="DM106" s="60"/>
      <c r="DN106" s="60"/>
      <c r="DO106" s="60"/>
      <c r="DP106" s="60"/>
      <c r="DQ106" s="60"/>
      <c r="DR106" s="60"/>
      <c r="DS106" s="60"/>
      <c r="DT106" s="60"/>
      <c r="DU106" s="60"/>
      <c r="DV106" s="60"/>
      <c r="DW106" s="60"/>
      <c r="DX106" s="60"/>
      <c r="DY106" s="60"/>
      <c r="DZ106" s="60"/>
      <c r="EA106" s="60"/>
      <c r="EB106" s="60"/>
      <c r="EC106" s="60"/>
      <c r="ED106" s="60"/>
      <c r="EE106" s="60"/>
      <c r="EF106" s="60"/>
      <c r="EG106" s="60"/>
      <c r="EH106" s="60"/>
      <c r="EI106" s="60"/>
      <c r="EJ106" s="60"/>
      <c r="EK106" s="60"/>
      <c r="EL106" s="60"/>
      <c r="EM106" s="60"/>
      <c r="EN106" s="60"/>
      <c r="EO106" s="60"/>
      <c r="EP106" s="60"/>
      <c r="EQ106" s="60"/>
      <c r="ER106" s="60"/>
      <c r="ES106" s="60"/>
      <c r="ET106" s="60"/>
    </row>
    <row r="107" spans="2:150" s="1" customFormat="1" ht="30" x14ac:dyDescent="0.25">
      <c r="B107" s="210">
        <v>103</v>
      </c>
      <c r="C107" s="235">
        <v>43084</v>
      </c>
      <c r="D107" s="211" t="s">
        <v>328</v>
      </c>
      <c r="E107" s="211" t="s">
        <v>75</v>
      </c>
      <c r="F107" s="211" t="s">
        <v>373</v>
      </c>
      <c r="G107" s="211" t="s">
        <v>357</v>
      </c>
      <c r="H107" s="211" t="s">
        <v>410</v>
      </c>
      <c r="I107" s="211" t="s">
        <v>101</v>
      </c>
      <c r="J107" s="211" t="s">
        <v>134</v>
      </c>
      <c r="K107" s="245" t="s">
        <v>418</v>
      </c>
      <c r="L107" s="210">
        <v>3</v>
      </c>
      <c r="M107" s="252">
        <v>1</v>
      </c>
      <c r="N107" s="210">
        <v>3</v>
      </c>
      <c r="O107" s="212">
        <v>3</v>
      </c>
      <c r="P107" s="213">
        <v>3</v>
      </c>
      <c r="Q107" s="210">
        <v>3</v>
      </c>
      <c r="R107" s="212">
        <v>3</v>
      </c>
      <c r="S107" s="212">
        <v>3</v>
      </c>
      <c r="T107" s="212">
        <v>4</v>
      </c>
      <c r="U107" s="212">
        <v>3</v>
      </c>
      <c r="V107" s="213">
        <v>3</v>
      </c>
      <c r="W107" s="210">
        <v>3</v>
      </c>
      <c r="X107" s="213">
        <v>1</v>
      </c>
      <c r="Y107" s="254">
        <v>1</v>
      </c>
      <c r="Z107" s="213">
        <v>4</v>
      </c>
      <c r="AA107" s="174"/>
      <c r="AB107" s="24"/>
      <c r="AC107" s="66"/>
      <c r="AD107" s="66"/>
      <c r="AE107" s="55"/>
      <c r="AF107" s="55"/>
      <c r="AG107" s="55"/>
      <c r="AH107" s="55"/>
      <c r="AI107" s="55"/>
      <c r="AJ107" s="55"/>
      <c r="AK107" s="55"/>
      <c r="AL107" s="55"/>
      <c r="AM107" s="55"/>
      <c r="AN107" s="55"/>
      <c r="AO107" s="55"/>
      <c r="AP107" s="55"/>
      <c r="AQ107" s="55"/>
      <c r="AR107" s="55"/>
      <c r="AS107" s="55"/>
      <c r="AT107" s="55"/>
      <c r="AU107" s="55"/>
      <c r="AV107" s="55"/>
      <c r="AW107" s="55"/>
      <c r="AX107" s="55"/>
      <c r="AY107" s="55"/>
      <c r="BB107" s="55"/>
      <c r="BC107" s="55"/>
      <c r="BD107" s="55"/>
      <c r="BE107" s="55"/>
      <c r="BF107" s="55"/>
      <c r="BG107" s="55"/>
      <c r="BH107" s="55"/>
      <c r="BI107" s="55"/>
      <c r="BJ107" s="55"/>
      <c r="BK107" s="55"/>
      <c r="BL107" s="55"/>
      <c r="BM107" s="55"/>
      <c r="BN107" s="55"/>
      <c r="BO107" s="55"/>
      <c r="BP107" s="55"/>
      <c r="BQ107" s="55"/>
      <c r="BR107" s="161"/>
      <c r="BS107" s="55"/>
      <c r="BT107" s="55"/>
      <c r="BU107" s="55"/>
      <c r="BV107" s="55"/>
      <c r="BW107" s="55"/>
      <c r="BX107" s="55"/>
      <c r="BY107" s="55"/>
      <c r="BZ107" s="55"/>
      <c r="CA107" s="55"/>
      <c r="CB107" s="55"/>
      <c r="CC107" s="55"/>
      <c r="CD107" s="55"/>
      <c r="CE107" s="55"/>
      <c r="CF107" s="55"/>
      <c r="CG107" s="55"/>
      <c r="CH107" s="55"/>
      <c r="CI107" s="60"/>
      <c r="CJ107" s="60"/>
      <c r="CK107" s="60"/>
      <c r="CL107" s="60"/>
      <c r="CM107" s="55"/>
      <c r="CN107" s="60"/>
      <c r="CO107" s="60"/>
      <c r="CP107" s="60"/>
      <c r="CQ107" s="60"/>
      <c r="CR107" s="60"/>
      <c r="CS107" s="60"/>
      <c r="CT107" s="60"/>
      <c r="CU107" s="60"/>
      <c r="CV107" s="60"/>
      <c r="CW107" s="60"/>
      <c r="CX107" s="60"/>
      <c r="CY107" s="60"/>
      <c r="CZ107" s="60"/>
      <c r="DA107" s="60"/>
      <c r="DB107" s="60"/>
      <c r="DC107" s="60"/>
      <c r="DD107" s="60"/>
      <c r="DE107" s="60"/>
      <c r="DF107" s="60"/>
      <c r="DG107" s="60"/>
      <c r="DH107" s="60"/>
      <c r="DI107" s="60"/>
      <c r="DJ107" s="60"/>
      <c r="DK107" s="60"/>
      <c r="DL107" s="60"/>
      <c r="DM107" s="60"/>
      <c r="DN107" s="60"/>
      <c r="DO107" s="60"/>
      <c r="DP107" s="60"/>
      <c r="DQ107" s="60"/>
      <c r="DR107" s="60"/>
      <c r="DS107" s="60"/>
      <c r="DT107" s="60"/>
      <c r="DU107" s="60"/>
      <c r="DV107" s="60"/>
      <c r="DW107" s="60"/>
      <c r="DX107" s="60"/>
      <c r="DY107" s="60"/>
      <c r="DZ107" s="60"/>
      <c r="EA107" s="60"/>
      <c r="EB107" s="60"/>
      <c r="EC107" s="60"/>
      <c r="ED107" s="60"/>
      <c r="EE107" s="60"/>
      <c r="EF107" s="60"/>
      <c r="EG107" s="60"/>
      <c r="EH107" s="60"/>
      <c r="EI107" s="60"/>
      <c r="EJ107" s="60"/>
      <c r="EK107" s="60"/>
      <c r="EL107" s="60"/>
      <c r="EM107" s="60"/>
      <c r="EN107" s="60"/>
      <c r="EO107" s="60"/>
      <c r="EP107" s="60"/>
      <c r="EQ107" s="60"/>
      <c r="ER107" s="60"/>
      <c r="ES107" s="60"/>
      <c r="ET107" s="60"/>
    </row>
    <row r="108" spans="2:150" s="1" customFormat="1" ht="30" x14ac:dyDescent="0.25">
      <c r="B108" s="210">
        <v>104</v>
      </c>
      <c r="C108" s="235">
        <v>43084</v>
      </c>
      <c r="D108" s="211" t="s">
        <v>328</v>
      </c>
      <c r="E108" s="211" t="s">
        <v>172</v>
      </c>
      <c r="F108" s="211" t="s">
        <v>43</v>
      </c>
      <c r="G108" s="211" t="s">
        <v>357</v>
      </c>
      <c r="H108" s="211" t="s">
        <v>410</v>
      </c>
      <c r="I108" s="211" t="s">
        <v>94</v>
      </c>
      <c r="J108" s="211" t="s">
        <v>127</v>
      </c>
      <c r="K108" s="245" t="s">
        <v>418</v>
      </c>
      <c r="L108" s="210">
        <v>5</v>
      </c>
      <c r="M108" s="252">
        <v>1</v>
      </c>
      <c r="N108" s="210">
        <v>4</v>
      </c>
      <c r="O108" s="212">
        <v>5</v>
      </c>
      <c r="P108" s="213">
        <v>5</v>
      </c>
      <c r="Q108" s="210">
        <v>5</v>
      </c>
      <c r="R108" s="212">
        <v>5</v>
      </c>
      <c r="S108" s="212">
        <v>5</v>
      </c>
      <c r="T108" s="212">
        <v>5</v>
      </c>
      <c r="U108" s="212">
        <v>5</v>
      </c>
      <c r="V108" s="213">
        <v>5</v>
      </c>
      <c r="W108" s="210">
        <v>5</v>
      </c>
      <c r="X108" s="213">
        <v>5</v>
      </c>
      <c r="Y108" s="254">
        <v>1</v>
      </c>
      <c r="Z108" s="213">
        <v>5</v>
      </c>
      <c r="AA108" s="174"/>
      <c r="AB108" s="24"/>
      <c r="AC108" s="66"/>
      <c r="AD108" s="66"/>
      <c r="AE108" s="55"/>
      <c r="AF108" s="55"/>
      <c r="AG108" s="55"/>
      <c r="AH108" s="55"/>
      <c r="AI108" s="55"/>
      <c r="AJ108" s="55"/>
      <c r="AK108" s="55"/>
      <c r="AL108" s="55"/>
      <c r="AM108" s="55"/>
      <c r="AN108" s="55"/>
      <c r="AO108" s="55"/>
      <c r="AP108" s="55"/>
      <c r="AQ108" s="55"/>
      <c r="AR108" s="55"/>
      <c r="AS108" s="55"/>
      <c r="AT108" s="55"/>
      <c r="AU108" s="55"/>
      <c r="AV108" s="55"/>
      <c r="AW108" s="55"/>
      <c r="AX108" s="55"/>
      <c r="AY108" s="55"/>
      <c r="BB108" s="55"/>
      <c r="BC108" s="55"/>
      <c r="BD108" s="55"/>
      <c r="BE108" s="55"/>
      <c r="BF108" s="55"/>
      <c r="BG108" s="55"/>
      <c r="BH108" s="55"/>
      <c r="BI108" s="55"/>
      <c r="BJ108" s="55"/>
      <c r="BK108" s="55"/>
      <c r="BL108" s="55"/>
      <c r="BM108" s="55"/>
      <c r="BN108" s="55"/>
      <c r="BO108" s="55"/>
      <c r="BP108" s="55"/>
      <c r="BQ108" s="55"/>
      <c r="BR108" s="161"/>
      <c r="BS108" s="55"/>
      <c r="BT108" s="55"/>
      <c r="BU108" s="55"/>
      <c r="BV108" s="55"/>
      <c r="BW108" s="55"/>
      <c r="BX108" s="55"/>
      <c r="BY108" s="55"/>
      <c r="BZ108" s="55"/>
      <c r="CA108" s="55"/>
      <c r="CB108" s="55"/>
      <c r="CC108" s="55"/>
      <c r="CD108" s="55"/>
      <c r="CE108" s="55"/>
      <c r="CF108" s="55"/>
      <c r="CG108" s="55"/>
      <c r="CH108" s="55"/>
      <c r="CI108" s="60"/>
      <c r="CJ108" s="60"/>
      <c r="CK108" s="60"/>
      <c r="CL108" s="60"/>
      <c r="CM108" s="55"/>
      <c r="CN108" s="60"/>
      <c r="CO108" s="60"/>
      <c r="CP108" s="60"/>
      <c r="CQ108" s="60"/>
      <c r="CR108" s="60"/>
      <c r="CS108" s="60"/>
      <c r="CT108" s="60"/>
      <c r="CU108" s="60"/>
      <c r="CV108" s="60"/>
      <c r="CW108" s="60"/>
      <c r="CX108" s="60"/>
      <c r="CY108" s="60"/>
      <c r="CZ108" s="60"/>
      <c r="DA108" s="60"/>
      <c r="DB108" s="60"/>
      <c r="DC108" s="60"/>
      <c r="DD108" s="60"/>
      <c r="DE108" s="60"/>
      <c r="DF108" s="60"/>
      <c r="DG108" s="60"/>
      <c r="DH108" s="60"/>
      <c r="DI108" s="60"/>
      <c r="DJ108" s="60"/>
      <c r="DK108" s="60"/>
      <c r="DL108" s="60"/>
      <c r="DM108" s="60"/>
      <c r="DN108" s="60"/>
      <c r="DO108" s="60"/>
      <c r="DP108" s="60"/>
      <c r="DQ108" s="60"/>
      <c r="DR108" s="60"/>
      <c r="DS108" s="60"/>
      <c r="DT108" s="60"/>
      <c r="DU108" s="60"/>
      <c r="DV108" s="60"/>
      <c r="DW108" s="60"/>
      <c r="DX108" s="60"/>
      <c r="DY108" s="60"/>
      <c r="DZ108" s="60"/>
      <c r="EA108" s="60"/>
      <c r="EB108" s="60"/>
      <c r="EC108" s="60"/>
      <c r="ED108" s="60"/>
      <c r="EE108" s="60"/>
      <c r="EF108" s="60"/>
      <c r="EG108" s="60"/>
      <c r="EH108" s="60"/>
      <c r="EI108" s="60"/>
      <c r="EJ108" s="60"/>
      <c r="EK108" s="60"/>
      <c r="EL108" s="60"/>
      <c r="EM108" s="60"/>
      <c r="EN108" s="60"/>
      <c r="EO108" s="60"/>
      <c r="EP108" s="60"/>
      <c r="EQ108" s="60"/>
      <c r="ER108" s="60"/>
      <c r="ES108" s="60"/>
      <c r="ET108" s="60"/>
    </row>
    <row r="109" spans="2:150" s="1" customFormat="1" ht="30" x14ac:dyDescent="0.25">
      <c r="B109" s="210">
        <v>105</v>
      </c>
      <c r="C109" s="235">
        <v>43084</v>
      </c>
      <c r="D109" s="211" t="s">
        <v>328</v>
      </c>
      <c r="E109" s="211" t="s">
        <v>75</v>
      </c>
      <c r="F109" s="211" t="s">
        <v>43</v>
      </c>
      <c r="G109" s="211" t="s">
        <v>357</v>
      </c>
      <c r="H109" s="211" t="s">
        <v>410</v>
      </c>
      <c r="I109" s="211" t="s">
        <v>118</v>
      </c>
      <c r="J109" s="211" t="s">
        <v>151</v>
      </c>
      <c r="K109" s="245" t="s">
        <v>418</v>
      </c>
      <c r="L109" s="210">
        <v>4</v>
      </c>
      <c r="M109" s="252">
        <v>1</v>
      </c>
      <c r="N109" s="210">
        <v>3</v>
      </c>
      <c r="O109" s="212">
        <v>2</v>
      </c>
      <c r="P109" s="213">
        <v>2</v>
      </c>
      <c r="Q109" s="210">
        <v>4</v>
      </c>
      <c r="R109" s="212">
        <v>5</v>
      </c>
      <c r="S109" s="212">
        <v>5</v>
      </c>
      <c r="T109" s="212">
        <v>5</v>
      </c>
      <c r="U109" s="212">
        <v>3</v>
      </c>
      <c r="V109" s="213">
        <v>3</v>
      </c>
      <c r="W109" s="210">
        <v>5</v>
      </c>
      <c r="X109" s="213">
        <v>4</v>
      </c>
      <c r="Y109" s="254">
        <v>1</v>
      </c>
      <c r="Z109" s="213">
        <v>4</v>
      </c>
      <c r="AA109" s="174"/>
      <c r="AB109" s="24"/>
      <c r="AC109" s="66"/>
      <c r="AD109" s="66"/>
      <c r="AE109" s="55"/>
      <c r="AF109" s="55"/>
      <c r="AG109" s="55"/>
      <c r="AH109" s="55"/>
      <c r="AI109" s="55"/>
      <c r="AJ109" s="55"/>
      <c r="AK109" s="55"/>
      <c r="AL109" s="55"/>
      <c r="AM109" s="55"/>
      <c r="AN109" s="55"/>
      <c r="AO109" s="55"/>
      <c r="AP109" s="55"/>
      <c r="AQ109" s="55"/>
      <c r="AR109" s="55"/>
      <c r="AS109" s="55"/>
      <c r="AT109" s="55"/>
      <c r="AU109" s="55"/>
      <c r="AV109" s="55"/>
      <c r="AW109" s="55"/>
      <c r="AX109" s="55"/>
      <c r="AY109" s="55"/>
      <c r="BB109" s="55"/>
      <c r="BC109" s="55"/>
      <c r="BD109" s="55"/>
      <c r="BE109" s="55"/>
      <c r="BF109" s="55"/>
      <c r="BG109" s="55"/>
      <c r="BH109" s="55"/>
      <c r="BI109" s="55"/>
      <c r="BJ109" s="55"/>
      <c r="BK109" s="55"/>
      <c r="BL109" s="55"/>
      <c r="BM109" s="55"/>
      <c r="BN109" s="55"/>
      <c r="BO109" s="55"/>
      <c r="BP109" s="55"/>
      <c r="BQ109" s="55"/>
      <c r="BR109" s="161"/>
      <c r="BS109" s="55"/>
      <c r="BT109" s="55"/>
      <c r="BU109" s="55"/>
      <c r="BV109" s="55"/>
      <c r="BW109" s="55"/>
      <c r="BX109" s="55"/>
      <c r="BY109" s="55"/>
      <c r="BZ109" s="55"/>
      <c r="CA109" s="55"/>
      <c r="CB109" s="55"/>
      <c r="CC109" s="55"/>
      <c r="CD109" s="55"/>
      <c r="CE109" s="55"/>
      <c r="CF109" s="55"/>
      <c r="CG109" s="55"/>
      <c r="CH109" s="55"/>
      <c r="CI109" s="60"/>
      <c r="CJ109" s="60"/>
      <c r="CK109" s="60"/>
      <c r="CL109" s="60"/>
      <c r="CM109" s="55"/>
      <c r="CN109" s="60"/>
      <c r="CO109" s="60"/>
      <c r="CP109" s="60"/>
      <c r="CQ109" s="60"/>
      <c r="CR109" s="60"/>
      <c r="CS109" s="60"/>
      <c r="CT109" s="60"/>
      <c r="CU109" s="60"/>
      <c r="CV109" s="60"/>
      <c r="CW109" s="60"/>
      <c r="CX109" s="60"/>
      <c r="CY109" s="60"/>
      <c r="CZ109" s="60"/>
      <c r="DA109" s="60"/>
      <c r="DB109" s="60"/>
      <c r="DC109" s="60"/>
      <c r="DD109" s="60"/>
      <c r="DE109" s="60"/>
      <c r="DF109" s="60"/>
      <c r="DG109" s="60"/>
      <c r="DH109" s="60"/>
      <c r="DI109" s="60"/>
      <c r="DJ109" s="60"/>
      <c r="DK109" s="60"/>
      <c r="DL109" s="60"/>
      <c r="DM109" s="60"/>
      <c r="DN109" s="60"/>
      <c r="DO109" s="60"/>
      <c r="DP109" s="60"/>
      <c r="DQ109" s="60"/>
      <c r="DR109" s="60"/>
      <c r="DS109" s="60"/>
      <c r="DT109" s="60"/>
      <c r="DU109" s="60"/>
      <c r="DV109" s="60"/>
      <c r="DW109" s="60"/>
      <c r="DX109" s="60"/>
      <c r="DY109" s="60"/>
      <c r="DZ109" s="60"/>
      <c r="EA109" s="60"/>
      <c r="EB109" s="60"/>
      <c r="EC109" s="60"/>
      <c r="ED109" s="60"/>
      <c r="EE109" s="60"/>
      <c r="EF109" s="60"/>
      <c r="EG109" s="60"/>
      <c r="EH109" s="60"/>
      <c r="EI109" s="60"/>
      <c r="EJ109" s="60"/>
      <c r="EK109" s="60"/>
      <c r="EL109" s="60"/>
      <c r="EM109" s="60"/>
      <c r="EN109" s="60"/>
      <c r="EO109" s="60"/>
      <c r="EP109" s="60"/>
      <c r="EQ109" s="60"/>
      <c r="ER109" s="60"/>
      <c r="ES109" s="60"/>
      <c r="ET109" s="60"/>
    </row>
    <row r="110" spans="2:150" s="1" customFormat="1" ht="30" x14ac:dyDescent="0.25">
      <c r="B110" s="210">
        <v>106</v>
      </c>
      <c r="C110" s="235">
        <v>43084</v>
      </c>
      <c r="D110" s="211" t="s">
        <v>328</v>
      </c>
      <c r="E110" s="211" t="s">
        <v>75</v>
      </c>
      <c r="F110" s="211" t="s">
        <v>374</v>
      </c>
      <c r="G110" s="211" t="s">
        <v>70</v>
      </c>
      <c r="H110" s="211" t="s">
        <v>410</v>
      </c>
      <c r="I110" s="211" t="s">
        <v>117</v>
      </c>
      <c r="J110" s="211" t="s">
        <v>150</v>
      </c>
      <c r="K110" s="245" t="s">
        <v>418</v>
      </c>
      <c r="L110" s="210">
        <v>4</v>
      </c>
      <c r="M110" s="252">
        <v>1</v>
      </c>
      <c r="N110" s="210">
        <v>4</v>
      </c>
      <c r="O110" s="212">
        <v>2</v>
      </c>
      <c r="P110" s="213">
        <v>5</v>
      </c>
      <c r="Q110" s="210">
        <v>5</v>
      </c>
      <c r="R110" s="212">
        <v>5</v>
      </c>
      <c r="S110" s="212">
        <v>5</v>
      </c>
      <c r="T110" s="212">
        <v>4</v>
      </c>
      <c r="U110" s="212">
        <v>3</v>
      </c>
      <c r="V110" s="213">
        <v>4</v>
      </c>
      <c r="W110" s="210">
        <v>4</v>
      </c>
      <c r="X110" s="213">
        <v>4</v>
      </c>
      <c r="Y110" s="254">
        <v>1</v>
      </c>
      <c r="Z110" s="213">
        <v>4</v>
      </c>
      <c r="AA110" s="174"/>
      <c r="AB110" s="24"/>
      <c r="AC110" s="66"/>
      <c r="AD110" s="66"/>
      <c r="AE110" s="55"/>
      <c r="AF110" s="55"/>
      <c r="AG110" s="55"/>
      <c r="AH110" s="55"/>
      <c r="AI110" s="55"/>
      <c r="AJ110" s="55"/>
      <c r="AK110" s="55"/>
      <c r="AL110" s="55"/>
      <c r="AM110" s="55"/>
      <c r="AN110" s="55"/>
      <c r="AO110" s="55"/>
      <c r="AP110" s="55"/>
      <c r="AQ110" s="55"/>
      <c r="AR110" s="55"/>
      <c r="AS110" s="55"/>
      <c r="AT110" s="55"/>
      <c r="AU110" s="55"/>
      <c r="AV110" s="55"/>
      <c r="AW110" s="55"/>
      <c r="AX110" s="55"/>
      <c r="AY110" s="55"/>
      <c r="BB110" s="55"/>
      <c r="BC110" s="55"/>
      <c r="BD110" s="55"/>
      <c r="BE110" s="55"/>
      <c r="BF110" s="55"/>
      <c r="BG110" s="55"/>
      <c r="BH110" s="55"/>
      <c r="BI110" s="55"/>
      <c r="BJ110" s="55"/>
      <c r="BK110" s="55"/>
      <c r="BL110" s="55"/>
      <c r="BM110" s="55"/>
      <c r="BN110" s="55"/>
      <c r="BO110" s="55"/>
      <c r="BP110" s="55"/>
      <c r="BQ110" s="55"/>
      <c r="BR110" s="161"/>
      <c r="BS110" s="55"/>
      <c r="BT110" s="55"/>
      <c r="BU110" s="55"/>
      <c r="BV110" s="55"/>
      <c r="BW110" s="55"/>
      <c r="BX110" s="55"/>
      <c r="BY110" s="55"/>
      <c r="BZ110" s="55"/>
      <c r="CA110" s="55"/>
      <c r="CB110" s="55"/>
      <c r="CC110" s="55"/>
      <c r="CD110" s="55"/>
      <c r="CE110" s="55"/>
      <c r="CF110" s="55"/>
      <c r="CG110" s="55"/>
      <c r="CH110" s="55"/>
      <c r="CI110" s="60"/>
      <c r="CJ110" s="60"/>
      <c r="CK110" s="60"/>
      <c r="CL110" s="60"/>
      <c r="CM110" s="55"/>
      <c r="CN110" s="60"/>
      <c r="CO110" s="60"/>
      <c r="CP110" s="60"/>
      <c r="CQ110" s="60"/>
      <c r="CR110" s="60"/>
      <c r="CS110" s="60"/>
      <c r="CT110" s="60"/>
      <c r="CU110" s="60"/>
      <c r="CV110" s="60"/>
      <c r="CW110" s="60"/>
      <c r="CX110" s="60"/>
      <c r="CY110" s="60"/>
      <c r="CZ110" s="60"/>
      <c r="DA110" s="60"/>
      <c r="DB110" s="60"/>
      <c r="DC110" s="60"/>
      <c r="DD110" s="60"/>
      <c r="DE110" s="60"/>
      <c r="DF110" s="60"/>
      <c r="DG110" s="60"/>
      <c r="DH110" s="60"/>
      <c r="DI110" s="60"/>
      <c r="DJ110" s="60"/>
      <c r="DK110" s="60"/>
      <c r="DL110" s="60"/>
      <c r="DM110" s="60"/>
      <c r="DN110" s="60"/>
      <c r="DO110" s="60"/>
      <c r="DP110" s="60"/>
      <c r="DQ110" s="60"/>
      <c r="DR110" s="60"/>
      <c r="DS110" s="60"/>
      <c r="DT110" s="60"/>
      <c r="DU110" s="60"/>
      <c r="DV110" s="60"/>
      <c r="DW110" s="60"/>
      <c r="DX110" s="60"/>
      <c r="DY110" s="60"/>
      <c r="DZ110" s="60"/>
      <c r="EA110" s="60"/>
      <c r="EB110" s="60"/>
      <c r="EC110" s="60"/>
      <c r="ED110" s="60"/>
      <c r="EE110" s="60"/>
      <c r="EF110" s="60"/>
      <c r="EG110" s="60"/>
      <c r="EH110" s="60"/>
      <c r="EI110" s="60"/>
      <c r="EJ110" s="60"/>
      <c r="EK110" s="60"/>
      <c r="EL110" s="60"/>
      <c r="EM110" s="60"/>
      <c r="EN110" s="60"/>
      <c r="EO110" s="60"/>
      <c r="EP110" s="60"/>
      <c r="EQ110" s="60"/>
      <c r="ER110" s="60"/>
      <c r="ES110" s="60"/>
      <c r="ET110" s="60"/>
    </row>
    <row r="111" spans="2:150" s="1" customFormat="1" ht="30" x14ac:dyDescent="0.25">
      <c r="B111" s="210">
        <v>108</v>
      </c>
      <c r="C111" s="235">
        <v>43084</v>
      </c>
      <c r="D111" s="211" t="s">
        <v>328</v>
      </c>
      <c r="E111" s="211" t="s">
        <v>75</v>
      </c>
      <c r="F111" s="211" t="s">
        <v>375</v>
      </c>
      <c r="G111" s="211" t="s">
        <v>70</v>
      </c>
      <c r="H111" s="211" t="s">
        <v>410</v>
      </c>
      <c r="I111" s="211" t="s">
        <v>117</v>
      </c>
      <c r="J111" s="211" t="s">
        <v>150</v>
      </c>
      <c r="K111" s="245" t="s">
        <v>418</v>
      </c>
      <c r="L111" s="210">
        <v>5</v>
      </c>
      <c r="M111" s="252">
        <v>1</v>
      </c>
      <c r="N111" s="210">
        <v>4</v>
      </c>
      <c r="O111" s="212">
        <v>3</v>
      </c>
      <c r="P111" s="213">
        <v>4</v>
      </c>
      <c r="Q111" s="210">
        <v>4</v>
      </c>
      <c r="R111" s="212">
        <v>5</v>
      </c>
      <c r="S111" s="212">
        <v>5</v>
      </c>
      <c r="T111" s="212">
        <v>3</v>
      </c>
      <c r="U111" s="212">
        <v>5</v>
      </c>
      <c r="V111" s="213">
        <v>5</v>
      </c>
      <c r="W111" s="210">
        <v>5</v>
      </c>
      <c r="X111" s="213">
        <v>5</v>
      </c>
      <c r="Y111" s="254">
        <v>1</v>
      </c>
      <c r="Z111" s="213">
        <v>5</v>
      </c>
      <c r="AA111" s="174"/>
      <c r="AB111" s="24"/>
      <c r="AC111" s="66"/>
      <c r="AD111" s="66"/>
      <c r="AE111" s="55"/>
      <c r="AF111" s="55"/>
      <c r="AG111" s="55"/>
      <c r="AH111" s="55"/>
      <c r="AI111" s="55"/>
      <c r="AJ111" s="55"/>
      <c r="AK111" s="55"/>
      <c r="AL111" s="55"/>
      <c r="AM111" s="55"/>
      <c r="AN111" s="55"/>
      <c r="AO111" s="55"/>
      <c r="AP111" s="55"/>
      <c r="AQ111" s="55"/>
      <c r="AR111" s="55"/>
      <c r="AS111" s="55"/>
      <c r="AT111" s="55"/>
      <c r="AU111" s="55"/>
      <c r="AV111" s="55"/>
      <c r="AW111" s="55"/>
      <c r="AX111" s="55"/>
      <c r="AY111" s="55"/>
      <c r="BB111" s="55"/>
      <c r="BC111" s="55"/>
      <c r="BD111" s="55"/>
      <c r="BE111" s="55"/>
      <c r="BF111" s="55"/>
      <c r="BG111" s="55"/>
      <c r="BH111" s="55"/>
      <c r="BI111" s="55"/>
      <c r="BJ111" s="55"/>
      <c r="BK111" s="55"/>
      <c r="BL111" s="55"/>
      <c r="BM111" s="55"/>
      <c r="BN111" s="55"/>
      <c r="BO111" s="55"/>
      <c r="BP111" s="55"/>
      <c r="BQ111" s="55"/>
      <c r="BR111" s="161"/>
      <c r="BS111" s="55"/>
      <c r="BT111" s="55"/>
      <c r="BU111" s="55"/>
      <c r="BV111" s="55"/>
      <c r="BW111" s="55"/>
      <c r="BX111" s="55"/>
      <c r="BY111" s="55"/>
      <c r="BZ111" s="55"/>
      <c r="CA111" s="55"/>
      <c r="CB111" s="55"/>
      <c r="CC111" s="55"/>
      <c r="CD111" s="55"/>
      <c r="CE111" s="55"/>
      <c r="CF111" s="55"/>
      <c r="CG111" s="55"/>
      <c r="CH111" s="55"/>
      <c r="CI111" s="60"/>
      <c r="CJ111" s="60"/>
      <c r="CK111" s="60"/>
      <c r="CL111" s="60"/>
      <c r="CM111" s="55"/>
      <c r="CN111" s="60"/>
      <c r="CO111" s="60"/>
      <c r="CP111" s="60"/>
      <c r="CQ111" s="60"/>
      <c r="CR111" s="60"/>
      <c r="CS111" s="60"/>
      <c r="CT111" s="60"/>
      <c r="CU111" s="60"/>
      <c r="CV111" s="60"/>
      <c r="CW111" s="60"/>
      <c r="CX111" s="60"/>
      <c r="CY111" s="60"/>
      <c r="CZ111" s="60"/>
      <c r="DA111" s="60"/>
      <c r="DB111" s="60"/>
      <c r="DC111" s="60"/>
      <c r="DD111" s="60"/>
      <c r="DE111" s="60"/>
      <c r="DF111" s="60"/>
      <c r="DG111" s="60"/>
      <c r="DH111" s="60"/>
      <c r="DI111" s="60"/>
      <c r="DJ111" s="60"/>
      <c r="DK111" s="60"/>
      <c r="DL111" s="60"/>
      <c r="DM111" s="60"/>
      <c r="DN111" s="60"/>
      <c r="DO111" s="60"/>
      <c r="DP111" s="60"/>
      <c r="DQ111" s="60"/>
      <c r="DR111" s="60"/>
      <c r="DS111" s="60"/>
      <c r="DT111" s="60"/>
      <c r="DU111" s="60"/>
      <c r="DV111" s="60"/>
      <c r="DW111" s="60"/>
      <c r="DX111" s="60"/>
      <c r="DY111" s="60"/>
      <c r="DZ111" s="60"/>
      <c r="EA111" s="60"/>
      <c r="EB111" s="60"/>
      <c r="EC111" s="60"/>
      <c r="ED111" s="60"/>
      <c r="EE111" s="60"/>
      <c r="EF111" s="60"/>
      <c r="EG111" s="60"/>
      <c r="EH111" s="60"/>
      <c r="EI111" s="60"/>
      <c r="EJ111" s="60"/>
      <c r="EK111" s="60"/>
      <c r="EL111" s="60"/>
      <c r="EM111" s="60"/>
      <c r="EN111" s="60"/>
      <c r="EO111" s="60"/>
      <c r="EP111" s="60"/>
      <c r="EQ111" s="60"/>
      <c r="ER111" s="60"/>
      <c r="ES111" s="60"/>
      <c r="ET111" s="60"/>
    </row>
    <row r="112" spans="2:150" s="1" customFormat="1" ht="30" x14ac:dyDescent="0.25">
      <c r="B112" s="210">
        <v>109</v>
      </c>
      <c r="C112" s="235">
        <v>43084</v>
      </c>
      <c r="D112" s="211" t="s">
        <v>337</v>
      </c>
      <c r="E112" s="211" t="s">
        <v>75</v>
      </c>
      <c r="F112" s="211" t="s">
        <v>403</v>
      </c>
      <c r="G112" s="211" t="s">
        <v>287</v>
      </c>
      <c r="H112" s="211" t="s">
        <v>410</v>
      </c>
      <c r="I112" s="211" t="s">
        <v>90</v>
      </c>
      <c r="J112" s="211" t="s">
        <v>124</v>
      </c>
      <c r="K112" s="245" t="s">
        <v>419</v>
      </c>
      <c r="L112" s="210">
        <v>2</v>
      </c>
      <c r="M112" s="252">
        <v>1</v>
      </c>
      <c r="N112" s="210">
        <v>2</v>
      </c>
      <c r="O112" s="212">
        <v>3</v>
      </c>
      <c r="P112" s="213">
        <v>3</v>
      </c>
      <c r="Q112" s="210">
        <v>5</v>
      </c>
      <c r="R112" s="212">
        <v>5</v>
      </c>
      <c r="S112" s="212">
        <v>5</v>
      </c>
      <c r="T112" s="212">
        <v>5</v>
      </c>
      <c r="U112" s="212">
        <v>3</v>
      </c>
      <c r="V112" s="213"/>
      <c r="W112" s="210">
        <v>4</v>
      </c>
      <c r="X112" s="213">
        <v>2</v>
      </c>
      <c r="Y112" s="254">
        <v>1</v>
      </c>
      <c r="Z112" s="213">
        <v>5</v>
      </c>
      <c r="AA112" s="174"/>
      <c r="AB112" s="24"/>
      <c r="AC112" s="66"/>
      <c r="AD112" s="66"/>
      <c r="AE112" s="55"/>
      <c r="AF112" s="55"/>
      <c r="AG112" s="55"/>
      <c r="AH112" s="55"/>
      <c r="AI112" s="55"/>
      <c r="AJ112" s="55"/>
      <c r="AK112" s="55"/>
      <c r="AL112" s="55"/>
      <c r="AM112" s="55"/>
      <c r="AN112" s="55"/>
      <c r="AO112" s="55"/>
      <c r="AP112" s="55"/>
      <c r="AQ112" s="55"/>
      <c r="AR112" s="55"/>
      <c r="AS112" s="55"/>
      <c r="AT112" s="55"/>
      <c r="AU112" s="55"/>
      <c r="AV112" s="55"/>
      <c r="AW112" s="55"/>
      <c r="AX112" s="55"/>
      <c r="AY112" s="55"/>
      <c r="BB112" s="55"/>
      <c r="BC112" s="55"/>
      <c r="BD112" s="55"/>
      <c r="BE112" s="55"/>
      <c r="BF112" s="55"/>
      <c r="BG112" s="55"/>
      <c r="BH112" s="55"/>
      <c r="BI112" s="55"/>
      <c r="BJ112" s="55"/>
      <c r="BK112" s="55"/>
      <c r="BL112" s="55"/>
      <c r="BM112" s="55"/>
      <c r="BN112" s="55"/>
      <c r="BO112" s="55"/>
      <c r="BP112" s="55"/>
      <c r="BQ112" s="55"/>
      <c r="BR112" s="161"/>
      <c r="BS112" s="55"/>
      <c r="BT112" s="55"/>
      <c r="BU112" s="55"/>
      <c r="BV112" s="55"/>
      <c r="BW112" s="55"/>
      <c r="BX112" s="55"/>
      <c r="BY112" s="55"/>
      <c r="BZ112" s="55"/>
      <c r="CA112" s="55"/>
      <c r="CB112" s="55"/>
      <c r="CC112" s="55"/>
      <c r="CD112" s="55"/>
      <c r="CE112" s="55"/>
      <c r="CF112" s="55"/>
      <c r="CG112" s="55"/>
      <c r="CH112" s="55"/>
      <c r="CI112" s="60"/>
      <c r="CJ112" s="60"/>
      <c r="CK112" s="60"/>
      <c r="CL112" s="60"/>
      <c r="CM112" s="55"/>
      <c r="CN112" s="60"/>
      <c r="CO112" s="60"/>
      <c r="CP112" s="60"/>
      <c r="CQ112" s="60"/>
      <c r="CR112" s="60"/>
      <c r="CS112" s="60"/>
      <c r="CT112" s="60"/>
      <c r="CU112" s="60"/>
      <c r="CV112" s="60"/>
      <c r="CW112" s="60"/>
      <c r="CX112" s="60"/>
      <c r="CY112" s="60"/>
      <c r="CZ112" s="60"/>
      <c r="DA112" s="60"/>
      <c r="DB112" s="60"/>
      <c r="DC112" s="60"/>
      <c r="DD112" s="60"/>
      <c r="DE112" s="60"/>
      <c r="DF112" s="60"/>
      <c r="DG112" s="60"/>
      <c r="DH112" s="60"/>
      <c r="DI112" s="60"/>
      <c r="DJ112" s="60"/>
      <c r="DK112" s="60"/>
      <c r="DL112" s="60"/>
      <c r="DM112" s="60"/>
      <c r="DN112" s="60"/>
      <c r="DO112" s="60"/>
      <c r="DP112" s="60"/>
      <c r="DQ112" s="60"/>
      <c r="DR112" s="60"/>
      <c r="DS112" s="60"/>
      <c r="DT112" s="60"/>
      <c r="DU112" s="60"/>
      <c r="DV112" s="60"/>
      <c r="DW112" s="60"/>
      <c r="DX112" s="60"/>
      <c r="DY112" s="60"/>
      <c r="DZ112" s="60"/>
      <c r="EA112" s="60"/>
      <c r="EB112" s="60"/>
      <c r="EC112" s="60"/>
      <c r="ED112" s="60"/>
      <c r="EE112" s="60"/>
      <c r="EF112" s="60"/>
      <c r="EG112" s="60"/>
      <c r="EH112" s="60"/>
      <c r="EI112" s="60"/>
      <c r="EJ112" s="60"/>
      <c r="EK112" s="60"/>
      <c r="EL112" s="60"/>
      <c r="EM112" s="60"/>
      <c r="EN112" s="60"/>
      <c r="EO112" s="60"/>
      <c r="EP112" s="60"/>
      <c r="EQ112" s="60"/>
      <c r="ER112" s="60"/>
      <c r="ES112" s="60"/>
      <c r="ET112" s="60"/>
    </row>
    <row r="113" spans="2:150" s="1" customFormat="1" ht="45" x14ac:dyDescent="0.25">
      <c r="B113" s="210">
        <v>110</v>
      </c>
      <c r="C113" s="235">
        <v>43084</v>
      </c>
      <c r="D113" s="211" t="s">
        <v>328</v>
      </c>
      <c r="E113" s="211" t="s">
        <v>75</v>
      </c>
      <c r="F113" s="211" t="s">
        <v>43</v>
      </c>
      <c r="G113" s="211" t="s">
        <v>357</v>
      </c>
      <c r="H113" s="211" t="s">
        <v>410</v>
      </c>
      <c r="I113" s="211" t="s">
        <v>93</v>
      </c>
      <c r="J113" s="211" t="s">
        <v>414</v>
      </c>
      <c r="K113" s="245" t="s">
        <v>418</v>
      </c>
      <c r="L113" s="210">
        <v>3</v>
      </c>
      <c r="M113" s="252">
        <v>1</v>
      </c>
      <c r="N113" s="210">
        <v>4</v>
      </c>
      <c r="O113" s="212">
        <v>3</v>
      </c>
      <c r="P113" s="213">
        <v>3</v>
      </c>
      <c r="Q113" s="210">
        <v>3</v>
      </c>
      <c r="R113" s="212">
        <v>4</v>
      </c>
      <c r="S113" s="212">
        <v>5</v>
      </c>
      <c r="T113" s="212">
        <v>4</v>
      </c>
      <c r="U113" s="212">
        <v>3</v>
      </c>
      <c r="V113" s="213">
        <v>3</v>
      </c>
      <c r="W113" s="210">
        <v>3</v>
      </c>
      <c r="X113" s="213">
        <v>3</v>
      </c>
      <c r="Y113" s="254">
        <v>1</v>
      </c>
      <c r="Z113" s="213">
        <v>3</v>
      </c>
      <c r="AA113" s="174"/>
      <c r="AB113" s="24"/>
      <c r="AC113" s="66"/>
      <c r="AD113" s="66"/>
      <c r="AE113" s="55"/>
      <c r="AF113" s="55"/>
      <c r="AG113" s="55"/>
      <c r="AH113" s="55"/>
      <c r="AI113" s="55"/>
      <c r="AJ113" s="55"/>
      <c r="AK113" s="55"/>
      <c r="AL113" s="55"/>
      <c r="AM113" s="55"/>
      <c r="AN113" s="55"/>
      <c r="AO113" s="55"/>
      <c r="AP113" s="55"/>
      <c r="AQ113" s="55"/>
      <c r="AR113" s="55"/>
      <c r="AS113" s="55"/>
      <c r="AT113" s="55"/>
      <c r="AU113" s="55"/>
      <c r="AV113" s="55"/>
      <c r="AW113" s="55"/>
      <c r="AX113" s="55"/>
      <c r="AY113" s="55"/>
      <c r="BB113" s="55"/>
      <c r="BC113" s="55"/>
      <c r="BD113" s="55"/>
      <c r="BE113" s="55"/>
      <c r="BF113" s="55"/>
      <c r="BG113" s="55"/>
      <c r="BH113" s="55"/>
      <c r="BI113" s="55"/>
      <c r="BJ113" s="55"/>
      <c r="BK113" s="55"/>
      <c r="BL113" s="55"/>
      <c r="BM113" s="55"/>
      <c r="BN113" s="55"/>
      <c r="BO113" s="55"/>
      <c r="BP113" s="55"/>
      <c r="BQ113" s="55"/>
      <c r="BR113" s="161"/>
      <c r="BS113" s="55"/>
      <c r="BT113" s="55"/>
      <c r="BU113" s="55"/>
      <c r="BV113" s="55"/>
      <c r="BW113" s="55"/>
      <c r="BX113" s="55"/>
      <c r="BY113" s="55"/>
      <c r="BZ113" s="55"/>
      <c r="CA113" s="55"/>
      <c r="CB113" s="55"/>
      <c r="CC113" s="55"/>
      <c r="CD113" s="55"/>
      <c r="CE113" s="55"/>
      <c r="CF113" s="55"/>
      <c r="CG113" s="55"/>
      <c r="CH113" s="55"/>
      <c r="CI113" s="60"/>
      <c r="CJ113" s="60"/>
      <c r="CK113" s="60"/>
      <c r="CL113" s="60"/>
      <c r="CM113" s="55"/>
      <c r="CN113" s="60"/>
      <c r="CO113" s="60"/>
      <c r="CP113" s="60"/>
      <c r="CQ113" s="60"/>
      <c r="CR113" s="60"/>
      <c r="CS113" s="60"/>
      <c r="CT113" s="60"/>
      <c r="CU113" s="60"/>
      <c r="CV113" s="60"/>
      <c r="CW113" s="60"/>
      <c r="CX113" s="60"/>
      <c r="CY113" s="60"/>
      <c r="CZ113" s="60"/>
      <c r="DA113" s="60"/>
      <c r="DB113" s="60"/>
      <c r="DC113" s="60"/>
      <c r="DD113" s="60"/>
      <c r="DE113" s="60"/>
      <c r="DF113" s="60"/>
      <c r="DG113" s="60"/>
      <c r="DH113" s="60"/>
      <c r="DI113" s="60"/>
      <c r="DJ113" s="60"/>
      <c r="DK113" s="60"/>
      <c r="DL113" s="60"/>
      <c r="DM113" s="60"/>
      <c r="DN113" s="60"/>
      <c r="DO113" s="60"/>
      <c r="DP113" s="60"/>
      <c r="DQ113" s="60"/>
      <c r="DR113" s="60"/>
      <c r="DS113" s="60"/>
      <c r="DT113" s="60"/>
      <c r="DU113" s="60"/>
      <c r="DV113" s="60"/>
      <c r="DW113" s="60"/>
      <c r="DX113" s="60"/>
      <c r="DY113" s="60"/>
      <c r="DZ113" s="60"/>
      <c r="EA113" s="60"/>
      <c r="EB113" s="60"/>
      <c r="EC113" s="60"/>
      <c r="ED113" s="60"/>
      <c r="EE113" s="60"/>
      <c r="EF113" s="60"/>
      <c r="EG113" s="60"/>
      <c r="EH113" s="60"/>
      <c r="EI113" s="60"/>
      <c r="EJ113" s="60"/>
      <c r="EK113" s="60"/>
      <c r="EL113" s="60"/>
      <c r="EM113" s="60"/>
      <c r="EN113" s="60"/>
      <c r="EO113" s="60"/>
      <c r="EP113" s="60"/>
      <c r="EQ113" s="60"/>
      <c r="ER113" s="60"/>
      <c r="ES113" s="60"/>
      <c r="ET113" s="60"/>
    </row>
    <row r="114" spans="2:150" s="1" customFormat="1" ht="30" x14ac:dyDescent="0.25">
      <c r="B114" s="210">
        <v>111</v>
      </c>
      <c r="C114" s="235">
        <v>43084</v>
      </c>
      <c r="D114" s="211" t="s">
        <v>331</v>
      </c>
      <c r="E114" s="211" t="s">
        <v>74</v>
      </c>
      <c r="F114" s="211" t="s">
        <v>361</v>
      </c>
      <c r="G114" s="211" t="s">
        <v>71</v>
      </c>
      <c r="H114" s="211" t="s">
        <v>410</v>
      </c>
      <c r="I114" s="211" t="s">
        <v>105</v>
      </c>
      <c r="J114" s="211" t="s">
        <v>138</v>
      </c>
      <c r="K114" s="245" t="s">
        <v>419</v>
      </c>
      <c r="L114" s="210">
        <v>4</v>
      </c>
      <c r="M114" s="252">
        <v>1</v>
      </c>
      <c r="N114" s="210">
        <v>4</v>
      </c>
      <c r="O114" s="212">
        <v>4</v>
      </c>
      <c r="P114" s="213">
        <v>4</v>
      </c>
      <c r="Q114" s="210">
        <v>5</v>
      </c>
      <c r="R114" s="212">
        <v>5</v>
      </c>
      <c r="S114" s="212">
        <v>5</v>
      </c>
      <c r="T114" s="212">
        <v>4</v>
      </c>
      <c r="U114" s="212">
        <v>3</v>
      </c>
      <c r="V114" s="213">
        <v>3</v>
      </c>
      <c r="W114" s="210"/>
      <c r="X114" s="213"/>
      <c r="Y114" s="254">
        <v>1</v>
      </c>
      <c r="Z114" s="213">
        <v>4</v>
      </c>
      <c r="AA114" s="174"/>
      <c r="AB114" s="24"/>
      <c r="AC114" s="66"/>
      <c r="AD114" s="66"/>
      <c r="AE114" s="55"/>
      <c r="AF114" s="55"/>
      <c r="AG114" s="55"/>
      <c r="AH114" s="55"/>
      <c r="AI114" s="55"/>
      <c r="AJ114" s="55"/>
      <c r="AK114" s="55"/>
      <c r="AL114" s="55"/>
      <c r="AM114" s="55"/>
      <c r="AN114" s="55"/>
      <c r="AO114" s="55"/>
      <c r="AP114" s="55"/>
      <c r="AQ114" s="55"/>
      <c r="AR114" s="55"/>
      <c r="AS114" s="55"/>
      <c r="AT114" s="55"/>
      <c r="AU114" s="55"/>
      <c r="AV114" s="55"/>
      <c r="AW114" s="55"/>
      <c r="AX114" s="55"/>
      <c r="AY114" s="55"/>
      <c r="BB114" s="55"/>
      <c r="BC114" s="55"/>
      <c r="BD114" s="55"/>
      <c r="BE114" s="55"/>
      <c r="BF114" s="55"/>
      <c r="BG114" s="55"/>
      <c r="BH114" s="55"/>
      <c r="BI114" s="55"/>
      <c r="BJ114" s="55"/>
      <c r="BK114" s="55"/>
      <c r="BL114" s="55"/>
      <c r="BM114" s="55"/>
      <c r="BN114" s="55"/>
      <c r="BO114" s="55"/>
      <c r="BP114" s="55"/>
      <c r="BQ114" s="55"/>
      <c r="BR114" s="161"/>
      <c r="BS114" s="55"/>
      <c r="BT114" s="55"/>
      <c r="BU114" s="55"/>
      <c r="BV114" s="55"/>
      <c r="BW114" s="55"/>
      <c r="BX114" s="55"/>
      <c r="BY114" s="55"/>
      <c r="BZ114" s="55"/>
      <c r="CA114" s="55"/>
      <c r="CB114" s="55"/>
      <c r="CC114" s="55"/>
      <c r="CD114" s="55"/>
      <c r="CE114" s="55"/>
      <c r="CF114" s="55"/>
      <c r="CG114" s="55"/>
      <c r="CH114" s="55"/>
      <c r="CI114" s="60"/>
      <c r="CJ114" s="60"/>
      <c r="CK114" s="60"/>
      <c r="CL114" s="60"/>
      <c r="CM114" s="55"/>
      <c r="CN114" s="60"/>
      <c r="CO114" s="60"/>
      <c r="CP114" s="60"/>
      <c r="CQ114" s="60"/>
      <c r="CR114" s="60"/>
      <c r="CS114" s="60"/>
      <c r="CT114" s="60"/>
      <c r="CU114" s="60"/>
      <c r="CV114" s="60"/>
      <c r="CW114" s="60"/>
      <c r="CX114" s="60"/>
      <c r="CY114" s="60"/>
      <c r="CZ114" s="60"/>
      <c r="DA114" s="60"/>
      <c r="DB114" s="60"/>
      <c r="DC114" s="60"/>
      <c r="DD114" s="60"/>
      <c r="DE114" s="60"/>
      <c r="DF114" s="60"/>
      <c r="DG114" s="60"/>
      <c r="DH114" s="60"/>
      <c r="DI114" s="60"/>
      <c r="DJ114" s="60"/>
      <c r="DK114" s="60"/>
      <c r="DL114" s="60"/>
      <c r="DM114" s="60"/>
      <c r="DN114" s="60"/>
      <c r="DO114" s="60"/>
      <c r="DP114" s="60"/>
      <c r="DQ114" s="60"/>
      <c r="DR114" s="60"/>
      <c r="DS114" s="60"/>
      <c r="DT114" s="60"/>
      <c r="DU114" s="60"/>
      <c r="DV114" s="60"/>
      <c r="DW114" s="60"/>
      <c r="DX114" s="60"/>
      <c r="DY114" s="60"/>
      <c r="DZ114" s="60"/>
      <c r="EA114" s="60"/>
      <c r="EB114" s="60"/>
      <c r="EC114" s="60"/>
      <c r="ED114" s="60"/>
      <c r="EE114" s="60"/>
      <c r="EF114" s="60"/>
      <c r="EG114" s="60"/>
      <c r="EH114" s="60"/>
      <c r="EI114" s="60"/>
      <c r="EJ114" s="60"/>
      <c r="EK114" s="60"/>
      <c r="EL114" s="60"/>
      <c r="EM114" s="60"/>
      <c r="EN114" s="60"/>
      <c r="EO114" s="60"/>
      <c r="EP114" s="60"/>
      <c r="EQ114" s="60"/>
      <c r="ER114" s="60"/>
      <c r="ES114" s="60"/>
      <c r="ET114" s="60"/>
    </row>
    <row r="115" spans="2:150" s="1" customFormat="1" ht="30" x14ac:dyDescent="0.25">
      <c r="B115" s="210">
        <v>112</v>
      </c>
      <c r="C115" s="235">
        <v>43084</v>
      </c>
      <c r="D115" s="211" t="s">
        <v>328</v>
      </c>
      <c r="E115" s="211" t="s">
        <v>75</v>
      </c>
      <c r="F115" s="211" t="s">
        <v>43</v>
      </c>
      <c r="G115" s="211" t="s">
        <v>357</v>
      </c>
      <c r="H115" s="211" t="s">
        <v>410</v>
      </c>
      <c r="I115" s="211" t="s">
        <v>115</v>
      </c>
      <c r="J115" s="211" t="s">
        <v>148</v>
      </c>
      <c r="K115" s="245" t="s">
        <v>419</v>
      </c>
      <c r="L115" s="210">
        <v>1</v>
      </c>
      <c r="M115" s="252">
        <v>1</v>
      </c>
      <c r="N115" s="210">
        <v>2</v>
      </c>
      <c r="O115" s="212">
        <v>1</v>
      </c>
      <c r="P115" s="213">
        <v>1</v>
      </c>
      <c r="Q115" s="210">
        <v>3</v>
      </c>
      <c r="R115" s="212">
        <v>4</v>
      </c>
      <c r="S115" s="212">
        <v>4</v>
      </c>
      <c r="T115" s="212">
        <v>3</v>
      </c>
      <c r="U115" s="212">
        <v>3</v>
      </c>
      <c r="V115" s="213">
        <v>1</v>
      </c>
      <c r="W115" s="210">
        <v>5</v>
      </c>
      <c r="X115" s="213">
        <v>5</v>
      </c>
      <c r="Y115" s="254">
        <v>1</v>
      </c>
      <c r="Z115" s="213">
        <v>4</v>
      </c>
      <c r="AA115" s="174"/>
      <c r="AB115" s="24"/>
      <c r="AC115" s="66"/>
      <c r="AD115" s="66"/>
      <c r="AE115" s="55"/>
      <c r="AF115" s="55"/>
      <c r="AG115" s="55"/>
      <c r="AH115" s="55"/>
      <c r="AI115" s="55"/>
      <c r="AJ115" s="55"/>
      <c r="AK115" s="55"/>
      <c r="AL115" s="55"/>
      <c r="AM115" s="55"/>
      <c r="AN115" s="55"/>
      <c r="AO115" s="55"/>
      <c r="AP115" s="55"/>
      <c r="AQ115" s="55"/>
      <c r="AR115" s="55"/>
      <c r="AS115" s="55"/>
      <c r="AT115" s="55"/>
      <c r="AU115" s="55"/>
      <c r="AV115" s="55"/>
      <c r="AW115" s="55"/>
      <c r="AX115" s="55"/>
      <c r="AY115" s="55"/>
      <c r="BB115" s="55"/>
      <c r="BC115" s="55"/>
      <c r="BD115" s="55"/>
      <c r="BE115" s="55"/>
      <c r="BF115" s="55"/>
      <c r="BG115" s="55"/>
      <c r="BH115" s="55"/>
      <c r="BI115" s="55"/>
      <c r="BJ115" s="55"/>
      <c r="BK115" s="55"/>
      <c r="BL115" s="55"/>
      <c r="BM115" s="55"/>
      <c r="BN115" s="55"/>
      <c r="BO115" s="55"/>
      <c r="BP115" s="55"/>
      <c r="BQ115" s="55"/>
      <c r="BR115" s="161"/>
      <c r="BS115" s="55"/>
      <c r="BT115" s="55"/>
      <c r="BU115" s="55"/>
      <c r="BV115" s="55"/>
      <c r="BW115" s="55"/>
      <c r="BX115" s="55"/>
      <c r="BY115" s="55"/>
      <c r="BZ115" s="55"/>
      <c r="CA115" s="55"/>
      <c r="CB115" s="55"/>
      <c r="CC115" s="55"/>
      <c r="CD115" s="55"/>
      <c r="CE115" s="55"/>
      <c r="CF115" s="55"/>
      <c r="CG115" s="55"/>
      <c r="CH115" s="55"/>
      <c r="CI115" s="60"/>
      <c r="CJ115" s="60"/>
      <c r="CK115" s="60"/>
      <c r="CL115" s="60"/>
      <c r="CM115" s="55"/>
      <c r="CN115" s="60"/>
      <c r="CO115" s="60"/>
      <c r="CP115" s="60"/>
      <c r="CQ115" s="60"/>
      <c r="CR115" s="60"/>
      <c r="CS115" s="60"/>
      <c r="CT115" s="60"/>
      <c r="CU115" s="60"/>
      <c r="CV115" s="60"/>
      <c r="CW115" s="60"/>
      <c r="CX115" s="60"/>
      <c r="CY115" s="60"/>
      <c r="CZ115" s="60"/>
      <c r="DA115" s="60"/>
      <c r="DB115" s="60"/>
      <c r="DC115" s="60"/>
      <c r="DD115" s="60"/>
      <c r="DE115" s="60"/>
      <c r="DF115" s="60"/>
      <c r="DG115" s="60"/>
      <c r="DH115" s="60"/>
      <c r="DI115" s="60"/>
      <c r="DJ115" s="60"/>
      <c r="DK115" s="60"/>
      <c r="DL115" s="60"/>
      <c r="DM115" s="60"/>
      <c r="DN115" s="60"/>
      <c r="DO115" s="60"/>
      <c r="DP115" s="60"/>
      <c r="DQ115" s="60"/>
      <c r="DR115" s="60"/>
      <c r="DS115" s="60"/>
      <c r="DT115" s="60"/>
      <c r="DU115" s="60"/>
      <c r="DV115" s="60"/>
      <c r="DW115" s="60"/>
      <c r="DX115" s="60"/>
      <c r="DY115" s="60"/>
      <c r="DZ115" s="60"/>
      <c r="EA115" s="60"/>
      <c r="EB115" s="60"/>
      <c r="EC115" s="60"/>
      <c r="ED115" s="60"/>
      <c r="EE115" s="60"/>
      <c r="EF115" s="60"/>
      <c r="EG115" s="60"/>
      <c r="EH115" s="60"/>
      <c r="EI115" s="60"/>
      <c r="EJ115" s="60"/>
      <c r="EK115" s="60"/>
      <c r="EL115" s="60"/>
      <c r="EM115" s="60"/>
      <c r="EN115" s="60"/>
      <c r="EO115" s="60"/>
      <c r="EP115" s="60"/>
      <c r="EQ115" s="60"/>
      <c r="ER115" s="60"/>
      <c r="ES115" s="60"/>
      <c r="ET115" s="60"/>
    </row>
    <row r="116" spans="2:150" s="1" customFormat="1" ht="30" x14ac:dyDescent="0.25">
      <c r="B116" s="210">
        <v>113</v>
      </c>
      <c r="C116" s="235">
        <v>43084</v>
      </c>
      <c r="D116" s="211" t="s">
        <v>328</v>
      </c>
      <c r="E116" s="211" t="s">
        <v>75</v>
      </c>
      <c r="F116" s="211" t="s">
        <v>43</v>
      </c>
      <c r="G116" s="211" t="s">
        <v>357</v>
      </c>
      <c r="H116" s="211" t="s">
        <v>410</v>
      </c>
      <c r="I116" s="211" t="s">
        <v>105</v>
      </c>
      <c r="J116" s="211" t="s">
        <v>138</v>
      </c>
      <c r="K116" s="245" t="s">
        <v>419</v>
      </c>
      <c r="L116" s="210">
        <v>5</v>
      </c>
      <c r="M116" s="252">
        <v>1</v>
      </c>
      <c r="N116" s="210">
        <v>5</v>
      </c>
      <c r="O116" s="212">
        <v>3</v>
      </c>
      <c r="P116" s="213">
        <v>3</v>
      </c>
      <c r="Q116" s="210">
        <v>5</v>
      </c>
      <c r="R116" s="212">
        <v>5</v>
      </c>
      <c r="S116" s="212">
        <v>5</v>
      </c>
      <c r="T116" s="212"/>
      <c r="U116" s="212">
        <v>5</v>
      </c>
      <c r="V116" s="213">
        <v>1</v>
      </c>
      <c r="W116" s="210">
        <v>5</v>
      </c>
      <c r="X116" s="213">
        <v>5</v>
      </c>
      <c r="Y116" s="254">
        <v>1</v>
      </c>
      <c r="Z116" s="213">
        <v>5</v>
      </c>
      <c r="AA116" s="174"/>
      <c r="AB116" s="24"/>
      <c r="AC116" s="66"/>
      <c r="AD116" s="66"/>
      <c r="AE116" s="55"/>
      <c r="AF116" s="55"/>
      <c r="AG116" s="55"/>
      <c r="AH116" s="55"/>
      <c r="AI116" s="55"/>
      <c r="AJ116" s="55"/>
      <c r="AK116" s="55"/>
      <c r="AL116" s="55"/>
      <c r="AM116" s="55"/>
      <c r="AN116" s="55"/>
      <c r="AO116" s="55"/>
      <c r="AP116" s="55"/>
      <c r="AQ116" s="55"/>
      <c r="AR116" s="55"/>
      <c r="AS116" s="55"/>
      <c r="AT116" s="55"/>
      <c r="AU116" s="55"/>
      <c r="AV116" s="55"/>
      <c r="AW116" s="55"/>
      <c r="AX116" s="55"/>
      <c r="AY116" s="55"/>
      <c r="BB116" s="55"/>
      <c r="BC116" s="55"/>
      <c r="BD116" s="55"/>
      <c r="BE116" s="55"/>
      <c r="BF116" s="55"/>
      <c r="BG116" s="55"/>
      <c r="BH116" s="55"/>
      <c r="BI116" s="55"/>
      <c r="BJ116" s="55"/>
      <c r="BK116" s="55"/>
      <c r="BL116" s="55"/>
      <c r="BM116" s="55"/>
      <c r="BN116" s="55"/>
      <c r="BO116" s="55"/>
      <c r="BP116" s="55"/>
      <c r="BQ116" s="55"/>
      <c r="BR116" s="161"/>
      <c r="BS116" s="55"/>
      <c r="BT116" s="55"/>
      <c r="BU116" s="55"/>
      <c r="BV116" s="55"/>
      <c r="BW116" s="55"/>
      <c r="BX116" s="55"/>
      <c r="BY116" s="55"/>
      <c r="BZ116" s="55"/>
      <c r="CA116" s="55"/>
      <c r="CB116" s="55"/>
      <c r="CC116" s="55"/>
      <c r="CD116" s="55"/>
      <c r="CE116" s="55"/>
      <c r="CF116" s="55"/>
      <c r="CG116" s="55"/>
      <c r="CH116" s="55"/>
      <c r="CI116" s="60"/>
      <c r="CJ116" s="60"/>
      <c r="CK116" s="60"/>
      <c r="CL116" s="60"/>
      <c r="CM116" s="55"/>
      <c r="CN116" s="60"/>
      <c r="CO116" s="60"/>
      <c r="CP116" s="60"/>
      <c r="CQ116" s="60"/>
      <c r="CR116" s="60"/>
      <c r="CS116" s="60"/>
      <c r="CT116" s="60"/>
      <c r="CU116" s="60"/>
      <c r="CV116" s="60"/>
      <c r="CW116" s="60"/>
      <c r="CX116" s="60"/>
      <c r="CY116" s="60"/>
      <c r="CZ116" s="60"/>
      <c r="DA116" s="60"/>
      <c r="DB116" s="60"/>
      <c r="DC116" s="60"/>
      <c r="DD116" s="60"/>
      <c r="DE116" s="60"/>
      <c r="DF116" s="60"/>
      <c r="DG116" s="60"/>
      <c r="DH116" s="60"/>
      <c r="DI116" s="60"/>
      <c r="DJ116" s="60"/>
      <c r="DK116" s="60"/>
      <c r="DL116" s="60"/>
      <c r="DM116" s="60"/>
      <c r="DN116" s="60"/>
      <c r="DO116" s="60"/>
      <c r="DP116" s="60"/>
      <c r="DQ116" s="60"/>
      <c r="DR116" s="60"/>
      <c r="DS116" s="60"/>
      <c r="DT116" s="60"/>
      <c r="DU116" s="60"/>
      <c r="DV116" s="60"/>
      <c r="DW116" s="60"/>
      <c r="DX116" s="60"/>
      <c r="DY116" s="60"/>
      <c r="DZ116" s="60"/>
      <c r="EA116" s="60"/>
      <c r="EB116" s="60"/>
      <c r="EC116" s="60"/>
      <c r="ED116" s="60"/>
      <c r="EE116" s="60"/>
      <c r="EF116" s="60"/>
      <c r="EG116" s="60"/>
      <c r="EH116" s="60"/>
      <c r="EI116" s="60"/>
      <c r="EJ116" s="60"/>
      <c r="EK116" s="60"/>
      <c r="EL116" s="60"/>
      <c r="EM116" s="60"/>
      <c r="EN116" s="60"/>
      <c r="EO116" s="60"/>
      <c r="EP116" s="60"/>
      <c r="EQ116" s="60"/>
      <c r="ER116" s="60"/>
      <c r="ES116" s="60"/>
      <c r="ET116" s="60"/>
    </row>
    <row r="117" spans="2:150" s="1" customFormat="1" ht="15.75" thickBot="1" x14ac:dyDescent="0.3">
      <c r="B117" s="210">
        <v>114</v>
      </c>
      <c r="C117" s="235">
        <v>43084</v>
      </c>
      <c r="D117" s="211" t="s">
        <v>328</v>
      </c>
      <c r="E117" s="211" t="s">
        <v>74</v>
      </c>
      <c r="F117" s="211" t="s">
        <v>360</v>
      </c>
      <c r="G117" s="211" t="s">
        <v>360</v>
      </c>
      <c r="H117" s="211" t="s">
        <v>172</v>
      </c>
      <c r="I117" s="211" t="s">
        <v>116</v>
      </c>
      <c r="J117" s="211" t="s">
        <v>149</v>
      </c>
      <c r="K117" s="245" t="s">
        <v>418</v>
      </c>
      <c r="L117" s="210">
        <v>3</v>
      </c>
      <c r="M117" s="252">
        <v>1</v>
      </c>
      <c r="N117" s="210">
        <v>3</v>
      </c>
      <c r="O117" s="212">
        <v>4</v>
      </c>
      <c r="P117" s="213">
        <v>3</v>
      </c>
      <c r="Q117" s="210">
        <v>4</v>
      </c>
      <c r="R117" s="212">
        <v>4</v>
      </c>
      <c r="S117" s="212">
        <v>3</v>
      </c>
      <c r="T117" s="212">
        <v>3</v>
      </c>
      <c r="U117" s="212">
        <v>5</v>
      </c>
      <c r="V117" s="213">
        <v>5</v>
      </c>
      <c r="W117" s="210">
        <v>4</v>
      </c>
      <c r="X117" s="213">
        <v>4</v>
      </c>
      <c r="Y117" s="254">
        <v>1</v>
      </c>
      <c r="Z117" s="213">
        <v>3</v>
      </c>
      <c r="AA117" s="174"/>
      <c r="AB117" s="24"/>
      <c r="AC117" s="66"/>
      <c r="AD117" s="66"/>
      <c r="AE117" s="55"/>
      <c r="AF117" s="55"/>
      <c r="AG117" s="55"/>
      <c r="AH117" s="55"/>
      <c r="AI117" s="55"/>
      <c r="AJ117" s="55"/>
      <c r="AK117" s="55"/>
      <c r="AL117" s="55"/>
      <c r="AM117" s="55"/>
      <c r="AN117" s="55"/>
      <c r="AO117" s="55"/>
      <c r="AP117" s="55"/>
      <c r="AQ117" s="55"/>
      <c r="AR117" s="55"/>
      <c r="AS117" s="55"/>
      <c r="AT117" s="55"/>
      <c r="AU117" s="55"/>
      <c r="AV117" s="55"/>
      <c r="AW117" s="55"/>
      <c r="AX117" s="55"/>
      <c r="AY117" s="41"/>
      <c r="BB117" s="55"/>
      <c r="BC117" s="55"/>
      <c r="BD117" s="55"/>
      <c r="BE117" s="55"/>
      <c r="BF117" s="55"/>
      <c r="BG117" s="55"/>
      <c r="BH117" s="55"/>
      <c r="BI117" s="55"/>
      <c r="BJ117" s="55"/>
      <c r="BK117" s="55"/>
      <c r="BL117" s="55"/>
      <c r="BM117" s="55"/>
      <c r="BN117" s="55"/>
      <c r="BO117" s="55"/>
      <c r="BP117" s="55"/>
      <c r="BQ117" s="55"/>
      <c r="BR117" s="161"/>
      <c r="BS117" s="55"/>
      <c r="BT117" s="55"/>
      <c r="BU117" s="55"/>
      <c r="BV117" s="55"/>
      <c r="BW117" s="55"/>
      <c r="BX117" s="55"/>
      <c r="BY117" s="55"/>
      <c r="BZ117" s="55"/>
      <c r="CA117" s="55"/>
      <c r="CB117" s="55"/>
      <c r="CC117" s="55"/>
      <c r="CD117" s="55"/>
      <c r="CE117" s="55"/>
      <c r="CF117" s="55"/>
      <c r="CG117" s="55"/>
      <c r="CH117" s="55"/>
      <c r="CI117" s="60"/>
      <c r="CJ117" s="60"/>
      <c r="CK117" s="60"/>
      <c r="CL117" s="60"/>
      <c r="CM117" s="55"/>
      <c r="CN117" s="60"/>
      <c r="CO117" s="60"/>
      <c r="CP117" s="60"/>
      <c r="CQ117" s="60"/>
      <c r="CR117" s="60"/>
      <c r="CS117" s="60"/>
      <c r="CT117" s="60"/>
      <c r="CU117" s="60"/>
      <c r="CV117" s="60"/>
      <c r="CW117" s="60"/>
      <c r="CX117" s="60"/>
      <c r="CY117" s="60"/>
      <c r="CZ117" s="60"/>
      <c r="DA117" s="60"/>
      <c r="DB117" s="60"/>
      <c r="DC117" s="60"/>
      <c r="DD117" s="60"/>
      <c r="DE117" s="60"/>
      <c r="DF117" s="60"/>
      <c r="DG117" s="60"/>
      <c r="DH117" s="60"/>
      <c r="DI117" s="60"/>
      <c r="DJ117" s="60"/>
      <c r="DK117" s="60"/>
      <c r="DL117" s="60"/>
      <c r="DM117" s="60"/>
      <c r="DN117" s="60"/>
      <c r="DO117" s="60"/>
      <c r="DP117" s="60"/>
      <c r="DQ117" s="60"/>
      <c r="DR117" s="60"/>
      <c r="DS117" s="60"/>
      <c r="DT117" s="60"/>
      <c r="DU117" s="60"/>
      <c r="DV117" s="60"/>
      <c r="DW117" s="60"/>
      <c r="DX117" s="60"/>
      <c r="DY117" s="60"/>
      <c r="DZ117" s="60"/>
      <c r="EA117" s="60"/>
      <c r="EB117" s="60"/>
      <c r="EC117" s="60"/>
      <c r="ED117" s="60"/>
      <c r="EE117" s="60"/>
      <c r="EF117" s="60"/>
      <c r="EG117" s="60"/>
      <c r="EH117" s="60"/>
      <c r="EI117" s="60"/>
      <c r="EJ117" s="60"/>
      <c r="EK117" s="60"/>
      <c r="EL117" s="60"/>
      <c r="EM117" s="60"/>
      <c r="EN117" s="60"/>
      <c r="EO117" s="60"/>
      <c r="EP117" s="60"/>
      <c r="EQ117" s="60"/>
      <c r="ER117" s="60"/>
      <c r="ES117" s="60"/>
      <c r="ET117" s="60"/>
    </row>
    <row r="118" spans="2:150" s="1" customFormat="1" ht="30" x14ac:dyDescent="0.25">
      <c r="B118" s="210">
        <v>115</v>
      </c>
      <c r="C118" s="235">
        <v>43084</v>
      </c>
      <c r="D118" s="211" t="s">
        <v>328</v>
      </c>
      <c r="E118" s="211" t="s">
        <v>75</v>
      </c>
      <c r="F118" s="211" t="s">
        <v>43</v>
      </c>
      <c r="G118" s="211" t="s">
        <v>357</v>
      </c>
      <c r="H118" s="211" t="s">
        <v>410</v>
      </c>
      <c r="I118" s="211" t="s">
        <v>104</v>
      </c>
      <c r="J118" s="211" t="s">
        <v>137</v>
      </c>
      <c r="K118" s="245" t="s">
        <v>418</v>
      </c>
      <c r="L118" s="210">
        <v>3</v>
      </c>
      <c r="M118" s="252">
        <v>1</v>
      </c>
      <c r="N118" s="210">
        <v>4</v>
      </c>
      <c r="O118" s="212">
        <v>4</v>
      </c>
      <c r="P118" s="213">
        <v>4</v>
      </c>
      <c r="Q118" s="210">
        <v>5</v>
      </c>
      <c r="R118" s="212">
        <v>4</v>
      </c>
      <c r="S118" s="212">
        <v>4</v>
      </c>
      <c r="T118" s="212">
        <v>3</v>
      </c>
      <c r="U118" s="212">
        <v>4</v>
      </c>
      <c r="V118" s="213">
        <v>3</v>
      </c>
      <c r="W118" s="210">
        <v>3</v>
      </c>
      <c r="X118" s="213">
        <v>4</v>
      </c>
      <c r="Y118" s="254">
        <v>1</v>
      </c>
      <c r="Z118" s="213">
        <v>4</v>
      </c>
      <c r="AA118" s="174"/>
      <c r="AB118" s="60"/>
      <c r="AC118" s="60"/>
      <c r="AD118" s="60"/>
      <c r="AE118" s="60"/>
      <c r="AF118" s="60"/>
      <c r="AG118" s="60"/>
      <c r="AH118" s="60"/>
      <c r="AI118" s="60"/>
      <c r="AJ118" s="60"/>
      <c r="AK118" s="60"/>
      <c r="AL118" s="60"/>
      <c r="AM118" s="60"/>
      <c r="AN118" s="60"/>
      <c r="AO118" s="60"/>
      <c r="AP118" s="60"/>
      <c r="AQ118" s="60"/>
      <c r="AR118" s="60"/>
      <c r="AS118" s="60"/>
      <c r="AT118" s="60"/>
      <c r="AU118" s="60"/>
      <c r="AV118" s="60"/>
      <c r="AW118" s="60"/>
      <c r="AX118" s="60"/>
      <c r="BB118" s="60"/>
      <c r="BC118" s="60"/>
      <c r="BD118" s="60"/>
      <c r="BE118" s="60"/>
      <c r="BF118" s="60"/>
      <c r="BG118" s="60"/>
      <c r="BH118" s="60"/>
      <c r="BI118" s="60"/>
      <c r="BJ118" s="60"/>
      <c r="BK118" s="60"/>
      <c r="BL118" s="60"/>
      <c r="BM118" s="60"/>
      <c r="BN118" s="60"/>
      <c r="BO118" s="60"/>
      <c r="BP118" s="60"/>
      <c r="BQ118" s="55"/>
      <c r="BR118" s="161"/>
      <c r="BS118" s="60"/>
      <c r="BT118" s="60"/>
      <c r="BU118" s="60"/>
      <c r="BV118" s="60"/>
      <c r="BW118" s="60"/>
      <c r="BX118" s="60"/>
      <c r="BY118" s="60"/>
      <c r="BZ118" s="60"/>
      <c r="CA118" s="60"/>
      <c r="CB118" s="60"/>
      <c r="CC118" s="60"/>
      <c r="CD118" s="60"/>
      <c r="CE118" s="60"/>
      <c r="CF118" s="60"/>
      <c r="CG118" s="60"/>
      <c r="CH118" s="55"/>
      <c r="CI118" s="60"/>
      <c r="CJ118" s="60"/>
      <c r="CK118" s="60"/>
      <c r="CL118" s="60"/>
      <c r="CM118" s="55"/>
      <c r="CN118" s="60"/>
      <c r="CO118" s="60"/>
      <c r="CP118" s="60"/>
      <c r="CQ118" s="60"/>
      <c r="CR118" s="60"/>
      <c r="CS118" s="60"/>
      <c r="CT118" s="60"/>
      <c r="CU118" s="60"/>
      <c r="CV118" s="60"/>
      <c r="CW118" s="60"/>
      <c r="CX118" s="60"/>
      <c r="CY118" s="60"/>
      <c r="CZ118" s="60"/>
      <c r="DA118" s="60"/>
      <c r="DB118" s="60"/>
      <c r="DC118" s="60"/>
      <c r="DD118" s="60"/>
      <c r="DE118" s="60"/>
      <c r="DF118" s="60"/>
      <c r="DG118" s="60"/>
      <c r="DH118" s="60"/>
      <c r="DI118" s="60"/>
      <c r="DJ118" s="60"/>
      <c r="DK118" s="60"/>
      <c r="DL118" s="60"/>
      <c r="DM118" s="60"/>
      <c r="DN118" s="60"/>
      <c r="DO118" s="60"/>
      <c r="DP118" s="60"/>
      <c r="DQ118" s="60"/>
      <c r="DR118" s="60"/>
      <c r="DS118" s="60"/>
      <c r="DT118" s="60"/>
      <c r="DU118" s="60"/>
      <c r="DV118" s="60"/>
      <c r="DW118" s="60"/>
      <c r="DX118" s="60"/>
      <c r="DY118" s="60"/>
      <c r="DZ118" s="60"/>
      <c r="EA118" s="60"/>
      <c r="EB118" s="60"/>
      <c r="EC118" s="60"/>
      <c r="ED118" s="60"/>
      <c r="EE118" s="60"/>
      <c r="EF118" s="60"/>
      <c r="EG118" s="60"/>
      <c r="EH118" s="60"/>
      <c r="EI118" s="60"/>
      <c r="EJ118" s="60"/>
      <c r="EK118" s="60"/>
      <c r="EL118" s="60"/>
      <c r="EM118" s="60"/>
      <c r="EN118" s="60"/>
      <c r="EO118" s="60"/>
      <c r="EP118" s="60"/>
      <c r="EQ118" s="60"/>
      <c r="ER118" s="60"/>
      <c r="ES118" s="60"/>
      <c r="ET118" s="60"/>
    </row>
    <row r="119" spans="2:150" s="1" customFormat="1" ht="30" x14ac:dyDescent="0.25">
      <c r="B119" s="210">
        <v>116</v>
      </c>
      <c r="C119" s="235">
        <v>43084</v>
      </c>
      <c r="D119" s="211" t="s">
        <v>338</v>
      </c>
      <c r="E119" s="211" t="s">
        <v>74</v>
      </c>
      <c r="F119" s="211" t="s">
        <v>376</v>
      </c>
      <c r="G119" s="211" t="s">
        <v>286</v>
      </c>
      <c r="H119" s="211" t="s">
        <v>410</v>
      </c>
      <c r="I119" s="211" t="s">
        <v>89</v>
      </c>
      <c r="J119" s="211" t="s">
        <v>123</v>
      </c>
      <c r="K119" s="245" t="s">
        <v>418</v>
      </c>
      <c r="L119" s="210">
        <v>4</v>
      </c>
      <c r="M119" s="252">
        <v>1</v>
      </c>
      <c r="N119" s="210">
        <v>5</v>
      </c>
      <c r="O119" s="212">
        <v>5</v>
      </c>
      <c r="P119" s="213">
        <v>5</v>
      </c>
      <c r="Q119" s="210">
        <v>5</v>
      </c>
      <c r="R119" s="212">
        <v>5</v>
      </c>
      <c r="S119" s="212">
        <v>5</v>
      </c>
      <c r="T119" s="212">
        <v>5</v>
      </c>
      <c r="U119" s="212">
        <v>5</v>
      </c>
      <c r="V119" s="213">
        <v>5</v>
      </c>
      <c r="W119" s="210">
        <v>5</v>
      </c>
      <c r="X119" s="213">
        <v>4</v>
      </c>
      <c r="Y119" s="254">
        <v>1</v>
      </c>
      <c r="Z119" s="213">
        <v>5</v>
      </c>
      <c r="AA119" s="174"/>
      <c r="AB119" s="60"/>
      <c r="AC119" s="60"/>
      <c r="AD119" s="60"/>
      <c r="AE119" s="60"/>
      <c r="AF119" s="60"/>
      <c r="AG119" s="60"/>
      <c r="AH119" s="60"/>
      <c r="AI119" s="60"/>
      <c r="AJ119" s="60"/>
      <c r="AK119" s="60"/>
      <c r="AL119" s="60"/>
      <c r="AM119" s="60"/>
      <c r="AN119" s="60"/>
      <c r="AO119" s="60"/>
      <c r="AP119" s="60"/>
      <c r="AQ119" s="60"/>
      <c r="AR119" s="60"/>
      <c r="AS119" s="60"/>
      <c r="AT119" s="60"/>
      <c r="AU119" s="60"/>
      <c r="AV119" s="60"/>
      <c r="AW119" s="60"/>
      <c r="AX119" s="60"/>
      <c r="BB119" s="60"/>
      <c r="BC119" s="60"/>
      <c r="BD119" s="60"/>
      <c r="BE119" s="60"/>
      <c r="BF119" s="60"/>
      <c r="BG119" s="60"/>
      <c r="BH119" s="60"/>
      <c r="BI119" s="60"/>
      <c r="BJ119" s="60"/>
      <c r="BK119" s="60"/>
      <c r="BL119" s="60"/>
      <c r="BM119" s="60"/>
      <c r="BN119" s="60"/>
      <c r="BO119" s="60"/>
      <c r="BP119" s="60"/>
      <c r="BQ119" s="55"/>
      <c r="BR119" s="161"/>
      <c r="BS119" s="60"/>
      <c r="BT119" s="60"/>
      <c r="BU119" s="60"/>
      <c r="BV119" s="60"/>
      <c r="BW119" s="60"/>
      <c r="BX119" s="60"/>
      <c r="BY119" s="60"/>
      <c r="BZ119" s="60"/>
      <c r="CA119" s="60"/>
      <c r="CB119" s="60"/>
      <c r="CC119" s="60"/>
      <c r="CD119" s="60"/>
      <c r="CE119" s="60"/>
      <c r="CF119" s="60"/>
      <c r="CG119" s="60"/>
      <c r="CH119" s="55"/>
      <c r="CI119" s="60"/>
      <c r="CJ119" s="60"/>
      <c r="CK119" s="60"/>
      <c r="CL119" s="60"/>
      <c r="CM119" s="55"/>
      <c r="CN119" s="60"/>
      <c r="CO119" s="60"/>
      <c r="CP119" s="60"/>
      <c r="CQ119" s="60"/>
      <c r="CR119" s="60"/>
      <c r="CS119" s="60"/>
      <c r="CT119" s="60"/>
      <c r="CU119" s="60"/>
      <c r="CV119" s="60"/>
      <c r="CW119" s="60"/>
      <c r="CX119" s="60"/>
      <c r="CY119" s="60"/>
      <c r="CZ119" s="60"/>
      <c r="DA119" s="60"/>
      <c r="DB119" s="60"/>
      <c r="DC119" s="60"/>
      <c r="DD119" s="60"/>
      <c r="DE119" s="60"/>
      <c r="DF119" s="60"/>
      <c r="DG119" s="60"/>
      <c r="DH119" s="60"/>
      <c r="DI119" s="60"/>
      <c r="DJ119" s="60"/>
      <c r="DK119" s="60"/>
      <c r="DL119" s="60"/>
      <c r="DM119" s="60"/>
      <c r="DN119" s="60"/>
      <c r="DO119" s="60"/>
      <c r="DP119" s="60"/>
      <c r="DQ119" s="60"/>
      <c r="DR119" s="60"/>
      <c r="DS119" s="60"/>
      <c r="DT119" s="60"/>
      <c r="DU119" s="60"/>
      <c r="DV119" s="60"/>
      <c r="DW119" s="60"/>
      <c r="DX119" s="60"/>
      <c r="DY119" s="60"/>
      <c r="DZ119" s="60"/>
      <c r="EA119" s="60"/>
      <c r="EB119" s="60"/>
      <c r="EC119" s="60"/>
      <c r="ED119" s="60"/>
      <c r="EE119" s="60"/>
      <c r="EF119" s="60"/>
      <c r="EG119" s="60"/>
      <c r="EH119" s="60"/>
      <c r="EI119" s="60"/>
      <c r="EJ119" s="60"/>
      <c r="EK119" s="60"/>
      <c r="EL119" s="60"/>
      <c r="EM119" s="60"/>
      <c r="EN119" s="60"/>
      <c r="EO119" s="60"/>
      <c r="EP119" s="60"/>
      <c r="EQ119" s="60"/>
      <c r="ER119" s="60"/>
      <c r="ES119" s="60"/>
      <c r="ET119" s="60"/>
    </row>
    <row r="120" spans="2:150" s="1" customFormat="1" ht="30" x14ac:dyDescent="0.25">
      <c r="B120" s="210">
        <v>117</v>
      </c>
      <c r="C120" s="235">
        <v>43084</v>
      </c>
      <c r="D120" s="211" t="s">
        <v>328</v>
      </c>
      <c r="E120" s="211" t="s">
        <v>74</v>
      </c>
      <c r="F120" s="211" t="s">
        <v>43</v>
      </c>
      <c r="G120" s="211" t="s">
        <v>357</v>
      </c>
      <c r="H120" s="211" t="s">
        <v>410</v>
      </c>
      <c r="I120" s="211" t="s">
        <v>100</v>
      </c>
      <c r="J120" s="211" t="s">
        <v>133</v>
      </c>
      <c r="K120" s="245" t="s">
        <v>419</v>
      </c>
      <c r="L120" s="210">
        <v>3</v>
      </c>
      <c r="M120" s="252">
        <v>1</v>
      </c>
      <c r="N120" s="210">
        <v>4</v>
      </c>
      <c r="O120" s="212">
        <v>1</v>
      </c>
      <c r="P120" s="213">
        <v>2</v>
      </c>
      <c r="Q120" s="210">
        <v>1</v>
      </c>
      <c r="R120" s="212">
        <v>4</v>
      </c>
      <c r="S120" s="212">
        <v>5</v>
      </c>
      <c r="T120" s="212">
        <v>3</v>
      </c>
      <c r="U120" s="212">
        <v>2</v>
      </c>
      <c r="V120" s="213">
        <v>3</v>
      </c>
      <c r="W120" s="210">
        <v>4</v>
      </c>
      <c r="X120" s="213">
        <v>3</v>
      </c>
      <c r="Y120" s="254">
        <v>1</v>
      </c>
      <c r="Z120" s="213">
        <v>3</v>
      </c>
      <c r="AB120" s="60"/>
      <c r="AC120" s="60"/>
      <c r="AD120" s="60"/>
      <c r="AE120" s="60"/>
      <c r="AF120" s="60"/>
      <c r="AG120" s="60"/>
      <c r="AH120" s="60"/>
      <c r="AI120" s="60"/>
      <c r="AJ120" s="60"/>
      <c r="AK120" s="60"/>
      <c r="AL120" s="60"/>
      <c r="AM120" s="60"/>
      <c r="AN120" s="60"/>
      <c r="AO120" s="60"/>
      <c r="AP120" s="60"/>
      <c r="AQ120" s="60"/>
      <c r="AR120" s="60"/>
      <c r="AS120" s="60"/>
      <c r="AT120" s="60"/>
      <c r="AU120" s="60"/>
      <c r="AV120" s="60"/>
      <c r="AW120" s="60"/>
      <c r="AX120" s="60"/>
      <c r="BB120" s="60"/>
      <c r="BC120" s="60"/>
      <c r="BD120" s="60"/>
      <c r="BE120" s="60"/>
      <c r="BF120" s="60"/>
      <c r="BG120" s="60"/>
      <c r="BH120" s="60"/>
      <c r="BI120" s="60"/>
      <c r="BJ120" s="60"/>
      <c r="BK120" s="60"/>
      <c r="BL120" s="60"/>
      <c r="BM120" s="60"/>
      <c r="BN120" s="60"/>
      <c r="BO120" s="60"/>
      <c r="BP120" s="60"/>
      <c r="BQ120" s="55"/>
      <c r="BR120" s="161"/>
      <c r="BS120" s="60"/>
      <c r="BT120" s="60"/>
      <c r="BU120" s="60"/>
      <c r="BV120" s="60"/>
      <c r="BW120" s="60"/>
      <c r="BX120" s="60"/>
      <c r="BY120" s="60"/>
      <c r="BZ120" s="60"/>
      <c r="CA120" s="60"/>
      <c r="CB120" s="60"/>
      <c r="CC120" s="60"/>
      <c r="CD120" s="60"/>
      <c r="CE120" s="60"/>
      <c r="CF120" s="60"/>
      <c r="CG120" s="60"/>
      <c r="CH120" s="55"/>
      <c r="CI120" s="60"/>
      <c r="CJ120" s="60"/>
      <c r="CK120" s="60"/>
      <c r="CL120" s="60"/>
      <c r="CM120" s="55"/>
      <c r="CN120" s="60"/>
      <c r="CO120" s="60"/>
      <c r="CP120" s="60"/>
      <c r="CQ120" s="60"/>
      <c r="CR120" s="60"/>
      <c r="CS120" s="60"/>
      <c r="CT120" s="60"/>
      <c r="CU120" s="60"/>
      <c r="CV120" s="60"/>
      <c r="CW120" s="60"/>
      <c r="CX120" s="60"/>
      <c r="CY120" s="60"/>
      <c r="CZ120" s="60"/>
      <c r="DA120" s="60"/>
      <c r="DB120" s="60"/>
      <c r="DC120" s="60"/>
      <c r="DD120" s="60"/>
      <c r="DE120" s="60"/>
      <c r="DF120" s="60"/>
      <c r="DG120" s="60"/>
      <c r="DH120" s="60"/>
      <c r="DI120" s="60"/>
      <c r="DJ120" s="60"/>
      <c r="DK120" s="60"/>
      <c r="DL120" s="60"/>
      <c r="DM120" s="60"/>
      <c r="DN120" s="60"/>
      <c r="DO120" s="60"/>
      <c r="DP120" s="60"/>
      <c r="DQ120" s="60"/>
      <c r="DR120" s="60"/>
      <c r="DS120" s="60"/>
      <c r="DT120" s="60"/>
      <c r="DU120" s="60"/>
      <c r="DV120" s="60"/>
      <c r="DW120" s="60"/>
      <c r="DX120" s="60"/>
      <c r="DY120" s="60"/>
      <c r="DZ120" s="60"/>
      <c r="EA120" s="60"/>
      <c r="EB120" s="60"/>
      <c r="EC120" s="60"/>
      <c r="ED120" s="60"/>
      <c r="EE120" s="60"/>
      <c r="EF120" s="60"/>
      <c r="EG120" s="60"/>
      <c r="EH120" s="60"/>
      <c r="EI120" s="60"/>
      <c r="EJ120" s="60"/>
      <c r="EK120" s="60"/>
      <c r="EL120" s="60"/>
      <c r="EM120" s="60"/>
      <c r="EN120" s="60"/>
      <c r="EO120" s="60"/>
      <c r="EP120" s="60"/>
      <c r="EQ120" s="60"/>
      <c r="ER120" s="60"/>
      <c r="ES120" s="60"/>
      <c r="ET120" s="60"/>
    </row>
    <row r="121" spans="2:150" s="1" customFormat="1" ht="45" x14ac:dyDescent="0.25">
      <c r="B121" s="210">
        <v>118</v>
      </c>
      <c r="C121" s="235">
        <v>43084</v>
      </c>
      <c r="D121" s="211" t="s">
        <v>347</v>
      </c>
      <c r="E121" s="211" t="s">
        <v>74</v>
      </c>
      <c r="F121" s="211"/>
      <c r="G121" s="211" t="s">
        <v>172</v>
      </c>
      <c r="H121" s="211" t="s">
        <v>410</v>
      </c>
      <c r="I121" s="211" t="s">
        <v>93</v>
      </c>
      <c r="J121" s="211" t="s">
        <v>414</v>
      </c>
      <c r="K121" s="245" t="s">
        <v>418</v>
      </c>
      <c r="L121" s="210">
        <v>1</v>
      </c>
      <c r="M121" s="252">
        <v>1</v>
      </c>
      <c r="N121" s="210">
        <v>2</v>
      </c>
      <c r="O121" s="212">
        <v>1</v>
      </c>
      <c r="P121" s="213">
        <v>1</v>
      </c>
      <c r="Q121" s="210">
        <v>2</v>
      </c>
      <c r="R121" s="212">
        <v>3</v>
      </c>
      <c r="S121" s="212">
        <v>4</v>
      </c>
      <c r="T121" s="212">
        <v>3</v>
      </c>
      <c r="U121" s="212">
        <v>1</v>
      </c>
      <c r="V121" s="213"/>
      <c r="W121" s="210">
        <v>3</v>
      </c>
      <c r="X121" s="213">
        <v>1</v>
      </c>
      <c r="Y121" s="254">
        <v>1</v>
      </c>
      <c r="Z121" s="213">
        <v>2</v>
      </c>
      <c r="AB121" s="60"/>
      <c r="AC121" s="60"/>
      <c r="AD121" s="60"/>
      <c r="AE121" s="60"/>
      <c r="AF121" s="60"/>
      <c r="AG121" s="60"/>
      <c r="AH121" s="60"/>
      <c r="AI121" s="60"/>
      <c r="AJ121" s="60"/>
      <c r="AK121" s="60"/>
      <c r="AL121" s="60"/>
      <c r="AM121" s="60"/>
      <c r="AN121" s="60"/>
      <c r="AO121" s="60"/>
      <c r="AP121" s="60"/>
      <c r="AQ121" s="60"/>
      <c r="AR121" s="60"/>
      <c r="AS121" s="60"/>
      <c r="AT121" s="60"/>
      <c r="AU121" s="60"/>
      <c r="AV121" s="60"/>
      <c r="AW121" s="60"/>
      <c r="AX121" s="60"/>
      <c r="BB121" s="60"/>
      <c r="BC121" s="60"/>
      <c r="BD121" s="60"/>
      <c r="BE121" s="60"/>
      <c r="BF121" s="60"/>
      <c r="BG121" s="60"/>
      <c r="BH121" s="60"/>
      <c r="BI121" s="60"/>
      <c r="BJ121" s="60"/>
      <c r="BK121" s="60"/>
      <c r="BL121" s="60"/>
      <c r="BM121" s="60"/>
      <c r="BN121" s="60"/>
      <c r="BO121" s="60"/>
      <c r="BP121" s="60"/>
      <c r="BQ121" s="55"/>
      <c r="BR121" s="161"/>
      <c r="BS121" s="60"/>
      <c r="BT121" s="60"/>
      <c r="BU121" s="60"/>
      <c r="BV121" s="60"/>
      <c r="BW121" s="60"/>
      <c r="BX121" s="60"/>
      <c r="BY121" s="60"/>
      <c r="BZ121" s="60"/>
      <c r="CA121" s="60"/>
      <c r="CB121" s="60"/>
      <c r="CC121" s="60"/>
      <c r="CD121" s="60"/>
      <c r="CE121" s="60"/>
      <c r="CF121" s="60"/>
      <c r="CG121" s="60"/>
      <c r="CH121" s="55"/>
      <c r="CI121" s="60"/>
      <c r="CJ121" s="60"/>
      <c r="CK121" s="60"/>
      <c r="CL121" s="60"/>
      <c r="CM121" s="55"/>
      <c r="CN121" s="60"/>
      <c r="CO121" s="60"/>
      <c r="CP121" s="60"/>
      <c r="CQ121" s="60"/>
      <c r="CR121" s="60"/>
      <c r="CS121" s="60"/>
      <c r="CT121" s="60"/>
      <c r="CU121" s="60"/>
      <c r="CV121" s="60"/>
      <c r="CW121" s="60"/>
      <c r="CX121" s="60"/>
      <c r="CY121" s="60"/>
      <c r="CZ121" s="60"/>
      <c r="DA121" s="60"/>
      <c r="DB121" s="60"/>
      <c r="DC121" s="60"/>
      <c r="DD121" s="60"/>
      <c r="DE121" s="60"/>
      <c r="DF121" s="60"/>
      <c r="DG121" s="60"/>
      <c r="DH121" s="60"/>
      <c r="DI121" s="60"/>
      <c r="DJ121" s="60"/>
      <c r="DK121" s="60"/>
      <c r="DL121" s="60"/>
      <c r="DM121" s="60"/>
      <c r="DN121" s="60"/>
      <c r="DO121" s="60"/>
      <c r="DP121" s="60"/>
      <c r="DQ121" s="60"/>
      <c r="DR121" s="60"/>
      <c r="DS121" s="60"/>
      <c r="DT121" s="60"/>
      <c r="DU121" s="60"/>
      <c r="DV121" s="60"/>
      <c r="DW121" s="60"/>
      <c r="DX121" s="60"/>
      <c r="DY121" s="60"/>
      <c r="DZ121" s="60"/>
      <c r="EA121" s="60"/>
      <c r="EB121" s="60"/>
      <c r="EC121" s="60"/>
      <c r="ED121" s="60"/>
      <c r="EE121" s="60"/>
      <c r="EF121" s="60"/>
      <c r="EG121" s="60"/>
      <c r="EH121" s="60"/>
      <c r="EI121" s="60"/>
      <c r="EJ121" s="60"/>
      <c r="EK121" s="60"/>
      <c r="EL121" s="60"/>
      <c r="EM121" s="60"/>
      <c r="EN121" s="60"/>
      <c r="EO121" s="60"/>
      <c r="EP121" s="60"/>
      <c r="EQ121" s="60"/>
      <c r="ER121" s="60"/>
      <c r="ES121" s="60"/>
      <c r="ET121" s="60"/>
    </row>
    <row r="122" spans="2:150" s="1" customFormat="1" ht="30" x14ac:dyDescent="0.25">
      <c r="B122" s="210">
        <v>119</v>
      </c>
      <c r="C122" s="235">
        <v>43084</v>
      </c>
      <c r="D122" s="211" t="s">
        <v>328</v>
      </c>
      <c r="E122" s="211" t="s">
        <v>75</v>
      </c>
      <c r="F122" s="211" t="s">
        <v>43</v>
      </c>
      <c r="G122" s="211" t="s">
        <v>357</v>
      </c>
      <c r="H122" s="211" t="s">
        <v>410</v>
      </c>
      <c r="I122" s="211" t="s">
        <v>117</v>
      </c>
      <c r="J122" s="211" t="s">
        <v>150</v>
      </c>
      <c r="K122" s="245" t="s">
        <v>418</v>
      </c>
      <c r="L122" s="210">
        <v>4</v>
      </c>
      <c r="M122" s="252">
        <v>1</v>
      </c>
      <c r="N122" s="210">
        <v>4</v>
      </c>
      <c r="O122" s="212">
        <v>3</v>
      </c>
      <c r="P122" s="213">
        <v>3</v>
      </c>
      <c r="Q122" s="210">
        <v>5</v>
      </c>
      <c r="R122" s="212">
        <v>5</v>
      </c>
      <c r="S122" s="212">
        <v>5</v>
      </c>
      <c r="T122" s="212">
        <v>4</v>
      </c>
      <c r="U122" s="212">
        <v>3</v>
      </c>
      <c r="V122" s="213">
        <v>3</v>
      </c>
      <c r="W122" s="210">
        <v>4</v>
      </c>
      <c r="X122" s="213">
        <v>4</v>
      </c>
      <c r="Y122" s="254">
        <v>1</v>
      </c>
      <c r="Z122" s="213">
        <v>4</v>
      </c>
      <c r="AB122" s="60"/>
      <c r="AC122" s="60"/>
      <c r="AD122" s="60"/>
      <c r="AE122" s="60"/>
      <c r="AF122" s="60"/>
      <c r="AG122" s="60"/>
      <c r="AH122" s="60"/>
      <c r="AI122" s="60"/>
      <c r="AJ122" s="60"/>
      <c r="AK122" s="60"/>
      <c r="AL122" s="60"/>
      <c r="AM122" s="60"/>
      <c r="AN122" s="60"/>
      <c r="AO122" s="60"/>
      <c r="AP122" s="60"/>
      <c r="AQ122" s="60"/>
      <c r="AR122" s="60"/>
      <c r="AS122" s="60"/>
      <c r="AT122" s="60"/>
      <c r="AU122" s="60"/>
      <c r="AV122" s="60"/>
      <c r="AW122" s="60"/>
      <c r="AX122" s="60"/>
      <c r="BB122" s="60"/>
      <c r="BC122" s="60"/>
      <c r="BD122" s="60"/>
      <c r="BE122" s="60"/>
      <c r="BF122" s="60"/>
      <c r="BG122" s="60"/>
      <c r="BH122" s="60"/>
      <c r="BI122" s="60"/>
      <c r="BJ122" s="60"/>
      <c r="BK122" s="60"/>
      <c r="BL122" s="60"/>
      <c r="BM122" s="60"/>
      <c r="BN122" s="60"/>
      <c r="BO122" s="60"/>
      <c r="BP122" s="60"/>
      <c r="BQ122" s="55"/>
      <c r="BR122" s="161"/>
      <c r="BS122" s="60"/>
      <c r="BT122" s="60"/>
      <c r="BU122" s="60"/>
      <c r="BV122" s="60"/>
      <c r="BW122" s="60"/>
      <c r="BX122" s="60"/>
      <c r="BY122" s="60"/>
      <c r="BZ122" s="60"/>
      <c r="CA122" s="60"/>
      <c r="CB122" s="60"/>
      <c r="CC122" s="60"/>
      <c r="CD122" s="60"/>
      <c r="CE122" s="60"/>
      <c r="CF122" s="60"/>
      <c r="CG122" s="60"/>
      <c r="CH122" s="55"/>
      <c r="CI122" s="60"/>
      <c r="CJ122" s="60"/>
      <c r="CK122" s="60"/>
      <c r="CL122" s="60"/>
      <c r="CM122" s="55"/>
      <c r="CN122" s="60"/>
      <c r="CO122" s="60"/>
      <c r="CP122" s="60"/>
      <c r="CQ122" s="60"/>
      <c r="CR122" s="60"/>
      <c r="CS122" s="60"/>
      <c r="CT122" s="60"/>
      <c r="CU122" s="60"/>
      <c r="CV122" s="60"/>
      <c r="CW122" s="60"/>
      <c r="CX122" s="60"/>
      <c r="CY122" s="60"/>
      <c r="CZ122" s="60"/>
      <c r="DA122" s="60"/>
      <c r="DB122" s="60"/>
      <c r="DC122" s="60"/>
      <c r="DD122" s="60"/>
      <c r="DE122" s="60"/>
      <c r="DF122" s="60"/>
      <c r="DG122" s="60"/>
      <c r="DH122" s="60"/>
      <c r="DI122" s="60"/>
      <c r="DJ122" s="60"/>
      <c r="DK122" s="60"/>
      <c r="DL122" s="60"/>
      <c r="DM122" s="60"/>
      <c r="DN122" s="60"/>
      <c r="DO122" s="60"/>
      <c r="DP122" s="60"/>
      <c r="DQ122" s="60"/>
      <c r="DR122" s="60"/>
      <c r="DS122" s="60"/>
      <c r="DT122" s="60"/>
      <c r="DU122" s="60"/>
      <c r="DV122" s="60"/>
      <c r="DW122" s="60"/>
      <c r="DX122" s="60"/>
      <c r="DY122" s="60"/>
      <c r="DZ122" s="60"/>
      <c r="EA122" s="60"/>
      <c r="EB122" s="60"/>
      <c r="EC122" s="60"/>
      <c r="ED122" s="60"/>
      <c r="EE122" s="60"/>
      <c r="EF122" s="60"/>
      <c r="EG122" s="60"/>
      <c r="EH122" s="60"/>
      <c r="EI122" s="60"/>
      <c r="EJ122" s="60"/>
      <c r="EK122" s="60"/>
      <c r="EL122" s="60"/>
      <c r="EM122" s="60"/>
      <c r="EN122" s="60"/>
      <c r="EO122" s="60"/>
      <c r="EP122" s="60"/>
      <c r="EQ122" s="60"/>
      <c r="ER122" s="60"/>
      <c r="ES122" s="60"/>
      <c r="ET122" s="60"/>
    </row>
    <row r="123" spans="2:150" s="1" customFormat="1" ht="30" x14ac:dyDescent="0.25">
      <c r="B123" s="210">
        <v>120</v>
      </c>
      <c r="C123" s="235">
        <v>43084</v>
      </c>
      <c r="D123" s="211" t="s">
        <v>339</v>
      </c>
      <c r="E123" s="211" t="s">
        <v>75</v>
      </c>
      <c r="F123" s="211" t="s">
        <v>377</v>
      </c>
      <c r="G123" s="211" t="s">
        <v>405</v>
      </c>
      <c r="H123" s="211" t="s">
        <v>411</v>
      </c>
      <c r="I123" s="211" t="s">
        <v>90</v>
      </c>
      <c r="J123" s="211" t="s">
        <v>124</v>
      </c>
      <c r="K123" s="245" t="s">
        <v>419</v>
      </c>
      <c r="L123" s="210">
        <v>5</v>
      </c>
      <c r="M123" s="252">
        <v>1</v>
      </c>
      <c r="N123" s="210">
        <v>5</v>
      </c>
      <c r="O123" s="212">
        <v>3</v>
      </c>
      <c r="P123" s="213">
        <v>5</v>
      </c>
      <c r="Q123" s="210">
        <v>4</v>
      </c>
      <c r="R123" s="212">
        <v>4</v>
      </c>
      <c r="S123" s="212">
        <v>4</v>
      </c>
      <c r="T123" s="212">
        <v>5</v>
      </c>
      <c r="U123" s="212">
        <v>4</v>
      </c>
      <c r="V123" s="213">
        <v>4</v>
      </c>
      <c r="W123" s="210">
        <v>5</v>
      </c>
      <c r="X123" s="213">
        <v>5</v>
      </c>
      <c r="Y123" s="254">
        <v>1</v>
      </c>
      <c r="Z123" s="213">
        <v>5</v>
      </c>
      <c r="AB123" s="60"/>
      <c r="AC123" s="60"/>
      <c r="AD123" s="60"/>
      <c r="AE123" s="60"/>
      <c r="AF123" s="60"/>
      <c r="AG123" s="60"/>
      <c r="AH123" s="60"/>
      <c r="AI123" s="60"/>
      <c r="AJ123" s="60"/>
      <c r="AK123" s="60"/>
      <c r="AL123" s="60"/>
      <c r="AM123" s="60"/>
      <c r="AN123" s="60"/>
      <c r="AO123" s="60"/>
      <c r="AP123" s="60"/>
      <c r="AQ123" s="60"/>
      <c r="AR123" s="60"/>
      <c r="AS123" s="60"/>
      <c r="AT123" s="60"/>
      <c r="AU123" s="60"/>
      <c r="AV123" s="60"/>
      <c r="AW123" s="60"/>
      <c r="AX123" s="60"/>
      <c r="BB123" s="60"/>
      <c r="BC123" s="60"/>
      <c r="BD123" s="60"/>
      <c r="BE123" s="60"/>
      <c r="BF123" s="60"/>
      <c r="BG123" s="60"/>
      <c r="BH123" s="60"/>
      <c r="BI123" s="60"/>
      <c r="BJ123" s="60"/>
      <c r="BK123" s="60"/>
      <c r="BL123" s="60"/>
      <c r="BM123" s="60"/>
      <c r="BN123" s="60"/>
      <c r="BO123" s="60"/>
      <c r="BP123" s="60"/>
      <c r="BQ123" s="55"/>
      <c r="BR123" s="161"/>
      <c r="BS123" s="60"/>
      <c r="BT123" s="60"/>
      <c r="BU123" s="60"/>
      <c r="BV123" s="60"/>
      <c r="BW123" s="60"/>
      <c r="BX123" s="60"/>
      <c r="BY123" s="60"/>
      <c r="BZ123" s="60"/>
      <c r="CA123" s="60"/>
      <c r="CB123" s="60"/>
      <c r="CC123" s="60"/>
      <c r="CD123" s="60"/>
      <c r="CE123" s="60"/>
      <c r="CF123" s="60"/>
      <c r="CG123" s="60"/>
      <c r="CH123" s="55"/>
      <c r="CI123" s="60"/>
      <c r="CJ123" s="60"/>
      <c r="CK123" s="60"/>
      <c r="CL123" s="60"/>
      <c r="CM123" s="55"/>
      <c r="CN123" s="60"/>
      <c r="CO123" s="60"/>
      <c r="CP123" s="60"/>
      <c r="CQ123" s="60"/>
      <c r="CR123" s="60"/>
      <c r="CS123" s="60"/>
      <c r="CT123" s="60"/>
      <c r="CU123" s="60"/>
      <c r="CV123" s="60"/>
      <c r="CW123" s="60"/>
      <c r="CX123" s="60"/>
      <c r="CY123" s="60"/>
      <c r="CZ123" s="60"/>
      <c r="DA123" s="60"/>
      <c r="DB123" s="60"/>
      <c r="DC123" s="60"/>
      <c r="DD123" s="60"/>
      <c r="DE123" s="60"/>
      <c r="DF123" s="60"/>
      <c r="DG123" s="60"/>
      <c r="DH123" s="60"/>
      <c r="DI123" s="60"/>
      <c r="DJ123" s="60"/>
      <c r="DK123" s="60"/>
      <c r="DL123" s="60"/>
      <c r="DM123" s="60"/>
      <c r="DN123" s="60"/>
      <c r="DO123" s="60"/>
      <c r="DP123" s="60"/>
      <c r="DQ123" s="60"/>
      <c r="DR123" s="60"/>
      <c r="DS123" s="60"/>
      <c r="DT123" s="60"/>
      <c r="DU123" s="60"/>
      <c r="DV123" s="60"/>
      <c r="DW123" s="60"/>
      <c r="DX123" s="60"/>
      <c r="DY123" s="60"/>
      <c r="DZ123" s="60"/>
      <c r="EA123" s="60"/>
      <c r="EB123" s="60"/>
      <c r="EC123" s="60"/>
      <c r="ED123" s="60"/>
      <c r="EE123" s="60"/>
      <c r="EF123" s="60"/>
      <c r="EG123" s="60"/>
      <c r="EH123" s="60"/>
      <c r="EI123" s="60"/>
      <c r="EJ123" s="60"/>
      <c r="EK123" s="60"/>
      <c r="EL123" s="60"/>
      <c r="EM123" s="60"/>
      <c r="EN123" s="60"/>
      <c r="EO123" s="60"/>
      <c r="EP123" s="60"/>
      <c r="EQ123" s="60"/>
      <c r="ER123" s="60"/>
      <c r="ES123" s="60"/>
      <c r="ET123" s="60"/>
    </row>
    <row r="124" spans="2:150" s="1" customFormat="1" x14ac:dyDescent="0.25">
      <c r="B124" s="210">
        <v>121</v>
      </c>
      <c r="C124" s="235">
        <v>43084</v>
      </c>
      <c r="D124" s="211" t="s">
        <v>328</v>
      </c>
      <c r="E124" s="211" t="s">
        <v>74</v>
      </c>
      <c r="F124" s="211" t="s">
        <v>43</v>
      </c>
      <c r="G124" s="211" t="s">
        <v>357</v>
      </c>
      <c r="H124" s="211" t="s">
        <v>411</v>
      </c>
      <c r="I124" s="211" t="s">
        <v>98</v>
      </c>
      <c r="J124" s="211" t="s">
        <v>131</v>
      </c>
      <c r="K124" s="245" t="s">
        <v>418</v>
      </c>
      <c r="L124" s="210">
        <v>4</v>
      </c>
      <c r="M124" s="252">
        <v>1</v>
      </c>
      <c r="N124" s="210">
        <v>4</v>
      </c>
      <c r="O124" s="212">
        <v>4</v>
      </c>
      <c r="P124" s="213">
        <v>3</v>
      </c>
      <c r="Q124" s="210">
        <v>4</v>
      </c>
      <c r="R124" s="212">
        <v>4</v>
      </c>
      <c r="S124" s="212">
        <v>4</v>
      </c>
      <c r="T124" s="212">
        <v>4</v>
      </c>
      <c r="U124" s="212">
        <v>4</v>
      </c>
      <c r="V124" s="213">
        <v>4</v>
      </c>
      <c r="W124" s="210">
        <v>4</v>
      </c>
      <c r="X124" s="213">
        <v>4</v>
      </c>
      <c r="Y124" s="254">
        <v>1</v>
      </c>
      <c r="Z124" s="213">
        <v>4</v>
      </c>
      <c r="AB124" s="60"/>
      <c r="AC124" s="60"/>
      <c r="AD124" s="60"/>
      <c r="AE124" s="60"/>
      <c r="AF124" s="60"/>
      <c r="AG124" s="60"/>
      <c r="AH124" s="60"/>
      <c r="AI124" s="60"/>
      <c r="AJ124" s="60"/>
      <c r="AK124" s="60"/>
      <c r="AL124" s="60"/>
      <c r="AM124" s="60"/>
      <c r="AN124" s="60"/>
      <c r="AO124" s="60"/>
      <c r="AP124" s="60"/>
      <c r="AQ124" s="60"/>
      <c r="AR124" s="60"/>
      <c r="AS124" s="60"/>
      <c r="AT124" s="60"/>
      <c r="AU124" s="60"/>
      <c r="AV124" s="60"/>
      <c r="AW124" s="60"/>
      <c r="AX124" s="60"/>
      <c r="BB124" s="60"/>
      <c r="BC124" s="60"/>
      <c r="BD124" s="60"/>
      <c r="BE124" s="60"/>
      <c r="BF124" s="60"/>
      <c r="BG124" s="60"/>
      <c r="BH124" s="60"/>
      <c r="BI124" s="60"/>
      <c r="BJ124" s="60"/>
      <c r="BK124" s="60"/>
      <c r="BL124" s="60"/>
      <c r="BM124" s="60"/>
      <c r="BN124" s="60"/>
      <c r="BO124" s="60"/>
      <c r="BP124" s="60"/>
      <c r="BQ124" s="55"/>
      <c r="BR124" s="161"/>
      <c r="BS124" s="60"/>
      <c r="BT124" s="60"/>
      <c r="BU124" s="60"/>
      <c r="BV124" s="60"/>
      <c r="BW124" s="60"/>
      <c r="BX124" s="60"/>
      <c r="BY124" s="60"/>
      <c r="BZ124" s="60"/>
      <c r="CA124" s="60"/>
      <c r="CB124" s="60"/>
      <c r="CC124" s="60"/>
      <c r="CD124" s="60"/>
      <c r="CE124" s="60"/>
      <c r="CF124" s="60"/>
      <c r="CG124" s="60"/>
      <c r="CH124" s="55"/>
      <c r="CI124" s="60"/>
      <c r="CJ124" s="60"/>
      <c r="CK124" s="60"/>
      <c r="CL124" s="60"/>
      <c r="CM124" s="55"/>
      <c r="CN124" s="60"/>
      <c r="CO124" s="60"/>
      <c r="CP124" s="60"/>
      <c r="CQ124" s="60"/>
      <c r="CR124" s="60"/>
      <c r="CS124" s="60"/>
      <c r="CT124" s="60"/>
      <c r="CU124" s="60"/>
      <c r="CV124" s="60"/>
      <c r="CW124" s="60"/>
      <c r="CX124" s="60"/>
      <c r="CY124" s="60"/>
      <c r="CZ124" s="60"/>
      <c r="DA124" s="60"/>
      <c r="DB124" s="60"/>
      <c r="DC124" s="60"/>
      <c r="DD124" s="60"/>
      <c r="DE124" s="60"/>
      <c r="DF124" s="60"/>
      <c r="DG124" s="60"/>
      <c r="DH124" s="60"/>
      <c r="DI124" s="60"/>
      <c r="DJ124" s="60"/>
      <c r="DK124" s="60"/>
      <c r="DL124" s="60"/>
      <c r="DM124" s="60"/>
      <c r="DN124" s="60"/>
      <c r="DO124" s="60"/>
      <c r="DP124" s="60"/>
      <c r="DQ124" s="60"/>
      <c r="DR124" s="60"/>
      <c r="DS124" s="60"/>
      <c r="DT124" s="60"/>
      <c r="DU124" s="60"/>
      <c r="DV124" s="60"/>
      <c r="DW124" s="60"/>
      <c r="DX124" s="60"/>
      <c r="DY124" s="60"/>
      <c r="DZ124" s="60"/>
      <c r="EA124" s="60"/>
      <c r="EB124" s="60"/>
      <c r="EC124" s="60"/>
      <c r="ED124" s="60"/>
      <c r="EE124" s="60"/>
      <c r="EF124" s="60"/>
      <c r="EG124" s="60"/>
      <c r="EH124" s="60"/>
      <c r="EI124" s="60"/>
      <c r="EJ124" s="60"/>
      <c r="EK124" s="60"/>
      <c r="EL124" s="60"/>
      <c r="EM124" s="60"/>
      <c r="EN124" s="60"/>
      <c r="EO124" s="60"/>
      <c r="EP124" s="60"/>
      <c r="EQ124" s="60"/>
      <c r="ER124" s="60"/>
      <c r="ES124" s="60"/>
      <c r="ET124" s="60"/>
    </row>
    <row r="125" spans="2:150" s="1" customFormat="1" ht="45" x14ac:dyDescent="0.25">
      <c r="B125" s="210">
        <v>122</v>
      </c>
      <c r="C125" s="235">
        <v>43084</v>
      </c>
      <c r="D125" s="211" t="s">
        <v>328</v>
      </c>
      <c r="E125" s="211" t="s">
        <v>75</v>
      </c>
      <c r="F125" s="211" t="s">
        <v>378</v>
      </c>
      <c r="G125" s="211" t="s">
        <v>70</v>
      </c>
      <c r="H125" s="211" t="s">
        <v>410</v>
      </c>
      <c r="I125" s="211" t="s">
        <v>93</v>
      </c>
      <c r="J125" s="211" t="s">
        <v>414</v>
      </c>
      <c r="K125" s="245" t="s">
        <v>418</v>
      </c>
      <c r="L125" s="210">
        <v>2</v>
      </c>
      <c r="M125" s="252">
        <v>1</v>
      </c>
      <c r="N125" s="210">
        <v>2</v>
      </c>
      <c r="O125" s="212">
        <v>2</v>
      </c>
      <c r="P125" s="213">
        <v>4</v>
      </c>
      <c r="Q125" s="210">
        <v>3</v>
      </c>
      <c r="R125" s="212">
        <v>3</v>
      </c>
      <c r="S125" s="212">
        <v>5</v>
      </c>
      <c r="T125" s="212">
        <v>4</v>
      </c>
      <c r="U125" s="212">
        <v>2</v>
      </c>
      <c r="V125" s="213">
        <v>2</v>
      </c>
      <c r="W125" s="210">
        <v>3</v>
      </c>
      <c r="X125" s="213">
        <v>5</v>
      </c>
      <c r="Y125" s="254">
        <v>1</v>
      </c>
      <c r="Z125" s="213">
        <v>3</v>
      </c>
      <c r="AB125" s="60"/>
      <c r="AC125" s="60"/>
      <c r="AD125" s="60"/>
      <c r="AE125" s="60"/>
      <c r="AF125" s="60"/>
      <c r="AG125" s="60"/>
      <c r="AH125" s="60"/>
      <c r="AI125" s="60"/>
      <c r="AJ125" s="60"/>
      <c r="AK125" s="60"/>
      <c r="AL125" s="60"/>
      <c r="AM125" s="60"/>
      <c r="AN125" s="60"/>
      <c r="AO125" s="60"/>
      <c r="AP125" s="60"/>
      <c r="AQ125" s="60"/>
      <c r="AR125" s="60"/>
      <c r="AS125" s="60"/>
      <c r="AT125" s="60"/>
      <c r="AU125" s="60"/>
      <c r="AV125" s="60"/>
      <c r="AW125" s="60"/>
      <c r="AX125" s="60"/>
      <c r="BB125" s="60"/>
      <c r="BC125" s="60"/>
      <c r="BD125" s="60"/>
      <c r="BE125" s="60"/>
      <c r="BF125" s="60"/>
      <c r="BG125" s="60"/>
      <c r="BH125" s="60"/>
      <c r="BI125" s="60"/>
      <c r="BJ125" s="60"/>
      <c r="BK125" s="60"/>
      <c r="BL125" s="60"/>
      <c r="BM125" s="60"/>
      <c r="BN125" s="60"/>
      <c r="BO125" s="60"/>
      <c r="BP125" s="60"/>
      <c r="BQ125" s="55"/>
      <c r="BR125" s="161"/>
      <c r="BS125" s="60"/>
      <c r="BT125" s="60"/>
      <c r="BU125" s="60"/>
      <c r="BV125" s="60"/>
      <c r="BW125" s="60"/>
      <c r="BX125" s="60"/>
      <c r="BY125" s="60"/>
      <c r="BZ125" s="60"/>
      <c r="CA125" s="60"/>
      <c r="CB125" s="60"/>
      <c r="CC125" s="60"/>
      <c r="CD125" s="60"/>
      <c r="CE125" s="60"/>
      <c r="CF125" s="60"/>
      <c r="CG125" s="60"/>
      <c r="CH125" s="55"/>
      <c r="CI125" s="60"/>
      <c r="CJ125" s="60"/>
      <c r="CK125" s="60"/>
      <c r="CL125" s="60"/>
      <c r="CM125" s="55"/>
      <c r="CN125" s="60"/>
      <c r="CO125" s="60"/>
      <c r="CP125" s="60"/>
      <c r="CQ125" s="60"/>
      <c r="CR125" s="60"/>
      <c r="CS125" s="60"/>
      <c r="CT125" s="60"/>
      <c r="CU125" s="60"/>
      <c r="CV125" s="60"/>
      <c r="CW125" s="60"/>
      <c r="CX125" s="60"/>
      <c r="CY125" s="60"/>
      <c r="CZ125" s="60"/>
      <c r="DA125" s="60"/>
      <c r="DB125" s="60"/>
      <c r="DC125" s="60"/>
      <c r="DD125" s="60"/>
      <c r="DE125" s="60"/>
      <c r="DF125" s="60"/>
      <c r="DG125" s="60"/>
      <c r="DH125" s="60"/>
      <c r="DI125" s="60"/>
      <c r="DJ125" s="60"/>
      <c r="DK125" s="60"/>
      <c r="DL125" s="60"/>
      <c r="DM125" s="60"/>
      <c r="DN125" s="60"/>
      <c r="DO125" s="60"/>
      <c r="DP125" s="60"/>
      <c r="DQ125" s="60"/>
      <c r="DR125" s="60"/>
      <c r="DS125" s="60"/>
      <c r="DT125" s="60"/>
      <c r="DU125" s="60"/>
      <c r="DV125" s="60"/>
      <c r="DW125" s="60"/>
      <c r="DX125" s="60"/>
      <c r="DY125" s="60"/>
      <c r="DZ125" s="60"/>
      <c r="EA125" s="60"/>
      <c r="EB125" s="60"/>
      <c r="EC125" s="60"/>
      <c r="ED125" s="60"/>
      <c r="EE125" s="60"/>
      <c r="EF125" s="60"/>
      <c r="EG125" s="60"/>
      <c r="EH125" s="60"/>
      <c r="EI125" s="60"/>
      <c r="EJ125" s="60"/>
      <c r="EK125" s="60"/>
      <c r="EL125" s="60"/>
      <c r="EM125" s="60"/>
      <c r="EN125" s="60"/>
      <c r="EO125" s="60"/>
      <c r="EP125" s="60"/>
      <c r="EQ125" s="60"/>
      <c r="ER125" s="60"/>
      <c r="ES125" s="60"/>
      <c r="ET125" s="60"/>
    </row>
    <row r="126" spans="2:150" s="1" customFormat="1" ht="30" x14ac:dyDescent="0.25">
      <c r="B126" s="210">
        <v>123</v>
      </c>
      <c r="C126" s="235">
        <v>43084</v>
      </c>
      <c r="D126" s="211" t="s">
        <v>328</v>
      </c>
      <c r="E126" s="211" t="s">
        <v>74</v>
      </c>
      <c r="F126" s="211" t="s">
        <v>43</v>
      </c>
      <c r="G126" s="211" t="s">
        <v>357</v>
      </c>
      <c r="H126" s="211" t="s">
        <v>410</v>
      </c>
      <c r="I126" s="211" t="s">
        <v>117</v>
      </c>
      <c r="J126" s="211" t="s">
        <v>150</v>
      </c>
      <c r="K126" s="245" t="s">
        <v>418</v>
      </c>
      <c r="L126" s="210">
        <v>2</v>
      </c>
      <c r="M126" s="252">
        <v>1</v>
      </c>
      <c r="N126" s="210">
        <v>4</v>
      </c>
      <c r="O126" s="212">
        <v>1</v>
      </c>
      <c r="P126" s="213">
        <v>1</v>
      </c>
      <c r="Q126" s="210">
        <v>4</v>
      </c>
      <c r="R126" s="212">
        <v>2</v>
      </c>
      <c r="S126" s="212">
        <v>5</v>
      </c>
      <c r="T126" s="212">
        <v>2</v>
      </c>
      <c r="U126" s="212">
        <v>4</v>
      </c>
      <c r="V126" s="213">
        <v>4</v>
      </c>
      <c r="W126" s="210">
        <v>3</v>
      </c>
      <c r="X126" s="213">
        <v>2</v>
      </c>
      <c r="Y126" s="254">
        <v>1</v>
      </c>
      <c r="Z126" s="213">
        <v>2</v>
      </c>
      <c r="AB126" s="60"/>
      <c r="AC126" s="60"/>
      <c r="AD126" s="60"/>
      <c r="AE126" s="60"/>
      <c r="AF126" s="60"/>
      <c r="AG126" s="60"/>
      <c r="AH126" s="60"/>
      <c r="AI126" s="60"/>
      <c r="AJ126" s="60"/>
      <c r="AK126" s="60"/>
      <c r="AL126" s="60"/>
      <c r="AM126" s="60"/>
      <c r="AN126" s="60"/>
      <c r="AO126" s="60"/>
      <c r="AP126" s="60"/>
      <c r="AQ126" s="60"/>
      <c r="AR126" s="60"/>
      <c r="AS126" s="60"/>
      <c r="AT126" s="60"/>
      <c r="AU126" s="60"/>
      <c r="AV126" s="60"/>
      <c r="AW126" s="60"/>
      <c r="AX126" s="60"/>
      <c r="BB126" s="60"/>
      <c r="BC126" s="60"/>
      <c r="BD126" s="60"/>
      <c r="BE126" s="60"/>
      <c r="BF126" s="60"/>
      <c r="BG126" s="60"/>
      <c r="BH126" s="60"/>
      <c r="BI126" s="60"/>
      <c r="BJ126" s="60"/>
      <c r="BK126" s="60"/>
      <c r="BL126" s="60"/>
      <c r="BM126" s="60"/>
      <c r="BN126" s="60"/>
      <c r="BO126" s="60"/>
      <c r="BP126" s="60"/>
      <c r="BQ126" s="55"/>
      <c r="BR126" s="161"/>
      <c r="BS126" s="60"/>
      <c r="BT126" s="60"/>
      <c r="BU126" s="60"/>
      <c r="BV126" s="60"/>
      <c r="BW126" s="60"/>
      <c r="BX126" s="60"/>
      <c r="BY126" s="60"/>
      <c r="BZ126" s="60"/>
      <c r="CA126" s="60"/>
      <c r="CB126" s="60"/>
      <c r="CC126" s="60"/>
      <c r="CD126" s="60"/>
      <c r="CE126" s="60"/>
      <c r="CF126" s="60"/>
      <c r="CG126" s="60"/>
      <c r="CH126" s="55"/>
      <c r="CI126" s="60"/>
      <c r="CJ126" s="60"/>
      <c r="CK126" s="60"/>
      <c r="CL126" s="60"/>
      <c r="CM126" s="55"/>
      <c r="CN126" s="60"/>
      <c r="CO126" s="60"/>
      <c r="CP126" s="60"/>
      <c r="CQ126" s="60"/>
      <c r="CR126" s="60"/>
      <c r="CS126" s="60"/>
      <c r="CT126" s="60"/>
      <c r="CU126" s="60"/>
      <c r="CV126" s="60"/>
      <c r="CW126" s="60"/>
      <c r="CX126" s="60"/>
      <c r="CY126" s="60"/>
      <c r="CZ126" s="60"/>
      <c r="DA126" s="60"/>
      <c r="DB126" s="60"/>
      <c r="DC126" s="60"/>
      <c r="DD126" s="60"/>
      <c r="DE126" s="60"/>
      <c r="DF126" s="60"/>
      <c r="DG126" s="60"/>
      <c r="DH126" s="60"/>
      <c r="DI126" s="60"/>
      <c r="DJ126" s="60"/>
      <c r="DK126" s="60"/>
      <c r="DL126" s="60"/>
      <c r="DM126" s="60"/>
      <c r="DN126" s="60"/>
      <c r="DO126" s="60"/>
      <c r="DP126" s="60"/>
      <c r="DQ126" s="60"/>
      <c r="DR126" s="60"/>
      <c r="DS126" s="60"/>
      <c r="DT126" s="60"/>
      <c r="DU126" s="60"/>
      <c r="DV126" s="60"/>
      <c r="DW126" s="60"/>
      <c r="DX126" s="60"/>
      <c r="DY126" s="60"/>
      <c r="DZ126" s="60"/>
      <c r="EA126" s="60"/>
      <c r="EB126" s="60"/>
      <c r="EC126" s="60"/>
      <c r="ED126" s="60"/>
      <c r="EE126" s="60"/>
      <c r="EF126" s="60"/>
      <c r="EG126" s="60"/>
      <c r="EH126" s="60"/>
      <c r="EI126" s="60"/>
      <c r="EJ126" s="60"/>
      <c r="EK126" s="60"/>
      <c r="EL126" s="60"/>
      <c r="EM126" s="60"/>
      <c r="EN126" s="60"/>
      <c r="EO126" s="60"/>
      <c r="EP126" s="60"/>
      <c r="EQ126" s="60"/>
      <c r="ER126" s="60"/>
      <c r="ES126" s="60"/>
      <c r="ET126" s="60"/>
    </row>
    <row r="127" spans="2:150" s="1" customFormat="1" ht="30" x14ac:dyDescent="0.25">
      <c r="B127" s="210">
        <v>124</v>
      </c>
      <c r="C127" s="235">
        <v>43084</v>
      </c>
      <c r="D127" s="211" t="s">
        <v>328</v>
      </c>
      <c r="E127" s="211" t="s">
        <v>74</v>
      </c>
      <c r="F127" s="211" t="s">
        <v>43</v>
      </c>
      <c r="G127" s="211" t="s">
        <v>357</v>
      </c>
      <c r="H127" s="211" t="s">
        <v>410</v>
      </c>
      <c r="I127" s="211" t="s">
        <v>111</v>
      </c>
      <c r="J127" s="211" t="s">
        <v>144</v>
      </c>
      <c r="K127" s="245" t="s">
        <v>419</v>
      </c>
      <c r="L127" s="210">
        <v>4</v>
      </c>
      <c r="M127" s="252">
        <v>1</v>
      </c>
      <c r="N127" s="210">
        <v>4</v>
      </c>
      <c r="O127" s="212">
        <v>3</v>
      </c>
      <c r="P127" s="213">
        <v>3</v>
      </c>
      <c r="Q127" s="210">
        <v>4</v>
      </c>
      <c r="R127" s="212">
        <v>5</v>
      </c>
      <c r="S127" s="212">
        <v>5</v>
      </c>
      <c r="T127" s="212">
        <v>5</v>
      </c>
      <c r="U127" s="212">
        <v>5</v>
      </c>
      <c r="V127" s="213">
        <v>4</v>
      </c>
      <c r="W127" s="210">
        <v>4</v>
      </c>
      <c r="X127" s="213">
        <v>4</v>
      </c>
      <c r="Y127" s="254">
        <v>1</v>
      </c>
      <c r="Z127" s="213">
        <v>3</v>
      </c>
      <c r="AB127" s="60"/>
      <c r="AC127" s="60"/>
      <c r="AD127" s="60"/>
      <c r="AE127" s="60"/>
      <c r="AF127" s="60"/>
      <c r="AG127" s="60"/>
      <c r="AH127" s="60"/>
      <c r="AI127" s="60"/>
      <c r="AJ127" s="60"/>
      <c r="AK127" s="60"/>
      <c r="AL127" s="60"/>
      <c r="AM127" s="60"/>
      <c r="AN127" s="60"/>
      <c r="AO127" s="60"/>
      <c r="AP127" s="60"/>
      <c r="AQ127" s="60"/>
      <c r="AR127" s="60"/>
      <c r="AS127" s="60"/>
      <c r="AT127" s="60"/>
      <c r="AU127" s="60"/>
      <c r="AV127" s="60"/>
      <c r="AW127" s="60"/>
      <c r="AX127" s="60"/>
      <c r="BB127" s="60"/>
      <c r="BC127" s="60"/>
      <c r="BD127" s="60"/>
      <c r="BE127" s="60"/>
      <c r="BF127" s="60"/>
      <c r="BG127" s="60"/>
      <c r="BH127" s="60"/>
      <c r="BI127" s="60"/>
      <c r="BJ127" s="60"/>
      <c r="BK127" s="60"/>
      <c r="BL127" s="60"/>
      <c r="BM127" s="60"/>
      <c r="BN127" s="60"/>
      <c r="BO127" s="60"/>
      <c r="BP127" s="60"/>
      <c r="BQ127" s="55"/>
      <c r="BR127" s="161"/>
      <c r="BS127" s="60"/>
      <c r="BT127" s="60"/>
      <c r="BU127" s="60"/>
      <c r="BV127" s="60"/>
      <c r="BW127" s="60"/>
      <c r="BX127" s="60"/>
      <c r="BY127" s="60"/>
      <c r="BZ127" s="60"/>
      <c r="CA127" s="60"/>
      <c r="CB127" s="60"/>
      <c r="CC127" s="60"/>
      <c r="CD127" s="60"/>
      <c r="CE127" s="60"/>
      <c r="CF127" s="60"/>
      <c r="CG127" s="60"/>
      <c r="CH127" s="55"/>
      <c r="CI127" s="60"/>
      <c r="CJ127" s="60"/>
      <c r="CK127" s="60"/>
      <c r="CL127" s="60"/>
      <c r="CM127" s="55"/>
      <c r="CN127" s="60"/>
      <c r="CO127" s="60"/>
      <c r="CP127" s="60"/>
      <c r="CQ127" s="60"/>
      <c r="CR127" s="60"/>
      <c r="CS127" s="60"/>
      <c r="CT127" s="60"/>
      <c r="CU127" s="60"/>
      <c r="CV127" s="60"/>
      <c r="CW127" s="60"/>
      <c r="CX127" s="60"/>
      <c r="CY127" s="60"/>
      <c r="CZ127" s="60"/>
      <c r="DA127" s="60"/>
      <c r="DB127" s="60"/>
      <c r="DC127" s="60"/>
      <c r="DD127" s="60"/>
      <c r="DE127" s="60"/>
      <c r="DF127" s="60"/>
      <c r="DG127" s="60"/>
      <c r="DH127" s="60"/>
      <c r="DI127" s="60"/>
      <c r="DJ127" s="60"/>
      <c r="DK127" s="60"/>
      <c r="DL127" s="60"/>
      <c r="DM127" s="60"/>
      <c r="DN127" s="60"/>
      <c r="DO127" s="60"/>
      <c r="DP127" s="60"/>
      <c r="DQ127" s="60"/>
      <c r="DR127" s="60"/>
      <c r="DS127" s="60"/>
      <c r="DT127" s="60"/>
      <c r="DU127" s="60"/>
      <c r="DV127" s="60"/>
      <c r="DW127" s="60"/>
      <c r="DX127" s="60"/>
      <c r="DY127" s="60"/>
      <c r="DZ127" s="60"/>
      <c r="EA127" s="60"/>
      <c r="EB127" s="60"/>
      <c r="EC127" s="60"/>
      <c r="ED127" s="60"/>
      <c r="EE127" s="60"/>
      <c r="EF127" s="60"/>
      <c r="EG127" s="60"/>
      <c r="EH127" s="60"/>
      <c r="EI127" s="60"/>
      <c r="EJ127" s="60"/>
      <c r="EK127" s="60"/>
      <c r="EL127" s="60"/>
      <c r="EM127" s="60"/>
      <c r="EN127" s="60"/>
      <c r="EO127" s="60"/>
      <c r="EP127" s="60"/>
      <c r="EQ127" s="60"/>
      <c r="ER127" s="60"/>
      <c r="ES127" s="60"/>
      <c r="ET127" s="60"/>
    </row>
    <row r="128" spans="2:150" s="1" customFormat="1" ht="30" x14ac:dyDescent="0.25">
      <c r="B128" s="210">
        <v>125</v>
      </c>
      <c r="C128" s="235">
        <v>43084</v>
      </c>
      <c r="D128" s="211" t="s">
        <v>331</v>
      </c>
      <c r="E128" s="211" t="s">
        <v>74</v>
      </c>
      <c r="F128" s="211" t="s">
        <v>78</v>
      </c>
      <c r="G128" s="211" t="s">
        <v>71</v>
      </c>
      <c r="H128" s="211" t="s">
        <v>410</v>
      </c>
      <c r="I128" s="211" t="s">
        <v>108</v>
      </c>
      <c r="J128" s="211" t="s">
        <v>141</v>
      </c>
      <c r="K128" s="245" t="s">
        <v>419</v>
      </c>
      <c r="L128" s="210">
        <v>1</v>
      </c>
      <c r="M128" s="252">
        <v>1</v>
      </c>
      <c r="N128" s="210">
        <v>4</v>
      </c>
      <c r="O128" s="212">
        <v>1</v>
      </c>
      <c r="P128" s="213">
        <v>4</v>
      </c>
      <c r="Q128" s="210"/>
      <c r="R128" s="212"/>
      <c r="S128" s="212">
        <v>4</v>
      </c>
      <c r="T128" s="212">
        <v>1</v>
      </c>
      <c r="U128" s="212"/>
      <c r="V128" s="213">
        <v>4</v>
      </c>
      <c r="W128" s="210"/>
      <c r="X128" s="213"/>
      <c r="Y128" s="254">
        <v>1</v>
      </c>
      <c r="Z128" s="213">
        <v>4</v>
      </c>
      <c r="AB128" s="60"/>
      <c r="AC128" s="60"/>
      <c r="AD128" s="60"/>
      <c r="AE128" s="60"/>
      <c r="AF128" s="60"/>
      <c r="AG128" s="60"/>
      <c r="AH128" s="60"/>
      <c r="AI128" s="60"/>
      <c r="AJ128" s="60"/>
      <c r="AK128" s="60"/>
      <c r="AL128" s="60"/>
      <c r="AM128" s="60"/>
      <c r="AN128" s="60"/>
      <c r="AO128" s="60"/>
      <c r="AP128" s="60"/>
      <c r="AQ128" s="60"/>
      <c r="AR128" s="60"/>
      <c r="AS128" s="60"/>
      <c r="AT128" s="60"/>
      <c r="AU128" s="60"/>
      <c r="AV128" s="60"/>
      <c r="AW128" s="60"/>
      <c r="AX128" s="60"/>
      <c r="BB128" s="60"/>
      <c r="BC128" s="60"/>
      <c r="BD128" s="60"/>
      <c r="BE128" s="60"/>
      <c r="BF128" s="60"/>
      <c r="BG128" s="60"/>
      <c r="BH128" s="60"/>
      <c r="BI128" s="60"/>
      <c r="BJ128" s="60"/>
      <c r="BK128" s="60"/>
      <c r="BL128" s="60"/>
      <c r="BM128" s="60"/>
      <c r="BN128" s="60"/>
      <c r="BO128" s="60"/>
      <c r="BP128" s="60"/>
      <c r="BQ128" s="55"/>
      <c r="BR128" s="161"/>
      <c r="BS128" s="60"/>
      <c r="BT128" s="60"/>
      <c r="BU128" s="60"/>
      <c r="BV128" s="60"/>
      <c r="BW128" s="60"/>
      <c r="BX128" s="60"/>
      <c r="BY128" s="60"/>
      <c r="BZ128" s="60"/>
      <c r="CA128" s="60"/>
      <c r="CB128" s="60"/>
      <c r="CC128" s="60"/>
      <c r="CD128" s="60"/>
      <c r="CE128" s="60"/>
      <c r="CF128" s="60"/>
      <c r="CG128" s="60"/>
      <c r="CH128" s="55"/>
      <c r="CI128" s="60"/>
      <c r="CJ128" s="60"/>
      <c r="CK128" s="60"/>
      <c r="CL128" s="60"/>
      <c r="CM128" s="55"/>
      <c r="CN128" s="60"/>
      <c r="CO128" s="60"/>
      <c r="CP128" s="60"/>
      <c r="CQ128" s="60"/>
      <c r="CR128" s="60"/>
      <c r="CS128" s="60"/>
      <c r="CT128" s="60"/>
      <c r="CU128" s="60"/>
      <c r="CV128" s="60"/>
      <c r="CW128" s="60"/>
      <c r="CX128" s="60"/>
      <c r="CY128" s="60"/>
      <c r="CZ128" s="60"/>
      <c r="DA128" s="60"/>
      <c r="DB128" s="60"/>
      <c r="DC128" s="60"/>
      <c r="DD128" s="60"/>
      <c r="DE128" s="60"/>
      <c r="DF128" s="60"/>
      <c r="DG128" s="60"/>
      <c r="DH128" s="60"/>
      <c r="DI128" s="60"/>
      <c r="DJ128" s="60"/>
      <c r="DK128" s="60"/>
      <c r="DL128" s="60"/>
      <c r="DM128" s="60"/>
      <c r="DN128" s="60"/>
      <c r="DO128" s="60"/>
      <c r="DP128" s="60"/>
      <c r="DQ128" s="60"/>
      <c r="DR128" s="60"/>
      <c r="DS128" s="60"/>
      <c r="DT128" s="60"/>
      <c r="DU128" s="60"/>
      <c r="DV128" s="60"/>
      <c r="DW128" s="60"/>
      <c r="DX128" s="60"/>
      <c r="DY128" s="60"/>
      <c r="DZ128" s="60"/>
      <c r="EA128" s="60"/>
      <c r="EB128" s="60"/>
      <c r="EC128" s="60"/>
      <c r="ED128" s="60"/>
      <c r="EE128" s="60"/>
      <c r="EF128" s="60"/>
      <c r="EG128" s="60"/>
      <c r="EH128" s="60"/>
      <c r="EI128" s="60"/>
      <c r="EJ128" s="60"/>
      <c r="EK128" s="60"/>
      <c r="EL128" s="60"/>
      <c r="EM128" s="60"/>
      <c r="EN128" s="60"/>
      <c r="EO128" s="60"/>
      <c r="EP128" s="60"/>
      <c r="EQ128" s="60"/>
      <c r="ER128" s="60"/>
      <c r="ES128" s="60"/>
      <c r="ET128" s="60"/>
    </row>
    <row r="129" spans="2:150" s="1" customFormat="1" ht="30" x14ac:dyDescent="0.25">
      <c r="B129" s="210">
        <v>126</v>
      </c>
      <c r="C129" s="235">
        <v>43084</v>
      </c>
      <c r="D129" s="211" t="s">
        <v>340</v>
      </c>
      <c r="E129" s="211" t="s">
        <v>74</v>
      </c>
      <c r="F129" s="211" t="s">
        <v>43</v>
      </c>
      <c r="G129" s="211" t="s">
        <v>357</v>
      </c>
      <c r="H129" s="211" t="s">
        <v>410</v>
      </c>
      <c r="I129" s="211" t="s">
        <v>117</v>
      </c>
      <c r="J129" s="211" t="s">
        <v>150</v>
      </c>
      <c r="K129" s="245" t="s">
        <v>419</v>
      </c>
      <c r="L129" s="210">
        <v>5</v>
      </c>
      <c r="M129" s="252">
        <v>1</v>
      </c>
      <c r="N129" s="210">
        <v>2</v>
      </c>
      <c r="O129" s="212">
        <v>4</v>
      </c>
      <c r="P129" s="213">
        <v>5</v>
      </c>
      <c r="Q129" s="210">
        <v>5</v>
      </c>
      <c r="R129" s="212">
        <v>5</v>
      </c>
      <c r="S129" s="212">
        <v>5</v>
      </c>
      <c r="T129" s="212">
        <v>5</v>
      </c>
      <c r="U129" s="212">
        <v>5</v>
      </c>
      <c r="V129" s="213">
        <v>5</v>
      </c>
      <c r="W129" s="210">
        <v>5</v>
      </c>
      <c r="X129" s="213">
        <v>5</v>
      </c>
      <c r="Y129" s="254">
        <v>1</v>
      </c>
      <c r="Z129" s="213">
        <v>5</v>
      </c>
      <c r="AB129" s="60"/>
      <c r="AC129" s="60"/>
      <c r="AD129" s="60"/>
      <c r="AE129" s="60"/>
      <c r="AF129" s="60"/>
      <c r="AG129" s="60"/>
      <c r="AH129" s="60"/>
      <c r="AI129" s="60"/>
      <c r="AJ129" s="60"/>
      <c r="AK129" s="60"/>
      <c r="AL129" s="60"/>
      <c r="AM129" s="60"/>
      <c r="AN129" s="60"/>
      <c r="AO129" s="60"/>
      <c r="AP129" s="60"/>
      <c r="AQ129" s="60"/>
      <c r="AR129" s="60"/>
      <c r="AS129" s="60"/>
      <c r="AT129" s="60"/>
      <c r="AU129" s="60"/>
      <c r="AV129" s="60"/>
      <c r="AW129" s="60"/>
      <c r="AX129" s="60"/>
      <c r="BB129" s="60"/>
      <c r="BC129" s="60"/>
      <c r="BD129" s="60"/>
      <c r="BE129" s="60"/>
      <c r="BF129" s="60"/>
      <c r="BG129" s="60"/>
      <c r="BH129" s="60"/>
      <c r="BI129" s="60"/>
      <c r="BJ129" s="60"/>
      <c r="BK129" s="60"/>
      <c r="BL129" s="60"/>
      <c r="BM129" s="60"/>
      <c r="BN129" s="60"/>
      <c r="BO129" s="60"/>
      <c r="BP129" s="60"/>
      <c r="BQ129" s="55"/>
      <c r="BR129" s="161"/>
      <c r="BS129" s="60"/>
      <c r="BT129" s="60"/>
      <c r="BU129" s="60"/>
      <c r="BV129" s="60"/>
      <c r="BW129" s="60"/>
      <c r="BX129" s="60"/>
      <c r="BY129" s="60"/>
      <c r="BZ129" s="60"/>
      <c r="CA129" s="60"/>
      <c r="CB129" s="60"/>
      <c r="CC129" s="60"/>
      <c r="CD129" s="60"/>
      <c r="CE129" s="60"/>
      <c r="CF129" s="60"/>
      <c r="CG129" s="60"/>
      <c r="CH129" s="55"/>
      <c r="CI129" s="60"/>
      <c r="CJ129" s="60"/>
      <c r="CK129" s="60"/>
      <c r="CL129" s="60"/>
      <c r="CM129" s="55"/>
      <c r="CN129" s="60"/>
      <c r="CO129" s="60"/>
      <c r="CP129" s="60"/>
      <c r="CQ129" s="60"/>
      <c r="CR129" s="60"/>
      <c r="CS129" s="60"/>
      <c r="CT129" s="60"/>
      <c r="CU129" s="60"/>
      <c r="CV129" s="60"/>
      <c r="CW129" s="60"/>
      <c r="CX129" s="60"/>
      <c r="CY129" s="60"/>
      <c r="CZ129" s="60"/>
      <c r="DA129" s="60"/>
      <c r="DB129" s="60"/>
      <c r="DC129" s="60"/>
      <c r="DD129" s="60"/>
      <c r="DE129" s="60"/>
      <c r="DF129" s="60"/>
      <c r="DG129" s="60"/>
      <c r="DH129" s="60"/>
      <c r="DI129" s="60"/>
      <c r="DJ129" s="60"/>
      <c r="DK129" s="60"/>
      <c r="DL129" s="60"/>
      <c r="DM129" s="60"/>
      <c r="DN129" s="60"/>
      <c r="DO129" s="60"/>
      <c r="DP129" s="60"/>
      <c r="DQ129" s="60"/>
      <c r="DR129" s="60"/>
      <c r="DS129" s="60"/>
      <c r="DT129" s="60"/>
      <c r="DU129" s="60"/>
      <c r="DV129" s="60"/>
      <c r="DW129" s="60"/>
      <c r="DX129" s="60"/>
      <c r="DY129" s="60"/>
      <c r="DZ129" s="60"/>
      <c r="EA129" s="60"/>
      <c r="EB129" s="60"/>
      <c r="EC129" s="60"/>
      <c r="ED129" s="60"/>
      <c r="EE129" s="60"/>
      <c r="EF129" s="60"/>
      <c r="EG129" s="60"/>
      <c r="EH129" s="60"/>
      <c r="EI129" s="60"/>
      <c r="EJ129" s="60"/>
      <c r="EK129" s="60"/>
      <c r="EL129" s="60"/>
      <c r="EM129" s="60"/>
      <c r="EN129" s="60"/>
      <c r="EO129" s="60"/>
      <c r="EP129" s="60"/>
      <c r="EQ129" s="60"/>
      <c r="ER129" s="60"/>
      <c r="ES129" s="60"/>
      <c r="ET129" s="60"/>
    </row>
    <row r="130" spans="2:150" s="1" customFormat="1" ht="30" x14ac:dyDescent="0.25">
      <c r="B130" s="210">
        <v>127</v>
      </c>
      <c r="C130" s="235">
        <v>43084</v>
      </c>
      <c r="D130" s="211" t="s">
        <v>328</v>
      </c>
      <c r="E130" s="211" t="s">
        <v>74</v>
      </c>
      <c r="F130" s="211" t="s">
        <v>43</v>
      </c>
      <c r="G130" s="211" t="s">
        <v>357</v>
      </c>
      <c r="H130" s="211" t="s">
        <v>410</v>
      </c>
      <c r="I130" s="211" t="s">
        <v>99</v>
      </c>
      <c r="J130" s="211" t="s">
        <v>132</v>
      </c>
      <c r="K130" s="245" t="s">
        <v>418</v>
      </c>
      <c r="L130" s="210">
        <v>2</v>
      </c>
      <c r="M130" s="252">
        <v>1</v>
      </c>
      <c r="N130" s="210">
        <v>2</v>
      </c>
      <c r="O130" s="212">
        <v>2</v>
      </c>
      <c r="P130" s="213">
        <v>2</v>
      </c>
      <c r="Q130" s="210">
        <v>2</v>
      </c>
      <c r="R130" s="212">
        <v>1</v>
      </c>
      <c r="S130" s="212">
        <v>1</v>
      </c>
      <c r="T130" s="212">
        <v>3</v>
      </c>
      <c r="U130" s="212">
        <v>1</v>
      </c>
      <c r="V130" s="213">
        <v>1</v>
      </c>
      <c r="W130" s="210">
        <v>3</v>
      </c>
      <c r="X130" s="213">
        <v>4</v>
      </c>
      <c r="Y130" s="254">
        <v>1</v>
      </c>
      <c r="Z130" s="213">
        <v>1</v>
      </c>
      <c r="AB130" s="60"/>
      <c r="AC130" s="60"/>
      <c r="AD130" s="60"/>
      <c r="AE130" s="60"/>
      <c r="AF130" s="60"/>
      <c r="AG130" s="60"/>
      <c r="AH130" s="60"/>
      <c r="AI130" s="60"/>
      <c r="AJ130" s="60"/>
      <c r="AK130" s="60"/>
      <c r="AL130" s="60"/>
      <c r="AM130" s="60"/>
      <c r="AN130" s="60"/>
      <c r="AO130" s="60"/>
      <c r="AP130" s="60"/>
      <c r="AQ130" s="60"/>
      <c r="AR130" s="60"/>
      <c r="AS130" s="60"/>
      <c r="AT130" s="60"/>
      <c r="AU130" s="60"/>
      <c r="AV130" s="60"/>
      <c r="AW130" s="60"/>
      <c r="AX130" s="60"/>
      <c r="BB130" s="60"/>
      <c r="BC130" s="60"/>
      <c r="BD130" s="60"/>
      <c r="BE130" s="60"/>
      <c r="BF130" s="60"/>
      <c r="BG130" s="60"/>
      <c r="BH130" s="60"/>
      <c r="BI130" s="60"/>
      <c r="BJ130" s="60"/>
      <c r="BK130" s="60"/>
      <c r="BL130" s="60"/>
      <c r="BM130" s="60"/>
      <c r="BN130" s="60"/>
      <c r="BO130" s="60"/>
      <c r="BP130" s="60"/>
      <c r="BQ130" s="55"/>
      <c r="BR130" s="161"/>
      <c r="BS130" s="60"/>
      <c r="BT130" s="60"/>
      <c r="BU130" s="60"/>
      <c r="BV130" s="60"/>
      <c r="BW130" s="60"/>
      <c r="BX130" s="60"/>
      <c r="BY130" s="60"/>
      <c r="BZ130" s="60"/>
      <c r="CA130" s="60"/>
      <c r="CB130" s="60"/>
      <c r="CC130" s="60"/>
      <c r="CD130" s="60"/>
      <c r="CE130" s="60"/>
      <c r="CF130" s="60"/>
      <c r="CG130" s="60"/>
      <c r="CH130" s="55"/>
      <c r="CI130" s="60"/>
      <c r="CJ130" s="60"/>
      <c r="CK130" s="60"/>
      <c r="CL130" s="60"/>
      <c r="CM130" s="55"/>
      <c r="CN130" s="60"/>
      <c r="CO130" s="60"/>
      <c r="CP130" s="60"/>
      <c r="CQ130" s="60"/>
      <c r="CR130" s="60"/>
      <c r="CS130" s="60"/>
      <c r="CT130" s="60"/>
      <c r="CU130" s="60"/>
      <c r="CV130" s="60"/>
      <c r="CW130" s="60"/>
      <c r="CX130" s="60"/>
      <c r="CY130" s="60"/>
      <c r="CZ130" s="60"/>
      <c r="DA130" s="60"/>
      <c r="DB130" s="60"/>
      <c r="DC130" s="60"/>
      <c r="DD130" s="60"/>
      <c r="DE130" s="60"/>
      <c r="DF130" s="60"/>
      <c r="DG130" s="60"/>
      <c r="DH130" s="60"/>
      <c r="DI130" s="60"/>
      <c r="DJ130" s="60"/>
      <c r="DK130" s="60"/>
      <c r="DL130" s="60"/>
      <c r="DM130" s="60"/>
      <c r="DN130" s="60"/>
      <c r="DO130" s="60"/>
      <c r="DP130" s="60"/>
      <c r="DQ130" s="60"/>
      <c r="DR130" s="60"/>
      <c r="DS130" s="60"/>
      <c r="DT130" s="60"/>
      <c r="DU130" s="60"/>
      <c r="DV130" s="60"/>
      <c r="DW130" s="60"/>
      <c r="DX130" s="60"/>
      <c r="DY130" s="60"/>
      <c r="DZ130" s="60"/>
      <c r="EA130" s="60"/>
      <c r="EB130" s="60"/>
      <c r="EC130" s="60"/>
      <c r="ED130" s="60"/>
      <c r="EE130" s="60"/>
      <c r="EF130" s="60"/>
      <c r="EG130" s="60"/>
      <c r="EH130" s="60"/>
      <c r="EI130" s="60"/>
      <c r="EJ130" s="60"/>
      <c r="EK130" s="60"/>
      <c r="EL130" s="60"/>
      <c r="EM130" s="60"/>
      <c r="EN130" s="60"/>
      <c r="EO130" s="60"/>
      <c r="EP130" s="60"/>
      <c r="EQ130" s="60"/>
      <c r="ER130" s="60"/>
      <c r="ES130" s="60"/>
      <c r="ET130" s="60"/>
    </row>
    <row r="131" spans="2:150" s="1" customFormat="1" ht="30" x14ac:dyDescent="0.25">
      <c r="B131" s="210">
        <v>128</v>
      </c>
      <c r="C131" s="235">
        <v>43084</v>
      </c>
      <c r="D131" s="211" t="s">
        <v>328</v>
      </c>
      <c r="E131" s="211" t="s">
        <v>74</v>
      </c>
      <c r="F131" s="211" t="s">
        <v>395</v>
      </c>
      <c r="G131" s="211" t="s">
        <v>409</v>
      </c>
      <c r="H131" s="211" t="s">
        <v>410</v>
      </c>
      <c r="I131" s="211" t="s">
        <v>121</v>
      </c>
      <c r="J131" s="211" t="s">
        <v>154</v>
      </c>
      <c r="K131" s="245" t="s">
        <v>419</v>
      </c>
      <c r="L131" s="210">
        <v>4</v>
      </c>
      <c r="M131" s="252">
        <v>1</v>
      </c>
      <c r="N131" s="210">
        <v>5</v>
      </c>
      <c r="O131" s="212">
        <v>5</v>
      </c>
      <c r="P131" s="213">
        <v>5</v>
      </c>
      <c r="Q131" s="210">
        <v>5</v>
      </c>
      <c r="R131" s="212">
        <v>5</v>
      </c>
      <c r="S131" s="212">
        <v>5</v>
      </c>
      <c r="T131" s="212">
        <v>5</v>
      </c>
      <c r="U131" s="212">
        <v>5</v>
      </c>
      <c r="V131" s="213">
        <v>4</v>
      </c>
      <c r="W131" s="210">
        <v>5</v>
      </c>
      <c r="X131" s="213">
        <v>5</v>
      </c>
      <c r="Y131" s="254">
        <v>1</v>
      </c>
      <c r="Z131" s="213">
        <v>4</v>
      </c>
      <c r="AB131" s="60"/>
      <c r="AC131" s="60"/>
      <c r="AD131" s="60"/>
      <c r="AE131" s="60"/>
      <c r="AF131" s="60"/>
      <c r="AG131" s="60"/>
      <c r="AH131" s="60"/>
      <c r="AI131" s="60"/>
      <c r="AJ131" s="60"/>
      <c r="AK131" s="60"/>
      <c r="AL131" s="60"/>
      <c r="AM131" s="60"/>
      <c r="AN131" s="60"/>
      <c r="AO131" s="60"/>
      <c r="AP131" s="60"/>
      <c r="AQ131" s="60"/>
      <c r="AR131" s="60"/>
      <c r="AS131" s="60"/>
      <c r="AT131" s="60"/>
      <c r="AU131" s="60"/>
      <c r="AV131" s="60"/>
      <c r="AW131" s="60"/>
      <c r="AX131" s="60"/>
      <c r="BB131" s="60"/>
      <c r="BC131" s="60"/>
      <c r="BD131" s="60"/>
      <c r="BE131" s="60"/>
      <c r="BF131" s="60"/>
      <c r="BG131" s="60"/>
      <c r="BH131" s="60"/>
      <c r="BI131" s="60"/>
      <c r="BJ131" s="60"/>
      <c r="BK131" s="60"/>
      <c r="BL131" s="60"/>
      <c r="BM131" s="60"/>
      <c r="BN131" s="60"/>
      <c r="BO131" s="60"/>
      <c r="BP131" s="60"/>
      <c r="BQ131" s="55"/>
      <c r="BR131" s="161"/>
      <c r="BS131" s="60"/>
      <c r="BT131" s="60"/>
      <c r="BU131" s="60"/>
      <c r="BV131" s="60"/>
      <c r="BW131" s="60"/>
      <c r="BX131" s="60"/>
      <c r="BY131" s="60"/>
      <c r="BZ131" s="60"/>
      <c r="CA131" s="60"/>
      <c r="CB131" s="60"/>
      <c r="CC131" s="60"/>
      <c r="CD131" s="60"/>
      <c r="CE131" s="60"/>
      <c r="CF131" s="60"/>
      <c r="CG131" s="60"/>
      <c r="CH131" s="55"/>
      <c r="CI131" s="60"/>
      <c r="CJ131" s="60"/>
      <c r="CK131" s="60"/>
      <c r="CL131" s="60"/>
      <c r="CM131" s="55"/>
      <c r="CN131" s="60"/>
      <c r="CO131" s="60"/>
      <c r="CP131" s="60"/>
      <c r="CQ131" s="60"/>
      <c r="CR131" s="60"/>
      <c r="CS131" s="60"/>
      <c r="CT131" s="60"/>
      <c r="CU131" s="60"/>
      <c r="CV131" s="60"/>
      <c r="CW131" s="60"/>
      <c r="CX131" s="60"/>
      <c r="CY131" s="60"/>
      <c r="CZ131" s="60"/>
      <c r="DA131" s="60"/>
      <c r="DB131" s="60"/>
      <c r="DC131" s="60"/>
      <c r="DD131" s="60"/>
      <c r="DE131" s="60"/>
      <c r="DF131" s="60"/>
      <c r="DG131" s="60"/>
      <c r="DH131" s="60"/>
      <c r="DI131" s="60"/>
      <c r="DJ131" s="60"/>
      <c r="DK131" s="60"/>
      <c r="DL131" s="60"/>
      <c r="DM131" s="60"/>
      <c r="DN131" s="60"/>
      <c r="DO131" s="60"/>
      <c r="DP131" s="60"/>
      <c r="DQ131" s="60"/>
      <c r="DR131" s="60"/>
      <c r="DS131" s="60"/>
      <c r="DT131" s="60"/>
      <c r="DU131" s="60"/>
      <c r="DV131" s="60"/>
      <c r="DW131" s="60"/>
      <c r="DX131" s="60"/>
      <c r="DY131" s="60"/>
      <c r="DZ131" s="60"/>
      <c r="EA131" s="60"/>
      <c r="EB131" s="60"/>
      <c r="EC131" s="60"/>
      <c r="ED131" s="60"/>
      <c r="EE131" s="60"/>
      <c r="EF131" s="60"/>
      <c r="EG131" s="60"/>
      <c r="EH131" s="60"/>
      <c r="EI131" s="60"/>
      <c r="EJ131" s="60"/>
      <c r="EK131" s="60"/>
      <c r="EL131" s="60"/>
      <c r="EM131" s="60"/>
      <c r="EN131" s="60"/>
      <c r="EO131" s="60"/>
      <c r="EP131" s="60"/>
      <c r="EQ131" s="60"/>
      <c r="ER131" s="60"/>
      <c r="ES131" s="60"/>
      <c r="ET131" s="60"/>
    </row>
    <row r="132" spans="2:150" s="1" customFormat="1" ht="30" x14ac:dyDescent="0.25">
      <c r="B132" s="210">
        <v>129</v>
      </c>
      <c r="C132" s="235">
        <v>43085</v>
      </c>
      <c r="D132" s="211" t="s">
        <v>331</v>
      </c>
      <c r="E132" s="211" t="s">
        <v>74</v>
      </c>
      <c r="F132" s="211" t="s">
        <v>372</v>
      </c>
      <c r="G132" s="211" t="s">
        <v>71</v>
      </c>
      <c r="H132" s="211" t="s">
        <v>410</v>
      </c>
      <c r="I132" s="211" t="s">
        <v>101</v>
      </c>
      <c r="J132" s="211" t="s">
        <v>134</v>
      </c>
      <c r="K132" s="245" t="s">
        <v>419</v>
      </c>
      <c r="L132" s="210">
        <v>4</v>
      </c>
      <c r="M132" s="252">
        <v>1</v>
      </c>
      <c r="N132" s="210">
        <v>5</v>
      </c>
      <c r="O132" s="212">
        <v>5</v>
      </c>
      <c r="P132" s="213">
        <v>5</v>
      </c>
      <c r="Q132" s="210">
        <v>5</v>
      </c>
      <c r="R132" s="212">
        <v>5</v>
      </c>
      <c r="S132" s="212">
        <v>5</v>
      </c>
      <c r="T132" s="212">
        <v>5</v>
      </c>
      <c r="U132" s="212">
        <v>5</v>
      </c>
      <c r="V132" s="213">
        <v>5</v>
      </c>
      <c r="W132" s="210">
        <v>4</v>
      </c>
      <c r="X132" s="213">
        <v>5</v>
      </c>
      <c r="Y132" s="254">
        <v>1</v>
      </c>
      <c r="Z132" s="213">
        <v>5</v>
      </c>
      <c r="AB132" s="60"/>
      <c r="AC132" s="60"/>
      <c r="AD132" s="60"/>
      <c r="AE132" s="60"/>
      <c r="AF132" s="60"/>
      <c r="AG132" s="60"/>
      <c r="AH132" s="60"/>
      <c r="AI132" s="60"/>
      <c r="AJ132" s="60"/>
      <c r="AK132" s="60"/>
      <c r="AL132" s="60"/>
      <c r="AM132" s="60"/>
      <c r="AN132" s="60"/>
      <c r="AO132" s="60"/>
      <c r="AP132" s="60"/>
      <c r="AQ132" s="60"/>
      <c r="AR132" s="60"/>
      <c r="AS132" s="60"/>
      <c r="AT132" s="60"/>
      <c r="AU132" s="60"/>
      <c r="AV132" s="60"/>
      <c r="AW132" s="60"/>
      <c r="AX132" s="60"/>
      <c r="BB132" s="60"/>
      <c r="BC132" s="60"/>
      <c r="BD132" s="60"/>
      <c r="BE132" s="60"/>
      <c r="BF132" s="60"/>
      <c r="BG132" s="60"/>
      <c r="BH132" s="60"/>
      <c r="BI132" s="60"/>
      <c r="BJ132" s="60"/>
      <c r="BK132" s="60"/>
      <c r="BL132" s="60"/>
      <c r="BM132" s="60"/>
      <c r="BN132" s="60"/>
      <c r="BO132" s="60"/>
      <c r="BP132" s="60"/>
      <c r="BQ132" s="55"/>
      <c r="BR132" s="161"/>
      <c r="BS132" s="60"/>
      <c r="BT132" s="60"/>
      <c r="BU132" s="60"/>
      <c r="BV132" s="60"/>
      <c r="BW132" s="60"/>
      <c r="BX132" s="60"/>
      <c r="BY132" s="60"/>
      <c r="BZ132" s="60"/>
      <c r="CA132" s="60"/>
      <c r="CB132" s="60"/>
      <c r="CC132" s="60"/>
      <c r="CD132" s="60"/>
      <c r="CE132" s="60"/>
      <c r="CF132" s="60"/>
      <c r="CG132" s="60"/>
      <c r="CH132" s="55"/>
      <c r="CI132" s="60"/>
      <c r="CJ132" s="60"/>
      <c r="CK132" s="60"/>
      <c r="CL132" s="60"/>
      <c r="CM132" s="55"/>
      <c r="CN132" s="60"/>
      <c r="CO132" s="60"/>
      <c r="CP132" s="60"/>
      <c r="CQ132" s="60"/>
      <c r="CR132" s="60"/>
      <c r="CS132" s="60"/>
      <c r="CT132" s="60"/>
      <c r="CU132" s="60"/>
      <c r="CV132" s="60"/>
      <c r="CW132" s="60"/>
      <c r="CX132" s="60"/>
      <c r="CY132" s="60"/>
      <c r="CZ132" s="60"/>
      <c r="DA132" s="60"/>
      <c r="DB132" s="60"/>
      <c r="DC132" s="60"/>
      <c r="DD132" s="60"/>
      <c r="DE132" s="60"/>
      <c r="DF132" s="60"/>
      <c r="DG132" s="60"/>
      <c r="DH132" s="60"/>
      <c r="DI132" s="60"/>
      <c r="DJ132" s="60"/>
      <c r="DK132" s="60"/>
      <c r="DL132" s="60"/>
      <c r="DM132" s="60"/>
      <c r="DN132" s="60"/>
      <c r="DO132" s="60"/>
      <c r="DP132" s="60"/>
      <c r="DQ132" s="60"/>
      <c r="DR132" s="60"/>
      <c r="DS132" s="60"/>
      <c r="DT132" s="60"/>
      <c r="DU132" s="60"/>
      <c r="DV132" s="60"/>
      <c r="DW132" s="60"/>
      <c r="DX132" s="60"/>
      <c r="DY132" s="60"/>
      <c r="DZ132" s="60"/>
      <c r="EA132" s="60"/>
      <c r="EB132" s="60"/>
      <c r="EC132" s="60"/>
      <c r="ED132" s="60"/>
      <c r="EE132" s="60"/>
      <c r="EF132" s="60"/>
      <c r="EG132" s="60"/>
      <c r="EH132" s="60"/>
      <c r="EI132" s="60"/>
      <c r="EJ132" s="60"/>
      <c r="EK132" s="60"/>
      <c r="EL132" s="60"/>
      <c r="EM132" s="60"/>
      <c r="EN132" s="60"/>
      <c r="EO132" s="60"/>
      <c r="EP132" s="60"/>
      <c r="EQ132" s="60"/>
      <c r="ER132" s="60"/>
      <c r="ES132" s="60"/>
      <c r="ET132" s="60"/>
    </row>
    <row r="133" spans="2:150" s="1" customFormat="1" ht="30" x14ac:dyDescent="0.25">
      <c r="B133" s="210">
        <v>130</v>
      </c>
      <c r="C133" s="235">
        <v>43085</v>
      </c>
      <c r="D133" s="211" t="s">
        <v>328</v>
      </c>
      <c r="E133" s="211" t="s">
        <v>74</v>
      </c>
      <c r="F133" s="211" t="s">
        <v>360</v>
      </c>
      <c r="G133" s="211" t="s">
        <v>360</v>
      </c>
      <c r="H133" s="211" t="s">
        <v>410</v>
      </c>
      <c r="I133" s="211" t="s">
        <v>103</v>
      </c>
      <c r="J133" s="211" t="s">
        <v>136</v>
      </c>
      <c r="K133" s="245" t="s">
        <v>418</v>
      </c>
      <c r="L133" s="210">
        <v>4</v>
      </c>
      <c r="M133" s="252">
        <v>1</v>
      </c>
      <c r="N133" s="210">
        <v>3</v>
      </c>
      <c r="O133" s="212">
        <v>2</v>
      </c>
      <c r="P133" s="213">
        <v>4</v>
      </c>
      <c r="Q133" s="210">
        <v>4</v>
      </c>
      <c r="R133" s="212">
        <v>5</v>
      </c>
      <c r="S133" s="212">
        <v>5</v>
      </c>
      <c r="T133" s="212">
        <v>3</v>
      </c>
      <c r="U133" s="212"/>
      <c r="V133" s="213"/>
      <c r="W133" s="210">
        <v>3</v>
      </c>
      <c r="X133" s="213"/>
      <c r="Y133" s="254">
        <v>1</v>
      </c>
      <c r="Z133" s="213">
        <v>4</v>
      </c>
      <c r="AB133" s="60"/>
      <c r="AC133" s="60"/>
      <c r="AD133" s="60"/>
      <c r="AE133" s="60"/>
      <c r="AF133" s="60"/>
      <c r="AG133" s="60"/>
      <c r="AH133" s="60"/>
      <c r="AI133" s="60"/>
      <c r="AJ133" s="60"/>
      <c r="AK133" s="60"/>
      <c r="AL133" s="60"/>
      <c r="AM133" s="60"/>
      <c r="AN133" s="60"/>
      <c r="AO133" s="60"/>
      <c r="AP133" s="60"/>
      <c r="AQ133" s="60"/>
      <c r="AR133" s="60"/>
      <c r="AS133" s="60"/>
      <c r="AT133" s="60"/>
      <c r="AU133" s="60"/>
      <c r="AV133" s="60"/>
      <c r="AW133" s="60"/>
      <c r="AX133" s="60"/>
      <c r="BB133" s="60"/>
      <c r="BC133" s="60"/>
      <c r="BD133" s="60"/>
      <c r="BE133" s="60"/>
      <c r="BF133" s="60"/>
      <c r="BG133" s="60"/>
      <c r="BH133" s="60"/>
      <c r="BI133" s="60"/>
      <c r="BJ133" s="60"/>
      <c r="BK133" s="60"/>
      <c r="BL133" s="60"/>
      <c r="BM133" s="60"/>
      <c r="BN133" s="60"/>
      <c r="BO133" s="60"/>
      <c r="BP133" s="60"/>
      <c r="BQ133" s="55"/>
      <c r="BR133" s="161"/>
      <c r="BS133" s="60"/>
      <c r="BT133" s="60"/>
      <c r="BU133" s="60"/>
      <c r="BV133" s="60"/>
      <c r="BW133" s="60"/>
      <c r="BX133" s="60"/>
      <c r="BY133" s="60"/>
      <c r="BZ133" s="60"/>
      <c r="CA133" s="60"/>
      <c r="CB133" s="60"/>
      <c r="CC133" s="60"/>
      <c r="CD133" s="60"/>
      <c r="CE133" s="60"/>
      <c r="CF133" s="60"/>
      <c r="CG133" s="60"/>
      <c r="CH133" s="55"/>
      <c r="CI133" s="60"/>
      <c r="CJ133" s="60"/>
      <c r="CK133" s="60"/>
      <c r="CL133" s="60"/>
      <c r="CM133" s="55"/>
      <c r="CN133" s="60"/>
      <c r="CO133" s="60"/>
      <c r="CP133" s="60"/>
      <c r="CQ133" s="60"/>
      <c r="CR133" s="60"/>
      <c r="CS133" s="60"/>
      <c r="CT133" s="60"/>
      <c r="CU133" s="60"/>
      <c r="CV133" s="60"/>
      <c r="CW133" s="60"/>
      <c r="CX133" s="60"/>
      <c r="CY133" s="60"/>
      <c r="CZ133" s="60"/>
      <c r="DA133" s="60"/>
      <c r="DB133" s="60"/>
      <c r="DC133" s="60"/>
      <c r="DD133" s="60"/>
      <c r="DE133" s="60"/>
      <c r="DF133" s="60"/>
      <c r="DG133" s="60"/>
      <c r="DH133" s="60"/>
      <c r="DI133" s="60"/>
      <c r="DJ133" s="60"/>
      <c r="DK133" s="60"/>
      <c r="DL133" s="60"/>
      <c r="DM133" s="60"/>
      <c r="DN133" s="60"/>
      <c r="DO133" s="60"/>
      <c r="DP133" s="60"/>
      <c r="DQ133" s="60"/>
      <c r="DR133" s="60"/>
      <c r="DS133" s="60"/>
      <c r="DT133" s="60"/>
      <c r="DU133" s="60"/>
      <c r="DV133" s="60"/>
      <c r="DW133" s="60"/>
      <c r="DX133" s="60"/>
      <c r="DY133" s="60"/>
      <c r="DZ133" s="60"/>
      <c r="EA133" s="60"/>
      <c r="EB133" s="60"/>
      <c r="EC133" s="60"/>
      <c r="ED133" s="60"/>
      <c r="EE133" s="60"/>
      <c r="EF133" s="60"/>
      <c r="EG133" s="60"/>
      <c r="EH133" s="60"/>
      <c r="EI133" s="60"/>
      <c r="EJ133" s="60"/>
      <c r="EK133" s="60"/>
      <c r="EL133" s="60"/>
      <c r="EM133" s="60"/>
      <c r="EN133" s="60"/>
      <c r="EO133" s="60"/>
      <c r="EP133" s="60"/>
      <c r="EQ133" s="60"/>
      <c r="ER133" s="60"/>
      <c r="ES133" s="60"/>
      <c r="ET133" s="60"/>
    </row>
    <row r="134" spans="2:150" s="1" customFormat="1" ht="30" x14ac:dyDescent="0.25">
      <c r="B134" s="210">
        <v>131</v>
      </c>
      <c r="C134" s="235">
        <v>43086</v>
      </c>
      <c r="D134" s="211" t="s">
        <v>328</v>
      </c>
      <c r="E134" s="211" t="s">
        <v>75</v>
      </c>
      <c r="F134" s="211" t="s">
        <v>43</v>
      </c>
      <c r="G134" s="211" t="s">
        <v>357</v>
      </c>
      <c r="H134" s="211" t="s">
        <v>410</v>
      </c>
      <c r="I134" s="211" t="s">
        <v>92</v>
      </c>
      <c r="J134" s="211" t="s">
        <v>126</v>
      </c>
      <c r="K134" s="245" t="s">
        <v>418</v>
      </c>
      <c r="L134" s="210"/>
      <c r="M134" s="252">
        <v>1</v>
      </c>
      <c r="N134" s="210">
        <v>5</v>
      </c>
      <c r="O134" s="212">
        <v>5</v>
      </c>
      <c r="P134" s="213">
        <v>5</v>
      </c>
      <c r="Q134" s="210">
        <v>5</v>
      </c>
      <c r="R134" s="212">
        <v>5</v>
      </c>
      <c r="S134" s="212">
        <v>5</v>
      </c>
      <c r="T134" s="212">
        <v>5</v>
      </c>
      <c r="U134" s="212">
        <v>5</v>
      </c>
      <c r="V134" s="213">
        <v>5</v>
      </c>
      <c r="W134" s="210">
        <v>5</v>
      </c>
      <c r="X134" s="213">
        <v>5</v>
      </c>
      <c r="Y134" s="254">
        <v>1</v>
      </c>
      <c r="Z134" s="213">
        <v>5</v>
      </c>
      <c r="AB134" s="60"/>
      <c r="AC134" s="60"/>
      <c r="AD134" s="60"/>
      <c r="AE134" s="60"/>
      <c r="AF134" s="60"/>
      <c r="AG134" s="60"/>
      <c r="AH134" s="60"/>
      <c r="AI134" s="60"/>
      <c r="AJ134" s="60"/>
      <c r="AK134" s="60"/>
      <c r="AL134" s="60"/>
      <c r="AM134" s="60"/>
      <c r="AN134" s="60"/>
      <c r="AO134" s="60"/>
      <c r="AP134" s="60"/>
      <c r="AQ134" s="60"/>
      <c r="AR134" s="60"/>
      <c r="AS134" s="60"/>
      <c r="AT134" s="60"/>
      <c r="AU134" s="60"/>
      <c r="AV134" s="60"/>
      <c r="AW134" s="60"/>
      <c r="AX134" s="60"/>
      <c r="BB134" s="60"/>
      <c r="BC134" s="60"/>
      <c r="BD134" s="60"/>
      <c r="BE134" s="60"/>
      <c r="BF134" s="60"/>
      <c r="BG134" s="60"/>
      <c r="BH134" s="60"/>
      <c r="BI134" s="60"/>
      <c r="BJ134" s="60"/>
      <c r="BK134" s="60"/>
      <c r="BL134" s="60"/>
      <c r="BM134" s="60"/>
      <c r="BN134" s="60"/>
      <c r="BO134" s="60"/>
      <c r="BP134" s="60"/>
      <c r="BQ134" s="55"/>
      <c r="BR134" s="161"/>
      <c r="BS134" s="60"/>
      <c r="BT134" s="60"/>
      <c r="BU134" s="60"/>
      <c r="BV134" s="60"/>
      <c r="BW134" s="60"/>
      <c r="BX134" s="60"/>
      <c r="BY134" s="60"/>
      <c r="BZ134" s="60"/>
      <c r="CA134" s="60"/>
      <c r="CB134" s="60"/>
      <c r="CC134" s="60"/>
      <c r="CD134" s="60"/>
      <c r="CE134" s="60"/>
      <c r="CF134" s="60"/>
      <c r="CG134" s="60"/>
      <c r="CH134" s="55"/>
      <c r="CI134" s="60"/>
      <c r="CJ134" s="60"/>
      <c r="CK134" s="60"/>
      <c r="CL134" s="60"/>
      <c r="CM134" s="55"/>
      <c r="CN134" s="60"/>
      <c r="CO134" s="60"/>
      <c r="CP134" s="60"/>
      <c r="CQ134" s="60"/>
      <c r="CR134" s="60"/>
      <c r="CS134" s="60"/>
      <c r="CT134" s="60"/>
      <c r="CU134" s="60"/>
      <c r="CV134" s="60"/>
      <c r="CW134" s="60"/>
      <c r="CX134" s="60"/>
      <c r="CY134" s="60"/>
      <c r="CZ134" s="60"/>
      <c r="DA134" s="60"/>
      <c r="DB134" s="60"/>
      <c r="DC134" s="60"/>
      <c r="DD134" s="60"/>
      <c r="DE134" s="60"/>
      <c r="DF134" s="60"/>
      <c r="DG134" s="60"/>
      <c r="DH134" s="60"/>
      <c r="DI134" s="60"/>
      <c r="DJ134" s="60"/>
      <c r="DK134" s="60"/>
      <c r="DL134" s="60"/>
      <c r="DM134" s="60"/>
      <c r="DN134" s="60"/>
      <c r="DO134" s="60"/>
      <c r="DP134" s="60"/>
      <c r="DQ134" s="60"/>
      <c r="DR134" s="60"/>
      <c r="DS134" s="60"/>
      <c r="DT134" s="60"/>
      <c r="DU134" s="60"/>
      <c r="DV134" s="60"/>
      <c r="DW134" s="60"/>
      <c r="DX134" s="60"/>
      <c r="DY134" s="60"/>
      <c r="DZ134" s="60"/>
      <c r="EA134" s="60"/>
      <c r="EB134" s="60"/>
      <c r="EC134" s="60"/>
      <c r="ED134" s="60"/>
      <c r="EE134" s="60"/>
      <c r="EF134" s="60"/>
      <c r="EG134" s="60"/>
      <c r="EH134" s="60"/>
      <c r="EI134" s="60"/>
      <c r="EJ134" s="60"/>
      <c r="EK134" s="60"/>
      <c r="EL134" s="60"/>
      <c r="EM134" s="60"/>
      <c r="EN134" s="60"/>
      <c r="EO134" s="60"/>
      <c r="EP134" s="60"/>
      <c r="EQ134" s="60"/>
      <c r="ER134" s="60"/>
      <c r="ES134" s="60"/>
      <c r="ET134" s="60"/>
    </row>
    <row r="135" spans="2:150" s="1" customFormat="1" x14ac:dyDescent="0.25">
      <c r="B135" s="210">
        <v>132</v>
      </c>
      <c r="C135" s="235">
        <v>43087</v>
      </c>
      <c r="D135" s="211" t="s">
        <v>328</v>
      </c>
      <c r="E135" s="211" t="s">
        <v>74</v>
      </c>
      <c r="F135" s="211" t="s">
        <v>43</v>
      </c>
      <c r="G135" s="211" t="s">
        <v>357</v>
      </c>
      <c r="H135" s="211" t="s">
        <v>411</v>
      </c>
      <c r="I135" s="211" t="s">
        <v>117</v>
      </c>
      <c r="J135" s="211" t="s">
        <v>150</v>
      </c>
      <c r="K135" s="245" t="s">
        <v>418</v>
      </c>
      <c r="L135" s="210">
        <v>4</v>
      </c>
      <c r="M135" s="252">
        <v>1</v>
      </c>
      <c r="N135" s="210">
        <v>4</v>
      </c>
      <c r="O135" s="212">
        <v>4</v>
      </c>
      <c r="P135" s="213">
        <v>4</v>
      </c>
      <c r="Q135" s="210">
        <v>4</v>
      </c>
      <c r="R135" s="212">
        <v>4</v>
      </c>
      <c r="S135" s="212">
        <v>4</v>
      </c>
      <c r="T135" s="212"/>
      <c r="U135" s="212">
        <v>4</v>
      </c>
      <c r="V135" s="213">
        <v>4</v>
      </c>
      <c r="W135" s="210">
        <v>4</v>
      </c>
      <c r="X135" s="213">
        <v>4</v>
      </c>
      <c r="Y135" s="254">
        <v>1</v>
      </c>
      <c r="Z135" s="213">
        <v>4</v>
      </c>
      <c r="AB135" s="60"/>
      <c r="AC135" s="60"/>
      <c r="AD135" s="60"/>
      <c r="AE135" s="60"/>
      <c r="AF135" s="60"/>
      <c r="AG135" s="60"/>
      <c r="AH135" s="60"/>
      <c r="AI135" s="60"/>
      <c r="AJ135" s="60"/>
      <c r="AK135" s="60"/>
      <c r="AL135" s="60"/>
      <c r="AM135" s="60"/>
      <c r="AN135" s="60"/>
      <c r="AO135" s="60"/>
      <c r="AP135" s="60"/>
      <c r="AQ135" s="60"/>
      <c r="AR135" s="60"/>
      <c r="AS135" s="60"/>
      <c r="AT135" s="60"/>
      <c r="AU135" s="60"/>
      <c r="AV135" s="60"/>
      <c r="AW135" s="60"/>
      <c r="AX135" s="60"/>
      <c r="BB135" s="60"/>
      <c r="BC135" s="60"/>
      <c r="BD135" s="60"/>
      <c r="BE135" s="60"/>
      <c r="BF135" s="60"/>
      <c r="BG135" s="60"/>
      <c r="BH135" s="60"/>
      <c r="BI135" s="60"/>
      <c r="BJ135" s="60"/>
      <c r="BK135" s="60"/>
      <c r="BL135" s="60"/>
      <c r="BM135" s="60"/>
      <c r="BN135" s="60"/>
      <c r="BO135" s="60"/>
      <c r="BP135" s="60"/>
      <c r="BQ135" s="55"/>
      <c r="BR135" s="161"/>
      <c r="BS135" s="60"/>
      <c r="BT135" s="60"/>
      <c r="BU135" s="60"/>
      <c r="BV135" s="60"/>
      <c r="BW135" s="60"/>
      <c r="BX135" s="60"/>
      <c r="BY135" s="60"/>
      <c r="BZ135" s="60"/>
      <c r="CA135" s="60"/>
      <c r="CB135" s="60"/>
      <c r="CC135" s="60"/>
      <c r="CD135" s="60"/>
      <c r="CE135" s="60"/>
      <c r="CF135" s="60"/>
      <c r="CG135" s="60"/>
      <c r="CH135" s="55"/>
      <c r="CI135" s="60"/>
      <c r="CJ135" s="60"/>
      <c r="CK135" s="60"/>
      <c r="CL135" s="60"/>
      <c r="CM135" s="55"/>
      <c r="CN135" s="60"/>
      <c r="CO135" s="60"/>
      <c r="CP135" s="60"/>
      <c r="CQ135" s="60"/>
      <c r="CR135" s="60"/>
      <c r="CS135" s="60"/>
      <c r="CT135" s="60"/>
      <c r="CU135" s="60"/>
      <c r="CV135" s="60"/>
      <c r="CW135" s="60"/>
      <c r="CX135" s="60"/>
      <c r="CY135" s="60"/>
      <c r="CZ135" s="60"/>
      <c r="DA135" s="60"/>
      <c r="DB135" s="60"/>
      <c r="DC135" s="60"/>
      <c r="DD135" s="60"/>
      <c r="DE135" s="60"/>
      <c r="DF135" s="60"/>
      <c r="DG135" s="60"/>
      <c r="DH135" s="60"/>
      <c r="DI135" s="60"/>
      <c r="DJ135" s="60"/>
      <c r="DK135" s="60"/>
      <c r="DL135" s="60"/>
      <c r="DM135" s="60"/>
      <c r="DN135" s="60"/>
      <c r="DO135" s="60"/>
      <c r="DP135" s="60"/>
      <c r="DQ135" s="60"/>
      <c r="DR135" s="60"/>
      <c r="DS135" s="60"/>
      <c r="DT135" s="60"/>
      <c r="DU135" s="60"/>
      <c r="DV135" s="60"/>
      <c r="DW135" s="60"/>
      <c r="DX135" s="60"/>
      <c r="DY135" s="60"/>
      <c r="DZ135" s="60"/>
      <c r="EA135" s="60"/>
      <c r="EB135" s="60"/>
      <c r="EC135" s="60"/>
      <c r="ED135" s="60"/>
      <c r="EE135" s="60"/>
      <c r="EF135" s="60"/>
      <c r="EG135" s="60"/>
      <c r="EH135" s="60"/>
      <c r="EI135" s="60"/>
      <c r="EJ135" s="60"/>
      <c r="EK135" s="60"/>
      <c r="EL135" s="60"/>
      <c r="EM135" s="60"/>
      <c r="EN135" s="60"/>
      <c r="EO135" s="60"/>
      <c r="EP135" s="60"/>
      <c r="EQ135" s="60"/>
      <c r="ER135" s="60"/>
      <c r="ES135" s="60"/>
      <c r="ET135" s="60"/>
    </row>
    <row r="136" spans="2:150" s="1" customFormat="1" ht="30" x14ac:dyDescent="0.25">
      <c r="B136" s="210">
        <v>133</v>
      </c>
      <c r="C136" s="235">
        <v>43087</v>
      </c>
      <c r="D136" s="211" t="s">
        <v>340</v>
      </c>
      <c r="E136" s="211" t="s">
        <v>75</v>
      </c>
      <c r="F136" s="211" t="s">
        <v>379</v>
      </c>
      <c r="G136" s="211" t="s">
        <v>287</v>
      </c>
      <c r="H136" s="211" t="s">
        <v>410</v>
      </c>
      <c r="I136" s="211" t="s">
        <v>90</v>
      </c>
      <c r="J136" s="211" t="s">
        <v>124</v>
      </c>
      <c r="K136" s="245" t="s">
        <v>419</v>
      </c>
      <c r="L136" s="210">
        <v>5</v>
      </c>
      <c r="M136" s="252">
        <v>1</v>
      </c>
      <c r="N136" s="210">
        <v>5</v>
      </c>
      <c r="O136" s="212">
        <v>5</v>
      </c>
      <c r="P136" s="213">
        <v>5</v>
      </c>
      <c r="Q136" s="210">
        <v>5</v>
      </c>
      <c r="R136" s="212">
        <v>5</v>
      </c>
      <c r="S136" s="212">
        <v>5</v>
      </c>
      <c r="T136" s="212">
        <v>5</v>
      </c>
      <c r="U136" s="212">
        <v>5</v>
      </c>
      <c r="V136" s="213">
        <v>5</v>
      </c>
      <c r="W136" s="210">
        <v>5</v>
      </c>
      <c r="X136" s="213">
        <v>5</v>
      </c>
      <c r="Y136" s="254">
        <v>1</v>
      </c>
      <c r="Z136" s="213">
        <v>5</v>
      </c>
      <c r="AB136" s="60"/>
      <c r="AC136" s="60"/>
      <c r="AD136" s="60"/>
      <c r="AE136" s="60"/>
      <c r="AF136" s="60"/>
      <c r="AG136" s="60"/>
      <c r="AH136" s="60"/>
      <c r="AI136" s="60"/>
      <c r="AJ136" s="60"/>
      <c r="AK136" s="60"/>
      <c r="AL136" s="60"/>
      <c r="AM136" s="60"/>
      <c r="AN136" s="60"/>
      <c r="AO136" s="60"/>
      <c r="AP136" s="60"/>
      <c r="AQ136" s="60"/>
      <c r="AR136" s="60"/>
      <c r="AS136" s="60"/>
      <c r="AT136" s="60"/>
      <c r="AU136" s="60"/>
      <c r="AV136" s="60"/>
      <c r="AW136" s="60"/>
      <c r="AX136" s="60"/>
      <c r="BB136" s="60"/>
      <c r="BC136" s="60"/>
      <c r="BD136" s="60"/>
      <c r="BE136" s="60"/>
      <c r="BF136" s="60"/>
      <c r="BG136" s="60"/>
      <c r="BH136" s="60"/>
      <c r="BI136" s="60"/>
      <c r="BJ136" s="60"/>
      <c r="BK136" s="60"/>
      <c r="BL136" s="60"/>
      <c r="BM136" s="60"/>
      <c r="BN136" s="60"/>
      <c r="BO136" s="60"/>
      <c r="BP136" s="60"/>
      <c r="BQ136" s="55"/>
      <c r="BR136" s="161"/>
      <c r="BS136" s="60"/>
      <c r="BT136" s="60"/>
      <c r="BU136" s="60"/>
      <c r="BV136" s="60"/>
      <c r="BW136" s="60"/>
      <c r="BX136" s="60"/>
      <c r="BY136" s="60"/>
      <c r="BZ136" s="60"/>
      <c r="CA136" s="60"/>
      <c r="CB136" s="60"/>
      <c r="CC136" s="60"/>
      <c r="CD136" s="60"/>
      <c r="CE136" s="60"/>
      <c r="CF136" s="60"/>
      <c r="CG136" s="60"/>
      <c r="CH136" s="55"/>
      <c r="CI136" s="60"/>
      <c r="CJ136" s="60"/>
      <c r="CK136" s="60"/>
      <c r="CL136" s="60"/>
      <c r="CM136" s="55"/>
      <c r="CN136" s="60"/>
      <c r="CO136" s="60"/>
      <c r="CP136" s="60"/>
      <c r="CQ136" s="60"/>
      <c r="CR136" s="60"/>
      <c r="CS136" s="60"/>
      <c r="CT136" s="60"/>
      <c r="CU136" s="60"/>
      <c r="CV136" s="60"/>
      <c r="CW136" s="60"/>
      <c r="CX136" s="60"/>
      <c r="CY136" s="60"/>
      <c r="CZ136" s="60"/>
      <c r="DA136" s="60"/>
      <c r="DB136" s="60"/>
      <c r="DC136" s="60"/>
      <c r="DD136" s="60"/>
      <c r="DE136" s="60"/>
      <c r="DF136" s="60"/>
      <c r="DG136" s="60"/>
      <c r="DH136" s="60"/>
      <c r="DI136" s="60"/>
      <c r="DJ136" s="60"/>
      <c r="DK136" s="60"/>
      <c r="DL136" s="60"/>
      <c r="DM136" s="60"/>
      <c r="DN136" s="60"/>
      <c r="DO136" s="60"/>
      <c r="DP136" s="60"/>
      <c r="DQ136" s="60"/>
      <c r="DR136" s="60"/>
      <c r="DS136" s="60"/>
      <c r="DT136" s="60"/>
      <c r="DU136" s="60"/>
      <c r="DV136" s="60"/>
      <c r="DW136" s="60"/>
      <c r="DX136" s="60"/>
      <c r="DY136" s="60"/>
      <c r="DZ136" s="60"/>
      <c r="EA136" s="60"/>
      <c r="EB136" s="60"/>
      <c r="EC136" s="60"/>
      <c r="ED136" s="60"/>
      <c r="EE136" s="60"/>
      <c r="EF136" s="60"/>
      <c r="EG136" s="60"/>
      <c r="EH136" s="60"/>
      <c r="EI136" s="60"/>
      <c r="EJ136" s="60"/>
      <c r="EK136" s="60"/>
      <c r="EL136" s="60"/>
      <c r="EM136" s="60"/>
      <c r="EN136" s="60"/>
      <c r="EO136" s="60"/>
      <c r="EP136" s="60"/>
      <c r="EQ136" s="60"/>
      <c r="ER136" s="60"/>
      <c r="ES136" s="60"/>
      <c r="ET136" s="60"/>
    </row>
    <row r="137" spans="2:150" s="1" customFormat="1" ht="30" x14ac:dyDescent="0.25">
      <c r="B137" s="210">
        <v>134</v>
      </c>
      <c r="C137" s="235">
        <v>43087</v>
      </c>
      <c r="D137" s="211" t="s">
        <v>328</v>
      </c>
      <c r="E137" s="211" t="s">
        <v>74</v>
      </c>
      <c r="F137" s="211" t="s">
        <v>380</v>
      </c>
      <c r="G137" s="211" t="s">
        <v>70</v>
      </c>
      <c r="H137" s="211" t="s">
        <v>410</v>
      </c>
      <c r="I137" s="211" t="s">
        <v>95</v>
      </c>
      <c r="J137" s="211" t="s">
        <v>128</v>
      </c>
      <c r="K137" s="245" t="s">
        <v>418</v>
      </c>
      <c r="L137" s="210">
        <v>3</v>
      </c>
      <c r="M137" s="252">
        <v>1</v>
      </c>
      <c r="N137" s="210">
        <v>3</v>
      </c>
      <c r="O137" s="212">
        <v>2</v>
      </c>
      <c r="P137" s="213">
        <v>2</v>
      </c>
      <c r="Q137" s="210">
        <v>4</v>
      </c>
      <c r="R137" s="212">
        <v>5</v>
      </c>
      <c r="S137" s="212">
        <v>5</v>
      </c>
      <c r="T137" s="212">
        <v>4</v>
      </c>
      <c r="U137" s="212">
        <v>4</v>
      </c>
      <c r="V137" s="213">
        <v>4</v>
      </c>
      <c r="W137" s="210">
        <v>4</v>
      </c>
      <c r="X137" s="213"/>
      <c r="Y137" s="254">
        <v>1</v>
      </c>
      <c r="Z137" s="213">
        <v>4</v>
      </c>
      <c r="AB137" s="60"/>
      <c r="AC137" s="60"/>
      <c r="AD137" s="60"/>
      <c r="AE137" s="60"/>
      <c r="AF137" s="60"/>
      <c r="AG137" s="60"/>
      <c r="AH137" s="60"/>
      <c r="AI137" s="60"/>
      <c r="AJ137" s="60"/>
      <c r="AK137" s="60"/>
      <c r="AL137" s="60"/>
      <c r="AM137" s="60"/>
      <c r="AN137" s="60"/>
      <c r="AO137" s="60"/>
      <c r="AP137" s="60"/>
      <c r="AQ137" s="60"/>
      <c r="AR137" s="60"/>
      <c r="AS137" s="60"/>
      <c r="AT137" s="60"/>
      <c r="AU137" s="60"/>
      <c r="AV137" s="60"/>
      <c r="AW137" s="60"/>
      <c r="AX137" s="60"/>
      <c r="BB137" s="60"/>
      <c r="BC137" s="60"/>
      <c r="BD137" s="60"/>
      <c r="BE137" s="60"/>
      <c r="BF137" s="60"/>
      <c r="BG137" s="60"/>
      <c r="BH137" s="60"/>
      <c r="BI137" s="60"/>
      <c r="BJ137" s="60"/>
      <c r="BK137" s="60"/>
      <c r="BL137" s="60"/>
      <c r="BM137" s="60"/>
      <c r="BN137" s="60"/>
      <c r="BO137" s="60"/>
      <c r="BP137" s="60"/>
      <c r="BQ137" s="55"/>
      <c r="BR137" s="161"/>
      <c r="BS137" s="60"/>
      <c r="BT137" s="60"/>
      <c r="BU137" s="60"/>
      <c r="BV137" s="60"/>
      <c r="BW137" s="60"/>
      <c r="BX137" s="60"/>
      <c r="BY137" s="60"/>
      <c r="BZ137" s="60"/>
      <c r="CA137" s="60"/>
      <c r="CB137" s="60"/>
      <c r="CC137" s="60"/>
      <c r="CD137" s="60"/>
      <c r="CE137" s="60"/>
      <c r="CF137" s="60"/>
      <c r="CG137" s="60"/>
      <c r="CH137" s="55"/>
      <c r="CI137" s="60"/>
      <c r="CJ137" s="60"/>
      <c r="CK137" s="60"/>
      <c r="CL137" s="60"/>
      <c r="CM137" s="55"/>
      <c r="CN137" s="60"/>
      <c r="CO137" s="60"/>
      <c r="CP137" s="60"/>
      <c r="CQ137" s="60"/>
      <c r="CR137" s="60"/>
      <c r="CS137" s="60"/>
      <c r="CT137" s="60"/>
      <c r="CU137" s="60"/>
      <c r="CV137" s="60"/>
      <c r="CW137" s="60"/>
      <c r="CX137" s="60"/>
      <c r="CY137" s="60"/>
      <c r="CZ137" s="60"/>
      <c r="DA137" s="60"/>
      <c r="DB137" s="60"/>
      <c r="DC137" s="60"/>
      <c r="DD137" s="60"/>
      <c r="DE137" s="60"/>
      <c r="DF137" s="60"/>
      <c r="DG137" s="60"/>
      <c r="DH137" s="60"/>
      <c r="DI137" s="60"/>
      <c r="DJ137" s="60"/>
      <c r="DK137" s="60"/>
      <c r="DL137" s="60"/>
      <c r="DM137" s="60"/>
      <c r="DN137" s="60"/>
      <c r="DO137" s="60"/>
      <c r="DP137" s="60"/>
      <c r="DQ137" s="60"/>
      <c r="DR137" s="60"/>
      <c r="DS137" s="60"/>
      <c r="DT137" s="60"/>
      <c r="DU137" s="60"/>
      <c r="DV137" s="60"/>
      <c r="DW137" s="60"/>
      <c r="DX137" s="60"/>
      <c r="DY137" s="60"/>
      <c r="DZ137" s="60"/>
      <c r="EA137" s="60"/>
      <c r="EB137" s="60"/>
      <c r="EC137" s="60"/>
      <c r="ED137" s="60"/>
      <c r="EE137" s="60"/>
      <c r="EF137" s="60"/>
      <c r="EG137" s="60"/>
      <c r="EH137" s="60"/>
      <c r="EI137" s="60"/>
      <c r="EJ137" s="60"/>
      <c r="EK137" s="60"/>
      <c r="EL137" s="60"/>
      <c r="EM137" s="60"/>
      <c r="EN137" s="60"/>
      <c r="EO137" s="60"/>
      <c r="EP137" s="60"/>
      <c r="EQ137" s="60"/>
      <c r="ER137" s="60"/>
      <c r="ES137" s="60"/>
      <c r="ET137" s="60"/>
    </row>
    <row r="138" spans="2:150" s="1" customFormat="1" ht="30" x14ac:dyDescent="0.25">
      <c r="B138" s="210">
        <v>135</v>
      </c>
      <c r="C138" s="235">
        <v>43087</v>
      </c>
      <c r="D138" s="211" t="s">
        <v>328</v>
      </c>
      <c r="E138" s="211" t="s">
        <v>75</v>
      </c>
      <c r="F138" s="211" t="s">
        <v>43</v>
      </c>
      <c r="G138" s="211" t="s">
        <v>357</v>
      </c>
      <c r="H138" s="211" t="s">
        <v>410</v>
      </c>
      <c r="I138" s="211" t="s">
        <v>99</v>
      </c>
      <c r="J138" s="211" t="s">
        <v>132</v>
      </c>
      <c r="K138" s="245" t="s">
        <v>419</v>
      </c>
      <c r="L138" s="210">
        <v>5</v>
      </c>
      <c r="M138" s="252">
        <v>1</v>
      </c>
      <c r="N138" s="210">
        <v>3</v>
      </c>
      <c r="O138" s="212">
        <v>2</v>
      </c>
      <c r="P138" s="213">
        <v>2</v>
      </c>
      <c r="Q138" s="210">
        <v>5</v>
      </c>
      <c r="R138" s="212">
        <v>5</v>
      </c>
      <c r="S138" s="212">
        <v>5</v>
      </c>
      <c r="T138" s="212">
        <v>5</v>
      </c>
      <c r="U138" s="212">
        <v>5</v>
      </c>
      <c r="V138" s="213">
        <v>5</v>
      </c>
      <c r="W138" s="210">
        <v>4</v>
      </c>
      <c r="X138" s="213">
        <v>4</v>
      </c>
      <c r="Y138" s="254">
        <v>1</v>
      </c>
      <c r="Z138" s="213">
        <v>4</v>
      </c>
      <c r="AB138" s="60"/>
      <c r="AC138" s="60"/>
      <c r="AD138" s="60"/>
      <c r="AE138" s="60"/>
      <c r="AF138" s="60"/>
      <c r="AG138" s="60"/>
      <c r="AH138" s="60"/>
      <c r="AI138" s="60"/>
      <c r="AJ138" s="60"/>
      <c r="AK138" s="60"/>
      <c r="AL138" s="60"/>
      <c r="AM138" s="60"/>
      <c r="AN138" s="60"/>
      <c r="AO138" s="60"/>
      <c r="AP138" s="60"/>
      <c r="AQ138" s="60"/>
      <c r="AR138" s="60"/>
      <c r="AS138" s="60"/>
      <c r="AT138" s="60"/>
      <c r="AU138" s="60"/>
      <c r="AV138" s="60"/>
      <c r="AW138" s="60"/>
      <c r="AX138" s="60"/>
      <c r="BB138" s="60"/>
      <c r="BC138" s="60"/>
      <c r="BD138" s="60"/>
      <c r="BE138" s="60"/>
      <c r="BF138" s="60"/>
      <c r="BG138" s="60"/>
      <c r="BH138" s="60"/>
      <c r="BI138" s="60"/>
      <c r="BJ138" s="60"/>
      <c r="BK138" s="60"/>
      <c r="BL138" s="60"/>
      <c r="BM138" s="60"/>
      <c r="BN138" s="60"/>
      <c r="BO138" s="60"/>
      <c r="BP138" s="60"/>
      <c r="BQ138" s="55"/>
      <c r="BR138" s="161"/>
      <c r="BS138" s="60"/>
      <c r="BT138" s="60"/>
      <c r="BU138" s="60"/>
      <c r="BV138" s="60"/>
      <c r="BW138" s="60"/>
      <c r="BX138" s="60"/>
      <c r="BY138" s="60"/>
      <c r="BZ138" s="60"/>
      <c r="CA138" s="60"/>
      <c r="CB138" s="60"/>
      <c r="CC138" s="60"/>
      <c r="CD138" s="60"/>
      <c r="CE138" s="60"/>
      <c r="CF138" s="60"/>
      <c r="CG138" s="60"/>
      <c r="CH138" s="55"/>
      <c r="CI138" s="60"/>
      <c r="CJ138" s="60"/>
      <c r="CK138" s="60"/>
      <c r="CL138" s="60"/>
      <c r="CM138" s="55"/>
      <c r="CN138" s="60"/>
      <c r="CO138" s="60"/>
      <c r="CP138" s="60"/>
      <c r="CQ138" s="60"/>
      <c r="CR138" s="60"/>
      <c r="CS138" s="60"/>
      <c r="CT138" s="60"/>
      <c r="CU138" s="60"/>
      <c r="CV138" s="60"/>
      <c r="CW138" s="60"/>
      <c r="CX138" s="60"/>
      <c r="CY138" s="60"/>
      <c r="CZ138" s="60"/>
      <c r="DA138" s="60"/>
      <c r="DB138" s="60"/>
      <c r="DC138" s="60"/>
      <c r="DD138" s="60"/>
      <c r="DE138" s="60"/>
      <c r="DF138" s="60"/>
      <c r="DG138" s="60"/>
      <c r="DH138" s="60"/>
      <c r="DI138" s="60"/>
      <c r="DJ138" s="60"/>
      <c r="DK138" s="60"/>
      <c r="DL138" s="60"/>
      <c r="DM138" s="60"/>
      <c r="DN138" s="60"/>
      <c r="DO138" s="60"/>
      <c r="DP138" s="60"/>
      <c r="DQ138" s="60"/>
      <c r="DR138" s="60"/>
      <c r="DS138" s="60"/>
      <c r="DT138" s="60"/>
      <c r="DU138" s="60"/>
      <c r="DV138" s="60"/>
      <c r="DW138" s="60"/>
      <c r="DX138" s="60"/>
      <c r="DY138" s="60"/>
      <c r="DZ138" s="60"/>
      <c r="EA138" s="60"/>
      <c r="EB138" s="60"/>
      <c r="EC138" s="60"/>
      <c r="ED138" s="60"/>
      <c r="EE138" s="60"/>
      <c r="EF138" s="60"/>
      <c r="EG138" s="60"/>
      <c r="EH138" s="60"/>
      <c r="EI138" s="60"/>
      <c r="EJ138" s="60"/>
      <c r="EK138" s="60"/>
      <c r="EL138" s="60"/>
      <c r="EM138" s="60"/>
      <c r="EN138" s="60"/>
      <c r="EO138" s="60"/>
      <c r="EP138" s="60"/>
      <c r="EQ138" s="60"/>
      <c r="ER138" s="60"/>
      <c r="ES138" s="60"/>
      <c r="ET138" s="60"/>
    </row>
    <row r="139" spans="2:150" s="1" customFormat="1" ht="30" x14ac:dyDescent="0.25">
      <c r="B139" s="210">
        <v>136</v>
      </c>
      <c r="C139" s="235">
        <v>43087</v>
      </c>
      <c r="D139" s="211" t="s">
        <v>328</v>
      </c>
      <c r="E139" s="211" t="s">
        <v>75</v>
      </c>
      <c r="F139" s="211" t="s">
        <v>43</v>
      </c>
      <c r="G139" s="211" t="s">
        <v>357</v>
      </c>
      <c r="H139" s="211" t="s">
        <v>410</v>
      </c>
      <c r="I139" s="211" t="s">
        <v>101</v>
      </c>
      <c r="J139" s="211" t="s">
        <v>134</v>
      </c>
      <c r="K139" s="245" t="s">
        <v>418</v>
      </c>
      <c r="L139" s="210">
        <v>5</v>
      </c>
      <c r="M139" s="252">
        <v>1</v>
      </c>
      <c r="N139" s="210">
        <v>4</v>
      </c>
      <c r="O139" s="212">
        <v>4</v>
      </c>
      <c r="P139" s="213">
        <v>5</v>
      </c>
      <c r="Q139" s="210">
        <v>5</v>
      </c>
      <c r="R139" s="212">
        <v>5</v>
      </c>
      <c r="S139" s="212">
        <v>5</v>
      </c>
      <c r="T139" s="212">
        <v>5</v>
      </c>
      <c r="U139" s="212">
        <v>4</v>
      </c>
      <c r="V139" s="213">
        <v>4</v>
      </c>
      <c r="W139" s="210">
        <v>5</v>
      </c>
      <c r="X139" s="213">
        <v>5</v>
      </c>
      <c r="Y139" s="254">
        <v>1</v>
      </c>
      <c r="Z139" s="213">
        <v>5</v>
      </c>
      <c r="AB139" s="60"/>
      <c r="AC139" s="60"/>
      <c r="AD139" s="60"/>
      <c r="AE139" s="60"/>
      <c r="AF139" s="60"/>
      <c r="AG139" s="60"/>
      <c r="AH139" s="60"/>
      <c r="AI139" s="60"/>
      <c r="AJ139" s="60"/>
      <c r="AK139" s="60"/>
      <c r="AL139" s="60"/>
      <c r="AM139" s="60"/>
      <c r="AN139" s="60"/>
      <c r="AO139" s="60"/>
      <c r="AP139" s="60"/>
      <c r="AQ139" s="60"/>
      <c r="AR139" s="60"/>
      <c r="AS139" s="60"/>
      <c r="AT139" s="60"/>
      <c r="AU139" s="60"/>
      <c r="AV139" s="60"/>
      <c r="AW139" s="60"/>
      <c r="AX139" s="60"/>
      <c r="BB139" s="60"/>
      <c r="BC139" s="60"/>
      <c r="BD139" s="60"/>
      <c r="BE139" s="60"/>
      <c r="BF139" s="60"/>
      <c r="BG139" s="60"/>
      <c r="BH139" s="60"/>
      <c r="BI139" s="60"/>
      <c r="BJ139" s="60"/>
      <c r="BK139" s="60"/>
      <c r="BL139" s="60"/>
      <c r="BM139" s="60"/>
      <c r="BN139" s="60"/>
      <c r="BO139" s="60"/>
      <c r="BP139" s="60"/>
      <c r="BQ139" s="55"/>
      <c r="BR139" s="161"/>
      <c r="BS139" s="60"/>
      <c r="BT139" s="60"/>
      <c r="BU139" s="60"/>
      <c r="BV139" s="60"/>
      <c r="BW139" s="60"/>
      <c r="BX139" s="60"/>
      <c r="BY139" s="60"/>
      <c r="BZ139" s="60"/>
      <c r="CA139" s="60"/>
      <c r="CB139" s="60"/>
      <c r="CC139" s="60"/>
      <c r="CD139" s="60"/>
      <c r="CE139" s="60"/>
      <c r="CF139" s="60"/>
      <c r="CG139" s="60"/>
      <c r="CH139" s="55"/>
      <c r="CI139" s="60"/>
      <c r="CJ139" s="60"/>
      <c r="CK139" s="60"/>
      <c r="CL139" s="60"/>
      <c r="CM139" s="55"/>
      <c r="CN139" s="60"/>
      <c r="CO139" s="60"/>
      <c r="CP139" s="60"/>
      <c r="CQ139" s="60"/>
      <c r="CR139" s="60"/>
      <c r="CS139" s="60"/>
      <c r="CT139" s="60"/>
      <c r="CU139" s="60"/>
      <c r="CV139" s="60"/>
      <c r="CW139" s="60"/>
      <c r="CX139" s="60"/>
      <c r="CY139" s="60"/>
      <c r="CZ139" s="60"/>
      <c r="DA139" s="60"/>
      <c r="DB139" s="60"/>
      <c r="DC139" s="60"/>
      <c r="DD139" s="60"/>
      <c r="DE139" s="60"/>
      <c r="DF139" s="60"/>
      <c r="DG139" s="60"/>
      <c r="DH139" s="60"/>
      <c r="DI139" s="60"/>
      <c r="DJ139" s="60"/>
      <c r="DK139" s="60"/>
      <c r="DL139" s="60"/>
      <c r="DM139" s="60"/>
      <c r="DN139" s="60"/>
      <c r="DO139" s="60"/>
      <c r="DP139" s="60"/>
      <c r="DQ139" s="60"/>
      <c r="DR139" s="60"/>
      <c r="DS139" s="60"/>
      <c r="DT139" s="60"/>
      <c r="DU139" s="60"/>
      <c r="DV139" s="60"/>
      <c r="DW139" s="60"/>
      <c r="DX139" s="60"/>
      <c r="DY139" s="60"/>
      <c r="DZ139" s="60"/>
      <c r="EA139" s="60"/>
      <c r="EB139" s="60"/>
      <c r="EC139" s="60"/>
      <c r="ED139" s="60"/>
      <c r="EE139" s="60"/>
      <c r="EF139" s="60"/>
      <c r="EG139" s="60"/>
      <c r="EH139" s="60"/>
      <c r="EI139" s="60"/>
      <c r="EJ139" s="60"/>
      <c r="EK139" s="60"/>
      <c r="EL139" s="60"/>
      <c r="EM139" s="60"/>
      <c r="EN139" s="60"/>
      <c r="EO139" s="60"/>
      <c r="EP139" s="60"/>
      <c r="EQ139" s="60"/>
      <c r="ER139" s="60"/>
      <c r="ES139" s="60"/>
      <c r="ET139" s="60"/>
    </row>
    <row r="140" spans="2:150" s="1" customFormat="1" ht="30" x14ac:dyDescent="0.25">
      <c r="B140" s="210">
        <v>137</v>
      </c>
      <c r="C140" s="235">
        <v>43087</v>
      </c>
      <c r="D140" s="211" t="s">
        <v>331</v>
      </c>
      <c r="E140" s="211" t="s">
        <v>74</v>
      </c>
      <c r="F140" s="211" t="s">
        <v>78</v>
      </c>
      <c r="G140" s="211" t="s">
        <v>71</v>
      </c>
      <c r="H140" s="211" t="s">
        <v>172</v>
      </c>
      <c r="I140" s="211" t="s">
        <v>412</v>
      </c>
      <c r="J140" s="211" t="s">
        <v>413</v>
      </c>
      <c r="K140" s="245" t="s">
        <v>418</v>
      </c>
      <c r="L140" s="210">
        <v>5</v>
      </c>
      <c r="M140" s="252">
        <v>1</v>
      </c>
      <c r="N140" s="210">
        <v>5</v>
      </c>
      <c r="O140" s="212">
        <v>5</v>
      </c>
      <c r="P140" s="213">
        <v>5</v>
      </c>
      <c r="Q140" s="210">
        <v>5</v>
      </c>
      <c r="R140" s="212">
        <v>5</v>
      </c>
      <c r="S140" s="212">
        <v>5</v>
      </c>
      <c r="T140" s="212">
        <v>5</v>
      </c>
      <c r="U140" s="212">
        <v>5</v>
      </c>
      <c r="V140" s="213">
        <v>5</v>
      </c>
      <c r="W140" s="210">
        <v>5</v>
      </c>
      <c r="X140" s="213">
        <v>5</v>
      </c>
      <c r="Y140" s="254">
        <v>1</v>
      </c>
      <c r="Z140" s="213">
        <v>5</v>
      </c>
      <c r="AB140" s="60"/>
      <c r="AC140" s="60"/>
      <c r="AD140" s="60"/>
      <c r="AE140" s="60"/>
      <c r="AF140" s="60"/>
      <c r="AG140" s="60"/>
      <c r="AH140" s="60"/>
      <c r="AI140" s="60"/>
      <c r="AJ140" s="60"/>
      <c r="AK140" s="60"/>
      <c r="AL140" s="60"/>
      <c r="AM140" s="60"/>
      <c r="AN140" s="60"/>
      <c r="AO140" s="60"/>
      <c r="AP140" s="60"/>
      <c r="AQ140" s="60"/>
      <c r="AR140" s="60"/>
      <c r="AS140" s="60"/>
      <c r="AT140" s="60"/>
      <c r="AU140" s="60"/>
      <c r="AV140" s="60"/>
      <c r="AW140" s="60"/>
      <c r="AX140" s="60"/>
      <c r="BB140" s="60"/>
      <c r="BC140" s="60"/>
      <c r="BD140" s="60"/>
      <c r="BE140" s="60"/>
      <c r="BF140" s="60"/>
      <c r="BG140" s="60"/>
      <c r="BH140" s="60"/>
      <c r="BI140" s="60"/>
      <c r="BJ140" s="60"/>
      <c r="BK140" s="60"/>
      <c r="BL140" s="60"/>
      <c r="BM140" s="60"/>
      <c r="BN140" s="60"/>
      <c r="BO140" s="60"/>
      <c r="BP140" s="60"/>
      <c r="BQ140" s="55"/>
      <c r="BR140" s="161"/>
      <c r="BS140" s="60"/>
      <c r="BT140" s="60"/>
      <c r="BU140" s="60"/>
      <c r="BV140" s="60"/>
      <c r="BW140" s="60"/>
      <c r="BX140" s="60"/>
      <c r="BY140" s="60"/>
      <c r="BZ140" s="60"/>
      <c r="CA140" s="60"/>
      <c r="CB140" s="60"/>
      <c r="CC140" s="60"/>
      <c r="CD140" s="60"/>
      <c r="CE140" s="60"/>
      <c r="CF140" s="60"/>
      <c r="CG140" s="60"/>
      <c r="CH140" s="55"/>
      <c r="CI140" s="60"/>
      <c r="CJ140" s="60"/>
      <c r="CK140" s="60"/>
      <c r="CL140" s="60"/>
      <c r="CM140" s="55"/>
      <c r="CN140" s="60"/>
      <c r="CO140" s="60"/>
      <c r="CP140" s="60"/>
      <c r="CQ140" s="60"/>
      <c r="CR140" s="60"/>
      <c r="CS140" s="60"/>
      <c r="CT140" s="60"/>
      <c r="CU140" s="60"/>
      <c r="CV140" s="60"/>
      <c r="CW140" s="60"/>
      <c r="CX140" s="60"/>
      <c r="CY140" s="60"/>
      <c r="CZ140" s="60"/>
      <c r="DA140" s="60"/>
      <c r="DB140" s="60"/>
      <c r="DC140" s="60"/>
      <c r="DD140" s="60"/>
      <c r="DE140" s="60"/>
      <c r="DF140" s="60"/>
      <c r="DG140" s="60"/>
      <c r="DH140" s="60"/>
      <c r="DI140" s="60"/>
      <c r="DJ140" s="60"/>
      <c r="DK140" s="60"/>
      <c r="DL140" s="60"/>
      <c r="DM140" s="60"/>
      <c r="DN140" s="60"/>
      <c r="DO140" s="60"/>
      <c r="DP140" s="60"/>
      <c r="DQ140" s="60"/>
      <c r="DR140" s="60"/>
      <c r="DS140" s="60"/>
      <c r="DT140" s="60"/>
      <c r="DU140" s="60"/>
      <c r="DV140" s="60"/>
      <c r="DW140" s="60"/>
      <c r="DX140" s="60"/>
      <c r="DY140" s="60"/>
      <c r="DZ140" s="60"/>
      <c r="EA140" s="60"/>
      <c r="EB140" s="60"/>
      <c r="EC140" s="60"/>
      <c r="ED140" s="60"/>
      <c r="EE140" s="60"/>
      <c r="EF140" s="60"/>
      <c r="EG140" s="60"/>
      <c r="EH140" s="60"/>
      <c r="EI140" s="60"/>
      <c r="EJ140" s="60"/>
      <c r="EK140" s="60"/>
      <c r="EL140" s="60"/>
      <c r="EM140" s="60"/>
      <c r="EN140" s="60"/>
      <c r="EO140" s="60"/>
      <c r="EP140" s="60"/>
      <c r="EQ140" s="60"/>
      <c r="ER140" s="60"/>
      <c r="ES140" s="60"/>
      <c r="ET140" s="60"/>
    </row>
    <row r="141" spans="2:150" s="1" customFormat="1" ht="30" x14ac:dyDescent="0.25">
      <c r="B141" s="210">
        <v>138</v>
      </c>
      <c r="C141" s="235">
        <v>43087</v>
      </c>
      <c r="D141" s="211" t="s">
        <v>328</v>
      </c>
      <c r="E141" s="211" t="s">
        <v>74</v>
      </c>
      <c r="F141" s="211" t="s">
        <v>43</v>
      </c>
      <c r="G141" s="211" t="s">
        <v>357</v>
      </c>
      <c r="H141" s="211" t="s">
        <v>410</v>
      </c>
      <c r="I141" s="211" t="s">
        <v>110</v>
      </c>
      <c r="J141" s="211" t="s">
        <v>143</v>
      </c>
      <c r="K141" s="245" t="s">
        <v>419</v>
      </c>
      <c r="L141" s="210">
        <v>4</v>
      </c>
      <c r="M141" s="252">
        <v>1</v>
      </c>
      <c r="N141" s="210">
        <v>5</v>
      </c>
      <c r="O141" s="212">
        <v>5</v>
      </c>
      <c r="P141" s="213">
        <v>5</v>
      </c>
      <c r="Q141" s="210">
        <v>5</v>
      </c>
      <c r="R141" s="212">
        <v>5</v>
      </c>
      <c r="S141" s="212">
        <v>5</v>
      </c>
      <c r="T141" s="212">
        <v>5</v>
      </c>
      <c r="U141" s="212">
        <v>5</v>
      </c>
      <c r="V141" s="213">
        <v>4</v>
      </c>
      <c r="W141" s="210">
        <v>4</v>
      </c>
      <c r="X141" s="213">
        <v>4</v>
      </c>
      <c r="Y141" s="254">
        <v>1</v>
      </c>
      <c r="Z141" s="213">
        <v>5</v>
      </c>
      <c r="AB141" s="60"/>
      <c r="AC141" s="60"/>
      <c r="AD141" s="60"/>
      <c r="AE141" s="60"/>
      <c r="AF141" s="60"/>
      <c r="AG141" s="60"/>
      <c r="AH141" s="60"/>
      <c r="AI141" s="60"/>
      <c r="AJ141" s="60"/>
      <c r="AK141" s="60"/>
      <c r="AL141" s="60"/>
      <c r="AM141" s="60"/>
      <c r="AN141" s="60"/>
      <c r="AO141" s="60"/>
      <c r="AP141" s="60"/>
      <c r="AQ141" s="60"/>
      <c r="AR141" s="60"/>
      <c r="AS141" s="60"/>
      <c r="AT141" s="60"/>
      <c r="AU141" s="60"/>
      <c r="AV141" s="60"/>
      <c r="AW141" s="60"/>
      <c r="AX141" s="60"/>
      <c r="BB141" s="60"/>
      <c r="BC141" s="60"/>
      <c r="BD141" s="60"/>
      <c r="BE141" s="60"/>
      <c r="BF141" s="60"/>
      <c r="BG141" s="60"/>
      <c r="BH141" s="60"/>
      <c r="BI141" s="60"/>
      <c r="BJ141" s="60"/>
      <c r="BK141" s="60"/>
      <c r="BL141" s="60"/>
      <c r="BM141" s="60"/>
      <c r="BN141" s="60"/>
      <c r="BO141" s="60"/>
      <c r="BP141" s="60"/>
      <c r="BQ141" s="55"/>
      <c r="BR141" s="161"/>
      <c r="BS141" s="60"/>
      <c r="BT141" s="60"/>
      <c r="BU141" s="60"/>
      <c r="BV141" s="60"/>
      <c r="BW141" s="60"/>
      <c r="BX141" s="60"/>
      <c r="BY141" s="60"/>
      <c r="BZ141" s="60"/>
      <c r="CA141" s="60"/>
      <c r="CB141" s="60"/>
      <c r="CC141" s="60"/>
      <c r="CD141" s="60"/>
      <c r="CE141" s="60"/>
      <c r="CF141" s="60"/>
      <c r="CG141" s="60"/>
      <c r="CH141" s="55"/>
      <c r="CI141" s="60"/>
      <c r="CJ141" s="60"/>
      <c r="CK141" s="60"/>
      <c r="CL141" s="60"/>
      <c r="CM141" s="55"/>
      <c r="CN141" s="60"/>
      <c r="CO141" s="60"/>
      <c r="CP141" s="60"/>
      <c r="CQ141" s="60"/>
      <c r="CR141" s="60"/>
      <c r="CS141" s="60"/>
      <c r="CT141" s="60"/>
      <c r="CU141" s="60"/>
      <c r="CV141" s="60"/>
      <c r="CW141" s="60"/>
      <c r="CX141" s="60"/>
      <c r="CY141" s="60"/>
      <c r="CZ141" s="60"/>
      <c r="DA141" s="60"/>
      <c r="DB141" s="60"/>
      <c r="DC141" s="60"/>
      <c r="DD141" s="60"/>
      <c r="DE141" s="60"/>
      <c r="DF141" s="60"/>
      <c r="DG141" s="60"/>
      <c r="DH141" s="60"/>
      <c r="DI141" s="60"/>
      <c r="DJ141" s="60"/>
      <c r="DK141" s="60"/>
      <c r="DL141" s="60"/>
      <c r="DM141" s="60"/>
      <c r="DN141" s="60"/>
      <c r="DO141" s="60"/>
      <c r="DP141" s="60"/>
      <c r="DQ141" s="60"/>
      <c r="DR141" s="60"/>
      <c r="DS141" s="60"/>
      <c r="DT141" s="60"/>
      <c r="DU141" s="60"/>
      <c r="DV141" s="60"/>
      <c r="DW141" s="60"/>
      <c r="DX141" s="60"/>
      <c r="DY141" s="60"/>
      <c r="DZ141" s="60"/>
      <c r="EA141" s="60"/>
      <c r="EB141" s="60"/>
      <c r="EC141" s="60"/>
      <c r="ED141" s="60"/>
      <c r="EE141" s="60"/>
      <c r="EF141" s="60"/>
      <c r="EG141" s="60"/>
      <c r="EH141" s="60"/>
      <c r="EI141" s="60"/>
      <c r="EJ141" s="60"/>
      <c r="EK141" s="60"/>
      <c r="EL141" s="60"/>
      <c r="EM141" s="60"/>
      <c r="EN141" s="60"/>
      <c r="EO141" s="60"/>
      <c r="EP141" s="60"/>
      <c r="EQ141" s="60"/>
      <c r="ER141" s="60"/>
      <c r="ES141" s="60"/>
      <c r="ET141" s="60"/>
    </row>
    <row r="142" spans="2:150" s="1" customFormat="1" x14ac:dyDescent="0.25">
      <c r="B142" s="210">
        <v>139</v>
      </c>
      <c r="C142" s="235">
        <v>43087</v>
      </c>
      <c r="D142" s="211"/>
      <c r="E142" s="211" t="s">
        <v>74</v>
      </c>
      <c r="F142" s="211" t="s">
        <v>43</v>
      </c>
      <c r="G142" s="211" t="s">
        <v>357</v>
      </c>
      <c r="H142" s="211" t="s">
        <v>411</v>
      </c>
      <c r="I142" s="211" t="s">
        <v>103</v>
      </c>
      <c r="J142" s="211" t="s">
        <v>136</v>
      </c>
      <c r="K142" s="245" t="s">
        <v>418</v>
      </c>
      <c r="L142" s="210">
        <v>3</v>
      </c>
      <c r="M142" s="252">
        <v>1</v>
      </c>
      <c r="N142" s="210">
        <v>4</v>
      </c>
      <c r="O142" s="212">
        <v>3</v>
      </c>
      <c r="P142" s="213">
        <v>3</v>
      </c>
      <c r="Q142" s="210"/>
      <c r="R142" s="212"/>
      <c r="S142" s="212">
        <v>5</v>
      </c>
      <c r="T142" s="212"/>
      <c r="U142" s="212">
        <v>5</v>
      </c>
      <c r="V142" s="213">
        <v>3</v>
      </c>
      <c r="W142" s="210">
        <v>2</v>
      </c>
      <c r="X142" s="213">
        <v>2</v>
      </c>
      <c r="Y142" s="254">
        <v>1</v>
      </c>
      <c r="Z142" s="213">
        <v>4</v>
      </c>
      <c r="AB142" s="60"/>
      <c r="AC142" s="60"/>
      <c r="AD142" s="60"/>
      <c r="AE142" s="60"/>
      <c r="AF142" s="60"/>
      <c r="AG142" s="60"/>
      <c r="AH142" s="60"/>
      <c r="AI142" s="60"/>
      <c r="AJ142" s="60"/>
      <c r="AK142" s="60"/>
      <c r="AL142" s="60"/>
      <c r="AM142" s="60"/>
      <c r="AN142" s="60"/>
      <c r="AO142" s="60"/>
      <c r="AP142" s="60"/>
      <c r="AQ142" s="60"/>
      <c r="AR142" s="60"/>
      <c r="AS142" s="60"/>
      <c r="AT142" s="60"/>
      <c r="AU142" s="60"/>
      <c r="AV142" s="60"/>
      <c r="AW142" s="60"/>
      <c r="AX142" s="60"/>
      <c r="BB142" s="60"/>
      <c r="BC142" s="60"/>
      <c r="BD142" s="60"/>
      <c r="BE142" s="60"/>
      <c r="BF142" s="60"/>
      <c r="BG142" s="60"/>
      <c r="BH142" s="60"/>
      <c r="BI142" s="60"/>
      <c r="BJ142" s="60"/>
      <c r="BK142" s="60"/>
      <c r="BL142" s="60"/>
      <c r="BM142" s="60"/>
      <c r="BN142" s="60"/>
      <c r="BO142" s="60"/>
      <c r="BP142" s="60"/>
      <c r="BQ142" s="55"/>
      <c r="BR142" s="161"/>
      <c r="BS142" s="60"/>
      <c r="BT142" s="60"/>
      <c r="BU142" s="60"/>
      <c r="BV142" s="60"/>
      <c r="BW142" s="60"/>
      <c r="BX142" s="60"/>
      <c r="BY142" s="60"/>
      <c r="BZ142" s="60"/>
      <c r="CA142" s="60"/>
      <c r="CB142" s="60"/>
      <c r="CC142" s="60"/>
      <c r="CD142" s="60"/>
      <c r="CE142" s="60"/>
      <c r="CF142" s="60"/>
      <c r="CG142" s="60"/>
      <c r="CH142" s="55"/>
      <c r="CI142" s="60"/>
      <c r="CJ142" s="60"/>
      <c r="CK142" s="60"/>
      <c r="CL142" s="60"/>
      <c r="CM142" s="55"/>
      <c r="CN142" s="60"/>
      <c r="CO142" s="60"/>
      <c r="CP142" s="60"/>
      <c r="CQ142" s="60"/>
      <c r="CR142" s="60"/>
      <c r="CS142" s="60"/>
      <c r="CT142" s="60"/>
      <c r="CU142" s="60"/>
      <c r="CV142" s="60"/>
      <c r="CW142" s="60"/>
      <c r="CX142" s="60"/>
      <c r="CY142" s="60"/>
      <c r="CZ142" s="60"/>
      <c r="DA142" s="60"/>
      <c r="DB142" s="60"/>
      <c r="DC142" s="60"/>
      <c r="DD142" s="60"/>
      <c r="DE142" s="60"/>
      <c r="DF142" s="60"/>
      <c r="DG142" s="60"/>
      <c r="DH142" s="60"/>
      <c r="DI142" s="60"/>
      <c r="DJ142" s="60"/>
      <c r="DK142" s="60"/>
      <c r="DL142" s="60"/>
      <c r="DM142" s="60"/>
      <c r="DN142" s="60"/>
      <c r="DO142" s="60"/>
      <c r="DP142" s="60"/>
      <c r="DQ142" s="60"/>
      <c r="DR142" s="60"/>
      <c r="DS142" s="60"/>
      <c r="DT142" s="60"/>
      <c r="DU142" s="60"/>
      <c r="DV142" s="60"/>
      <c r="DW142" s="60"/>
      <c r="DX142" s="60"/>
      <c r="DY142" s="60"/>
      <c r="DZ142" s="60"/>
      <c r="EA142" s="60"/>
      <c r="EB142" s="60"/>
      <c r="EC142" s="60"/>
      <c r="ED142" s="60"/>
      <c r="EE142" s="60"/>
      <c r="EF142" s="60"/>
      <c r="EG142" s="60"/>
      <c r="EH142" s="60"/>
      <c r="EI142" s="60"/>
      <c r="EJ142" s="60"/>
      <c r="EK142" s="60"/>
      <c r="EL142" s="60"/>
      <c r="EM142" s="60"/>
      <c r="EN142" s="60"/>
      <c r="EO142" s="60"/>
      <c r="EP142" s="60"/>
      <c r="EQ142" s="60"/>
      <c r="ER142" s="60"/>
      <c r="ES142" s="60"/>
      <c r="ET142" s="60"/>
    </row>
    <row r="143" spans="2:150" s="1" customFormat="1" x14ac:dyDescent="0.25">
      <c r="B143" s="210">
        <v>140</v>
      </c>
      <c r="C143" s="235">
        <v>43087</v>
      </c>
      <c r="D143" s="211" t="s">
        <v>328</v>
      </c>
      <c r="E143" s="211" t="s">
        <v>74</v>
      </c>
      <c r="F143" s="211" t="s">
        <v>360</v>
      </c>
      <c r="G143" s="211" t="s">
        <v>360</v>
      </c>
      <c r="H143" s="211" t="s">
        <v>411</v>
      </c>
      <c r="I143" s="211" t="s">
        <v>106</v>
      </c>
      <c r="J143" s="211" t="s">
        <v>139</v>
      </c>
      <c r="K143" s="245" t="s">
        <v>419</v>
      </c>
      <c r="L143" s="210">
        <v>4</v>
      </c>
      <c r="M143" s="252">
        <v>1</v>
      </c>
      <c r="N143" s="210">
        <v>5</v>
      </c>
      <c r="O143" s="212">
        <v>3</v>
      </c>
      <c r="P143" s="213">
        <v>3</v>
      </c>
      <c r="Q143" s="210">
        <v>5</v>
      </c>
      <c r="R143" s="212">
        <v>5</v>
      </c>
      <c r="S143" s="212">
        <v>5</v>
      </c>
      <c r="T143" s="212">
        <v>5</v>
      </c>
      <c r="U143" s="212">
        <v>5</v>
      </c>
      <c r="V143" s="213">
        <v>5</v>
      </c>
      <c r="W143" s="210">
        <v>5</v>
      </c>
      <c r="X143" s="213">
        <v>3</v>
      </c>
      <c r="Y143" s="254">
        <v>1</v>
      </c>
      <c r="Z143" s="213">
        <v>4</v>
      </c>
      <c r="AB143" s="60"/>
      <c r="AC143" s="60"/>
      <c r="AD143" s="60"/>
      <c r="AE143" s="60"/>
      <c r="AF143" s="60"/>
      <c r="AG143" s="60"/>
      <c r="AH143" s="60"/>
      <c r="AI143" s="60"/>
      <c r="AJ143" s="60"/>
      <c r="AK143" s="60"/>
      <c r="AL143" s="60"/>
      <c r="AM143" s="60"/>
      <c r="AN143" s="60"/>
      <c r="AO143" s="60"/>
      <c r="AP143" s="60"/>
      <c r="AQ143" s="60"/>
      <c r="AR143" s="60"/>
      <c r="AS143" s="60"/>
      <c r="AT143" s="60"/>
      <c r="AU143" s="60"/>
      <c r="AV143" s="60"/>
      <c r="AW143" s="60"/>
      <c r="AX143" s="60"/>
      <c r="BB143" s="60"/>
      <c r="BC143" s="60"/>
      <c r="BD143" s="60"/>
      <c r="BE143" s="60"/>
      <c r="BF143" s="60"/>
      <c r="BG143" s="60"/>
      <c r="BH143" s="60"/>
      <c r="BI143" s="60"/>
      <c r="BJ143" s="60"/>
      <c r="BK143" s="60"/>
      <c r="BL143" s="60"/>
      <c r="BM143" s="60"/>
      <c r="BN143" s="60"/>
      <c r="BO143" s="60"/>
      <c r="BP143" s="60"/>
      <c r="BQ143" s="55"/>
      <c r="BR143" s="161"/>
      <c r="BS143" s="60"/>
      <c r="BT143" s="60"/>
      <c r="BU143" s="60"/>
      <c r="BV143" s="60"/>
      <c r="BW143" s="60"/>
      <c r="BX143" s="60"/>
      <c r="BY143" s="60"/>
      <c r="BZ143" s="60"/>
      <c r="CA143" s="60"/>
      <c r="CB143" s="60"/>
      <c r="CC143" s="60"/>
      <c r="CD143" s="60"/>
      <c r="CE143" s="60"/>
      <c r="CF143" s="60"/>
      <c r="CG143" s="60"/>
      <c r="CH143" s="55"/>
      <c r="CI143" s="60"/>
      <c r="CJ143" s="60"/>
      <c r="CK143" s="60"/>
      <c r="CL143" s="60"/>
      <c r="CM143" s="55"/>
      <c r="CN143" s="60"/>
      <c r="CO143" s="60"/>
      <c r="CP143" s="60"/>
      <c r="CQ143" s="60"/>
      <c r="CR143" s="60"/>
      <c r="CS143" s="60"/>
      <c r="CT143" s="60"/>
      <c r="CU143" s="60"/>
      <c r="CV143" s="60"/>
      <c r="CW143" s="60"/>
      <c r="CX143" s="60"/>
      <c r="CY143" s="60"/>
      <c r="CZ143" s="60"/>
      <c r="DA143" s="60"/>
      <c r="DB143" s="60"/>
      <c r="DC143" s="60"/>
      <c r="DD143" s="60"/>
      <c r="DE143" s="60"/>
      <c r="DF143" s="60"/>
      <c r="DG143" s="60"/>
      <c r="DH143" s="60"/>
      <c r="DI143" s="60"/>
      <c r="DJ143" s="60"/>
      <c r="DK143" s="60"/>
      <c r="DL143" s="60"/>
      <c r="DM143" s="60"/>
      <c r="DN143" s="60"/>
      <c r="DO143" s="60"/>
      <c r="DP143" s="60"/>
      <c r="DQ143" s="60"/>
      <c r="DR143" s="60"/>
      <c r="DS143" s="60"/>
      <c r="DT143" s="60"/>
      <c r="DU143" s="60"/>
      <c r="DV143" s="60"/>
      <c r="DW143" s="60"/>
      <c r="DX143" s="60"/>
      <c r="DY143" s="60"/>
      <c r="DZ143" s="60"/>
      <c r="EA143" s="60"/>
      <c r="EB143" s="60"/>
      <c r="EC143" s="60"/>
      <c r="ED143" s="60"/>
      <c r="EE143" s="60"/>
      <c r="EF143" s="60"/>
      <c r="EG143" s="60"/>
      <c r="EH143" s="60"/>
      <c r="EI143" s="60"/>
      <c r="EJ143" s="60"/>
      <c r="EK143" s="60"/>
      <c r="EL143" s="60"/>
      <c r="EM143" s="60"/>
      <c r="EN143" s="60"/>
      <c r="EO143" s="60"/>
      <c r="EP143" s="60"/>
      <c r="EQ143" s="60"/>
      <c r="ER143" s="60"/>
      <c r="ES143" s="60"/>
      <c r="ET143" s="60"/>
    </row>
    <row r="144" spans="2:150" s="1" customFormat="1" x14ac:dyDescent="0.25">
      <c r="B144" s="210">
        <v>142</v>
      </c>
      <c r="C144" s="235">
        <v>43088</v>
      </c>
      <c r="D144" s="211" t="s">
        <v>331</v>
      </c>
      <c r="E144" s="211" t="s">
        <v>74</v>
      </c>
      <c r="F144" s="211" t="s">
        <v>361</v>
      </c>
      <c r="G144" s="211" t="s">
        <v>71</v>
      </c>
      <c r="H144" s="211" t="s">
        <v>411</v>
      </c>
      <c r="I144" s="211" t="s">
        <v>105</v>
      </c>
      <c r="J144" s="211" t="s">
        <v>138</v>
      </c>
      <c r="K144" s="245" t="s">
        <v>418</v>
      </c>
      <c r="L144" s="210">
        <v>5</v>
      </c>
      <c r="M144" s="252">
        <v>1</v>
      </c>
      <c r="N144" s="210">
        <v>5</v>
      </c>
      <c r="O144" s="212">
        <v>5</v>
      </c>
      <c r="P144" s="213">
        <v>5</v>
      </c>
      <c r="Q144" s="210">
        <v>5</v>
      </c>
      <c r="R144" s="212">
        <v>5</v>
      </c>
      <c r="S144" s="212">
        <v>5</v>
      </c>
      <c r="T144" s="212">
        <v>5</v>
      </c>
      <c r="U144" s="212">
        <v>5</v>
      </c>
      <c r="V144" s="213">
        <v>5</v>
      </c>
      <c r="W144" s="210">
        <v>5</v>
      </c>
      <c r="X144" s="213">
        <v>5</v>
      </c>
      <c r="Y144" s="254">
        <v>1</v>
      </c>
      <c r="Z144" s="213">
        <v>5</v>
      </c>
      <c r="AB144" s="60"/>
      <c r="AC144" s="60"/>
      <c r="AD144" s="60"/>
      <c r="AE144" s="60"/>
      <c r="AF144" s="60"/>
      <c r="AG144" s="60"/>
      <c r="AH144" s="60"/>
      <c r="AI144" s="60"/>
      <c r="AJ144" s="60"/>
      <c r="AK144" s="60"/>
      <c r="AL144" s="60"/>
      <c r="AM144" s="60"/>
      <c r="AN144" s="60"/>
      <c r="AO144" s="60"/>
      <c r="AP144" s="60"/>
      <c r="AQ144" s="60"/>
      <c r="AR144" s="60"/>
      <c r="AS144" s="60"/>
      <c r="AT144" s="60"/>
      <c r="AU144" s="60"/>
      <c r="AV144" s="60"/>
      <c r="AW144" s="60"/>
      <c r="AX144" s="60"/>
      <c r="BB144" s="60"/>
      <c r="BC144" s="60"/>
      <c r="BD144" s="60"/>
      <c r="BE144" s="60"/>
      <c r="BF144" s="60"/>
      <c r="BG144" s="60"/>
      <c r="BH144" s="60"/>
      <c r="BI144" s="60"/>
      <c r="BJ144" s="60"/>
      <c r="BK144" s="60"/>
      <c r="BL144" s="60"/>
      <c r="BM144" s="60"/>
      <c r="BN144" s="60"/>
      <c r="BO144" s="60"/>
      <c r="BP144" s="60"/>
      <c r="BQ144" s="55"/>
      <c r="BR144" s="161"/>
      <c r="BS144" s="60"/>
      <c r="BT144" s="60"/>
      <c r="BU144" s="60"/>
      <c r="BV144" s="60"/>
      <c r="BW144" s="60"/>
      <c r="BX144" s="60"/>
      <c r="BY144" s="60"/>
      <c r="BZ144" s="60"/>
      <c r="CA144" s="60"/>
      <c r="CB144" s="60"/>
      <c r="CC144" s="60"/>
      <c r="CD144" s="60"/>
      <c r="CE144" s="60"/>
      <c r="CF144" s="60"/>
      <c r="CG144" s="60"/>
      <c r="CH144" s="55"/>
      <c r="CI144" s="60"/>
      <c r="CJ144" s="60"/>
      <c r="CK144" s="60"/>
      <c r="CL144" s="60"/>
      <c r="CM144" s="55"/>
      <c r="CN144" s="60"/>
      <c r="CO144" s="60"/>
      <c r="CP144" s="60"/>
      <c r="CQ144" s="60"/>
      <c r="CR144" s="60"/>
      <c r="CS144" s="60"/>
      <c r="CT144" s="60"/>
      <c r="CU144" s="60"/>
      <c r="CV144" s="60"/>
      <c r="CW144" s="60"/>
      <c r="CX144" s="60"/>
      <c r="CY144" s="60"/>
      <c r="CZ144" s="60"/>
      <c r="DA144" s="60"/>
      <c r="DB144" s="60"/>
      <c r="DC144" s="60"/>
      <c r="DD144" s="60"/>
      <c r="DE144" s="60"/>
      <c r="DF144" s="60"/>
      <c r="DG144" s="60"/>
      <c r="DH144" s="60"/>
      <c r="DI144" s="60"/>
      <c r="DJ144" s="60"/>
      <c r="DK144" s="60"/>
      <c r="DL144" s="60"/>
      <c r="DM144" s="60"/>
      <c r="DN144" s="60"/>
      <c r="DO144" s="60"/>
      <c r="DP144" s="60"/>
      <c r="DQ144" s="60"/>
      <c r="DR144" s="60"/>
      <c r="DS144" s="60"/>
      <c r="DT144" s="60"/>
      <c r="DU144" s="60"/>
      <c r="DV144" s="60"/>
      <c r="DW144" s="60"/>
      <c r="DX144" s="60"/>
      <c r="DY144" s="60"/>
      <c r="DZ144" s="60"/>
      <c r="EA144" s="60"/>
      <c r="EB144" s="60"/>
      <c r="EC144" s="60"/>
      <c r="ED144" s="60"/>
      <c r="EE144" s="60"/>
      <c r="EF144" s="60"/>
      <c r="EG144" s="60"/>
      <c r="EH144" s="60"/>
      <c r="EI144" s="60"/>
      <c r="EJ144" s="60"/>
      <c r="EK144" s="60"/>
      <c r="EL144" s="60"/>
      <c r="EM144" s="60"/>
      <c r="EN144" s="60"/>
      <c r="EO144" s="60"/>
      <c r="EP144" s="60"/>
      <c r="EQ144" s="60"/>
      <c r="ER144" s="60"/>
      <c r="ES144" s="60"/>
      <c r="ET144" s="60"/>
    </row>
    <row r="145" spans="2:150" s="1" customFormat="1" x14ac:dyDescent="0.25">
      <c r="B145" s="210">
        <v>143</v>
      </c>
      <c r="C145" s="235">
        <v>43088</v>
      </c>
      <c r="D145" s="211" t="s">
        <v>331</v>
      </c>
      <c r="E145" s="211" t="s">
        <v>74</v>
      </c>
      <c r="F145" s="211" t="s">
        <v>43</v>
      </c>
      <c r="G145" s="211" t="s">
        <v>357</v>
      </c>
      <c r="H145" s="211" t="s">
        <v>411</v>
      </c>
      <c r="I145" s="211" t="s">
        <v>99</v>
      </c>
      <c r="J145" s="211" t="s">
        <v>132</v>
      </c>
      <c r="K145" s="245" t="s">
        <v>418</v>
      </c>
      <c r="L145" s="210">
        <v>5</v>
      </c>
      <c r="M145" s="252">
        <v>1</v>
      </c>
      <c r="N145" s="210">
        <v>5</v>
      </c>
      <c r="O145" s="212">
        <v>2</v>
      </c>
      <c r="P145" s="213">
        <v>2</v>
      </c>
      <c r="Q145" s="210">
        <v>5</v>
      </c>
      <c r="R145" s="212">
        <v>5</v>
      </c>
      <c r="S145" s="212">
        <v>5</v>
      </c>
      <c r="T145" s="212">
        <v>5</v>
      </c>
      <c r="U145" s="212">
        <v>5</v>
      </c>
      <c r="V145" s="213">
        <v>5</v>
      </c>
      <c r="W145" s="210">
        <v>4</v>
      </c>
      <c r="X145" s="213">
        <v>4</v>
      </c>
      <c r="Y145" s="254">
        <v>1</v>
      </c>
      <c r="Z145" s="213">
        <v>5</v>
      </c>
      <c r="AB145" s="60"/>
      <c r="AC145" s="60"/>
      <c r="AD145" s="60"/>
      <c r="AE145" s="60"/>
      <c r="AF145" s="60"/>
      <c r="AG145" s="60"/>
      <c r="AH145" s="60"/>
      <c r="AI145" s="60"/>
      <c r="AJ145" s="60"/>
      <c r="AK145" s="60"/>
      <c r="AL145" s="60"/>
      <c r="AM145" s="60"/>
      <c r="AN145" s="60"/>
      <c r="AO145" s="60"/>
      <c r="AP145" s="60"/>
      <c r="AQ145" s="60"/>
      <c r="AR145" s="60"/>
      <c r="AS145" s="60"/>
      <c r="AT145" s="60"/>
      <c r="AU145" s="60"/>
      <c r="AV145" s="60"/>
      <c r="AW145" s="60"/>
      <c r="AX145" s="60"/>
      <c r="BB145" s="60"/>
      <c r="BC145" s="60"/>
      <c r="BD145" s="60"/>
      <c r="BE145" s="60"/>
      <c r="BF145" s="60"/>
      <c r="BG145" s="60"/>
      <c r="BH145" s="60"/>
      <c r="BI145" s="60"/>
      <c r="BJ145" s="60"/>
      <c r="BK145" s="60"/>
      <c r="BL145" s="60"/>
      <c r="BM145" s="60"/>
      <c r="BN145" s="60"/>
      <c r="BO145" s="60"/>
      <c r="BP145" s="60"/>
      <c r="BQ145" s="55"/>
      <c r="BR145" s="161"/>
      <c r="BS145" s="60"/>
      <c r="BT145" s="60"/>
      <c r="BU145" s="60"/>
      <c r="BV145" s="60"/>
      <c r="BW145" s="60"/>
      <c r="BX145" s="60"/>
      <c r="BY145" s="60"/>
      <c r="BZ145" s="60"/>
      <c r="CA145" s="60"/>
      <c r="CB145" s="60"/>
      <c r="CC145" s="60"/>
      <c r="CD145" s="60"/>
      <c r="CE145" s="60"/>
      <c r="CF145" s="60"/>
      <c r="CG145" s="60"/>
      <c r="CH145" s="55"/>
      <c r="CI145" s="60"/>
      <c r="CJ145" s="60"/>
      <c r="CK145" s="60"/>
      <c r="CL145" s="60"/>
      <c r="CM145" s="55"/>
      <c r="CN145" s="60"/>
      <c r="CO145" s="60"/>
      <c r="CP145" s="60"/>
      <c r="CQ145" s="60"/>
      <c r="CR145" s="60"/>
      <c r="CS145" s="60"/>
      <c r="CT145" s="60"/>
      <c r="CU145" s="60"/>
      <c r="CV145" s="60"/>
      <c r="CW145" s="60"/>
      <c r="CX145" s="60"/>
      <c r="CY145" s="60"/>
      <c r="CZ145" s="60"/>
      <c r="DA145" s="60"/>
      <c r="DB145" s="60"/>
      <c r="DC145" s="60"/>
      <c r="DD145" s="60"/>
      <c r="DE145" s="60"/>
      <c r="DF145" s="60"/>
      <c r="DG145" s="60"/>
      <c r="DH145" s="60"/>
      <c r="DI145" s="60"/>
      <c r="DJ145" s="60"/>
      <c r="DK145" s="60"/>
      <c r="DL145" s="60"/>
      <c r="DM145" s="60"/>
      <c r="DN145" s="60"/>
      <c r="DO145" s="60"/>
      <c r="DP145" s="60"/>
      <c r="DQ145" s="60"/>
      <c r="DR145" s="60"/>
      <c r="DS145" s="60"/>
      <c r="DT145" s="60"/>
      <c r="DU145" s="60"/>
      <c r="DV145" s="60"/>
      <c r="DW145" s="60"/>
      <c r="DX145" s="60"/>
      <c r="DY145" s="60"/>
      <c r="DZ145" s="60"/>
      <c r="EA145" s="60"/>
      <c r="EB145" s="60"/>
      <c r="EC145" s="60"/>
      <c r="ED145" s="60"/>
      <c r="EE145" s="60"/>
      <c r="EF145" s="60"/>
      <c r="EG145" s="60"/>
      <c r="EH145" s="60"/>
      <c r="EI145" s="60"/>
      <c r="EJ145" s="60"/>
      <c r="EK145" s="60"/>
      <c r="EL145" s="60"/>
      <c r="EM145" s="60"/>
      <c r="EN145" s="60"/>
      <c r="EO145" s="60"/>
      <c r="EP145" s="60"/>
      <c r="EQ145" s="60"/>
      <c r="ER145" s="60"/>
      <c r="ES145" s="60"/>
      <c r="ET145" s="60"/>
    </row>
    <row r="146" spans="2:150" s="1" customFormat="1" x14ac:dyDescent="0.25">
      <c r="B146" s="210">
        <v>144</v>
      </c>
      <c r="C146" s="235">
        <v>43088</v>
      </c>
      <c r="D146" s="211" t="s">
        <v>328</v>
      </c>
      <c r="E146" s="211" t="s">
        <v>74</v>
      </c>
      <c r="F146" s="211" t="s">
        <v>43</v>
      </c>
      <c r="G146" s="211" t="s">
        <v>357</v>
      </c>
      <c r="H146" s="211" t="s">
        <v>411</v>
      </c>
      <c r="I146" s="211" t="s">
        <v>415</v>
      </c>
      <c r="J146" s="211" t="s">
        <v>139</v>
      </c>
      <c r="K146" s="245" t="s">
        <v>418</v>
      </c>
      <c r="L146" s="210">
        <v>4</v>
      </c>
      <c r="M146" s="252">
        <v>1</v>
      </c>
      <c r="N146" s="210">
        <v>4</v>
      </c>
      <c r="O146" s="212">
        <v>4</v>
      </c>
      <c r="P146" s="213">
        <v>4</v>
      </c>
      <c r="Q146" s="210">
        <v>5</v>
      </c>
      <c r="R146" s="212">
        <v>5</v>
      </c>
      <c r="S146" s="212">
        <v>5</v>
      </c>
      <c r="T146" s="212">
        <v>4</v>
      </c>
      <c r="U146" s="212">
        <v>5</v>
      </c>
      <c r="V146" s="213">
        <v>5</v>
      </c>
      <c r="W146" s="210">
        <v>4</v>
      </c>
      <c r="X146" s="213">
        <v>4</v>
      </c>
      <c r="Y146" s="254">
        <v>1</v>
      </c>
      <c r="Z146" s="213">
        <v>4</v>
      </c>
      <c r="AB146" s="60"/>
      <c r="AC146" s="60"/>
      <c r="AD146" s="60"/>
      <c r="AE146" s="60"/>
      <c r="AF146" s="60"/>
      <c r="AG146" s="60"/>
      <c r="AH146" s="60"/>
      <c r="AI146" s="60"/>
      <c r="AJ146" s="60"/>
      <c r="AK146" s="60"/>
      <c r="AL146" s="60"/>
      <c r="AM146" s="60"/>
      <c r="AN146" s="60"/>
      <c r="AO146" s="60"/>
      <c r="AP146" s="60"/>
      <c r="AQ146" s="60"/>
      <c r="AR146" s="60"/>
      <c r="AS146" s="60"/>
      <c r="AT146" s="60"/>
      <c r="AU146" s="60"/>
      <c r="AV146" s="60"/>
      <c r="AW146" s="60"/>
      <c r="AX146" s="60"/>
      <c r="BB146" s="60"/>
      <c r="BC146" s="60"/>
      <c r="BD146" s="60"/>
      <c r="BE146" s="60"/>
      <c r="BF146" s="60"/>
      <c r="BG146" s="60"/>
      <c r="BH146" s="60"/>
      <c r="BI146" s="60"/>
      <c r="BJ146" s="60"/>
      <c r="BK146" s="60"/>
      <c r="BL146" s="60"/>
      <c r="BM146" s="60"/>
      <c r="BN146" s="60"/>
      <c r="BO146" s="60"/>
      <c r="BP146" s="60"/>
      <c r="BQ146" s="55"/>
      <c r="BR146" s="161"/>
      <c r="BS146" s="60"/>
      <c r="BT146" s="60"/>
      <c r="BU146" s="60"/>
      <c r="BV146" s="60"/>
      <c r="BW146" s="60"/>
      <c r="BX146" s="60"/>
      <c r="BY146" s="60"/>
      <c r="BZ146" s="60"/>
      <c r="CA146" s="60"/>
      <c r="CB146" s="60"/>
      <c r="CC146" s="60"/>
      <c r="CD146" s="60"/>
      <c r="CE146" s="60"/>
      <c r="CF146" s="60"/>
      <c r="CG146" s="60"/>
      <c r="CH146" s="55"/>
      <c r="CI146" s="60"/>
      <c r="CJ146" s="60"/>
      <c r="CK146" s="60"/>
      <c r="CL146" s="60"/>
      <c r="CM146" s="55"/>
      <c r="CN146" s="60"/>
      <c r="CO146" s="60"/>
      <c r="CP146" s="60"/>
      <c r="CQ146" s="60"/>
      <c r="CR146" s="60"/>
      <c r="CS146" s="60"/>
      <c r="CT146" s="60"/>
      <c r="CU146" s="60"/>
      <c r="CV146" s="60"/>
      <c r="CW146" s="60"/>
      <c r="CX146" s="60"/>
      <c r="CY146" s="60"/>
      <c r="CZ146" s="60"/>
      <c r="DA146" s="60"/>
      <c r="DB146" s="60"/>
      <c r="DC146" s="60"/>
      <c r="DD146" s="60"/>
      <c r="DE146" s="60"/>
      <c r="DF146" s="60"/>
      <c r="DG146" s="60"/>
      <c r="DH146" s="60"/>
      <c r="DI146" s="60"/>
      <c r="DJ146" s="60"/>
      <c r="DK146" s="60"/>
      <c r="DL146" s="60"/>
      <c r="DM146" s="60"/>
      <c r="DN146" s="60"/>
      <c r="DO146" s="60"/>
      <c r="DP146" s="60"/>
      <c r="DQ146" s="60"/>
      <c r="DR146" s="60"/>
      <c r="DS146" s="60"/>
      <c r="DT146" s="60"/>
      <c r="DU146" s="60"/>
      <c r="DV146" s="60"/>
      <c r="DW146" s="60"/>
      <c r="DX146" s="60"/>
      <c r="DY146" s="60"/>
      <c r="DZ146" s="60"/>
      <c r="EA146" s="60"/>
      <c r="EB146" s="60"/>
      <c r="EC146" s="60"/>
      <c r="ED146" s="60"/>
      <c r="EE146" s="60"/>
      <c r="EF146" s="60"/>
      <c r="EG146" s="60"/>
      <c r="EH146" s="60"/>
      <c r="EI146" s="60"/>
      <c r="EJ146" s="60"/>
      <c r="EK146" s="60"/>
      <c r="EL146" s="60"/>
      <c r="EM146" s="60"/>
      <c r="EN146" s="60"/>
      <c r="EO146" s="60"/>
      <c r="EP146" s="60"/>
      <c r="EQ146" s="60"/>
      <c r="ER146" s="60"/>
      <c r="ES146" s="60"/>
      <c r="ET146" s="60"/>
    </row>
    <row r="147" spans="2:150" s="1" customFormat="1" x14ac:dyDescent="0.25">
      <c r="B147" s="210">
        <v>145</v>
      </c>
      <c r="C147" s="235">
        <v>43088</v>
      </c>
      <c r="D147" s="211" t="s">
        <v>331</v>
      </c>
      <c r="E147" s="211" t="s">
        <v>74</v>
      </c>
      <c r="F147" s="211" t="s">
        <v>78</v>
      </c>
      <c r="G147" s="211" t="s">
        <v>71</v>
      </c>
      <c r="H147" s="211" t="s">
        <v>411</v>
      </c>
      <c r="I147" s="211" t="s">
        <v>97</v>
      </c>
      <c r="J147" s="211" t="s">
        <v>130</v>
      </c>
      <c r="K147" s="245" t="s">
        <v>418</v>
      </c>
      <c r="L147" s="210">
        <v>4</v>
      </c>
      <c r="M147" s="252">
        <v>1</v>
      </c>
      <c r="N147" s="210">
        <v>4</v>
      </c>
      <c r="O147" s="212">
        <v>4</v>
      </c>
      <c r="P147" s="213">
        <v>4</v>
      </c>
      <c r="Q147" s="210">
        <v>5</v>
      </c>
      <c r="R147" s="212">
        <v>5</v>
      </c>
      <c r="S147" s="212">
        <v>5</v>
      </c>
      <c r="T147" s="212">
        <v>5</v>
      </c>
      <c r="U147" s="212">
        <v>5</v>
      </c>
      <c r="V147" s="213">
        <v>5</v>
      </c>
      <c r="W147" s="210">
        <v>4</v>
      </c>
      <c r="X147" s="213"/>
      <c r="Y147" s="254">
        <v>1</v>
      </c>
      <c r="Z147" s="213">
        <v>4</v>
      </c>
      <c r="AB147" s="60"/>
      <c r="AC147" s="60"/>
      <c r="AD147" s="60"/>
      <c r="AE147" s="60"/>
      <c r="AF147" s="60"/>
      <c r="AG147" s="60"/>
      <c r="AH147" s="60"/>
      <c r="AI147" s="60"/>
      <c r="AJ147" s="60"/>
      <c r="AK147" s="60"/>
      <c r="AL147" s="60"/>
      <c r="AM147" s="60"/>
      <c r="AN147" s="60"/>
      <c r="AO147" s="60"/>
      <c r="AP147" s="60"/>
      <c r="AQ147" s="60"/>
      <c r="AR147" s="60"/>
      <c r="AS147" s="60"/>
      <c r="AT147" s="60"/>
      <c r="AU147" s="60"/>
      <c r="AV147" s="60"/>
      <c r="AW147" s="60"/>
      <c r="AX147" s="60"/>
      <c r="BB147" s="60"/>
      <c r="BC147" s="60"/>
      <c r="BD147" s="60"/>
      <c r="BE147" s="60"/>
      <c r="BF147" s="60"/>
      <c r="BG147" s="60"/>
      <c r="BH147" s="60"/>
      <c r="BI147" s="60"/>
      <c r="BJ147" s="60"/>
      <c r="BK147" s="60"/>
      <c r="BL147" s="60"/>
      <c r="BM147" s="60"/>
      <c r="BN147" s="60"/>
      <c r="BO147" s="60"/>
      <c r="BP147" s="60"/>
      <c r="BQ147" s="55"/>
      <c r="BR147" s="161"/>
      <c r="BS147" s="60"/>
      <c r="BT147" s="60"/>
      <c r="BU147" s="60"/>
      <c r="BV147" s="60"/>
      <c r="BW147" s="60"/>
      <c r="BX147" s="60"/>
      <c r="BY147" s="60"/>
      <c r="BZ147" s="60"/>
      <c r="CA147" s="60"/>
      <c r="CB147" s="60"/>
      <c r="CC147" s="60"/>
      <c r="CD147" s="60"/>
      <c r="CE147" s="60"/>
      <c r="CF147" s="60"/>
      <c r="CG147" s="60"/>
      <c r="CH147" s="55"/>
      <c r="CI147" s="60"/>
      <c r="CJ147" s="60"/>
      <c r="CK147" s="60"/>
      <c r="CL147" s="60"/>
      <c r="CM147" s="55"/>
      <c r="CN147" s="60"/>
      <c r="CO147" s="60"/>
      <c r="CP147" s="60"/>
      <c r="CQ147" s="60"/>
      <c r="CR147" s="60"/>
      <c r="CS147" s="60"/>
      <c r="CT147" s="60"/>
      <c r="CU147" s="60"/>
      <c r="CV147" s="60"/>
      <c r="CW147" s="60"/>
      <c r="CX147" s="60"/>
      <c r="CY147" s="60"/>
      <c r="CZ147" s="60"/>
      <c r="DA147" s="60"/>
      <c r="DB147" s="60"/>
      <c r="DC147" s="60"/>
      <c r="DD147" s="60"/>
      <c r="DE147" s="60"/>
      <c r="DF147" s="60"/>
      <c r="DG147" s="60"/>
      <c r="DH147" s="60"/>
      <c r="DI147" s="60"/>
      <c r="DJ147" s="60"/>
      <c r="DK147" s="60"/>
      <c r="DL147" s="60"/>
      <c r="DM147" s="60"/>
      <c r="DN147" s="60"/>
      <c r="DO147" s="60"/>
      <c r="DP147" s="60"/>
      <c r="DQ147" s="60"/>
      <c r="DR147" s="60"/>
      <c r="DS147" s="60"/>
      <c r="DT147" s="60"/>
      <c r="DU147" s="60"/>
      <c r="DV147" s="60"/>
      <c r="DW147" s="60"/>
      <c r="DX147" s="60"/>
      <c r="DY147" s="60"/>
      <c r="DZ147" s="60"/>
      <c r="EA147" s="60"/>
      <c r="EB147" s="60"/>
      <c r="EC147" s="60"/>
      <c r="ED147" s="60"/>
      <c r="EE147" s="60"/>
      <c r="EF147" s="60"/>
      <c r="EG147" s="60"/>
      <c r="EH147" s="60"/>
      <c r="EI147" s="60"/>
      <c r="EJ147" s="60"/>
      <c r="EK147" s="60"/>
      <c r="EL147" s="60"/>
      <c r="EM147" s="60"/>
      <c r="EN147" s="60"/>
      <c r="EO147" s="60"/>
      <c r="EP147" s="60"/>
      <c r="EQ147" s="60"/>
      <c r="ER147" s="60"/>
      <c r="ES147" s="60"/>
      <c r="ET147" s="60"/>
    </row>
    <row r="148" spans="2:150" s="1" customFormat="1" ht="30" x14ac:dyDescent="0.25">
      <c r="B148" s="210">
        <v>146</v>
      </c>
      <c r="C148" s="235">
        <v>43088</v>
      </c>
      <c r="D148" s="211" t="s">
        <v>331</v>
      </c>
      <c r="E148" s="211" t="s">
        <v>74</v>
      </c>
      <c r="F148" s="211" t="s">
        <v>361</v>
      </c>
      <c r="G148" s="211" t="s">
        <v>71</v>
      </c>
      <c r="H148" s="211" t="s">
        <v>410</v>
      </c>
      <c r="I148" s="211" t="s">
        <v>105</v>
      </c>
      <c r="J148" s="211" t="s">
        <v>138</v>
      </c>
      <c r="K148" s="245" t="s">
        <v>419</v>
      </c>
      <c r="L148" s="210">
        <v>5</v>
      </c>
      <c r="M148" s="252">
        <v>1</v>
      </c>
      <c r="N148" s="210">
        <v>5</v>
      </c>
      <c r="O148" s="212">
        <v>5</v>
      </c>
      <c r="P148" s="213">
        <v>4</v>
      </c>
      <c r="Q148" s="210">
        <v>5</v>
      </c>
      <c r="R148" s="212">
        <v>5</v>
      </c>
      <c r="S148" s="212">
        <v>5</v>
      </c>
      <c r="T148" s="212">
        <v>5</v>
      </c>
      <c r="U148" s="212">
        <v>5</v>
      </c>
      <c r="V148" s="213">
        <v>5</v>
      </c>
      <c r="W148" s="210">
        <v>4</v>
      </c>
      <c r="X148" s="213"/>
      <c r="Y148" s="254">
        <v>1</v>
      </c>
      <c r="Z148" s="213">
        <v>5</v>
      </c>
      <c r="AB148" s="60"/>
      <c r="AC148" s="60"/>
      <c r="AD148" s="60"/>
      <c r="AE148" s="60"/>
      <c r="AF148" s="60"/>
      <c r="AG148" s="60"/>
      <c r="AH148" s="60"/>
      <c r="AI148" s="60"/>
      <c r="AJ148" s="60"/>
      <c r="AK148" s="60"/>
      <c r="AL148" s="60"/>
      <c r="AM148" s="60"/>
      <c r="AN148" s="60"/>
      <c r="AO148" s="60"/>
      <c r="AP148" s="60"/>
      <c r="AQ148" s="60"/>
      <c r="AR148" s="60"/>
      <c r="AS148" s="60"/>
      <c r="AT148" s="60"/>
      <c r="AU148" s="60"/>
      <c r="AV148" s="60"/>
      <c r="AW148" s="60"/>
      <c r="AX148" s="60"/>
      <c r="BB148" s="60"/>
      <c r="BC148" s="60"/>
      <c r="BD148" s="60"/>
      <c r="BE148" s="60"/>
      <c r="BF148" s="60"/>
      <c r="BG148" s="60"/>
      <c r="BH148" s="60"/>
      <c r="BI148" s="60"/>
      <c r="BJ148" s="60"/>
      <c r="BK148" s="60"/>
      <c r="BL148" s="60"/>
      <c r="BM148" s="60"/>
      <c r="BN148" s="60"/>
      <c r="BO148" s="60"/>
      <c r="BP148" s="60"/>
      <c r="BQ148" s="55"/>
      <c r="BR148" s="161"/>
      <c r="BS148" s="60"/>
      <c r="BT148" s="60"/>
      <c r="BU148" s="60"/>
      <c r="BV148" s="60"/>
      <c r="BW148" s="60"/>
      <c r="BX148" s="60"/>
      <c r="BY148" s="60"/>
      <c r="BZ148" s="60"/>
      <c r="CA148" s="60"/>
      <c r="CB148" s="60"/>
      <c r="CC148" s="60"/>
      <c r="CD148" s="60"/>
      <c r="CE148" s="60"/>
      <c r="CF148" s="60"/>
      <c r="CG148" s="60"/>
      <c r="CH148" s="55"/>
      <c r="CI148" s="60"/>
      <c r="CJ148" s="60"/>
      <c r="CK148" s="60"/>
      <c r="CL148" s="60"/>
      <c r="CM148" s="55"/>
      <c r="CN148" s="60"/>
      <c r="CO148" s="60"/>
      <c r="CP148" s="60"/>
      <c r="CQ148" s="60"/>
      <c r="CR148" s="60"/>
      <c r="CS148" s="60"/>
      <c r="CT148" s="60"/>
      <c r="CU148" s="60"/>
      <c r="CV148" s="60"/>
      <c r="CW148" s="60"/>
      <c r="CX148" s="60"/>
      <c r="CY148" s="60"/>
      <c r="CZ148" s="60"/>
      <c r="DA148" s="60"/>
      <c r="DB148" s="60"/>
      <c r="DC148" s="60"/>
      <c r="DD148" s="60"/>
      <c r="DE148" s="60"/>
      <c r="DF148" s="60"/>
      <c r="DG148" s="60"/>
      <c r="DH148" s="60"/>
      <c r="DI148" s="60"/>
      <c r="DJ148" s="60"/>
      <c r="DK148" s="60"/>
      <c r="DL148" s="60"/>
      <c r="DM148" s="60"/>
      <c r="DN148" s="60"/>
      <c r="DO148" s="60"/>
      <c r="DP148" s="60"/>
      <c r="DQ148" s="60"/>
      <c r="DR148" s="60"/>
      <c r="DS148" s="60"/>
      <c r="DT148" s="60"/>
      <c r="DU148" s="60"/>
      <c r="DV148" s="60"/>
      <c r="DW148" s="60"/>
      <c r="DX148" s="60"/>
      <c r="DY148" s="60"/>
      <c r="DZ148" s="60"/>
      <c r="EA148" s="60"/>
      <c r="EB148" s="60"/>
      <c r="EC148" s="60"/>
      <c r="ED148" s="60"/>
      <c r="EE148" s="60"/>
      <c r="EF148" s="60"/>
      <c r="EG148" s="60"/>
      <c r="EH148" s="60"/>
      <c r="EI148" s="60"/>
      <c r="EJ148" s="60"/>
      <c r="EK148" s="60"/>
      <c r="EL148" s="60"/>
      <c r="EM148" s="60"/>
      <c r="EN148" s="60"/>
      <c r="EO148" s="60"/>
      <c r="EP148" s="60"/>
      <c r="EQ148" s="60"/>
      <c r="ER148" s="60"/>
      <c r="ES148" s="60"/>
      <c r="ET148" s="60"/>
    </row>
    <row r="149" spans="2:150" s="1" customFormat="1" x14ac:dyDescent="0.25">
      <c r="B149" s="210">
        <v>147</v>
      </c>
      <c r="C149" s="235">
        <v>43088</v>
      </c>
      <c r="D149" s="211" t="s">
        <v>328</v>
      </c>
      <c r="E149" s="211" t="s">
        <v>74</v>
      </c>
      <c r="F149" s="211" t="s">
        <v>43</v>
      </c>
      <c r="G149" s="211" t="s">
        <v>357</v>
      </c>
      <c r="H149" s="211" t="s">
        <v>411</v>
      </c>
      <c r="I149" s="211" t="s">
        <v>98</v>
      </c>
      <c r="J149" s="211" t="s">
        <v>131</v>
      </c>
      <c r="K149" s="245" t="s">
        <v>418</v>
      </c>
      <c r="L149" s="210">
        <v>5</v>
      </c>
      <c r="M149" s="252">
        <v>1</v>
      </c>
      <c r="N149" s="210">
        <v>5</v>
      </c>
      <c r="O149" s="212">
        <v>5</v>
      </c>
      <c r="P149" s="213">
        <v>2</v>
      </c>
      <c r="Q149" s="210">
        <v>5</v>
      </c>
      <c r="R149" s="212">
        <v>5</v>
      </c>
      <c r="S149" s="212">
        <v>5</v>
      </c>
      <c r="T149" s="212">
        <v>5</v>
      </c>
      <c r="U149" s="212">
        <v>5</v>
      </c>
      <c r="V149" s="213">
        <v>4</v>
      </c>
      <c r="W149" s="210">
        <v>5</v>
      </c>
      <c r="X149" s="213">
        <v>5</v>
      </c>
      <c r="Y149" s="254">
        <v>1</v>
      </c>
      <c r="Z149" s="213">
        <v>5</v>
      </c>
      <c r="AB149" s="60"/>
      <c r="AC149" s="60"/>
      <c r="AD149" s="60"/>
      <c r="AE149" s="60"/>
      <c r="AF149" s="60"/>
      <c r="AG149" s="60"/>
      <c r="AH149" s="60"/>
      <c r="AI149" s="60"/>
      <c r="AJ149" s="60"/>
      <c r="AK149" s="60"/>
      <c r="AL149" s="60"/>
      <c r="AM149" s="60"/>
      <c r="AN149" s="60"/>
      <c r="AO149" s="60"/>
      <c r="AP149" s="60"/>
      <c r="AQ149" s="60"/>
      <c r="AR149" s="60"/>
      <c r="AS149" s="60"/>
      <c r="AT149" s="60"/>
      <c r="AU149" s="60"/>
      <c r="AV149" s="60"/>
      <c r="AW149" s="60"/>
      <c r="AX149" s="60"/>
      <c r="BB149" s="60"/>
      <c r="BC149" s="60"/>
      <c r="BD149" s="60"/>
      <c r="BE149" s="60"/>
      <c r="BF149" s="60"/>
      <c r="BG149" s="60"/>
      <c r="BH149" s="60"/>
      <c r="BI149" s="60"/>
      <c r="BJ149" s="60"/>
      <c r="BK149" s="60"/>
      <c r="BL149" s="60"/>
      <c r="BM149" s="60"/>
      <c r="BN149" s="60"/>
      <c r="BO149" s="60"/>
      <c r="BP149" s="60"/>
      <c r="BQ149" s="55"/>
      <c r="BR149" s="161"/>
      <c r="BS149" s="60"/>
      <c r="BT149" s="60"/>
      <c r="BU149" s="60"/>
      <c r="BV149" s="60"/>
      <c r="BW149" s="60"/>
      <c r="BX149" s="60"/>
      <c r="BY149" s="60"/>
      <c r="BZ149" s="60"/>
      <c r="CA149" s="60"/>
      <c r="CB149" s="60"/>
      <c r="CC149" s="60"/>
      <c r="CD149" s="60"/>
      <c r="CE149" s="60"/>
      <c r="CF149" s="60"/>
      <c r="CG149" s="60"/>
      <c r="CH149" s="55"/>
      <c r="CI149" s="60"/>
      <c r="CJ149" s="60"/>
      <c r="CK149" s="60"/>
      <c r="CL149" s="60"/>
      <c r="CM149" s="55"/>
      <c r="CN149" s="60"/>
      <c r="CO149" s="60"/>
      <c r="CP149" s="60"/>
      <c r="CQ149" s="60"/>
      <c r="CR149" s="60"/>
      <c r="CS149" s="60"/>
      <c r="CT149" s="60"/>
      <c r="CU149" s="60"/>
      <c r="CV149" s="60"/>
      <c r="CW149" s="60"/>
      <c r="CX149" s="60"/>
      <c r="CY149" s="60"/>
      <c r="CZ149" s="60"/>
      <c r="DA149" s="60"/>
      <c r="DB149" s="60"/>
      <c r="DC149" s="60"/>
      <c r="DD149" s="60"/>
      <c r="DE149" s="60"/>
      <c r="DF149" s="60"/>
      <c r="DG149" s="60"/>
      <c r="DH149" s="60"/>
      <c r="DI149" s="60"/>
      <c r="DJ149" s="60"/>
      <c r="DK149" s="60"/>
      <c r="DL149" s="60"/>
      <c r="DM149" s="60"/>
      <c r="DN149" s="60"/>
      <c r="DO149" s="60"/>
      <c r="DP149" s="60"/>
      <c r="DQ149" s="60"/>
      <c r="DR149" s="60"/>
      <c r="DS149" s="60"/>
      <c r="DT149" s="60"/>
      <c r="DU149" s="60"/>
      <c r="DV149" s="60"/>
      <c r="DW149" s="60"/>
      <c r="DX149" s="60"/>
      <c r="DY149" s="60"/>
      <c r="DZ149" s="60"/>
      <c r="EA149" s="60"/>
      <c r="EB149" s="60"/>
      <c r="EC149" s="60"/>
      <c r="ED149" s="60"/>
      <c r="EE149" s="60"/>
      <c r="EF149" s="60"/>
      <c r="EG149" s="60"/>
      <c r="EH149" s="60"/>
      <c r="EI149" s="60"/>
      <c r="EJ149" s="60"/>
      <c r="EK149" s="60"/>
      <c r="EL149" s="60"/>
      <c r="EM149" s="60"/>
      <c r="EN149" s="60"/>
      <c r="EO149" s="60"/>
      <c r="EP149" s="60"/>
      <c r="EQ149" s="60"/>
      <c r="ER149" s="60"/>
      <c r="ES149" s="60"/>
      <c r="ET149" s="60"/>
    </row>
    <row r="150" spans="2:150" s="1" customFormat="1" ht="30" x14ac:dyDescent="0.25">
      <c r="B150" s="210">
        <v>148</v>
      </c>
      <c r="C150" s="235">
        <v>43089</v>
      </c>
      <c r="D150" s="211" t="s">
        <v>328</v>
      </c>
      <c r="E150" s="211" t="s">
        <v>74</v>
      </c>
      <c r="F150" s="211" t="s">
        <v>43</v>
      </c>
      <c r="G150" s="211" t="s">
        <v>357</v>
      </c>
      <c r="H150" s="211" t="s">
        <v>410</v>
      </c>
      <c r="I150" s="211" t="s">
        <v>118</v>
      </c>
      <c r="J150" s="211" t="s">
        <v>151</v>
      </c>
      <c r="K150" s="245" t="s">
        <v>419</v>
      </c>
      <c r="L150" s="210">
        <v>2</v>
      </c>
      <c r="M150" s="252">
        <v>1</v>
      </c>
      <c r="N150" s="210">
        <v>3</v>
      </c>
      <c r="O150" s="212">
        <v>2</v>
      </c>
      <c r="P150" s="213">
        <v>2</v>
      </c>
      <c r="Q150" s="210">
        <v>1</v>
      </c>
      <c r="R150" s="212">
        <v>3</v>
      </c>
      <c r="S150" s="212">
        <v>4</v>
      </c>
      <c r="T150" s="212">
        <v>3</v>
      </c>
      <c r="U150" s="212">
        <v>2</v>
      </c>
      <c r="V150" s="213">
        <v>2</v>
      </c>
      <c r="W150" s="210">
        <v>4</v>
      </c>
      <c r="X150" s="213">
        <v>4</v>
      </c>
      <c r="Y150" s="254">
        <v>1</v>
      </c>
      <c r="Z150" s="213">
        <v>3</v>
      </c>
      <c r="AB150" s="60"/>
      <c r="AC150" s="60"/>
      <c r="AD150" s="60"/>
      <c r="AE150" s="60"/>
      <c r="AF150" s="60"/>
      <c r="AG150" s="60"/>
      <c r="AH150" s="60"/>
      <c r="AI150" s="60"/>
      <c r="AJ150" s="60"/>
      <c r="AK150" s="60"/>
      <c r="AL150" s="60"/>
      <c r="AM150" s="60"/>
      <c r="AN150" s="60"/>
      <c r="AO150" s="60"/>
      <c r="AP150" s="60"/>
      <c r="AQ150" s="60"/>
      <c r="AR150" s="60"/>
      <c r="AS150" s="60"/>
      <c r="AT150" s="60"/>
      <c r="AU150" s="60"/>
      <c r="AV150" s="60"/>
      <c r="AW150" s="60"/>
      <c r="AX150" s="60"/>
      <c r="BB150" s="60"/>
      <c r="BC150" s="60"/>
      <c r="BD150" s="60"/>
      <c r="BE150" s="60"/>
      <c r="BF150" s="60"/>
      <c r="BG150" s="60"/>
      <c r="BH150" s="60"/>
      <c r="BI150" s="60"/>
      <c r="BJ150" s="60"/>
      <c r="BK150" s="60"/>
      <c r="BL150" s="60"/>
      <c r="BM150" s="60"/>
      <c r="BN150" s="60"/>
      <c r="BO150" s="60"/>
      <c r="BP150" s="60"/>
      <c r="BQ150" s="55"/>
      <c r="BR150" s="161"/>
      <c r="BS150" s="60"/>
      <c r="BT150" s="60"/>
      <c r="BU150" s="60"/>
      <c r="BV150" s="60"/>
      <c r="BW150" s="60"/>
      <c r="BX150" s="60"/>
      <c r="BY150" s="60"/>
      <c r="BZ150" s="60"/>
      <c r="CA150" s="60"/>
      <c r="CB150" s="60"/>
      <c r="CC150" s="60"/>
      <c r="CD150" s="60"/>
      <c r="CE150" s="60"/>
      <c r="CF150" s="60"/>
      <c r="CG150" s="60"/>
      <c r="CH150" s="55"/>
      <c r="CI150" s="60"/>
      <c r="CJ150" s="60"/>
      <c r="CK150" s="60"/>
      <c r="CL150" s="60"/>
      <c r="CM150" s="55"/>
      <c r="CN150" s="60"/>
      <c r="CO150" s="60"/>
      <c r="CP150" s="60"/>
      <c r="CQ150" s="60"/>
      <c r="CR150" s="60"/>
      <c r="CS150" s="60"/>
      <c r="CT150" s="60"/>
      <c r="CU150" s="60"/>
      <c r="CV150" s="60"/>
      <c r="CW150" s="60"/>
      <c r="CX150" s="60"/>
      <c r="CY150" s="60"/>
      <c r="CZ150" s="60"/>
      <c r="DA150" s="60"/>
      <c r="DB150" s="60"/>
      <c r="DC150" s="60"/>
      <c r="DD150" s="60"/>
      <c r="DE150" s="60"/>
      <c r="DF150" s="60"/>
      <c r="DG150" s="60"/>
      <c r="DH150" s="60"/>
      <c r="DI150" s="60"/>
      <c r="DJ150" s="60"/>
      <c r="DK150" s="60"/>
      <c r="DL150" s="60"/>
      <c r="DM150" s="60"/>
      <c r="DN150" s="60"/>
      <c r="DO150" s="60"/>
      <c r="DP150" s="60"/>
      <c r="DQ150" s="60"/>
      <c r="DR150" s="60"/>
      <c r="DS150" s="60"/>
      <c r="DT150" s="60"/>
      <c r="DU150" s="60"/>
      <c r="DV150" s="60"/>
      <c r="DW150" s="60"/>
      <c r="DX150" s="60"/>
      <c r="DY150" s="60"/>
      <c r="DZ150" s="60"/>
      <c r="EA150" s="60"/>
      <c r="EB150" s="60"/>
      <c r="EC150" s="60"/>
      <c r="ED150" s="60"/>
      <c r="EE150" s="60"/>
      <c r="EF150" s="60"/>
      <c r="EG150" s="60"/>
      <c r="EH150" s="60"/>
      <c r="EI150" s="60"/>
      <c r="EJ150" s="60"/>
      <c r="EK150" s="60"/>
      <c r="EL150" s="60"/>
      <c r="EM150" s="60"/>
      <c r="EN150" s="60"/>
      <c r="EO150" s="60"/>
      <c r="EP150" s="60"/>
      <c r="EQ150" s="60"/>
      <c r="ER150" s="60"/>
      <c r="ES150" s="60"/>
      <c r="ET150" s="60"/>
    </row>
    <row r="151" spans="2:150" s="1" customFormat="1" ht="30" x14ac:dyDescent="0.25">
      <c r="B151" s="210">
        <v>149</v>
      </c>
      <c r="C151" s="235">
        <v>43089</v>
      </c>
      <c r="D151" s="211" t="s">
        <v>339</v>
      </c>
      <c r="E151" s="211" t="s">
        <v>74</v>
      </c>
      <c r="F151" s="211" t="s">
        <v>85</v>
      </c>
      <c r="G151" s="211" t="s">
        <v>405</v>
      </c>
      <c r="H151" s="211" t="s">
        <v>411</v>
      </c>
      <c r="I151" s="211" t="s">
        <v>90</v>
      </c>
      <c r="J151" s="211" t="s">
        <v>124</v>
      </c>
      <c r="K151" s="245" t="s">
        <v>419</v>
      </c>
      <c r="L151" s="210">
        <v>3</v>
      </c>
      <c r="M151" s="252">
        <v>1</v>
      </c>
      <c r="N151" s="210">
        <v>5</v>
      </c>
      <c r="O151" s="212">
        <v>5</v>
      </c>
      <c r="P151" s="213">
        <v>4</v>
      </c>
      <c r="Q151" s="210">
        <v>5</v>
      </c>
      <c r="R151" s="212">
        <v>4</v>
      </c>
      <c r="S151" s="212">
        <v>4</v>
      </c>
      <c r="T151" s="212">
        <v>4</v>
      </c>
      <c r="U151" s="212">
        <v>5</v>
      </c>
      <c r="V151" s="213">
        <v>4</v>
      </c>
      <c r="W151" s="210">
        <v>5</v>
      </c>
      <c r="X151" s="213">
        <v>5</v>
      </c>
      <c r="Y151" s="254">
        <v>1</v>
      </c>
      <c r="Z151" s="213">
        <v>4</v>
      </c>
      <c r="AB151" s="60"/>
      <c r="AC151" s="60"/>
      <c r="AD151" s="60"/>
      <c r="AE151" s="60"/>
      <c r="AF151" s="60"/>
      <c r="AG151" s="60"/>
      <c r="AH151" s="60"/>
      <c r="AI151" s="60"/>
      <c r="AJ151" s="60"/>
      <c r="AK151" s="60"/>
      <c r="AL151" s="60"/>
      <c r="AM151" s="60"/>
      <c r="AN151" s="60"/>
      <c r="AO151" s="60"/>
      <c r="AP151" s="60"/>
      <c r="AQ151" s="60"/>
      <c r="AR151" s="60"/>
      <c r="AS151" s="60"/>
      <c r="AT151" s="60"/>
      <c r="AU151" s="60"/>
      <c r="AV151" s="60"/>
      <c r="AW151" s="60"/>
      <c r="AX151" s="60"/>
      <c r="BB151" s="60"/>
      <c r="BC151" s="60"/>
      <c r="BD151" s="60"/>
      <c r="BE151" s="60"/>
      <c r="BF151" s="60"/>
      <c r="BG151" s="60"/>
      <c r="BH151" s="60"/>
      <c r="BI151" s="60"/>
      <c r="BJ151" s="60"/>
      <c r="BK151" s="60"/>
      <c r="BL151" s="60"/>
      <c r="BM151" s="60"/>
      <c r="BN151" s="60"/>
      <c r="BO151" s="60"/>
      <c r="BP151" s="60"/>
      <c r="BQ151" s="55"/>
      <c r="BR151" s="161"/>
      <c r="BS151" s="60"/>
      <c r="BT151" s="60"/>
      <c r="BU151" s="60"/>
      <c r="BV151" s="60"/>
      <c r="BW151" s="60"/>
      <c r="BX151" s="60"/>
      <c r="BY151" s="60"/>
      <c r="BZ151" s="60"/>
      <c r="CA151" s="60"/>
      <c r="CB151" s="60"/>
      <c r="CC151" s="60"/>
      <c r="CD151" s="60"/>
      <c r="CE151" s="60"/>
      <c r="CF151" s="60"/>
      <c r="CG151" s="60"/>
      <c r="CH151" s="55"/>
      <c r="CI151" s="60"/>
      <c r="CJ151" s="60"/>
      <c r="CK151" s="60"/>
      <c r="CL151" s="60"/>
      <c r="CM151" s="55"/>
      <c r="CN151" s="60"/>
      <c r="CO151" s="60"/>
      <c r="CP151" s="60"/>
      <c r="CQ151" s="60"/>
      <c r="CR151" s="60"/>
      <c r="CS151" s="60"/>
      <c r="CT151" s="60"/>
      <c r="CU151" s="60"/>
      <c r="CV151" s="60"/>
      <c r="CW151" s="60"/>
      <c r="CX151" s="60"/>
      <c r="CY151" s="60"/>
      <c r="CZ151" s="60"/>
      <c r="DA151" s="60"/>
      <c r="DB151" s="60"/>
      <c r="DC151" s="60"/>
      <c r="DD151" s="60"/>
      <c r="DE151" s="60"/>
      <c r="DF151" s="60"/>
      <c r="DG151" s="60"/>
      <c r="DH151" s="60"/>
      <c r="DI151" s="60"/>
      <c r="DJ151" s="60"/>
      <c r="DK151" s="60"/>
      <c r="DL151" s="60"/>
      <c r="DM151" s="60"/>
      <c r="DN151" s="60"/>
      <c r="DO151" s="60"/>
      <c r="DP151" s="60"/>
      <c r="DQ151" s="60"/>
      <c r="DR151" s="60"/>
      <c r="DS151" s="60"/>
      <c r="DT151" s="60"/>
      <c r="DU151" s="60"/>
      <c r="DV151" s="60"/>
      <c r="DW151" s="60"/>
      <c r="DX151" s="60"/>
      <c r="DY151" s="60"/>
      <c r="DZ151" s="60"/>
      <c r="EA151" s="60"/>
      <c r="EB151" s="60"/>
      <c r="EC151" s="60"/>
      <c r="ED151" s="60"/>
      <c r="EE151" s="60"/>
      <c r="EF151" s="60"/>
      <c r="EG151" s="60"/>
      <c r="EH151" s="60"/>
      <c r="EI151" s="60"/>
      <c r="EJ151" s="60"/>
      <c r="EK151" s="60"/>
      <c r="EL151" s="60"/>
      <c r="EM151" s="60"/>
      <c r="EN151" s="60"/>
      <c r="EO151" s="60"/>
      <c r="EP151" s="60"/>
      <c r="EQ151" s="60"/>
      <c r="ER151" s="60"/>
      <c r="ES151" s="60"/>
      <c r="ET151" s="60"/>
    </row>
    <row r="152" spans="2:150" s="1" customFormat="1" ht="30" x14ac:dyDescent="0.25">
      <c r="B152" s="210">
        <v>150</v>
      </c>
      <c r="C152" s="235">
        <v>43092</v>
      </c>
      <c r="D152" s="211" t="s">
        <v>331</v>
      </c>
      <c r="E152" s="211" t="s">
        <v>74</v>
      </c>
      <c r="F152" s="211" t="s">
        <v>381</v>
      </c>
      <c r="G152" s="211" t="s">
        <v>71</v>
      </c>
      <c r="H152" s="211" t="s">
        <v>410</v>
      </c>
      <c r="I152" s="211" t="s">
        <v>90</v>
      </c>
      <c r="J152" s="211" t="s">
        <v>124</v>
      </c>
      <c r="K152" s="245" t="s">
        <v>419</v>
      </c>
      <c r="L152" s="210">
        <v>4</v>
      </c>
      <c r="M152" s="252">
        <v>1</v>
      </c>
      <c r="N152" s="210">
        <v>4</v>
      </c>
      <c r="O152" s="212">
        <v>4</v>
      </c>
      <c r="P152" s="213">
        <v>5</v>
      </c>
      <c r="Q152" s="210">
        <v>5</v>
      </c>
      <c r="R152" s="212">
        <v>5</v>
      </c>
      <c r="S152" s="212"/>
      <c r="T152" s="212">
        <v>4</v>
      </c>
      <c r="U152" s="212">
        <v>5</v>
      </c>
      <c r="V152" s="213">
        <v>5</v>
      </c>
      <c r="W152" s="210"/>
      <c r="X152" s="213"/>
      <c r="Y152" s="254">
        <v>1</v>
      </c>
      <c r="Z152" s="213">
        <v>5</v>
      </c>
      <c r="AB152" s="60"/>
      <c r="AC152" s="60"/>
      <c r="AD152" s="60"/>
      <c r="AE152" s="60"/>
      <c r="AF152" s="60"/>
      <c r="AG152" s="60"/>
      <c r="AH152" s="60"/>
      <c r="AI152" s="60"/>
      <c r="AJ152" s="60"/>
      <c r="AK152" s="60"/>
      <c r="AL152" s="60"/>
      <c r="AM152" s="60"/>
      <c r="AN152" s="60"/>
      <c r="AO152" s="60"/>
      <c r="AP152" s="60"/>
      <c r="AQ152" s="60"/>
      <c r="AR152" s="60"/>
      <c r="AS152" s="60"/>
      <c r="AT152" s="60"/>
      <c r="AU152" s="60"/>
      <c r="AV152" s="60"/>
      <c r="AW152" s="60"/>
      <c r="AX152" s="60"/>
      <c r="BB152" s="60"/>
      <c r="BC152" s="60"/>
      <c r="BD152" s="60"/>
      <c r="BE152" s="60"/>
      <c r="BF152" s="60"/>
      <c r="BG152" s="60"/>
      <c r="BH152" s="60"/>
      <c r="BI152" s="60"/>
      <c r="BJ152" s="60"/>
      <c r="BK152" s="60"/>
      <c r="BL152" s="60"/>
      <c r="BM152" s="60"/>
      <c r="BN152" s="60"/>
      <c r="BO152" s="60"/>
      <c r="BP152" s="60"/>
      <c r="BQ152" s="55"/>
      <c r="BR152" s="161"/>
      <c r="BS152" s="60"/>
      <c r="BT152" s="60"/>
      <c r="BU152" s="60"/>
      <c r="BV152" s="60"/>
      <c r="BW152" s="60"/>
      <c r="BX152" s="60"/>
      <c r="BY152" s="60"/>
      <c r="BZ152" s="60"/>
      <c r="CA152" s="60"/>
      <c r="CB152" s="60"/>
      <c r="CC152" s="60"/>
      <c r="CD152" s="60"/>
      <c r="CE152" s="60"/>
      <c r="CF152" s="60"/>
      <c r="CG152" s="60"/>
      <c r="CH152" s="55"/>
      <c r="CI152" s="60"/>
      <c r="CJ152" s="60"/>
      <c r="CK152" s="60"/>
      <c r="CL152" s="60"/>
      <c r="CM152" s="55"/>
      <c r="CN152" s="60"/>
      <c r="CO152" s="60"/>
      <c r="CP152" s="60"/>
      <c r="CQ152" s="60"/>
      <c r="CR152" s="60"/>
      <c r="CS152" s="60"/>
      <c r="CT152" s="60"/>
      <c r="CU152" s="60"/>
      <c r="CV152" s="60"/>
      <c r="CW152" s="60"/>
      <c r="CX152" s="60"/>
      <c r="CY152" s="60"/>
      <c r="CZ152" s="60"/>
      <c r="DA152" s="60"/>
      <c r="DB152" s="60"/>
      <c r="DC152" s="60"/>
      <c r="DD152" s="60"/>
      <c r="DE152" s="60"/>
      <c r="DF152" s="60"/>
      <c r="DG152" s="60"/>
      <c r="DH152" s="60"/>
      <c r="DI152" s="60"/>
      <c r="DJ152" s="60"/>
      <c r="DK152" s="60"/>
      <c r="DL152" s="60"/>
      <c r="DM152" s="60"/>
      <c r="DN152" s="60"/>
      <c r="DO152" s="60"/>
      <c r="DP152" s="60"/>
      <c r="DQ152" s="60"/>
      <c r="DR152" s="60"/>
      <c r="DS152" s="60"/>
      <c r="DT152" s="60"/>
      <c r="DU152" s="60"/>
      <c r="DV152" s="60"/>
      <c r="DW152" s="60"/>
      <c r="DX152" s="60"/>
      <c r="DY152" s="60"/>
      <c r="DZ152" s="60"/>
      <c r="EA152" s="60"/>
      <c r="EB152" s="60"/>
      <c r="EC152" s="60"/>
      <c r="ED152" s="60"/>
      <c r="EE152" s="60"/>
      <c r="EF152" s="60"/>
      <c r="EG152" s="60"/>
      <c r="EH152" s="60"/>
      <c r="EI152" s="60"/>
      <c r="EJ152" s="60"/>
      <c r="EK152" s="60"/>
      <c r="EL152" s="60"/>
      <c r="EM152" s="60"/>
      <c r="EN152" s="60"/>
      <c r="EO152" s="60"/>
      <c r="EP152" s="60"/>
      <c r="EQ152" s="60"/>
      <c r="ER152" s="60"/>
      <c r="ES152" s="60"/>
      <c r="ET152" s="60"/>
    </row>
    <row r="153" spans="2:150" s="1" customFormat="1" ht="30" x14ac:dyDescent="0.25">
      <c r="B153" s="210">
        <v>151</v>
      </c>
      <c r="C153" s="235">
        <v>43092</v>
      </c>
      <c r="D153" s="211" t="s">
        <v>328</v>
      </c>
      <c r="E153" s="211" t="s">
        <v>75</v>
      </c>
      <c r="F153" s="211" t="s">
        <v>382</v>
      </c>
      <c r="G153" s="211" t="s">
        <v>70</v>
      </c>
      <c r="H153" s="211" t="s">
        <v>410</v>
      </c>
      <c r="I153" s="211" t="s">
        <v>118</v>
      </c>
      <c r="J153" s="211" t="s">
        <v>151</v>
      </c>
      <c r="K153" s="245" t="s">
        <v>418</v>
      </c>
      <c r="L153" s="210">
        <v>4</v>
      </c>
      <c r="M153" s="252">
        <v>1</v>
      </c>
      <c r="N153" s="210">
        <v>4</v>
      </c>
      <c r="O153" s="212">
        <v>4</v>
      </c>
      <c r="P153" s="213">
        <v>4</v>
      </c>
      <c r="Q153" s="210">
        <v>5</v>
      </c>
      <c r="R153" s="212">
        <v>5</v>
      </c>
      <c r="S153" s="212">
        <v>5</v>
      </c>
      <c r="T153" s="212">
        <v>5</v>
      </c>
      <c r="U153" s="212">
        <v>3</v>
      </c>
      <c r="V153" s="213">
        <v>3</v>
      </c>
      <c r="W153" s="210">
        <v>4</v>
      </c>
      <c r="X153" s="213">
        <v>4</v>
      </c>
      <c r="Y153" s="254">
        <v>1</v>
      </c>
      <c r="Z153" s="213">
        <v>5</v>
      </c>
      <c r="AB153" s="60"/>
      <c r="AC153" s="60"/>
      <c r="AD153" s="60"/>
      <c r="AE153" s="60"/>
      <c r="AF153" s="60"/>
      <c r="AG153" s="60"/>
      <c r="AH153" s="60"/>
      <c r="AI153" s="60"/>
      <c r="AJ153" s="60"/>
      <c r="AK153" s="60"/>
      <c r="AL153" s="60"/>
      <c r="AM153" s="60"/>
      <c r="AN153" s="60"/>
      <c r="AO153" s="60"/>
      <c r="AP153" s="60"/>
      <c r="AQ153" s="60"/>
      <c r="AR153" s="60"/>
      <c r="AS153" s="60"/>
      <c r="AT153" s="60"/>
      <c r="AU153" s="60"/>
      <c r="AV153" s="60"/>
      <c r="AW153" s="60"/>
      <c r="AX153" s="60"/>
      <c r="BB153" s="60"/>
      <c r="BC153" s="60"/>
      <c r="BD153" s="60"/>
      <c r="BE153" s="60"/>
      <c r="BF153" s="60"/>
      <c r="BG153" s="60"/>
      <c r="BH153" s="60"/>
      <c r="BI153" s="60"/>
      <c r="BJ153" s="60"/>
      <c r="BK153" s="60"/>
      <c r="BL153" s="60"/>
      <c r="BM153" s="60"/>
      <c r="BN153" s="60"/>
      <c r="BO153" s="60"/>
      <c r="BP153" s="60"/>
      <c r="BQ153" s="55"/>
      <c r="BR153" s="161"/>
      <c r="BS153" s="60"/>
      <c r="BT153" s="60"/>
      <c r="BU153" s="60"/>
      <c r="BV153" s="60"/>
      <c r="BW153" s="60"/>
      <c r="BX153" s="60"/>
      <c r="BY153" s="60"/>
      <c r="BZ153" s="60"/>
      <c r="CA153" s="60"/>
      <c r="CB153" s="60"/>
      <c r="CC153" s="60"/>
      <c r="CD153" s="60"/>
      <c r="CE153" s="60"/>
      <c r="CF153" s="60"/>
      <c r="CG153" s="60"/>
      <c r="CH153" s="55"/>
      <c r="CI153" s="60"/>
      <c r="CJ153" s="60"/>
      <c r="CK153" s="60"/>
      <c r="CL153" s="60"/>
      <c r="CM153" s="55"/>
      <c r="CN153" s="60"/>
      <c r="CO153" s="60"/>
      <c r="CP153" s="60"/>
      <c r="CQ153" s="60"/>
      <c r="CR153" s="60"/>
      <c r="CS153" s="60"/>
      <c r="CT153" s="60"/>
      <c r="CU153" s="60"/>
      <c r="CV153" s="60"/>
      <c r="CW153" s="60"/>
      <c r="CX153" s="60"/>
      <c r="CY153" s="60"/>
      <c r="CZ153" s="60"/>
      <c r="DA153" s="60"/>
      <c r="DB153" s="60"/>
      <c r="DC153" s="60"/>
      <c r="DD153" s="60"/>
      <c r="DE153" s="60"/>
      <c r="DF153" s="60"/>
      <c r="DG153" s="60"/>
      <c r="DH153" s="60"/>
      <c r="DI153" s="60"/>
      <c r="DJ153" s="60"/>
      <c r="DK153" s="60"/>
      <c r="DL153" s="60"/>
      <c r="DM153" s="60"/>
      <c r="DN153" s="60"/>
      <c r="DO153" s="60"/>
      <c r="DP153" s="60"/>
      <c r="DQ153" s="60"/>
      <c r="DR153" s="60"/>
      <c r="DS153" s="60"/>
      <c r="DT153" s="60"/>
      <c r="DU153" s="60"/>
      <c r="DV153" s="60"/>
      <c r="DW153" s="60"/>
      <c r="DX153" s="60"/>
      <c r="DY153" s="60"/>
      <c r="DZ153" s="60"/>
      <c r="EA153" s="60"/>
      <c r="EB153" s="60"/>
      <c r="EC153" s="60"/>
      <c r="ED153" s="60"/>
      <c r="EE153" s="60"/>
      <c r="EF153" s="60"/>
      <c r="EG153" s="60"/>
      <c r="EH153" s="60"/>
      <c r="EI153" s="60"/>
      <c r="EJ153" s="60"/>
      <c r="EK153" s="60"/>
      <c r="EL153" s="60"/>
      <c r="EM153" s="60"/>
      <c r="EN153" s="60"/>
      <c r="EO153" s="60"/>
      <c r="EP153" s="60"/>
      <c r="EQ153" s="60"/>
      <c r="ER153" s="60"/>
      <c r="ES153" s="60"/>
      <c r="ET153" s="60"/>
    </row>
    <row r="154" spans="2:150" s="1" customFormat="1" x14ac:dyDescent="0.25">
      <c r="B154" s="210">
        <v>152</v>
      </c>
      <c r="C154" s="235">
        <v>43093</v>
      </c>
      <c r="D154" s="211" t="s">
        <v>341</v>
      </c>
      <c r="E154" s="211" t="s">
        <v>74</v>
      </c>
      <c r="F154" s="211" t="s">
        <v>43</v>
      </c>
      <c r="G154" s="211" t="s">
        <v>357</v>
      </c>
      <c r="H154" s="211" t="s">
        <v>411</v>
      </c>
      <c r="I154" s="211" t="s">
        <v>98</v>
      </c>
      <c r="J154" s="211" t="s">
        <v>131</v>
      </c>
      <c r="K154" s="245" t="s">
        <v>418</v>
      </c>
      <c r="L154" s="210">
        <v>2</v>
      </c>
      <c r="M154" s="252">
        <v>1</v>
      </c>
      <c r="N154" s="210">
        <v>1</v>
      </c>
      <c r="O154" s="212">
        <v>2</v>
      </c>
      <c r="P154" s="213">
        <v>2</v>
      </c>
      <c r="Q154" s="210">
        <v>5</v>
      </c>
      <c r="R154" s="212">
        <v>5</v>
      </c>
      <c r="S154" s="212">
        <v>5</v>
      </c>
      <c r="T154" s="212">
        <v>2</v>
      </c>
      <c r="U154" s="212">
        <v>3</v>
      </c>
      <c r="V154" s="213">
        <v>3</v>
      </c>
      <c r="W154" s="210">
        <v>2</v>
      </c>
      <c r="X154" s="213">
        <v>3</v>
      </c>
      <c r="Y154" s="254">
        <v>1</v>
      </c>
      <c r="Z154" s="213"/>
      <c r="AB154" s="60"/>
      <c r="AC154" s="60"/>
      <c r="AD154" s="60"/>
      <c r="AE154" s="60"/>
      <c r="AF154" s="60"/>
      <c r="AG154" s="60"/>
      <c r="AH154" s="60"/>
      <c r="AI154" s="60"/>
      <c r="AJ154" s="60"/>
      <c r="AK154" s="60"/>
      <c r="AL154" s="60"/>
      <c r="AM154" s="60"/>
      <c r="AN154" s="60"/>
      <c r="AO154" s="60"/>
      <c r="AP154" s="60"/>
      <c r="AQ154" s="60"/>
      <c r="AR154" s="60"/>
      <c r="AS154" s="60"/>
      <c r="AT154" s="60"/>
      <c r="AU154" s="60"/>
      <c r="AV154" s="60"/>
      <c r="AW154" s="60"/>
      <c r="AX154" s="60"/>
      <c r="BB154" s="60"/>
      <c r="BC154" s="60"/>
      <c r="BD154" s="60"/>
      <c r="BE154" s="60"/>
      <c r="BF154" s="60"/>
      <c r="BG154" s="60"/>
      <c r="BH154" s="60"/>
      <c r="BI154" s="60"/>
      <c r="BJ154" s="60"/>
      <c r="BK154" s="60"/>
      <c r="BL154" s="60"/>
      <c r="BM154" s="60"/>
      <c r="BN154" s="60"/>
      <c r="BO154" s="60"/>
      <c r="BP154" s="60"/>
      <c r="BQ154" s="55"/>
      <c r="BR154" s="161"/>
      <c r="BS154" s="60"/>
      <c r="BT154" s="60"/>
      <c r="BU154" s="60"/>
      <c r="BV154" s="60"/>
      <c r="BW154" s="60"/>
      <c r="BX154" s="60"/>
      <c r="BY154" s="60"/>
      <c r="BZ154" s="60"/>
      <c r="CA154" s="60"/>
      <c r="CB154" s="60"/>
      <c r="CC154" s="60"/>
      <c r="CD154" s="60"/>
      <c r="CE154" s="60"/>
      <c r="CF154" s="60"/>
      <c r="CG154" s="60"/>
      <c r="CH154" s="55"/>
      <c r="CI154" s="60"/>
      <c r="CJ154" s="60"/>
      <c r="CK154" s="60"/>
      <c r="CL154" s="60"/>
      <c r="CM154" s="55"/>
      <c r="CN154" s="60"/>
      <c r="CO154" s="60"/>
      <c r="CP154" s="60"/>
      <c r="CQ154" s="60"/>
      <c r="CR154" s="60"/>
      <c r="CS154" s="60"/>
      <c r="CT154" s="60"/>
      <c r="CU154" s="60"/>
      <c r="CV154" s="60"/>
      <c r="CW154" s="60"/>
      <c r="CX154" s="60"/>
      <c r="CY154" s="60"/>
      <c r="CZ154" s="60"/>
      <c r="DA154" s="60"/>
      <c r="DB154" s="60"/>
      <c r="DC154" s="60"/>
      <c r="DD154" s="60"/>
      <c r="DE154" s="60"/>
      <c r="DF154" s="60"/>
      <c r="DG154" s="60"/>
      <c r="DH154" s="60"/>
      <c r="DI154" s="60"/>
      <c r="DJ154" s="60"/>
      <c r="DK154" s="60"/>
      <c r="DL154" s="60"/>
      <c r="DM154" s="60"/>
      <c r="DN154" s="60"/>
      <c r="DO154" s="60"/>
      <c r="DP154" s="60"/>
      <c r="DQ154" s="60"/>
      <c r="DR154" s="60"/>
      <c r="DS154" s="60"/>
      <c r="DT154" s="60"/>
      <c r="DU154" s="60"/>
      <c r="DV154" s="60"/>
      <c r="DW154" s="60"/>
      <c r="DX154" s="60"/>
      <c r="DY154" s="60"/>
      <c r="DZ154" s="60"/>
      <c r="EA154" s="60"/>
      <c r="EB154" s="60"/>
      <c r="EC154" s="60"/>
      <c r="ED154" s="60"/>
      <c r="EE154" s="60"/>
      <c r="EF154" s="60"/>
      <c r="EG154" s="60"/>
      <c r="EH154" s="60"/>
      <c r="EI154" s="60"/>
      <c r="EJ154" s="60"/>
      <c r="EK154" s="60"/>
      <c r="EL154" s="60"/>
      <c r="EM154" s="60"/>
      <c r="EN154" s="60"/>
      <c r="EO154" s="60"/>
      <c r="EP154" s="60"/>
      <c r="EQ154" s="60"/>
      <c r="ER154" s="60"/>
      <c r="ES154" s="60"/>
      <c r="ET154" s="60"/>
    </row>
    <row r="155" spans="2:150" s="1" customFormat="1" x14ac:dyDescent="0.25">
      <c r="B155" s="210">
        <v>153</v>
      </c>
      <c r="C155" s="235">
        <v>43094</v>
      </c>
      <c r="D155" s="211" t="s">
        <v>328</v>
      </c>
      <c r="E155" s="211" t="s">
        <v>74</v>
      </c>
      <c r="F155" s="211" t="s">
        <v>43</v>
      </c>
      <c r="G155" s="211" t="s">
        <v>357</v>
      </c>
      <c r="H155" s="211" t="s">
        <v>411</v>
      </c>
      <c r="I155" s="211" t="s">
        <v>415</v>
      </c>
      <c r="J155" s="211" t="s">
        <v>139</v>
      </c>
      <c r="K155" s="245" t="s">
        <v>418</v>
      </c>
      <c r="L155" s="210">
        <v>5</v>
      </c>
      <c r="M155" s="252">
        <v>1</v>
      </c>
      <c r="N155" s="210">
        <v>5</v>
      </c>
      <c r="O155" s="212">
        <v>4</v>
      </c>
      <c r="P155" s="213">
        <v>4</v>
      </c>
      <c r="Q155" s="210">
        <v>5</v>
      </c>
      <c r="R155" s="212">
        <v>5</v>
      </c>
      <c r="S155" s="212">
        <v>5</v>
      </c>
      <c r="T155" s="212">
        <v>5</v>
      </c>
      <c r="U155" s="212">
        <v>5</v>
      </c>
      <c r="V155" s="213">
        <v>5</v>
      </c>
      <c r="W155" s="210">
        <v>4</v>
      </c>
      <c r="X155" s="213"/>
      <c r="Y155" s="254">
        <v>1</v>
      </c>
      <c r="Z155" s="213">
        <v>5</v>
      </c>
      <c r="AB155" s="60"/>
      <c r="AC155" s="60"/>
      <c r="AD155" s="60"/>
      <c r="AE155" s="60"/>
      <c r="AF155" s="60"/>
      <c r="AG155" s="60"/>
      <c r="AH155" s="60"/>
      <c r="AI155" s="60"/>
      <c r="AJ155" s="60"/>
      <c r="AK155" s="60"/>
      <c r="AL155" s="60"/>
      <c r="AM155" s="60"/>
      <c r="AN155" s="60"/>
      <c r="AO155" s="60"/>
      <c r="AP155" s="60"/>
      <c r="AQ155" s="60"/>
      <c r="AR155" s="60"/>
      <c r="AS155" s="60"/>
      <c r="AT155" s="60"/>
      <c r="AU155" s="60"/>
      <c r="AV155" s="60"/>
      <c r="AW155" s="60"/>
      <c r="AX155" s="60"/>
      <c r="BB155" s="60"/>
      <c r="BC155" s="60"/>
      <c r="BD155" s="60"/>
      <c r="BE155" s="60"/>
      <c r="BF155" s="60"/>
      <c r="BG155" s="60"/>
      <c r="BH155" s="60"/>
      <c r="BI155" s="60"/>
      <c r="BJ155" s="60"/>
      <c r="BK155" s="60"/>
      <c r="BL155" s="60"/>
      <c r="BM155" s="60"/>
      <c r="BN155" s="60"/>
      <c r="BO155" s="60"/>
      <c r="BP155" s="60"/>
      <c r="BQ155" s="55"/>
      <c r="BR155" s="161"/>
      <c r="BS155" s="60"/>
      <c r="BT155" s="60"/>
      <c r="BU155" s="60"/>
      <c r="BV155" s="60"/>
      <c r="BW155" s="60"/>
      <c r="BX155" s="60"/>
      <c r="BY155" s="60"/>
      <c r="BZ155" s="60"/>
      <c r="CA155" s="60"/>
      <c r="CB155" s="60"/>
      <c r="CC155" s="60"/>
      <c r="CD155" s="60"/>
      <c r="CE155" s="60"/>
      <c r="CF155" s="60"/>
      <c r="CG155" s="60"/>
      <c r="CH155" s="55"/>
      <c r="CI155" s="60"/>
      <c r="CJ155" s="60"/>
      <c r="CK155" s="60"/>
      <c r="CL155" s="60"/>
      <c r="CM155" s="55"/>
      <c r="CN155" s="60"/>
      <c r="CO155" s="60"/>
      <c r="CP155" s="60"/>
      <c r="CQ155" s="60"/>
      <c r="CR155" s="60"/>
      <c r="CS155" s="60"/>
      <c r="CT155" s="60"/>
      <c r="CU155" s="60"/>
      <c r="CV155" s="60"/>
      <c r="CW155" s="60"/>
      <c r="CX155" s="60"/>
      <c r="CY155" s="60"/>
      <c r="CZ155" s="60"/>
      <c r="DA155" s="60"/>
      <c r="DB155" s="60"/>
      <c r="DC155" s="60"/>
      <c r="DD155" s="60"/>
      <c r="DE155" s="60"/>
      <c r="DF155" s="60"/>
      <c r="DG155" s="60"/>
      <c r="DH155" s="60"/>
      <c r="DI155" s="60"/>
      <c r="DJ155" s="60"/>
      <c r="DK155" s="60"/>
      <c r="DL155" s="60"/>
      <c r="DM155" s="60"/>
      <c r="DN155" s="60"/>
      <c r="DO155" s="60"/>
      <c r="DP155" s="60"/>
      <c r="DQ155" s="60"/>
      <c r="DR155" s="60"/>
      <c r="DS155" s="60"/>
      <c r="DT155" s="60"/>
      <c r="DU155" s="60"/>
      <c r="DV155" s="60"/>
      <c r="DW155" s="60"/>
      <c r="DX155" s="60"/>
      <c r="DY155" s="60"/>
      <c r="DZ155" s="60"/>
      <c r="EA155" s="60"/>
      <c r="EB155" s="60"/>
      <c r="EC155" s="60"/>
      <c r="ED155" s="60"/>
      <c r="EE155" s="60"/>
      <c r="EF155" s="60"/>
      <c r="EG155" s="60"/>
      <c r="EH155" s="60"/>
      <c r="EI155" s="60"/>
      <c r="EJ155" s="60"/>
      <c r="EK155" s="60"/>
      <c r="EL155" s="60"/>
      <c r="EM155" s="60"/>
      <c r="EN155" s="60"/>
      <c r="EO155" s="60"/>
      <c r="EP155" s="60"/>
      <c r="EQ155" s="60"/>
      <c r="ER155" s="60"/>
      <c r="ES155" s="60"/>
      <c r="ET155" s="60"/>
    </row>
    <row r="156" spans="2:150" s="1" customFormat="1" ht="30" x14ac:dyDescent="0.25">
      <c r="B156" s="210">
        <v>154</v>
      </c>
      <c r="C156" s="235">
        <v>43095</v>
      </c>
      <c r="D156" s="211" t="s">
        <v>337</v>
      </c>
      <c r="E156" s="211" t="s">
        <v>74</v>
      </c>
      <c r="F156" s="211" t="s">
        <v>403</v>
      </c>
      <c r="G156" s="211" t="s">
        <v>287</v>
      </c>
      <c r="H156" s="211" t="s">
        <v>410</v>
      </c>
      <c r="I156" s="211" t="s">
        <v>90</v>
      </c>
      <c r="J156" s="211" t="s">
        <v>124</v>
      </c>
      <c r="K156" s="245" t="s">
        <v>419</v>
      </c>
      <c r="L156" s="210">
        <v>1</v>
      </c>
      <c r="M156" s="252">
        <v>1</v>
      </c>
      <c r="N156" s="210">
        <v>3</v>
      </c>
      <c r="O156" s="212">
        <v>3</v>
      </c>
      <c r="P156" s="213">
        <v>3</v>
      </c>
      <c r="Q156" s="210">
        <v>5</v>
      </c>
      <c r="R156" s="212">
        <v>1</v>
      </c>
      <c r="S156" s="212">
        <v>1</v>
      </c>
      <c r="T156" s="212">
        <v>3</v>
      </c>
      <c r="U156" s="212">
        <v>4</v>
      </c>
      <c r="V156" s="213"/>
      <c r="W156" s="210"/>
      <c r="X156" s="213">
        <v>4</v>
      </c>
      <c r="Y156" s="254">
        <v>1</v>
      </c>
      <c r="Z156" s="213">
        <v>3</v>
      </c>
      <c r="AB156" s="60"/>
      <c r="AC156" s="60"/>
      <c r="AD156" s="60"/>
      <c r="AE156" s="60"/>
      <c r="AF156" s="60"/>
      <c r="AG156" s="60"/>
      <c r="AH156" s="60"/>
      <c r="AI156" s="60"/>
      <c r="AJ156" s="60"/>
      <c r="AK156" s="60"/>
      <c r="AL156" s="60"/>
      <c r="AM156" s="60"/>
      <c r="AN156" s="60"/>
      <c r="AO156" s="60"/>
      <c r="AP156" s="60"/>
      <c r="AQ156" s="60"/>
      <c r="AR156" s="60"/>
      <c r="AS156" s="60"/>
      <c r="AT156" s="60"/>
      <c r="AU156" s="60"/>
      <c r="AV156" s="60"/>
      <c r="AW156" s="60"/>
      <c r="AX156" s="60"/>
      <c r="BB156" s="60"/>
      <c r="BC156" s="60"/>
      <c r="BD156" s="60"/>
      <c r="BE156" s="60"/>
      <c r="BF156" s="60"/>
      <c r="BG156" s="60"/>
      <c r="BH156" s="60"/>
      <c r="BI156" s="60"/>
      <c r="BJ156" s="60"/>
      <c r="BK156" s="60"/>
      <c r="BL156" s="60"/>
      <c r="BM156" s="60"/>
      <c r="BN156" s="60"/>
      <c r="BO156" s="60"/>
      <c r="BP156" s="60"/>
      <c r="BQ156" s="55"/>
      <c r="BR156" s="161"/>
      <c r="BS156" s="60"/>
      <c r="BT156" s="60"/>
      <c r="BU156" s="60"/>
      <c r="BV156" s="60"/>
      <c r="BW156" s="60"/>
      <c r="BX156" s="60"/>
      <c r="BY156" s="60"/>
      <c r="BZ156" s="60"/>
      <c r="CA156" s="60"/>
      <c r="CB156" s="60"/>
      <c r="CC156" s="60"/>
      <c r="CD156" s="60"/>
      <c r="CE156" s="60"/>
      <c r="CF156" s="60"/>
      <c r="CG156" s="60"/>
      <c r="CH156" s="55"/>
      <c r="CI156" s="60"/>
      <c r="CJ156" s="60"/>
      <c r="CK156" s="60"/>
      <c r="CL156" s="60"/>
      <c r="CM156" s="55"/>
      <c r="CN156" s="60"/>
      <c r="CO156" s="60"/>
      <c r="CP156" s="60"/>
      <c r="CQ156" s="60"/>
      <c r="CR156" s="60"/>
      <c r="CS156" s="60"/>
      <c r="CT156" s="60"/>
      <c r="CU156" s="60"/>
      <c r="CV156" s="60"/>
      <c r="CW156" s="60"/>
      <c r="CX156" s="60"/>
      <c r="CY156" s="60"/>
      <c r="CZ156" s="60"/>
      <c r="DA156" s="60"/>
      <c r="DB156" s="60"/>
      <c r="DC156" s="60"/>
      <c r="DD156" s="60"/>
      <c r="DE156" s="60"/>
      <c r="DF156" s="60"/>
      <c r="DG156" s="60"/>
      <c r="DH156" s="60"/>
      <c r="DI156" s="60"/>
      <c r="DJ156" s="60"/>
      <c r="DK156" s="60"/>
      <c r="DL156" s="60"/>
      <c r="DM156" s="60"/>
      <c r="DN156" s="60"/>
      <c r="DO156" s="60"/>
      <c r="DP156" s="60"/>
      <c r="DQ156" s="60"/>
      <c r="DR156" s="60"/>
      <c r="DS156" s="60"/>
      <c r="DT156" s="60"/>
      <c r="DU156" s="60"/>
      <c r="DV156" s="60"/>
      <c r="DW156" s="60"/>
      <c r="DX156" s="60"/>
      <c r="DY156" s="60"/>
      <c r="DZ156" s="60"/>
      <c r="EA156" s="60"/>
      <c r="EB156" s="60"/>
      <c r="EC156" s="60"/>
      <c r="ED156" s="60"/>
      <c r="EE156" s="60"/>
      <c r="EF156" s="60"/>
      <c r="EG156" s="60"/>
      <c r="EH156" s="60"/>
      <c r="EI156" s="60"/>
      <c r="EJ156" s="60"/>
      <c r="EK156" s="60"/>
      <c r="EL156" s="60"/>
      <c r="EM156" s="60"/>
      <c r="EN156" s="60"/>
      <c r="EO156" s="60"/>
      <c r="EP156" s="60"/>
      <c r="EQ156" s="60"/>
      <c r="ER156" s="60"/>
      <c r="ES156" s="60"/>
      <c r="ET156" s="60"/>
    </row>
    <row r="157" spans="2:150" s="1" customFormat="1" ht="30" x14ac:dyDescent="0.25">
      <c r="B157" s="210">
        <v>155</v>
      </c>
      <c r="C157" s="235">
        <v>43099</v>
      </c>
      <c r="D157" s="211" t="s">
        <v>342</v>
      </c>
      <c r="E157" s="211" t="s">
        <v>74</v>
      </c>
      <c r="F157" s="211" t="s">
        <v>383</v>
      </c>
      <c r="G157" s="211" t="s">
        <v>286</v>
      </c>
      <c r="H157" s="211" t="s">
        <v>410</v>
      </c>
      <c r="I157" s="211" t="s">
        <v>415</v>
      </c>
      <c r="J157" s="211" t="s">
        <v>139</v>
      </c>
      <c r="K157" s="245" t="s">
        <v>418</v>
      </c>
      <c r="L157" s="210">
        <v>4</v>
      </c>
      <c r="M157" s="252">
        <v>1</v>
      </c>
      <c r="N157" s="210">
        <v>3</v>
      </c>
      <c r="O157" s="212">
        <v>3</v>
      </c>
      <c r="P157" s="213">
        <v>4</v>
      </c>
      <c r="Q157" s="210">
        <v>5</v>
      </c>
      <c r="R157" s="212">
        <v>5</v>
      </c>
      <c r="S157" s="212">
        <v>3</v>
      </c>
      <c r="T157" s="212">
        <v>3</v>
      </c>
      <c r="U157" s="212">
        <v>2</v>
      </c>
      <c r="V157" s="213">
        <v>4</v>
      </c>
      <c r="W157" s="210">
        <v>4</v>
      </c>
      <c r="X157" s="213"/>
      <c r="Y157" s="254">
        <v>1</v>
      </c>
      <c r="Z157" s="213">
        <v>3</v>
      </c>
      <c r="AB157" s="60"/>
      <c r="AC157" s="60"/>
      <c r="AD157" s="60"/>
      <c r="AE157" s="60"/>
      <c r="AF157" s="60"/>
      <c r="AG157" s="60"/>
      <c r="AH157" s="60"/>
      <c r="AI157" s="60"/>
      <c r="AJ157" s="60"/>
      <c r="AK157" s="60"/>
      <c r="AL157" s="60"/>
      <c r="AM157" s="60"/>
      <c r="AN157" s="60"/>
      <c r="AO157" s="60"/>
      <c r="AP157" s="60"/>
      <c r="AQ157" s="60"/>
      <c r="AR157" s="60"/>
      <c r="AS157" s="60"/>
      <c r="AT157" s="60"/>
      <c r="AU157" s="60"/>
      <c r="AV157" s="60"/>
      <c r="AW157" s="60"/>
      <c r="AX157" s="60"/>
      <c r="BB157" s="60"/>
      <c r="BC157" s="60"/>
      <c r="BD157" s="60"/>
      <c r="BE157" s="60"/>
      <c r="BF157" s="60"/>
      <c r="BG157" s="60"/>
      <c r="BH157" s="60"/>
      <c r="BI157" s="60"/>
      <c r="BJ157" s="60"/>
      <c r="BK157" s="60"/>
      <c r="BL157" s="60"/>
      <c r="BM157" s="60"/>
      <c r="BN157" s="60"/>
      <c r="BO157" s="60"/>
      <c r="BP157" s="60"/>
      <c r="BQ157" s="55"/>
      <c r="BR157" s="161"/>
      <c r="BS157" s="60"/>
      <c r="BT157" s="60"/>
      <c r="BU157" s="60"/>
      <c r="BV157" s="60"/>
      <c r="BW157" s="60"/>
      <c r="BX157" s="60"/>
      <c r="BY157" s="60"/>
      <c r="BZ157" s="60"/>
      <c r="CA157" s="60"/>
      <c r="CB157" s="60"/>
      <c r="CC157" s="60"/>
      <c r="CD157" s="60"/>
      <c r="CE157" s="60"/>
      <c r="CF157" s="60"/>
      <c r="CG157" s="60"/>
      <c r="CH157" s="55"/>
      <c r="CI157" s="60"/>
      <c r="CJ157" s="60"/>
      <c r="CK157" s="60"/>
      <c r="CL157" s="60"/>
      <c r="CM157" s="55"/>
      <c r="CN157" s="60"/>
      <c r="CO157" s="60"/>
      <c r="CP157" s="60"/>
      <c r="CQ157" s="60"/>
      <c r="CR157" s="60"/>
      <c r="CS157" s="60"/>
      <c r="CT157" s="60"/>
      <c r="CU157" s="60"/>
      <c r="CV157" s="60"/>
      <c r="CW157" s="60"/>
      <c r="CX157" s="60"/>
      <c r="CY157" s="60"/>
      <c r="CZ157" s="60"/>
      <c r="DA157" s="60"/>
      <c r="DB157" s="60"/>
      <c r="DC157" s="60"/>
      <c r="DD157" s="60"/>
      <c r="DE157" s="60"/>
      <c r="DF157" s="60"/>
      <c r="DG157" s="60"/>
      <c r="DH157" s="60"/>
      <c r="DI157" s="60"/>
      <c r="DJ157" s="60"/>
      <c r="DK157" s="60"/>
      <c r="DL157" s="60"/>
      <c r="DM157" s="60"/>
      <c r="DN157" s="60"/>
      <c r="DO157" s="60"/>
      <c r="DP157" s="60"/>
      <c r="DQ157" s="60"/>
      <c r="DR157" s="60"/>
      <c r="DS157" s="60"/>
      <c r="DT157" s="60"/>
      <c r="DU157" s="60"/>
      <c r="DV157" s="60"/>
      <c r="DW157" s="60"/>
      <c r="DX157" s="60"/>
      <c r="DY157" s="60"/>
      <c r="DZ157" s="60"/>
      <c r="EA157" s="60"/>
      <c r="EB157" s="60"/>
      <c r="EC157" s="60"/>
      <c r="ED157" s="60"/>
      <c r="EE157" s="60"/>
      <c r="EF157" s="60"/>
      <c r="EG157" s="60"/>
      <c r="EH157" s="60"/>
      <c r="EI157" s="60"/>
      <c r="EJ157" s="60"/>
      <c r="EK157" s="60"/>
      <c r="EL157" s="60"/>
      <c r="EM157" s="60"/>
      <c r="EN157" s="60"/>
      <c r="EO157" s="60"/>
      <c r="EP157" s="60"/>
      <c r="EQ157" s="60"/>
      <c r="ER157" s="60"/>
      <c r="ES157" s="60"/>
      <c r="ET157" s="60"/>
    </row>
    <row r="158" spans="2:150" s="1" customFormat="1" ht="45" x14ac:dyDescent="0.25">
      <c r="B158" s="210">
        <v>156</v>
      </c>
      <c r="C158" s="235">
        <v>43108</v>
      </c>
      <c r="D158" s="211" t="s">
        <v>328</v>
      </c>
      <c r="E158" s="211" t="s">
        <v>74</v>
      </c>
      <c r="F158" s="211" t="s">
        <v>360</v>
      </c>
      <c r="G158" s="211" t="s">
        <v>360</v>
      </c>
      <c r="H158" s="211" t="s">
        <v>410</v>
      </c>
      <c r="I158" s="211" t="s">
        <v>93</v>
      </c>
      <c r="J158" s="211" t="s">
        <v>414</v>
      </c>
      <c r="K158" s="245" t="s">
        <v>419</v>
      </c>
      <c r="L158" s="210">
        <v>4</v>
      </c>
      <c r="M158" s="252">
        <v>1</v>
      </c>
      <c r="N158" s="210">
        <v>3</v>
      </c>
      <c r="O158" s="212">
        <v>3</v>
      </c>
      <c r="P158" s="213">
        <v>4</v>
      </c>
      <c r="Q158" s="210">
        <v>5</v>
      </c>
      <c r="R158" s="212">
        <v>4</v>
      </c>
      <c r="S158" s="212">
        <v>5</v>
      </c>
      <c r="T158" s="212">
        <v>4</v>
      </c>
      <c r="U158" s="212">
        <v>4</v>
      </c>
      <c r="V158" s="213">
        <v>3</v>
      </c>
      <c r="W158" s="210">
        <v>4</v>
      </c>
      <c r="X158" s="213">
        <v>4</v>
      </c>
      <c r="Y158" s="254">
        <v>1</v>
      </c>
      <c r="Z158" s="213">
        <v>3</v>
      </c>
      <c r="AB158" s="60"/>
      <c r="AC158" s="60"/>
      <c r="AD158" s="60"/>
      <c r="AE158" s="60"/>
      <c r="AF158" s="60"/>
      <c r="AG158" s="60"/>
      <c r="AH158" s="60"/>
      <c r="AI158" s="60"/>
      <c r="AJ158" s="60"/>
      <c r="AK158" s="60"/>
      <c r="AL158" s="60"/>
      <c r="AM158" s="60"/>
      <c r="AN158" s="60"/>
      <c r="AO158" s="60"/>
      <c r="AP158" s="60"/>
      <c r="AQ158" s="60"/>
      <c r="AR158" s="60"/>
      <c r="AS158" s="60"/>
      <c r="AT158" s="60"/>
      <c r="AU158" s="60"/>
      <c r="AV158" s="60"/>
      <c r="AW158" s="60"/>
      <c r="AX158" s="60"/>
      <c r="BB158" s="60"/>
      <c r="BC158" s="60"/>
      <c r="BD158" s="60"/>
      <c r="BE158" s="60"/>
      <c r="BF158" s="60"/>
      <c r="BG158" s="60"/>
      <c r="BH158" s="60"/>
      <c r="BI158" s="60"/>
      <c r="BJ158" s="60"/>
      <c r="BK158" s="60"/>
      <c r="BL158" s="60"/>
      <c r="BM158" s="60"/>
      <c r="BN158" s="60"/>
      <c r="BO158" s="60"/>
      <c r="BP158" s="60"/>
      <c r="BQ158" s="55"/>
      <c r="BR158" s="161"/>
      <c r="BS158" s="60"/>
      <c r="BT158" s="60"/>
      <c r="BU158" s="60"/>
      <c r="BV158" s="60"/>
      <c r="BW158" s="60"/>
      <c r="BX158" s="60"/>
      <c r="BY158" s="60"/>
      <c r="BZ158" s="60"/>
      <c r="CA158" s="60"/>
      <c r="CB158" s="60"/>
      <c r="CC158" s="60"/>
      <c r="CD158" s="60"/>
      <c r="CE158" s="60"/>
      <c r="CF158" s="60"/>
      <c r="CG158" s="60"/>
      <c r="CH158" s="55"/>
      <c r="CI158" s="60"/>
      <c r="CJ158" s="60"/>
      <c r="CK158" s="60"/>
      <c r="CL158" s="60"/>
      <c r="CM158" s="55"/>
      <c r="CN158" s="60"/>
      <c r="CO158" s="60"/>
      <c r="CP158" s="60"/>
      <c r="CQ158" s="60"/>
      <c r="CR158" s="60"/>
      <c r="CS158" s="60"/>
      <c r="CT158" s="60"/>
      <c r="CU158" s="60"/>
      <c r="CV158" s="60"/>
      <c r="CW158" s="60"/>
      <c r="CX158" s="60"/>
      <c r="CY158" s="60"/>
      <c r="CZ158" s="60"/>
      <c r="DA158" s="60"/>
      <c r="DB158" s="60"/>
      <c r="DC158" s="60"/>
      <c r="DD158" s="60"/>
      <c r="DE158" s="60"/>
      <c r="DF158" s="60"/>
      <c r="DG158" s="60"/>
      <c r="DH158" s="60"/>
      <c r="DI158" s="60"/>
      <c r="DJ158" s="60"/>
      <c r="DK158" s="60"/>
      <c r="DL158" s="60"/>
      <c r="DM158" s="60"/>
      <c r="DN158" s="60"/>
      <c r="DO158" s="60"/>
      <c r="DP158" s="60"/>
      <c r="DQ158" s="60"/>
      <c r="DR158" s="60"/>
      <c r="DS158" s="60"/>
      <c r="DT158" s="60"/>
      <c r="DU158" s="60"/>
      <c r="DV158" s="60"/>
      <c r="DW158" s="60"/>
      <c r="DX158" s="60"/>
      <c r="DY158" s="60"/>
      <c r="DZ158" s="60"/>
      <c r="EA158" s="60"/>
      <c r="EB158" s="60"/>
      <c r="EC158" s="60"/>
      <c r="ED158" s="60"/>
      <c r="EE158" s="60"/>
      <c r="EF158" s="60"/>
      <c r="EG158" s="60"/>
      <c r="EH158" s="60"/>
      <c r="EI158" s="60"/>
      <c r="EJ158" s="60"/>
      <c r="EK158" s="60"/>
      <c r="EL158" s="60"/>
      <c r="EM158" s="60"/>
      <c r="EN158" s="60"/>
      <c r="EO158" s="60"/>
      <c r="EP158" s="60"/>
      <c r="EQ158" s="60"/>
      <c r="ER158" s="60"/>
      <c r="ES158" s="60"/>
      <c r="ET158" s="60"/>
    </row>
    <row r="159" spans="2:150" s="1" customFormat="1" x14ac:dyDescent="0.25">
      <c r="B159" s="210">
        <v>157</v>
      </c>
      <c r="C159" s="235">
        <v>43109</v>
      </c>
      <c r="D159" s="211" t="s">
        <v>331</v>
      </c>
      <c r="E159" s="211" t="s">
        <v>74</v>
      </c>
      <c r="F159" s="211" t="s">
        <v>82</v>
      </c>
      <c r="G159" s="211" t="s">
        <v>71</v>
      </c>
      <c r="H159" s="211" t="s">
        <v>411</v>
      </c>
      <c r="I159" s="211" t="s">
        <v>116</v>
      </c>
      <c r="J159" s="211" t="s">
        <v>149</v>
      </c>
      <c r="K159" s="245" t="s">
        <v>418</v>
      </c>
      <c r="L159" s="210">
        <v>5</v>
      </c>
      <c r="M159" s="252">
        <v>1</v>
      </c>
      <c r="N159" s="210">
        <v>5</v>
      </c>
      <c r="O159" s="212">
        <v>3</v>
      </c>
      <c r="P159" s="213">
        <v>5</v>
      </c>
      <c r="Q159" s="210">
        <v>5</v>
      </c>
      <c r="R159" s="212">
        <v>5</v>
      </c>
      <c r="S159" s="212">
        <v>5</v>
      </c>
      <c r="T159" s="212">
        <v>5</v>
      </c>
      <c r="U159" s="212">
        <v>5</v>
      </c>
      <c r="V159" s="213">
        <v>5</v>
      </c>
      <c r="W159" s="210">
        <v>3</v>
      </c>
      <c r="X159" s="213">
        <v>5</v>
      </c>
      <c r="Y159" s="254">
        <v>1</v>
      </c>
      <c r="Z159" s="213">
        <v>5</v>
      </c>
      <c r="AB159" s="60"/>
      <c r="AC159" s="60"/>
      <c r="AD159" s="60"/>
      <c r="AE159" s="60"/>
      <c r="AF159" s="60"/>
      <c r="AG159" s="60"/>
      <c r="AH159" s="60"/>
      <c r="AI159" s="60"/>
      <c r="AJ159" s="60"/>
      <c r="AK159" s="60"/>
      <c r="AL159" s="60"/>
      <c r="AM159" s="60"/>
      <c r="AN159" s="60"/>
      <c r="AO159" s="60"/>
      <c r="AP159" s="60"/>
      <c r="AQ159" s="60"/>
      <c r="AR159" s="60"/>
      <c r="AS159" s="60"/>
      <c r="AT159" s="60"/>
      <c r="AU159" s="60"/>
      <c r="AV159" s="60"/>
      <c r="AW159" s="60"/>
      <c r="AX159" s="60"/>
      <c r="BB159" s="60"/>
      <c r="BC159" s="60"/>
      <c r="BD159" s="60"/>
      <c r="BE159" s="60"/>
      <c r="BF159" s="60"/>
      <c r="BG159" s="60"/>
      <c r="BH159" s="60"/>
      <c r="BI159" s="60"/>
      <c r="BJ159" s="60"/>
      <c r="BK159" s="60"/>
      <c r="BL159" s="60"/>
      <c r="BM159" s="60"/>
      <c r="BN159" s="60"/>
      <c r="BO159" s="60"/>
      <c r="BP159" s="60"/>
      <c r="BQ159" s="55"/>
      <c r="BR159" s="161"/>
      <c r="BS159" s="60"/>
      <c r="BT159" s="60"/>
      <c r="BU159" s="60"/>
      <c r="BV159" s="60"/>
      <c r="BW159" s="60"/>
      <c r="BX159" s="60"/>
      <c r="BY159" s="60"/>
      <c r="BZ159" s="60"/>
      <c r="CA159" s="60"/>
      <c r="CB159" s="60"/>
      <c r="CC159" s="60"/>
      <c r="CD159" s="60"/>
      <c r="CE159" s="60"/>
      <c r="CF159" s="60"/>
      <c r="CG159" s="60"/>
      <c r="CH159" s="55"/>
      <c r="CI159" s="60"/>
      <c r="CJ159" s="60"/>
      <c r="CK159" s="60"/>
      <c r="CL159" s="60"/>
      <c r="CM159" s="55"/>
      <c r="CN159" s="60"/>
      <c r="CO159" s="60"/>
      <c r="CP159" s="60"/>
      <c r="CQ159" s="60"/>
      <c r="CR159" s="60"/>
      <c r="CS159" s="60"/>
      <c r="CT159" s="60"/>
      <c r="CU159" s="60"/>
      <c r="CV159" s="60"/>
      <c r="CW159" s="60"/>
      <c r="CX159" s="60"/>
      <c r="CY159" s="60"/>
      <c r="CZ159" s="60"/>
      <c r="DA159" s="60"/>
      <c r="DB159" s="60"/>
      <c r="DC159" s="60"/>
      <c r="DD159" s="60"/>
      <c r="DE159" s="60"/>
      <c r="DF159" s="60"/>
      <c r="DG159" s="60"/>
      <c r="DH159" s="60"/>
      <c r="DI159" s="60"/>
      <c r="DJ159" s="60"/>
      <c r="DK159" s="60"/>
      <c r="DL159" s="60"/>
      <c r="DM159" s="60"/>
      <c r="DN159" s="60"/>
      <c r="DO159" s="60"/>
      <c r="DP159" s="60"/>
      <c r="DQ159" s="60"/>
      <c r="DR159" s="60"/>
      <c r="DS159" s="60"/>
      <c r="DT159" s="60"/>
      <c r="DU159" s="60"/>
      <c r="DV159" s="60"/>
      <c r="DW159" s="60"/>
      <c r="DX159" s="60"/>
      <c r="DY159" s="60"/>
      <c r="DZ159" s="60"/>
      <c r="EA159" s="60"/>
      <c r="EB159" s="60"/>
      <c r="EC159" s="60"/>
      <c r="ED159" s="60"/>
      <c r="EE159" s="60"/>
      <c r="EF159" s="60"/>
      <c r="EG159" s="60"/>
      <c r="EH159" s="60"/>
      <c r="EI159" s="60"/>
      <c r="EJ159" s="60"/>
      <c r="EK159" s="60"/>
      <c r="EL159" s="60"/>
      <c r="EM159" s="60"/>
      <c r="EN159" s="60"/>
      <c r="EO159" s="60"/>
      <c r="EP159" s="60"/>
      <c r="EQ159" s="60"/>
      <c r="ER159" s="60"/>
      <c r="ES159" s="60"/>
      <c r="ET159" s="60"/>
    </row>
    <row r="160" spans="2:150" s="1" customFormat="1" ht="30" x14ac:dyDescent="0.25">
      <c r="B160" s="210">
        <v>158</v>
      </c>
      <c r="C160" s="235">
        <v>43109</v>
      </c>
      <c r="D160" s="211" t="s">
        <v>328</v>
      </c>
      <c r="E160" s="211" t="s">
        <v>75</v>
      </c>
      <c r="F160" s="211" t="s">
        <v>384</v>
      </c>
      <c r="G160" s="211" t="s">
        <v>70</v>
      </c>
      <c r="H160" s="211" t="s">
        <v>410</v>
      </c>
      <c r="I160" s="211" t="s">
        <v>416</v>
      </c>
      <c r="J160" s="211" t="s">
        <v>417</v>
      </c>
      <c r="K160" s="245" t="s">
        <v>418</v>
      </c>
      <c r="L160" s="210">
        <v>3</v>
      </c>
      <c r="M160" s="252">
        <v>1</v>
      </c>
      <c r="N160" s="210">
        <v>3</v>
      </c>
      <c r="O160" s="212">
        <v>2</v>
      </c>
      <c r="P160" s="213">
        <v>2</v>
      </c>
      <c r="Q160" s="210">
        <v>5</v>
      </c>
      <c r="R160" s="212">
        <v>4</v>
      </c>
      <c r="S160" s="212">
        <v>4</v>
      </c>
      <c r="T160" s="212">
        <v>4</v>
      </c>
      <c r="U160" s="212">
        <v>4</v>
      </c>
      <c r="V160" s="213">
        <v>3</v>
      </c>
      <c r="W160" s="210">
        <v>4</v>
      </c>
      <c r="X160" s="213">
        <v>3</v>
      </c>
      <c r="Y160" s="254">
        <v>1</v>
      </c>
      <c r="Z160" s="213">
        <v>4</v>
      </c>
      <c r="AB160" s="60"/>
      <c r="AC160" s="60"/>
      <c r="AD160" s="60"/>
      <c r="AE160" s="60"/>
      <c r="AF160" s="60"/>
      <c r="AG160" s="60"/>
      <c r="AH160" s="60"/>
      <c r="AI160" s="60"/>
      <c r="AJ160" s="60"/>
      <c r="AK160" s="60"/>
      <c r="AL160" s="60"/>
      <c r="AM160" s="60"/>
      <c r="AN160" s="60"/>
      <c r="AO160" s="60"/>
      <c r="AP160" s="60"/>
      <c r="AQ160" s="60"/>
      <c r="AR160" s="60"/>
      <c r="AS160" s="60"/>
      <c r="AT160" s="60"/>
      <c r="AU160" s="60"/>
      <c r="AV160" s="60"/>
      <c r="AW160" s="60"/>
      <c r="AX160" s="60"/>
      <c r="BB160" s="60"/>
      <c r="BC160" s="60"/>
      <c r="BD160" s="60"/>
      <c r="BE160" s="60"/>
      <c r="BF160" s="60"/>
      <c r="BG160" s="60"/>
      <c r="BH160" s="60"/>
      <c r="BI160" s="60"/>
      <c r="BJ160" s="60"/>
      <c r="BK160" s="60"/>
      <c r="BL160" s="60"/>
      <c r="BM160" s="60"/>
      <c r="BN160" s="60"/>
      <c r="BO160" s="60"/>
      <c r="BP160" s="60"/>
      <c r="BQ160" s="55"/>
      <c r="BR160" s="161"/>
      <c r="BS160" s="60"/>
      <c r="BT160" s="60"/>
      <c r="BU160" s="60"/>
      <c r="BV160" s="60"/>
      <c r="BW160" s="60"/>
      <c r="BX160" s="60"/>
      <c r="BY160" s="60"/>
      <c r="BZ160" s="60"/>
      <c r="CA160" s="60"/>
      <c r="CB160" s="60"/>
      <c r="CC160" s="60"/>
      <c r="CD160" s="60"/>
      <c r="CE160" s="60"/>
      <c r="CF160" s="60"/>
      <c r="CG160" s="60"/>
      <c r="CH160" s="55"/>
      <c r="CI160" s="60"/>
      <c r="CJ160" s="60"/>
      <c r="CK160" s="60"/>
      <c r="CL160" s="60"/>
      <c r="CM160" s="55"/>
      <c r="CN160" s="60"/>
      <c r="CO160" s="60"/>
      <c r="CP160" s="60"/>
      <c r="CQ160" s="60"/>
      <c r="CR160" s="60"/>
      <c r="CS160" s="60"/>
      <c r="CT160" s="60"/>
      <c r="CU160" s="60"/>
      <c r="CV160" s="60"/>
      <c r="CW160" s="60"/>
      <c r="CX160" s="60"/>
      <c r="CY160" s="60"/>
      <c r="CZ160" s="60"/>
      <c r="DA160" s="60"/>
      <c r="DB160" s="60"/>
      <c r="DC160" s="60"/>
      <c r="DD160" s="60"/>
      <c r="DE160" s="60"/>
      <c r="DF160" s="60"/>
      <c r="DG160" s="60"/>
      <c r="DH160" s="60"/>
      <c r="DI160" s="60"/>
      <c r="DJ160" s="60"/>
      <c r="DK160" s="60"/>
      <c r="DL160" s="60"/>
      <c r="DM160" s="60"/>
      <c r="DN160" s="60"/>
      <c r="DO160" s="60"/>
      <c r="DP160" s="60"/>
      <c r="DQ160" s="60"/>
      <c r="DR160" s="60"/>
      <c r="DS160" s="60"/>
      <c r="DT160" s="60"/>
      <c r="DU160" s="60"/>
      <c r="DV160" s="60"/>
      <c r="DW160" s="60"/>
      <c r="DX160" s="60"/>
      <c r="DY160" s="60"/>
      <c r="DZ160" s="60"/>
      <c r="EA160" s="60"/>
      <c r="EB160" s="60"/>
      <c r="EC160" s="60"/>
      <c r="ED160" s="60"/>
      <c r="EE160" s="60"/>
      <c r="EF160" s="60"/>
      <c r="EG160" s="60"/>
      <c r="EH160" s="60"/>
      <c r="EI160" s="60"/>
      <c r="EJ160" s="60"/>
      <c r="EK160" s="60"/>
      <c r="EL160" s="60"/>
      <c r="EM160" s="60"/>
      <c r="EN160" s="60"/>
      <c r="EO160" s="60"/>
      <c r="EP160" s="60"/>
      <c r="EQ160" s="60"/>
      <c r="ER160" s="60"/>
      <c r="ES160" s="60"/>
      <c r="ET160" s="60"/>
    </row>
    <row r="161" spans="2:150" s="1" customFormat="1" ht="30" x14ac:dyDescent="0.25">
      <c r="B161" s="210">
        <v>159</v>
      </c>
      <c r="C161" s="235">
        <v>43109</v>
      </c>
      <c r="D161" s="211" t="s">
        <v>328</v>
      </c>
      <c r="E161" s="211" t="s">
        <v>172</v>
      </c>
      <c r="F161" s="211" t="s">
        <v>43</v>
      </c>
      <c r="G161" s="211" t="s">
        <v>357</v>
      </c>
      <c r="H161" s="211" t="s">
        <v>410</v>
      </c>
      <c r="I161" s="211" t="s">
        <v>101</v>
      </c>
      <c r="J161" s="211" t="s">
        <v>134</v>
      </c>
      <c r="K161" s="245" t="s">
        <v>419</v>
      </c>
      <c r="L161" s="210">
        <v>4</v>
      </c>
      <c r="M161" s="252">
        <v>1</v>
      </c>
      <c r="N161" s="210">
        <v>4</v>
      </c>
      <c r="O161" s="212">
        <v>4</v>
      </c>
      <c r="P161" s="213">
        <v>4</v>
      </c>
      <c r="Q161" s="210">
        <v>4</v>
      </c>
      <c r="R161" s="212">
        <v>5</v>
      </c>
      <c r="S161" s="212">
        <v>5</v>
      </c>
      <c r="T161" s="212">
        <v>5</v>
      </c>
      <c r="U161" s="212">
        <v>5</v>
      </c>
      <c r="V161" s="213">
        <v>5</v>
      </c>
      <c r="W161" s="210">
        <v>5</v>
      </c>
      <c r="X161" s="213">
        <v>5</v>
      </c>
      <c r="Y161" s="254">
        <v>1</v>
      </c>
      <c r="Z161" s="213">
        <v>4</v>
      </c>
      <c r="AB161" s="60"/>
      <c r="AC161" s="60"/>
      <c r="AD161" s="60"/>
      <c r="AE161" s="60"/>
      <c r="AF161" s="60"/>
      <c r="AG161" s="60"/>
      <c r="AH161" s="60"/>
      <c r="AI161" s="60"/>
      <c r="AJ161" s="60"/>
      <c r="AK161" s="60"/>
      <c r="AL161" s="60"/>
      <c r="AM161" s="60"/>
      <c r="AN161" s="60"/>
      <c r="AO161" s="60"/>
      <c r="AP161" s="60"/>
      <c r="AQ161" s="60"/>
      <c r="AR161" s="60"/>
      <c r="AS161" s="60"/>
      <c r="AT161" s="60"/>
      <c r="AU161" s="60"/>
      <c r="AV161" s="60"/>
      <c r="AW161" s="60"/>
      <c r="AX161" s="60"/>
      <c r="BB161" s="60"/>
      <c r="BC161" s="60"/>
      <c r="BD161" s="60"/>
      <c r="BE161" s="60"/>
      <c r="BF161" s="60"/>
      <c r="BG161" s="60"/>
      <c r="BH161" s="60"/>
      <c r="BI161" s="60"/>
      <c r="BJ161" s="60"/>
      <c r="BK161" s="60"/>
      <c r="BL161" s="60"/>
      <c r="BM161" s="60"/>
      <c r="BN161" s="60"/>
      <c r="BO161" s="60"/>
      <c r="BP161" s="60"/>
      <c r="BQ161" s="55"/>
      <c r="BR161" s="161"/>
      <c r="BS161" s="60"/>
      <c r="BT161" s="60"/>
      <c r="BU161" s="60"/>
      <c r="BV161" s="60"/>
      <c r="BW161" s="60"/>
      <c r="BX161" s="60"/>
      <c r="BY161" s="60"/>
      <c r="BZ161" s="60"/>
      <c r="CA161" s="60"/>
      <c r="CB161" s="60"/>
      <c r="CC161" s="60"/>
      <c r="CD161" s="60"/>
      <c r="CE161" s="60"/>
      <c r="CF161" s="60"/>
      <c r="CG161" s="60"/>
      <c r="CH161" s="55"/>
      <c r="CI161" s="60"/>
      <c r="CJ161" s="60"/>
      <c r="CK161" s="60"/>
      <c r="CL161" s="60"/>
      <c r="CM161" s="55"/>
      <c r="CN161" s="60"/>
      <c r="CO161" s="60"/>
      <c r="CP161" s="60"/>
      <c r="CQ161" s="60"/>
      <c r="CR161" s="60"/>
      <c r="CS161" s="60"/>
      <c r="CT161" s="60"/>
      <c r="CU161" s="60"/>
      <c r="CV161" s="60"/>
      <c r="CW161" s="60"/>
      <c r="CX161" s="60"/>
      <c r="CY161" s="60"/>
      <c r="CZ161" s="60"/>
      <c r="DA161" s="60"/>
      <c r="DB161" s="60"/>
      <c r="DC161" s="60"/>
      <c r="DD161" s="60"/>
      <c r="DE161" s="60"/>
      <c r="DF161" s="60"/>
      <c r="DG161" s="60"/>
      <c r="DH161" s="60"/>
      <c r="DI161" s="60"/>
      <c r="DJ161" s="60"/>
      <c r="DK161" s="60"/>
      <c r="DL161" s="60"/>
      <c r="DM161" s="60"/>
      <c r="DN161" s="60"/>
      <c r="DO161" s="60"/>
      <c r="DP161" s="60"/>
      <c r="DQ161" s="60"/>
      <c r="DR161" s="60"/>
      <c r="DS161" s="60"/>
      <c r="DT161" s="60"/>
      <c r="DU161" s="60"/>
      <c r="DV161" s="60"/>
      <c r="DW161" s="60"/>
      <c r="DX161" s="60"/>
      <c r="DY161" s="60"/>
      <c r="DZ161" s="60"/>
      <c r="EA161" s="60"/>
      <c r="EB161" s="60"/>
      <c r="EC161" s="60"/>
      <c r="ED161" s="60"/>
      <c r="EE161" s="60"/>
      <c r="EF161" s="60"/>
      <c r="EG161" s="60"/>
      <c r="EH161" s="60"/>
      <c r="EI161" s="60"/>
      <c r="EJ161" s="60"/>
      <c r="EK161" s="60"/>
      <c r="EL161" s="60"/>
      <c r="EM161" s="60"/>
      <c r="EN161" s="60"/>
      <c r="EO161" s="60"/>
      <c r="EP161" s="60"/>
      <c r="EQ161" s="60"/>
      <c r="ER161" s="60"/>
      <c r="ES161" s="60"/>
      <c r="ET161" s="60"/>
    </row>
    <row r="162" spans="2:150" s="1" customFormat="1" ht="30" x14ac:dyDescent="0.25">
      <c r="B162" s="210">
        <v>160</v>
      </c>
      <c r="C162" s="235">
        <v>43109</v>
      </c>
      <c r="D162" s="211" t="s">
        <v>331</v>
      </c>
      <c r="E162" s="211" t="s">
        <v>74</v>
      </c>
      <c r="F162" s="211" t="s">
        <v>385</v>
      </c>
      <c r="G162" s="211" t="s">
        <v>71</v>
      </c>
      <c r="H162" s="211" t="s">
        <v>410</v>
      </c>
      <c r="I162" s="211" t="s">
        <v>95</v>
      </c>
      <c r="J162" s="211" t="s">
        <v>128</v>
      </c>
      <c r="K162" s="245" t="s">
        <v>418</v>
      </c>
      <c r="L162" s="210">
        <v>3</v>
      </c>
      <c r="M162" s="252">
        <v>1</v>
      </c>
      <c r="N162" s="210">
        <v>5</v>
      </c>
      <c r="O162" s="212">
        <v>5</v>
      </c>
      <c r="P162" s="213">
        <v>5</v>
      </c>
      <c r="Q162" s="210">
        <v>4</v>
      </c>
      <c r="R162" s="212">
        <v>5</v>
      </c>
      <c r="S162" s="212">
        <v>5</v>
      </c>
      <c r="T162" s="212">
        <v>4</v>
      </c>
      <c r="U162" s="212">
        <v>5</v>
      </c>
      <c r="V162" s="213">
        <v>5</v>
      </c>
      <c r="W162" s="210">
        <v>4</v>
      </c>
      <c r="X162" s="213"/>
      <c r="Y162" s="254">
        <v>1</v>
      </c>
      <c r="Z162" s="213">
        <v>4</v>
      </c>
      <c r="AB162" s="60"/>
      <c r="AC162" s="60"/>
      <c r="AD162" s="60"/>
      <c r="AE162" s="60"/>
      <c r="AF162" s="60"/>
      <c r="AG162" s="60"/>
      <c r="AH162" s="60"/>
      <c r="AI162" s="60"/>
      <c r="AJ162" s="60"/>
      <c r="AK162" s="60"/>
      <c r="AL162" s="60"/>
      <c r="AM162" s="60"/>
      <c r="AN162" s="60"/>
      <c r="AO162" s="60"/>
      <c r="AP162" s="60"/>
      <c r="AQ162" s="60"/>
      <c r="AR162" s="60"/>
      <c r="AS162" s="60"/>
      <c r="AT162" s="60"/>
      <c r="AU162" s="60"/>
      <c r="AV162" s="60"/>
      <c r="AW162" s="60"/>
      <c r="AX162" s="60"/>
      <c r="BB162" s="60"/>
      <c r="BC162" s="60"/>
      <c r="BD162" s="60"/>
      <c r="BE162" s="60"/>
      <c r="BF162" s="60"/>
      <c r="BG162" s="60"/>
      <c r="BH162" s="60"/>
      <c r="BI162" s="60"/>
      <c r="BJ162" s="60"/>
      <c r="BK162" s="60"/>
      <c r="BL162" s="60"/>
      <c r="BM162" s="60"/>
      <c r="BN162" s="60"/>
      <c r="BO162" s="60"/>
      <c r="BP162" s="60"/>
      <c r="BQ162" s="55"/>
      <c r="BR162" s="161"/>
      <c r="BS162" s="60"/>
      <c r="BT162" s="60"/>
      <c r="BU162" s="60"/>
      <c r="BV162" s="60"/>
      <c r="BW162" s="60"/>
      <c r="BX162" s="60"/>
      <c r="BY162" s="60"/>
      <c r="BZ162" s="60"/>
      <c r="CA162" s="60"/>
      <c r="CB162" s="60"/>
      <c r="CC162" s="60"/>
      <c r="CD162" s="60"/>
      <c r="CE162" s="60"/>
      <c r="CF162" s="60"/>
      <c r="CG162" s="60"/>
      <c r="CH162" s="55"/>
      <c r="CI162" s="60"/>
      <c r="CJ162" s="60"/>
      <c r="CK162" s="60"/>
      <c r="CL162" s="60"/>
      <c r="CM162" s="55"/>
      <c r="CN162" s="60"/>
      <c r="CO162" s="60"/>
      <c r="CP162" s="60"/>
      <c r="CQ162" s="60"/>
      <c r="CR162" s="60"/>
      <c r="CS162" s="60"/>
      <c r="CT162" s="60"/>
      <c r="CU162" s="60"/>
      <c r="CV162" s="60"/>
      <c r="CW162" s="60"/>
      <c r="CX162" s="60"/>
      <c r="CY162" s="60"/>
      <c r="CZ162" s="60"/>
      <c r="DA162" s="60"/>
      <c r="DB162" s="60"/>
      <c r="DC162" s="60"/>
      <c r="DD162" s="60"/>
      <c r="DE162" s="60"/>
      <c r="DF162" s="60"/>
      <c r="DG162" s="60"/>
      <c r="DH162" s="60"/>
      <c r="DI162" s="60"/>
      <c r="DJ162" s="60"/>
      <c r="DK162" s="60"/>
      <c r="DL162" s="60"/>
      <c r="DM162" s="60"/>
      <c r="DN162" s="60"/>
      <c r="DO162" s="60"/>
      <c r="DP162" s="60"/>
      <c r="DQ162" s="60"/>
      <c r="DR162" s="60"/>
      <c r="DS162" s="60"/>
      <c r="DT162" s="60"/>
      <c r="DU162" s="60"/>
      <c r="DV162" s="60"/>
      <c r="DW162" s="60"/>
      <c r="DX162" s="60"/>
      <c r="DY162" s="60"/>
      <c r="DZ162" s="60"/>
      <c r="EA162" s="60"/>
      <c r="EB162" s="60"/>
      <c r="EC162" s="60"/>
      <c r="ED162" s="60"/>
      <c r="EE162" s="60"/>
      <c r="EF162" s="60"/>
      <c r="EG162" s="60"/>
      <c r="EH162" s="60"/>
      <c r="EI162" s="60"/>
      <c r="EJ162" s="60"/>
      <c r="EK162" s="60"/>
      <c r="EL162" s="60"/>
      <c r="EM162" s="60"/>
      <c r="EN162" s="60"/>
      <c r="EO162" s="60"/>
      <c r="EP162" s="60"/>
      <c r="EQ162" s="60"/>
      <c r="ER162" s="60"/>
      <c r="ES162" s="60"/>
      <c r="ET162" s="60"/>
    </row>
    <row r="163" spans="2:150" s="1" customFormat="1" x14ac:dyDescent="0.25">
      <c r="B163" s="210">
        <v>161</v>
      </c>
      <c r="C163" s="235">
        <v>43109</v>
      </c>
      <c r="D163" s="211" t="s">
        <v>328</v>
      </c>
      <c r="E163" s="211" t="s">
        <v>74</v>
      </c>
      <c r="F163" s="211" t="s">
        <v>43</v>
      </c>
      <c r="G163" s="211" t="s">
        <v>357</v>
      </c>
      <c r="H163" s="211" t="s">
        <v>411</v>
      </c>
      <c r="I163" s="211" t="s">
        <v>116</v>
      </c>
      <c r="J163" s="211" t="s">
        <v>149</v>
      </c>
      <c r="K163" s="245" t="s">
        <v>419</v>
      </c>
      <c r="L163" s="210">
        <v>4</v>
      </c>
      <c r="M163" s="252">
        <v>1</v>
      </c>
      <c r="N163" s="210">
        <v>4</v>
      </c>
      <c r="O163" s="212">
        <v>4</v>
      </c>
      <c r="P163" s="213">
        <v>4</v>
      </c>
      <c r="Q163" s="210">
        <v>3</v>
      </c>
      <c r="R163" s="212">
        <v>4</v>
      </c>
      <c r="S163" s="212">
        <v>3</v>
      </c>
      <c r="T163" s="212">
        <v>3</v>
      </c>
      <c r="U163" s="212">
        <v>3</v>
      </c>
      <c r="V163" s="213">
        <v>4</v>
      </c>
      <c r="W163" s="210">
        <v>4</v>
      </c>
      <c r="X163" s="213">
        <v>4</v>
      </c>
      <c r="Y163" s="254">
        <v>1</v>
      </c>
      <c r="Z163" s="213">
        <v>3</v>
      </c>
      <c r="AB163" s="60"/>
      <c r="AC163" s="60"/>
      <c r="AD163" s="60"/>
      <c r="AE163" s="60"/>
      <c r="AF163" s="60"/>
      <c r="AG163" s="60"/>
      <c r="AH163" s="60"/>
      <c r="AI163" s="60"/>
      <c r="AJ163" s="60"/>
      <c r="AK163" s="60"/>
      <c r="AL163" s="60"/>
      <c r="AM163" s="60"/>
      <c r="AN163" s="60"/>
      <c r="AO163" s="60"/>
      <c r="AP163" s="60"/>
      <c r="AQ163" s="60"/>
      <c r="AR163" s="60"/>
      <c r="AS163" s="60"/>
      <c r="AT163" s="60"/>
      <c r="AU163" s="60"/>
      <c r="AV163" s="60"/>
      <c r="AW163" s="60"/>
      <c r="AX163" s="60"/>
      <c r="BB163" s="60"/>
      <c r="BC163" s="60"/>
      <c r="BD163" s="60"/>
      <c r="BE163" s="60"/>
      <c r="BF163" s="60"/>
      <c r="BG163" s="60"/>
      <c r="BH163" s="60"/>
      <c r="BI163" s="60"/>
      <c r="BJ163" s="60"/>
      <c r="BK163" s="60"/>
      <c r="BL163" s="60"/>
      <c r="BM163" s="60"/>
      <c r="BN163" s="60"/>
      <c r="BO163" s="60"/>
      <c r="BP163" s="60"/>
      <c r="BQ163" s="55"/>
      <c r="BR163" s="161"/>
      <c r="BS163" s="60"/>
      <c r="BT163" s="60"/>
      <c r="BU163" s="60"/>
      <c r="BV163" s="60"/>
      <c r="BW163" s="60"/>
      <c r="BX163" s="60"/>
      <c r="BY163" s="60"/>
      <c r="BZ163" s="60"/>
      <c r="CA163" s="60"/>
      <c r="CB163" s="60"/>
      <c r="CC163" s="60"/>
      <c r="CD163" s="60"/>
      <c r="CE163" s="60"/>
      <c r="CF163" s="60"/>
      <c r="CG163" s="60"/>
      <c r="CH163" s="55"/>
      <c r="CI163" s="60"/>
      <c r="CJ163" s="60"/>
      <c r="CK163" s="60"/>
      <c r="CL163" s="60"/>
      <c r="CM163" s="55"/>
      <c r="CN163" s="60"/>
      <c r="CO163" s="60"/>
      <c r="CP163" s="60"/>
      <c r="CQ163" s="60"/>
      <c r="CR163" s="60"/>
      <c r="CS163" s="60"/>
      <c r="CT163" s="60"/>
      <c r="CU163" s="60"/>
      <c r="CV163" s="60"/>
      <c r="CW163" s="60"/>
      <c r="CX163" s="60"/>
      <c r="CY163" s="60"/>
      <c r="CZ163" s="60"/>
      <c r="DA163" s="60"/>
      <c r="DB163" s="60"/>
      <c r="DC163" s="60"/>
      <c r="DD163" s="60"/>
      <c r="DE163" s="60"/>
      <c r="DF163" s="60"/>
      <c r="DG163" s="60"/>
      <c r="DH163" s="60"/>
      <c r="DI163" s="60"/>
      <c r="DJ163" s="60"/>
      <c r="DK163" s="60"/>
      <c r="DL163" s="60"/>
      <c r="DM163" s="60"/>
      <c r="DN163" s="60"/>
      <c r="DO163" s="60"/>
      <c r="DP163" s="60"/>
      <c r="DQ163" s="60"/>
      <c r="DR163" s="60"/>
      <c r="DS163" s="60"/>
      <c r="DT163" s="60"/>
      <c r="DU163" s="60"/>
      <c r="DV163" s="60"/>
      <c r="DW163" s="60"/>
      <c r="DX163" s="60"/>
      <c r="DY163" s="60"/>
      <c r="DZ163" s="60"/>
      <c r="EA163" s="60"/>
      <c r="EB163" s="60"/>
      <c r="EC163" s="60"/>
      <c r="ED163" s="60"/>
      <c r="EE163" s="60"/>
      <c r="EF163" s="60"/>
      <c r="EG163" s="60"/>
      <c r="EH163" s="60"/>
      <c r="EI163" s="60"/>
      <c r="EJ163" s="60"/>
      <c r="EK163" s="60"/>
      <c r="EL163" s="60"/>
      <c r="EM163" s="60"/>
      <c r="EN163" s="60"/>
      <c r="EO163" s="60"/>
      <c r="EP163" s="60"/>
      <c r="EQ163" s="60"/>
      <c r="ER163" s="60"/>
      <c r="ES163" s="60"/>
      <c r="ET163" s="60"/>
    </row>
    <row r="164" spans="2:150" s="1" customFormat="1" ht="30" x14ac:dyDescent="0.25">
      <c r="B164" s="210">
        <v>162</v>
      </c>
      <c r="C164" s="235">
        <v>43109</v>
      </c>
      <c r="D164" s="211" t="s">
        <v>328</v>
      </c>
      <c r="E164" s="211" t="s">
        <v>75</v>
      </c>
      <c r="F164" s="211" t="s">
        <v>43</v>
      </c>
      <c r="G164" s="211" t="s">
        <v>357</v>
      </c>
      <c r="H164" s="211" t="s">
        <v>410</v>
      </c>
      <c r="I164" s="211" t="s">
        <v>92</v>
      </c>
      <c r="J164" s="211" t="s">
        <v>126</v>
      </c>
      <c r="K164" s="245" t="s">
        <v>418</v>
      </c>
      <c r="L164" s="210">
        <v>2</v>
      </c>
      <c r="M164" s="252">
        <v>1</v>
      </c>
      <c r="N164" s="210">
        <v>3</v>
      </c>
      <c r="O164" s="212">
        <v>3</v>
      </c>
      <c r="P164" s="213">
        <v>3</v>
      </c>
      <c r="Q164" s="210">
        <v>3</v>
      </c>
      <c r="R164" s="212">
        <v>4</v>
      </c>
      <c r="S164" s="212">
        <v>4</v>
      </c>
      <c r="T164" s="212">
        <v>2</v>
      </c>
      <c r="U164" s="212">
        <v>2</v>
      </c>
      <c r="V164" s="213">
        <v>2</v>
      </c>
      <c r="W164" s="210">
        <v>3</v>
      </c>
      <c r="X164" s="213">
        <v>3</v>
      </c>
      <c r="Y164" s="254">
        <v>1</v>
      </c>
      <c r="Z164" s="213">
        <v>3</v>
      </c>
      <c r="AB164" s="60"/>
      <c r="AC164" s="60"/>
      <c r="AD164" s="60"/>
      <c r="AE164" s="60"/>
      <c r="AF164" s="60"/>
      <c r="AG164" s="60"/>
      <c r="AH164" s="60"/>
      <c r="AI164" s="60"/>
      <c r="AJ164" s="60"/>
      <c r="AK164" s="60"/>
      <c r="AL164" s="60"/>
      <c r="AM164" s="60"/>
      <c r="AN164" s="60"/>
      <c r="AO164" s="60"/>
      <c r="AP164" s="60"/>
      <c r="AQ164" s="60"/>
      <c r="AR164" s="60"/>
      <c r="AS164" s="60"/>
      <c r="AT164" s="60"/>
      <c r="AU164" s="60"/>
      <c r="AV164" s="60"/>
      <c r="AW164" s="60"/>
      <c r="AX164" s="60"/>
      <c r="BB164" s="60"/>
      <c r="BC164" s="60"/>
      <c r="BD164" s="60"/>
      <c r="BE164" s="60"/>
      <c r="BF164" s="60"/>
      <c r="BG164" s="60"/>
      <c r="BH164" s="60"/>
      <c r="BI164" s="60"/>
      <c r="BJ164" s="60"/>
      <c r="BK164" s="60"/>
      <c r="BL164" s="60"/>
      <c r="BM164" s="60"/>
      <c r="BN164" s="60"/>
      <c r="BO164" s="60"/>
      <c r="BP164" s="60"/>
      <c r="BQ164" s="55"/>
      <c r="BR164" s="161"/>
      <c r="BS164" s="60"/>
      <c r="BT164" s="60"/>
      <c r="BU164" s="60"/>
      <c r="BV164" s="60"/>
      <c r="BW164" s="60"/>
      <c r="BX164" s="60"/>
      <c r="BY164" s="60"/>
      <c r="BZ164" s="60"/>
      <c r="CA164" s="60"/>
      <c r="CB164" s="60"/>
      <c r="CC164" s="60"/>
      <c r="CD164" s="60"/>
      <c r="CE164" s="60"/>
      <c r="CF164" s="60"/>
      <c r="CG164" s="60"/>
      <c r="CH164" s="55"/>
      <c r="CI164" s="60"/>
      <c r="CJ164" s="60"/>
      <c r="CK164" s="60"/>
      <c r="CL164" s="60"/>
      <c r="CM164" s="55"/>
      <c r="CN164" s="60"/>
      <c r="CO164" s="60"/>
      <c r="CP164" s="60"/>
      <c r="CQ164" s="60"/>
      <c r="CR164" s="60"/>
      <c r="CS164" s="60"/>
      <c r="CT164" s="60"/>
      <c r="CU164" s="60"/>
      <c r="CV164" s="60"/>
      <c r="CW164" s="60"/>
      <c r="CX164" s="60"/>
      <c r="CY164" s="60"/>
      <c r="CZ164" s="60"/>
      <c r="DA164" s="60"/>
      <c r="DB164" s="60"/>
      <c r="DC164" s="60"/>
      <c r="DD164" s="60"/>
      <c r="DE164" s="60"/>
      <c r="DF164" s="60"/>
      <c r="DG164" s="60"/>
      <c r="DH164" s="60"/>
      <c r="DI164" s="60"/>
      <c r="DJ164" s="60"/>
      <c r="DK164" s="60"/>
      <c r="DL164" s="60"/>
      <c r="DM164" s="60"/>
      <c r="DN164" s="60"/>
      <c r="DO164" s="60"/>
      <c r="DP164" s="60"/>
      <c r="DQ164" s="60"/>
      <c r="DR164" s="60"/>
      <c r="DS164" s="60"/>
      <c r="DT164" s="60"/>
      <c r="DU164" s="60"/>
      <c r="DV164" s="60"/>
      <c r="DW164" s="60"/>
      <c r="DX164" s="60"/>
      <c r="DY164" s="60"/>
      <c r="DZ164" s="60"/>
      <c r="EA164" s="60"/>
      <c r="EB164" s="60"/>
      <c r="EC164" s="60"/>
      <c r="ED164" s="60"/>
      <c r="EE164" s="60"/>
      <c r="EF164" s="60"/>
      <c r="EG164" s="60"/>
      <c r="EH164" s="60"/>
      <c r="EI164" s="60"/>
      <c r="EJ164" s="60"/>
      <c r="EK164" s="60"/>
      <c r="EL164" s="60"/>
      <c r="EM164" s="60"/>
      <c r="EN164" s="60"/>
      <c r="EO164" s="60"/>
      <c r="EP164" s="60"/>
      <c r="EQ164" s="60"/>
      <c r="ER164" s="60"/>
      <c r="ES164" s="60"/>
      <c r="ET164" s="60"/>
    </row>
    <row r="165" spans="2:150" s="1" customFormat="1" ht="30" x14ac:dyDescent="0.25">
      <c r="B165" s="210">
        <v>163</v>
      </c>
      <c r="C165" s="235">
        <v>43109</v>
      </c>
      <c r="D165" s="211" t="s">
        <v>331</v>
      </c>
      <c r="E165" s="211" t="s">
        <v>74</v>
      </c>
      <c r="F165" s="211" t="s">
        <v>83</v>
      </c>
      <c r="G165" s="211" t="s">
        <v>71</v>
      </c>
      <c r="H165" s="211" t="s">
        <v>410</v>
      </c>
      <c r="I165" s="211" t="s">
        <v>94</v>
      </c>
      <c r="J165" s="211" t="s">
        <v>127</v>
      </c>
      <c r="K165" s="245" t="s">
        <v>419</v>
      </c>
      <c r="L165" s="210">
        <v>5</v>
      </c>
      <c r="M165" s="252">
        <v>1</v>
      </c>
      <c r="N165" s="210">
        <v>4</v>
      </c>
      <c r="O165" s="212">
        <v>4</v>
      </c>
      <c r="P165" s="213">
        <v>4</v>
      </c>
      <c r="Q165" s="210">
        <v>5</v>
      </c>
      <c r="R165" s="212">
        <v>5</v>
      </c>
      <c r="S165" s="212">
        <v>5</v>
      </c>
      <c r="T165" s="212">
        <v>5</v>
      </c>
      <c r="U165" s="212">
        <v>4</v>
      </c>
      <c r="V165" s="213">
        <v>5</v>
      </c>
      <c r="W165" s="210">
        <v>5</v>
      </c>
      <c r="X165" s="213">
        <v>5</v>
      </c>
      <c r="Y165" s="254">
        <v>1</v>
      </c>
      <c r="Z165" s="213">
        <v>5</v>
      </c>
      <c r="AB165" s="60"/>
      <c r="AC165" s="60"/>
      <c r="AD165" s="60"/>
      <c r="AE165" s="60"/>
      <c r="AF165" s="60"/>
      <c r="AG165" s="60"/>
      <c r="AH165" s="60"/>
      <c r="AI165" s="60"/>
      <c r="AJ165" s="60"/>
      <c r="AK165" s="60"/>
      <c r="AL165" s="60"/>
      <c r="AM165" s="60"/>
      <c r="AN165" s="60"/>
      <c r="AO165" s="60"/>
      <c r="AP165" s="60"/>
      <c r="AQ165" s="60"/>
      <c r="AR165" s="60"/>
      <c r="AS165" s="60"/>
      <c r="AT165" s="60"/>
      <c r="AU165" s="60"/>
      <c r="AV165" s="60"/>
      <c r="AW165" s="60"/>
      <c r="AX165" s="60"/>
      <c r="BB165" s="60"/>
      <c r="BC165" s="60"/>
      <c r="BD165" s="60"/>
      <c r="BE165" s="60"/>
      <c r="BF165" s="60"/>
      <c r="BG165" s="60"/>
      <c r="BH165" s="60"/>
      <c r="BI165" s="60"/>
      <c r="BJ165" s="60"/>
      <c r="BK165" s="60"/>
      <c r="BL165" s="60"/>
      <c r="BM165" s="60"/>
      <c r="BN165" s="60"/>
      <c r="BO165" s="60"/>
      <c r="BP165" s="60"/>
      <c r="BQ165" s="55"/>
      <c r="BR165" s="161"/>
      <c r="BS165" s="60"/>
      <c r="BT165" s="60"/>
      <c r="BU165" s="60"/>
      <c r="BV165" s="60"/>
      <c r="BW165" s="60"/>
      <c r="BX165" s="60"/>
      <c r="BY165" s="60"/>
      <c r="BZ165" s="60"/>
      <c r="CA165" s="60"/>
      <c r="CB165" s="60"/>
      <c r="CC165" s="60"/>
      <c r="CD165" s="60"/>
      <c r="CE165" s="60"/>
      <c r="CF165" s="60"/>
      <c r="CG165" s="60"/>
      <c r="CH165" s="55"/>
      <c r="CI165" s="60"/>
      <c r="CJ165" s="60"/>
      <c r="CK165" s="60"/>
      <c r="CL165" s="60"/>
      <c r="CM165" s="55"/>
      <c r="CN165" s="60"/>
      <c r="CO165" s="60"/>
      <c r="CP165" s="60"/>
      <c r="CQ165" s="60"/>
      <c r="CR165" s="60"/>
      <c r="CS165" s="60"/>
      <c r="CT165" s="60"/>
      <c r="CU165" s="60"/>
      <c r="CV165" s="60"/>
      <c r="CW165" s="60"/>
      <c r="CX165" s="60"/>
      <c r="CY165" s="60"/>
      <c r="CZ165" s="60"/>
      <c r="DA165" s="60"/>
      <c r="DB165" s="60"/>
      <c r="DC165" s="60"/>
      <c r="DD165" s="60"/>
      <c r="DE165" s="60"/>
      <c r="DF165" s="60"/>
      <c r="DG165" s="60"/>
      <c r="DH165" s="60"/>
      <c r="DI165" s="60"/>
      <c r="DJ165" s="60"/>
      <c r="DK165" s="60"/>
      <c r="DL165" s="60"/>
      <c r="DM165" s="60"/>
      <c r="DN165" s="60"/>
      <c r="DO165" s="60"/>
      <c r="DP165" s="60"/>
      <c r="DQ165" s="60"/>
      <c r="DR165" s="60"/>
      <c r="DS165" s="60"/>
      <c r="DT165" s="60"/>
      <c r="DU165" s="60"/>
      <c r="DV165" s="60"/>
      <c r="DW165" s="60"/>
      <c r="DX165" s="60"/>
      <c r="DY165" s="60"/>
      <c r="DZ165" s="60"/>
      <c r="EA165" s="60"/>
      <c r="EB165" s="60"/>
      <c r="EC165" s="60"/>
      <c r="ED165" s="60"/>
      <c r="EE165" s="60"/>
      <c r="EF165" s="60"/>
      <c r="EG165" s="60"/>
      <c r="EH165" s="60"/>
      <c r="EI165" s="60"/>
      <c r="EJ165" s="60"/>
      <c r="EK165" s="60"/>
      <c r="EL165" s="60"/>
      <c r="EM165" s="60"/>
      <c r="EN165" s="60"/>
      <c r="EO165" s="60"/>
      <c r="EP165" s="60"/>
      <c r="EQ165" s="60"/>
      <c r="ER165" s="60"/>
      <c r="ES165" s="60"/>
      <c r="ET165" s="60"/>
    </row>
    <row r="166" spans="2:150" s="1" customFormat="1" ht="30" x14ac:dyDescent="0.25">
      <c r="B166" s="210">
        <v>164</v>
      </c>
      <c r="C166" s="235">
        <v>43109</v>
      </c>
      <c r="D166" s="211" t="s">
        <v>328</v>
      </c>
      <c r="E166" s="211" t="s">
        <v>74</v>
      </c>
      <c r="F166" s="211" t="s">
        <v>43</v>
      </c>
      <c r="G166" s="211" t="s">
        <v>357</v>
      </c>
      <c r="H166" s="211" t="s">
        <v>410</v>
      </c>
      <c r="I166" s="211" t="s">
        <v>91</v>
      </c>
      <c r="J166" s="211" t="s">
        <v>125</v>
      </c>
      <c r="K166" s="245" t="s">
        <v>418</v>
      </c>
      <c r="L166" s="210">
        <v>3</v>
      </c>
      <c r="M166" s="252">
        <v>1</v>
      </c>
      <c r="N166" s="210">
        <v>4</v>
      </c>
      <c r="O166" s="212">
        <v>3</v>
      </c>
      <c r="P166" s="213">
        <v>4</v>
      </c>
      <c r="Q166" s="210">
        <v>5</v>
      </c>
      <c r="R166" s="212">
        <v>5</v>
      </c>
      <c r="S166" s="212">
        <v>5</v>
      </c>
      <c r="T166" s="212">
        <v>4</v>
      </c>
      <c r="U166" s="212">
        <v>5</v>
      </c>
      <c r="V166" s="213">
        <v>5</v>
      </c>
      <c r="W166" s="210">
        <v>4</v>
      </c>
      <c r="X166" s="213">
        <v>4</v>
      </c>
      <c r="Y166" s="254">
        <v>1</v>
      </c>
      <c r="Z166" s="213">
        <v>4</v>
      </c>
      <c r="AB166" s="60"/>
      <c r="AC166" s="60"/>
      <c r="AD166" s="60"/>
      <c r="AE166" s="60"/>
      <c r="AF166" s="60"/>
      <c r="AG166" s="60"/>
      <c r="AH166" s="60"/>
      <c r="AI166" s="60"/>
      <c r="AJ166" s="60"/>
      <c r="AK166" s="60"/>
      <c r="AL166" s="60"/>
      <c r="AM166" s="60"/>
      <c r="AN166" s="60"/>
      <c r="AO166" s="60"/>
      <c r="AP166" s="60"/>
      <c r="AQ166" s="60"/>
      <c r="AR166" s="60"/>
      <c r="AS166" s="60"/>
      <c r="AT166" s="60"/>
      <c r="AU166" s="60"/>
      <c r="AV166" s="60"/>
      <c r="AW166" s="60"/>
      <c r="AX166" s="60"/>
      <c r="BB166" s="60"/>
      <c r="BC166" s="60"/>
      <c r="BD166" s="60"/>
      <c r="BE166" s="60"/>
      <c r="BF166" s="60"/>
      <c r="BG166" s="60"/>
      <c r="BH166" s="60"/>
      <c r="BI166" s="60"/>
      <c r="BJ166" s="60"/>
      <c r="BK166" s="60"/>
      <c r="BL166" s="60"/>
      <c r="BM166" s="60"/>
      <c r="BN166" s="60"/>
      <c r="BO166" s="60"/>
      <c r="BP166" s="60"/>
      <c r="BQ166" s="55"/>
      <c r="BR166" s="161"/>
      <c r="BS166" s="60"/>
      <c r="BT166" s="60"/>
      <c r="BU166" s="60"/>
      <c r="BV166" s="60"/>
      <c r="BW166" s="60"/>
      <c r="BX166" s="60"/>
      <c r="BY166" s="60"/>
      <c r="BZ166" s="60"/>
      <c r="CA166" s="60"/>
      <c r="CB166" s="60"/>
      <c r="CC166" s="60"/>
      <c r="CD166" s="60"/>
      <c r="CE166" s="60"/>
      <c r="CF166" s="60"/>
      <c r="CG166" s="60"/>
      <c r="CH166" s="55"/>
      <c r="CI166" s="60"/>
      <c r="CJ166" s="60"/>
      <c r="CK166" s="60"/>
      <c r="CL166" s="60"/>
      <c r="CM166" s="55"/>
      <c r="CN166" s="60"/>
      <c r="CO166" s="60"/>
      <c r="CP166" s="60"/>
      <c r="CQ166" s="60"/>
      <c r="CR166" s="60"/>
      <c r="CS166" s="60"/>
      <c r="CT166" s="60"/>
      <c r="CU166" s="60"/>
      <c r="CV166" s="60"/>
      <c r="CW166" s="60"/>
      <c r="CX166" s="60"/>
      <c r="CY166" s="60"/>
      <c r="CZ166" s="60"/>
      <c r="DA166" s="60"/>
      <c r="DB166" s="60"/>
      <c r="DC166" s="60"/>
      <c r="DD166" s="60"/>
      <c r="DE166" s="60"/>
      <c r="DF166" s="60"/>
      <c r="DG166" s="60"/>
      <c r="DH166" s="60"/>
      <c r="DI166" s="60"/>
      <c r="DJ166" s="60"/>
      <c r="DK166" s="60"/>
      <c r="DL166" s="60"/>
      <c r="DM166" s="60"/>
      <c r="DN166" s="60"/>
      <c r="DO166" s="60"/>
      <c r="DP166" s="60"/>
      <c r="DQ166" s="60"/>
      <c r="DR166" s="60"/>
      <c r="DS166" s="60"/>
      <c r="DT166" s="60"/>
      <c r="DU166" s="60"/>
      <c r="DV166" s="60"/>
      <c r="DW166" s="60"/>
      <c r="DX166" s="60"/>
      <c r="DY166" s="60"/>
      <c r="DZ166" s="60"/>
      <c r="EA166" s="60"/>
      <c r="EB166" s="60"/>
      <c r="EC166" s="60"/>
      <c r="ED166" s="60"/>
      <c r="EE166" s="60"/>
      <c r="EF166" s="60"/>
      <c r="EG166" s="60"/>
      <c r="EH166" s="60"/>
      <c r="EI166" s="60"/>
      <c r="EJ166" s="60"/>
      <c r="EK166" s="60"/>
      <c r="EL166" s="60"/>
      <c r="EM166" s="60"/>
      <c r="EN166" s="60"/>
      <c r="EO166" s="60"/>
      <c r="EP166" s="60"/>
      <c r="EQ166" s="60"/>
      <c r="ER166" s="60"/>
      <c r="ES166" s="60"/>
      <c r="ET166" s="60"/>
    </row>
    <row r="167" spans="2:150" s="1" customFormat="1" x14ac:dyDescent="0.25">
      <c r="B167" s="210">
        <v>165</v>
      </c>
      <c r="C167" s="235">
        <v>43109</v>
      </c>
      <c r="D167" s="211" t="s">
        <v>328</v>
      </c>
      <c r="E167" s="211" t="s">
        <v>74</v>
      </c>
      <c r="F167" s="211" t="s">
        <v>43</v>
      </c>
      <c r="G167" s="211" t="s">
        <v>357</v>
      </c>
      <c r="H167" s="211" t="s">
        <v>411</v>
      </c>
      <c r="I167" s="211" t="s">
        <v>98</v>
      </c>
      <c r="J167" s="211" t="s">
        <v>131</v>
      </c>
      <c r="K167" s="245" t="s">
        <v>418</v>
      </c>
      <c r="L167" s="210">
        <v>2</v>
      </c>
      <c r="M167" s="252">
        <v>1</v>
      </c>
      <c r="N167" s="210">
        <v>4</v>
      </c>
      <c r="O167" s="212">
        <v>3</v>
      </c>
      <c r="P167" s="213">
        <v>4</v>
      </c>
      <c r="Q167" s="210">
        <v>4</v>
      </c>
      <c r="R167" s="212">
        <v>5</v>
      </c>
      <c r="S167" s="212">
        <v>5</v>
      </c>
      <c r="T167" s="212">
        <v>2</v>
      </c>
      <c r="U167" s="212">
        <v>4</v>
      </c>
      <c r="V167" s="213">
        <v>3</v>
      </c>
      <c r="W167" s="210">
        <v>4</v>
      </c>
      <c r="X167" s="213"/>
      <c r="Y167" s="254">
        <v>1</v>
      </c>
      <c r="Z167" s="213">
        <v>3</v>
      </c>
      <c r="AB167" s="60"/>
      <c r="AC167" s="60"/>
      <c r="AD167" s="60"/>
      <c r="AE167" s="60"/>
      <c r="AF167" s="60"/>
      <c r="AG167" s="60"/>
      <c r="AH167" s="60"/>
      <c r="AI167" s="60"/>
      <c r="AJ167" s="60"/>
      <c r="AK167" s="60"/>
      <c r="AL167" s="60"/>
      <c r="AM167" s="60"/>
      <c r="AN167" s="60"/>
      <c r="AO167" s="60"/>
      <c r="AP167" s="60"/>
      <c r="AQ167" s="60"/>
      <c r="AR167" s="60"/>
      <c r="AS167" s="60"/>
      <c r="AT167" s="60"/>
      <c r="AU167" s="60"/>
      <c r="AV167" s="60"/>
      <c r="AW167" s="60"/>
      <c r="AX167" s="60"/>
      <c r="BB167" s="60"/>
      <c r="BC167" s="60"/>
      <c r="BD167" s="60"/>
      <c r="BE167" s="60"/>
      <c r="BF167" s="60"/>
      <c r="BG167" s="60"/>
      <c r="BH167" s="60"/>
      <c r="BI167" s="60"/>
      <c r="BJ167" s="60"/>
      <c r="BK167" s="60"/>
      <c r="BL167" s="60"/>
      <c r="BM167" s="60"/>
      <c r="BN167" s="60"/>
      <c r="BO167" s="60"/>
      <c r="BP167" s="60"/>
      <c r="BQ167" s="55"/>
      <c r="BR167" s="161"/>
      <c r="BS167" s="60"/>
      <c r="BT167" s="60"/>
      <c r="BU167" s="60"/>
      <c r="BV167" s="60"/>
      <c r="BW167" s="60"/>
      <c r="BX167" s="60"/>
      <c r="BY167" s="60"/>
      <c r="BZ167" s="60"/>
      <c r="CA167" s="60"/>
      <c r="CB167" s="60"/>
      <c r="CC167" s="60"/>
      <c r="CD167" s="60"/>
      <c r="CE167" s="60"/>
      <c r="CF167" s="60"/>
      <c r="CG167" s="60"/>
      <c r="CH167" s="55"/>
      <c r="CI167" s="60"/>
      <c r="CJ167" s="60"/>
      <c r="CK167" s="60"/>
      <c r="CL167" s="60"/>
      <c r="CM167" s="55"/>
      <c r="CN167" s="60"/>
      <c r="CO167" s="60"/>
      <c r="CP167" s="60"/>
      <c r="CQ167" s="60"/>
      <c r="CR167" s="60"/>
      <c r="CS167" s="60"/>
      <c r="CT167" s="60"/>
      <c r="CU167" s="60"/>
      <c r="CV167" s="60"/>
      <c r="CW167" s="60"/>
      <c r="CX167" s="60"/>
      <c r="CY167" s="60"/>
      <c r="CZ167" s="60"/>
      <c r="DA167" s="60"/>
      <c r="DB167" s="60"/>
      <c r="DC167" s="60"/>
      <c r="DD167" s="60"/>
      <c r="DE167" s="60"/>
      <c r="DF167" s="60"/>
      <c r="DG167" s="60"/>
      <c r="DH167" s="60"/>
      <c r="DI167" s="60"/>
      <c r="DJ167" s="60"/>
      <c r="DK167" s="60"/>
      <c r="DL167" s="60"/>
      <c r="DM167" s="60"/>
      <c r="DN167" s="60"/>
      <c r="DO167" s="60"/>
      <c r="DP167" s="60"/>
      <c r="DQ167" s="60"/>
      <c r="DR167" s="60"/>
      <c r="DS167" s="60"/>
      <c r="DT167" s="60"/>
      <c r="DU167" s="60"/>
      <c r="DV167" s="60"/>
      <c r="DW167" s="60"/>
      <c r="DX167" s="60"/>
      <c r="DY167" s="60"/>
      <c r="DZ167" s="60"/>
      <c r="EA167" s="60"/>
      <c r="EB167" s="60"/>
      <c r="EC167" s="60"/>
      <c r="ED167" s="60"/>
      <c r="EE167" s="60"/>
      <c r="EF167" s="60"/>
      <c r="EG167" s="60"/>
      <c r="EH167" s="60"/>
      <c r="EI167" s="60"/>
      <c r="EJ167" s="60"/>
      <c r="EK167" s="60"/>
      <c r="EL167" s="60"/>
      <c r="EM167" s="60"/>
      <c r="EN167" s="60"/>
      <c r="EO167" s="60"/>
      <c r="EP167" s="60"/>
      <c r="EQ167" s="60"/>
      <c r="ER167" s="60"/>
      <c r="ES167" s="60"/>
      <c r="ET167" s="60"/>
    </row>
    <row r="168" spans="2:150" s="1" customFormat="1" ht="30" x14ac:dyDescent="0.25">
      <c r="B168" s="210">
        <v>166</v>
      </c>
      <c r="C168" s="235">
        <v>43109</v>
      </c>
      <c r="D168" s="211" t="s">
        <v>328</v>
      </c>
      <c r="E168" s="211" t="s">
        <v>75</v>
      </c>
      <c r="F168" s="211" t="s">
        <v>43</v>
      </c>
      <c r="G168" s="211" t="s">
        <v>357</v>
      </c>
      <c r="H168" s="211" t="s">
        <v>410</v>
      </c>
      <c r="I168" s="211" t="s">
        <v>112</v>
      </c>
      <c r="J168" s="211" t="s">
        <v>145</v>
      </c>
      <c r="K168" s="245" t="s">
        <v>419</v>
      </c>
      <c r="L168" s="210">
        <v>4</v>
      </c>
      <c r="M168" s="252">
        <v>1</v>
      </c>
      <c r="N168" s="210">
        <v>4</v>
      </c>
      <c r="O168" s="212">
        <v>4</v>
      </c>
      <c r="P168" s="213">
        <v>4</v>
      </c>
      <c r="Q168" s="210">
        <v>3</v>
      </c>
      <c r="R168" s="212">
        <v>4</v>
      </c>
      <c r="S168" s="212">
        <v>4</v>
      </c>
      <c r="T168" s="212">
        <v>2</v>
      </c>
      <c r="U168" s="212">
        <v>3</v>
      </c>
      <c r="V168" s="213">
        <v>3</v>
      </c>
      <c r="W168" s="210">
        <v>4</v>
      </c>
      <c r="X168" s="213">
        <v>4</v>
      </c>
      <c r="Y168" s="254">
        <v>1</v>
      </c>
      <c r="Z168" s="213">
        <v>4</v>
      </c>
      <c r="AB168" s="60"/>
      <c r="AC168" s="60"/>
      <c r="AD168" s="60"/>
      <c r="AE168" s="60"/>
      <c r="AF168" s="60"/>
      <c r="AG168" s="60"/>
      <c r="AH168" s="60"/>
      <c r="AI168" s="60"/>
      <c r="AJ168" s="60"/>
      <c r="AK168" s="60"/>
      <c r="AL168" s="60"/>
      <c r="AM168" s="60"/>
      <c r="AN168" s="60"/>
      <c r="AO168" s="60"/>
      <c r="AP168" s="60"/>
      <c r="AQ168" s="60"/>
      <c r="AR168" s="60"/>
      <c r="AS168" s="60"/>
      <c r="AT168" s="60"/>
      <c r="AU168" s="60"/>
      <c r="AV168" s="60"/>
      <c r="AW168" s="60"/>
      <c r="AX168" s="60"/>
      <c r="BB168" s="60"/>
      <c r="BC168" s="60"/>
      <c r="BD168" s="60"/>
      <c r="BE168" s="60"/>
      <c r="BF168" s="60"/>
      <c r="BG168" s="60"/>
      <c r="BH168" s="60"/>
      <c r="BI168" s="60"/>
      <c r="BJ168" s="60"/>
      <c r="BK168" s="60"/>
      <c r="BL168" s="60"/>
      <c r="BM168" s="60"/>
      <c r="BN168" s="60"/>
      <c r="BO168" s="60"/>
      <c r="BP168" s="60"/>
      <c r="BQ168" s="55"/>
      <c r="BR168" s="161"/>
      <c r="BS168" s="60"/>
      <c r="BT168" s="60"/>
      <c r="BU168" s="60"/>
      <c r="BV168" s="60"/>
      <c r="BW168" s="60"/>
      <c r="BX168" s="60"/>
      <c r="BY168" s="60"/>
      <c r="BZ168" s="60"/>
      <c r="CA168" s="60"/>
      <c r="CB168" s="60"/>
      <c r="CC168" s="60"/>
      <c r="CD168" s="60"/>
      <c r="CE168" s="60"/>
      <c r="CF168" s="60"/>
      <c r="CG168" s="60"/>
      <c r="CH168" s="55"/>
      <c r="CI168" s="60"/>
      <c r="CJ168" s="60"/>
      <c r="CK168" s="60"/>
      <c r="CL168" s="60"/>
      <c r="CM168" s="55"/>
      <c r="CN168" s="60"/>
      <c r="CO168" s="60"/>
      <c r="CP168" s="60"/>
      <c r="CQ168" s="60"/>
      <c r="CR168" s="60"/>
      <c r="CS168" s="60"/>
      <c r="CT168" s="60"/>
      <c r="CU168" s="60"/>
      <c r="CV168" s="60"/>
      <c r="CW168" s="60"/>
      <c r="CX168" s="60"/>
      <c r="CY168" s="60"/>
      <c r="CZ168" s="60"/>
      <c r="DA168" s="60"/>
      <c r="DB168" s="60"/>
      <c r="DC168" s="60"/>
      <c r="DD168" s="60"/>
      <c r="DE168" s="60"/>
      <c r="DF168" s="60"/>
      <c r="DG168" s="60"/>
      <c r="DH168" s="60"/>
      <c r="DI168" s="60"/>
      <c r="DJ168" s="60"/>
      <c r="DK168" s="60"/>
      <c r="DL168" s="60"/>
      <c r="DM168" s="60"/>
      <c r="DN168" s="60"/>
      <c r="DO168" s="60"/>
      <c r="DP168" s="60"/>
      <c r="DQ168" s="60"/>
      <c r="DR168" s="60"/>
      <c r="DS168" s="60"/>
      <c r="DT168" s="60"/>
      <c r="DU168" s="60"/>
      <c r="DV168" s="60"/>
      <c r="DW168" s="60"/>
      <c r="DX168" s="60"/>
      <c r="DY168" s="60"/>
      <c r="DZ168" s="60"/>
      <c r="EA168" s="60"/>
      <c r="EB168" s="60"/>
      <c r="EC168" s="60"/>
      <c r="ED168" s="60"/>
      <c r="EE168" s="60"/>
      <c r="EF168" s="60"/>
      <c r="EG168" s="60"/>
      <c r="EH168" s="60"/>
      <c r="EI168" s="60"/>
      <c r="EJ168" s="60"/>
      <c r="EK168" s="60"/>
      <c r="EL168" s="60"/>
      <c r="EM168" s="60"/>
      <c r="EN168" s="60"/>
      <c r="EO168" s="60"/>
      <c r="EP168" s="60"/>
      <c r="EQ168" s="60"/>
      <c r="ER168" s="60"/>
      <c r="ES168" s="60"/>
      <c r="ET168" s="60"/>
    </row>
    <row r="169" spans="2:150" s="1" customFormat="1" ht="45" x14ac:dyDescent="0.25">
      <c r="B169" s="210">
        <v>167</v>
      </c>
      <c r="C169" s="235">
        <v>43109</v>
      </c>
      <c r="D169" s="211" t="s">
        <v>328</v>
      </c>
      <c r="E169" s="211" t="s">
        <v>75</v>
      </c>
      <c r="F169" s="211" t="s">
        <v>386</v>
      </c>
      <c r="G169" s="211" t="s">
        <v>70</v>
      </c>
      <c r="H169" s="211" t="s">
        <v>410</v>
      </c>
      <c r="I169" s="211" t="s">
        <v>93</v>
      </c>
      <c r="J169" s="211" t="s">
        <v>414</v>
      </c>
      <c r="K169" s="245" t="s">
        <v>418</v>
      </c>
      <c r="L169" s="210">
        <v>3</v>
      </c>
      <c r="M169" s="252">
        <v>1</v>
      </c>
      <c r="N169" s="210">
        <v>4</v>
      </c>
      <c r="O169" s="212">
        <v>2</v>
      </c>
      <c r="P169" s="213">
        <v>4</v>
      </c>
      <c r="Q169" s="210">
        <v>5</v>
      </c>
      <c r="R169" s="212">
        <v>5</v>
      </c>
      <c r="S169" s="212">
        <v>5</v>
      </c>
      <c r="T169" s="212">
        <v>4</v>
      </c>
      <c r="U169" s="212">
        <v>2</v>
      </c>
      <c r="V169" s="213">
        <v>2</v>
      </c>
      <c r="W169" s="210">
        <v>5</v>
      </c>
      <c r="X169" s="213">
        <v>5</v>
      </c>
      <c r="Y169" s="254">
        <v>1</v>
      </c>
      <c r="Z169" s="213">
        <v>4</v>
      </c>
      <c r="AB169" s="60"/>
      <c r="AC169" s="60"/>
      <c r="AD169" s="60"/>
      <c r="AE169" s="60"/>
      <c r="AF169" s="60"/>
      <c r="AG169" s="60"/>
      <c r="AH169" s="60"/>
      <c r="AI169" s="60"/>
      <c r="AJ169" s="60"/>
      <c r="AK169" s="60"/>
      <c r="AL169" s="60"/>
      <c r="AM169" s="60"/>
      <c r="AN169" s="60"/>
      <c r="AO169" s="60"/>
      <c r="AP169" s="60"/>
      <c r="AQ169" s="60"/>
      <c r="AR169" s="60"/>
      <c r="AS169" s="60"/>
      <c r="AT169" s="60"/>
      <c r="AU169" s="60"/>
      <c r="AV169" s="60"/>
      <c r="AW169" s="60"/>
      <c r="AX169" s="60"/>
      <c r="BB169" s="60"/>
      <c r="BC169" s="60"/>
      <c r="BD169" s="60"/>
      <c r="BE169" s="60"/>
      <c r="BF169" s="60"/>
      <c r="BG169" s="60"/>
      <c r="BH169" s="60"/>
      <c r="BI169" s="60"/>
      <c r="BJ169" s="60"/>
      <c r="BK169" s="60"/>
      <c r="BL169" s="60"/>
      <c r="BM169" s="60"/>
      <c r="BN169" s="60"/>
      <c r="BO169" s="60"/>
      <c r="BP169" s="60"/>
      <c r="BQ169" s="55"/>
      <c r="BR169" s="161"/>
      <c r="BS169" s="60"/>
      <c r="BT169" s="60"/>
      <c r="BU169" s="60"/>
      <c r="BV169" s="60"/>
      <c r="BW169" s="60"/>
      <c r="BX169" s="60"/>
      <c r="BY169" s="60"/>
      <c r="BZ169" s="60"/>
      <c r="CA169" s="60"/>
      <c r="CB169" s="60"/>
      <c r="CC169" s="60"/>
      <c r="CD169" s="60"/>
      <c r="CE169" s="60"/>
      <c r="CF169" s="60"/>
      <c r="CG169" s="60"/>
      <c r="CH169" s="55"/>
      <c r="CI169" s="60"/>
      <c r="CJ169" s="60"/>
      <c r="CK169" s="60"/>
      <c r="CL169" s="60"/>
      <c r="CM169" s="55"/>
      <c r="CN169" s="60"/>
      <c r="CO169" s="60"/>
      <c r="CP169" s="60"/>
      <c r="CQ169" s="60"/>
      <c r="CR169" s="60"/>
      <c r="CS169" s="60"/>
      <c r="CT169" s="60"/>
      <c r="CU169" s="60"/>
      <c r="CV169" s="60"/>
      <c r="CW169" s="60"/>
      <c r="CX169" s="60"/>
      <c r="CY169" s="60"/>
      <c r="CZ169" s="60"/>
      <c r="DA169" s="60"/>
      <c r="DB169" s="60"/>
      <c r="DC169" s="60"/>
      <c r="DD169" s="60"/>
      <c r="DE169" s="60"/>
      <c r="DF169" s="60"/>
      <c r="DG169" s="60"/>
      <c r="DH169" s="60"/>
      <c r="DI169" s="60"/>
      <c r="DJ169" s="60"/>
      <c r="DK169" s="60"/>
      <c r="DL169" s="60"/>
      <c r="DM169" s="60"/>
      <c r="DN169" s="60"/>
      <c r="DO169" s="60"/>
      <c r="DP169" s="60"/>
      <c r="DQ169" s="60"/>
      <c r="DR169" s="60"/>
      <c r="DS169" s="60"/>
      <c r="DT169" s="60"/>
      <c r="DU169" s="60"/>
      <c r="DV169" s="60"/>
      <c r="DW169" s="60"/>
      <c r="DX169" s="60"/>
      <c r="DY169" s="60"/>
      <c r="DZ169" s="60"/>
      <c r="EA169" s="60"/>
      <c r="EB169" s="60"/>
      <c r="EC169" s="60"/>
      <c r="ED169" s="60"/>
      <c r="EE169" s="60"/>
      <c r="EF169" s="60"/>
      <c r="EG169" s="60"/>
      <c r="EH169" s="60"/>
      <c r="EI169" s="60"/>
      <c r="EJ169" s="60"/>
      <c r="EK169" s="60"/>
      <c r="EL169" s="60"/>
      <c r="EM169" s="60"/>
      <c r="EN169" s="60"/>
      <c r="EO169" s="60"/>
      <c r="EP169" s="60"/>
      <c r="EQ169" s="60"/>
      <c r="ER169" s="60"/>
      <c r="ES169" s="60"/>
      <c r="ET169" s="60"/>
    </row>
    <row r="170" spans="2:150" s="1" customFormat="1" x14ac:dyDescent="0.25">
      <c r="B170" s="210">
        <v>168</v>
      </c>
      <c r="C170" s="235">
        <v>43109</v>
      </c>
      <c r="D170" s="211" t="s">
        <v>328</v>
      </c>
      <c r="E170" s="211" t="s">
        <v>74</v>
      </c>
      <c r="F170" s="211" t="s">
        <v>43</v>
      </c>
      <c r="G170" s="211" t="s">
        <v>357</v>
      </c>
      <c r="H170" s="211" t="s">
        <v>411</v>
      </c>
      <c r="I170" s="211" t="s">
        <v>415</v>
      </c>
      <c r="J170" s="211" t="s">
        <v>139</v>
      </c>
      <c r="K170" s="245" t="s">
        <v>419</v>
      </c>
      <c r="L170" s="210">
        <v>4</v>
      </c>
      <c r="M170" s="252">
        <v>1</v>
      </c>
      <c r="N170" s="210">
        <v>3</v>
      </c>
      <c r="O170" s="212">
        <v>2</v>
      </c>
      <c r="P170" s="213">
        <v>2</v>
      </c>
      <c r="Q170" s="210">
        <v>5</v>
      </c>
      <c r="R170" s="212">
        <v>5</v>
      </c>
      <c r="S170" s="212">
        <v>5</v>
      </c>
      <c r="T170" s="212">
        <v>5</v>
      </c>
      <c r="U170" s="212">
        <v>5</v>
      </c>
      <c r="V170" s="213">
        <v>5</v>
      </c>
      <c r="W170" s="210">
        <v>3</v>
      </c>
      <c r="X170" s="213">
        <v>3</v>
      </c>
      <c r="Y170" s="254">
        <v>1</v>
      </c>
      <c r="Z170" s="213">
        <v>3</v>
      </c>
      <c r="AB170" s="60"/>
      <c r="AC170" s="60"/>
      <c r="AD170" s="60"/>
      <c r="AE170" s="60"/>
      <c r="AF170" s="60"/>
      <c r="AG170" s="60"/>
      <c r="AH170" s="60"/>
      <c r="AI170" s="60"/>
      <c r="AJ170" s="60"/>
      <c r="AK170" s="60"/>
      <c r="AL170" s="60"/>
      <c r="AM170" s="60"/>
      <c r="AN170" s="60"/>
      <c r="AO170" s="60"/>
      <c r="AP170" s="60"/>
      <c r="AQ170" s="60"/>
      <c r="AR170" s="60"/>
      <c r="AS170" s="60"/>
      <c r="AT170" s="60"/>
      <c r="AU170" s="60"/>
      <c r="AV170" s="60"/>
      <c r="AW170" s="60"/>
      <c r="AX170" s="60"/>
      <c r="BB170" s="60"/>
      <c r="BC170" s="60"/>
      <c r="BD170" s="60"/>
      <c r="BE170" s="60"/>
      <c r="BF170" s="60"/>
      <c r="BG170" s="60"/>
      <c r="BH170" s="60"/>
      <c r="BI170" s="60"/>
      <c r="BJ170" s="60"/>
      <c r="BK170" s="60"/>
      <c r="BL170" s="60"/>
      <c r="BM170" s="60"/>
      <c r="BN170" s="60"/>
      <c r="BO170" s="60"/>
      <c r="BP170" s="60"/>
      <c r="BQ170" s="55"/>
      <c r="BR170" s="161"/>
      <c r="BS170" s="60"/>
      <c r="BT170" s="60"/>
      <c r="BU170" s="60"/>
      <c r="BV170" s="60"/>
      <c r="BW170" s="60"/>
      <c r="BX170" s="60"/>
      <c r="BY170" s="60"/>
      <c r="BZ170" s="60"/>
      <c r="CA170" s="60"/>
      <c r="CB170" s="60"/>
      <c r="CC170" s="60"/>
      <c r="CD170" s="60"/>
      <c r="CE170" s="60"/>
      <c r="CF170" s="60"/>
      <c r="CG170" s="60"/>
      <c r="CH170" s="55"/>
      <c r="CI170" s="60"/>
      <c r="CJ170" s="60"/>
      <c r="CK170" s="60"/>
      <c r="CL170" s="60"/>
      <c r="CM170" s="55"/>
      <c r="CN170" s="60"/>
      <c r="CO170" s="60"/>
      <c r="CP170" s="60"/>
      <c r="CQ170" s="60"/>
      <c r="CR170" s="60"/>
      <c r="CS170" s="60"/>
      <c r="CT170" s="60"/>
      <c r="CU170" s="60"/>
      <c r="CV170" s="60"/>
      <c r="CW170" s="60"/>
      <c r="CX170" s="60"/>
      <c r="CY170" s="60"/>
      <c r="CZ170" s="60"/>
      <c r="DA170" s="60"/>
      <c r="DB170" s="60"/>
      <c r="DC170" s="60"/>
      <c r="DD170" s="60"/>
      <c r="DE170" s="60"/>
      <c r="DF170" s="60"/>
      <c r="DG170" s="60"/>
      <c r="DH170" s="60"/>
      <c r="DI170" s="60"/>
      <c r="DJ170" s="60"/>
      <c r="DK170" s="60"/>
      <c r="DL170" s="60"/>
      <c r="DM170" s="60"/>
      <c r="DN170" s="60"/>
      <c r="DO170" s="60"/>
      <c r="DP170" s="60"/>
      <c r="DQ170" s="60"/>
      <c r="DR170" s="60"/>
      <c r="DS170" s="60"/>
      <c r="DT170" s="60"/>
      <c r="DU170" s="60"/>
      <c r="DV170" s="60"/>
      <c r="DW170" s="60"/>
      <c r="DX170" s="60"/>
      <c r="DY170" s="60"/>
      <c r="DZ170" s="60"/>
      <c r="EA170" s="60"/>
      <c r="EB170" s="60"/>
      <c r="EC170" s="60"/>
      <c r="ED170" s="60"/>
      <c r="EE170" s="60"/>
      <c r="EF170" s="60"/>
      <c r="EG170" s="60"/>
      <c r="EH170" s="60"/>
      <c r="EI170" s="60"/>
      <c r="EJ170" s="60"/>
      <c r="EK170" s="60"/>
      <c r="EL170" s="60"/>
      <c r="EM170" s="60"/>
      <c r="EN170" s="60"/>
      <c r="EO170" s="60"/>
      <c r="EP170" s="60"/>
      <c r="EQ170" s="60"/>
      <c r="ER170" s="60"/>
      <c r="ES170" s="60"/>
      <c r="ET170" s="60"/>
    </row>
    <row r="171" spans="2:150" s="1" customFormat="1" ht="30" x14ac:dyDescent="0.25">
      <c r="B171" s="210">
        <v>169</v>
      </c>
      <c r="C171" s="235">
        <v>43109</v>
      </c>
      <c r="D171" s="211" t="s">
        <v>331</v>
      </c>
      <c r="E171" s="211" t="s">
        <v>74</v>
      </c>
      <c r="F171" s="211" t="s">
        <v>387</v>
      </c>
      <c r="G171" s="211" t="s">
        <v>71</v>
      </c>
      <c r="H171" s="211" t="s">
        <v>411</v>
      </c>
      <c r="I171" s="211" t="s">
        <v>97</v>
      </c>
      <c r="J171" s="211" t="s">
        <v>130</v>
      </c>
      <c r="K171" s="245" t="s">
        <v>418</v>
      </c>
      <c r="L171" s="210">
        <v>4</v>
      </c>
      <c r="M171" s="252">
        <v>1</v>
      </c>
      <c r="N171" s="210">
        <v>5</v>
      </c>
      <c r="O171" s="212">
        <v>2</v>
      </c>
      <c r="P171" s="213">
        <v>5</v>
      </c>
      <c r="Q171" s="210">
        <v>5</v>
      </c>
      <c r="R171" s="212">
        <v>5</v>
      </c>
      <c r="S171" s="212">
        <v>5</v>
      </c>
      <c r="T171" s="212">
        <v>5</v>
      </c>
      <c r="U171" s="212">
        <v>5</v>
      </c>
      <c r="V171" s="213">
        <v>5</v>
      </c>
      <c r="W171" s="210"/>
      <c r="X171" s="213">
        <v>5</v>
      </c>
      <c r="Y171" s="254">
        <v>1</v>
      </c>
      <c r="Z171" s="213">
        <v>4</v>
      </c>
      <c r="AB171" s="60"/>
      <c r="AC171" s="60"/>
      <c r="AD171" s="60"/>
      <c r="AE171" s="60"/>
      <c r="AF171" s="60"/>
      <c r="AG171" s="60"/>
      <c r="AH171" s="60"/>
      <c r="AI171" s="60"/>
      <c r="AJ171" s="60"/>
      <c r="AK171" s="60"/>
      <c r="AL171" s="60"/>
      <c r="AM171" s="60"/>
      <c r="AN171" s="60"/>
      <c r="AO171" s="60"/>
      <c r="AP171" s="60"/>
      <c r="AQ171" s="60"/>
      <c r="AR171" s="60"/>
      <c r="AS171" s="60"/>
      <c r="AT171" s="60"/>
      <c r="AU171" s="60"/>
      <c r="AV171" s="60"/>
      <c r="AW171" s="60"/>
      <c r="AX171" s="60"/>
      <c r="BB171" s="60"/>
      <c r="BC171" s="60"/>
      <c r="BD171" s="60"/>
      <c r="BE171" s="60"/>
      <c r="BF171" s="60"/>
      <c r="BG171" s="60"/>
      <c r="BH171" s="60"/>
      <c r="BI171" s="60"/>
      <c r="BJ171" s="60"/>
      <c r="BK171" s="60"/>
      <c r="BL171" s="60"/>
      <c r="BM171" s="60"/>
      <c r="BN171" s="60"/>
      <c r="BO171" s="60"/>
      <c r="BP171" s="60"/>
      <c r="BQ171" s="55"/>
      <c r="BR171" s="161"/>
      <c r="BS171" s="60"/>
      <c r="BT171" s="60"/>
      <c r="BU171" s="60"/>
      <c r="BV171" s="60"/>
      <c r="BW171" s="60"/>
      <c r="BX171" s="60"/>
      <c r="BY171" s="60"/>
      <c r="BZ171" s="60"/>
      <c r="CA171" s="60"/>
      <c r="CB171" s="60"/>
      <c r="CC171" s="60"/>
      <c r="CD171" s="60"/>
      <c r="CE171" s="60"/>
      <c r="CF171" s="60"/>
      <c r="CG171" s="60"/>
      <c r="CH171" s="55"/>
      <c r="CI171" s="60"/>
      <c r="CJ171" s="60"/>
      <c r="CK171" s="60"/>
      <c r="CL171" s="60"/>
      <c r="CM171" s="55"/>
      <c r="CN171" s="60"/>
      <c r="CO171" s="60"/>
      <c r="CP171" s="60"/>
      <c r="CQ171" s="60"/>
      <c r="CR171" s="60"/>
      <c r="CS171" s="60"/>
      <c r="CT171" s="60"/>
      <c r="CU171" s="60"/>
      <c r="CV171" s="60"/>
      <c r="CW171" s="60"/>
      <c r="CX171" s="60"/>
      <c r="CY171" s="60"/>
      <c r="CZ171" s="60"/>
      <c r="DA171" s="60"/>
      <c r="DB171" s="60"/>
      <c r="DC171" s="60"/>
      <c r="DD171" s="60"/>
      <c r="DE171" s="60"/>
      <c r="DF171" s="60"/>
      <c r="DG171" s="60"/>
      <c r="DH171" s="60"/>
      <c r="DI171" s="60"/>
      <c r="DJ171" s="60"/>
      <c r="DK171" s="60"/>
      <c r="DL171" s="60"/>
      <c r="DM171" s="60"/>
      <c r="DN171" s="60"/>
      <c r="DO171" s="60"/>
      <c r="DP171" s="60"/>
      <c r="DQ171" s="60"/>
      <c r="DR171" s="60"/>
      <c r="DS171" s="60"/>
      <c r="DT171" s="60"/>
      <c r="DU171" s="60"/>
      <c r="DV171" s="60"/>
      <c r="DW171" s="60"/>
      <c r="DX171" s="60"/>
      <c r="DY171" s="60"/>
      <c r="DZ171" s="60"/>
      <c r="EA171" s="60"/>
      <c r="EB171" s="60"/>
      <c r="EC171" s="60"/>
      <c r="ED171" s="60"/>
      <c r="EE171" s="60"/>
      <c r="EF171" s="60"/>
      <c r="EG171" s="60"/>
      <c r="EH171" s="60"/>
      <c r="EI171" s="60"/>
      <c r="EJ171" s="60"/>
      <c r="EK171" s="60"/>
      <c r="EL171" s="60"/>
      <c r="EM171" s="60"/>
      <c r="EN171" s="60"/>
      <c r="EO171" s="60"/>
      <c r="EP171" s="60"/>
      <c r="EQ171" s="60"/>
      <c r="ER171" s="60"/>
      <c r="ES171" s="60"/>
      <c r="ET171" s="60"/>
    </row>
    <row r="172" spans="2:150" s="1" customFormat="1" x14ac:dyDescent="0.25">
      <c r="B172" s="210">
        <v>170</v>
      </c>
      <c r="C172" s="235">
        <v>43109</v>
      </c>
      <c r="D172" s="211" t="s">
        <v>328</v>
      </c>
      <c r="E172" s="211" t="s">
        <v>74</v>
      </c>
      <c r="F172" s="211" t="s">
        <v>43</v>
      </c>
      <c r="G172" s="211" t="s">
        <v>357</v>
      </c>
      <c r="H172" s="211" t="s">
        <v>411</v>
      </c>
      <c r="I172" s="211" t="s">
        <v>97</v>
      </c>
      <c r="J172" s="211" t="s">
        <v>130</v>
      </c>
      <c r="K172" s="245" t="s">
        <v>418</v>
      </c>
      <c r="L172" s="210">
        <v>3</v>
      </c>
      <c r="M172" s="252">
        <v>1</v>
      </c>
      <c r="N172" s="210">
        <v>1</v>
      </c>
      <c r="O172" s="212">
        <v>1</v>
      </c>
      <c r="P172" s="213">
        <v>1</v>
      </c>
      <c r="Q172" s="210">
        <v>3</v>
      </c>
      <c r="R172" s="212">
        <v>1</v>
      </c>
      <c r="S172" s="212">
        <v>1</v>
      </c>
      <c r="T172" s="212">
        <v>2</v>
      </c>
      <c r="U172" s="212">
        <v>1</v>
      </c>
      <c r="V172" s="213">
        <v>2</v>
      </c>
      <c r="W172" s="210">
        <v>2</v>
      </c>
      <c r="X172" s="213">
        <v>2</v>
      </c>
      <c r="Y172" s="254">
        <v>1</v>
      </c>
      <c r="Z172" s="213">
        <v>2</v>
      </c>
      <c r="AB172" s="60"/>
      <c r="AC172" s="60"/>
      <c r="AD172" s="60"/>
      <c r="AE172" s="60"/>
      <c r="AF172" s="60"/>
      <c r="AG172" s="60"/>
      <c r="AH172" s="60"/>
      <c r="AI172" s="60"/>
      <c r="AJ172" s="60"/>
      <c r="AK172" s="60"/>
      <c r="AL172" s="60"/>
      <c r="AM172" s="60"/>
      <c r="AN172" s="60"/>
      <c r="AO172" s="60"/>
      <c r="AP172" s="60"/>
      <c r="AQ172" s="60"/>
      <c r="AR172" s="60"/>
      <c r="AS172" s="60"/>
      <c r="AT172" s="60"/>
      <c r="AU172" s="60"/>
      <c r="AV172" s="60"/>
      <c r="AW172" s="60"/>
      <c r="AX172" s="60"/>
      <c r="BB172" s="60"/>
      <c r="BC172" s="60"/>
      <c r="BD172" s="60"/>
      <c r="BE172" s="60"/>
      <c r="BF172" s="60"/>
      <c r="BG172" s="60"/>
      <c r="BH172" s="60"/>
      <c r="BI172" s="60"/>
      <c r="BJ172" s="60"/>
      <c r="BK172" s="60"/>
      <c r="BL172" s="60"/>
      <c r="BM172" s="60"/>
      <c r="BN172" s="60"/>
      <c r="BO172" s="60"/>
      <c r="BP172" s="60"/>
      <c r="BQ172" s="55"/>
      <c r="BR172" s="161"/>
      <c r="BS172" s="60"/>
      <c r="BT172" s="60"/>
      <c r="BU172" s="60"/>
      <c r="BV172" s="60"/>
      <c r="BW172" s="60"/>
      <c r="BX172" s="60"/>
      <c r="BY172" s="60"/>
      <c r="BZ172" s="60"/>
      <c r="CA172" s="60"/>
      <c r="CB172" s="60"/>
      <c r="CC172" s="60"/>
      <c r="CD172" s="60"/>
      <c r="CE172" s="60"/>
      <c r="CF172" s="60"/>
      <c r="CG172" s="60"/>
      <c r="CH172" s="55"/>
      <c r="CI172" s="60"/>
      <c r="CJ172" s="60"/>
      <c r="CK172" s="60"/>
      <c r="CL172" s="60"/>
      <c r="CM172" s="55"/>
      <c r="CN172" s="60"/>
      <c r="CO172" s="60"/>
      <c r="CP172" s="60"/>
      <c r="CQ172" s="60"/>
      <c r="CR172" s="60"/>
      <c r="CS172" s="60"/>
      <c r="CT172" s="60"/>
      <c r="CU172" s="60"/>
      <c r="CV172" s="60"/>
      <c r="CW172" s="60"/>
      <c r="CX172" s="60"/>
      <c r="CY172" s="60"/>
      <c r="CZ172" s="60"/>
      <c r="DA172" s="60"/>
      <c r="DB172" s="60"/>
      <c r="DC172" s="60"/>
      <c r="DD172" s="60"/>
      <c r="DE172" s="60"/>
      <c r="DF172" s="60"/>
      <c r="DG172" s="60"/>
      <c r="DH172" s="60"/>
      <c r="DI172" s="60"/>
      <c r="DJ172" s="60"/>
      <c r="DK172" s="60"/>
      <c r="DL172" s="60"/>
      <c r="DM172" s="60"/>
      <c r="DN172" s="60"/>
      <c r="DO172" s="60"/>
      <c r="DP172" s="60"/>
      <c r="DQ172" s="60"/>
      <c r="DR172" s="60"/>
      <c r="DS172" s="60"/>
      <c r="DT172" s="60"/>
      <c r="DU172" s="60"/>
      <c r="DV172" s="60"/>
      <c r="DW172" s="60"/>
      <c r="DX172" s="60"/>
      <c r="DY172" s="60"/>
      <c r="DZ172" s="60"/>
      <c r="EA172" s="60"/>
      <c r="EB172" s="60"/>
      <c r="EC172" s="60"/>
      <c r="ED172" s="60"/>
      <c r="EE172" s="60"/>
      <c r="EF172" s="60"/>
      <c r="EG172" s="60"/>
      <c r="EH172" s="60"/>
      <c r="EI172" s="60"/>
      <c r="EJ172" s="60"/>
      <c r="EK172" s="60"/>
      <c r="EL172" s="60"/>
      <c r="EM172" s="60"/>
      <c r="EN172" s="60"/>
      <c r="EO172" s="60"/>
      <c r="EP172" s="60"/>
      <c r="EQ172" s="60"/>
      <c r="ER172" s="60"/>
      <c r="ES172" s="60"/>
      <c r="ET172" s="60"/>
    </row>
    <row r="173" spans="2:150" s="1" customFormat="1" ht="45" x14ac:dyDescent="0.25">
      <c r="B173" s="210">
        <v>171</v>
      </c>
      <c r="C173" s="235">
        <v>43109</v>
      </c>
      <c r="D173" s="211"/>
      <c r="E173" s="211" t="s">
        <v>74</v>
      </c>
      <c r="F173" s="211" t="s">
        <v>43</v>
      </c>
      <c r="G173" s="211" t="s">
        <v>357</v>
      </c>
      <c r="H173" s="211" t="s">
        <v>411</v>
      </c>
      <c r="I173" s="211" t="s">
        <v>93</v>
      </c>
      <c r="J173" s="211" t="s">
        <v>414</v>
      </c>
      <c r="K173" s="245" t="s">
        <v>419</v>
      </c>
      <c r="L173" s="210">
        <v>4</v>
      </c>
      <c r="M173" s="252">
        <v>1</v>
      </c>
      <c r="N173" s="210">
        <v>5</v>
      </c>
      <c r="O173" s="212">
        <v>5</v>
      </c>
      <c r="P173" s="213">
        <v>4</v>
      </c>
      <c r="Q173" s="210">
        <v>5</v>
      </c>
      <c r="R173" s="212">
        <v>5</v>
      </c>
      <c r="S173" s="212">
        <v>5</v>
      </c>
      <c r="T173" s="212">
        <v>5</v>
      </c>
      <c r="U173" s="212">
        <v>5</v>
      </c>
      <c r="V173" s="213">
        <v>5</v>
      </c>
      <c r="W173" s="210">
        <v>4</v>
      </c>
      <c r="X173" s="213">
        <v>4</v>
      </c>
      <c r="Y173" s="254">
        <v>1</v>
      </c>
      <c r="Z173" s="213">
        <v>5</v>
      </c>
      <c r="AB173" s="60"/>
      <c r="AC173" s="60"/>
      <c r="AD173" s="60"/>
      <c r="AE173" s="60"/>
      <c r="AF173" s="60"/>
      <c r="AG173" s="60"/>
      <c r="AH173" s="60"/>
      <c r="AI173" s="60"/>
      <c r="AJ173" s="60"/>
      <c r="AK173" s="60"/>
      <c r="AL173" s="60"/>
      <c r="AM173" s="60"/>
      <c r="AN173" s="60"/>
      <c r="AO173" s="60"/>
      <c r="AP173" s="60"/>
      <c r="AQ173" s="60"/>
      <c r="AR173" s="60"/>
      <c r="AS173" s="60"/>
      <c r="AT173" s="60"/>
      <c r="AU173" s="60"/>
      <c r="AV173" s="60"/>
      <c r="AW173" s="60"/>
      <c r="AX173" s="60"/>
      <c r="BB173" s="60"/>
      <c r="BC173" s="60"/>
      <c r="BD173" s="60"/>
      <c r="BE173" s="60"/>
      <c r="BF173" s="60"/>
      <c r="BG173" s="60"/>
      <c r="BH173" s="60"/>
      <c r="BI173" s="60"/>
      <c r="BJ173" s="60"/>
      <c r="BK173" s="60"/>
      <c r="BL173" s="60"/>
      <c r="BM173" s="60"/>
      <c r="BN173" s="60"/>
      <c r="BO173" s="60"/>
      <c r="BP173" s="60"/>
      <c r="BQ173" s="55"/>
      <c r="BR173" s="161"/>
      <c r="BS173" s="60"/>
      <c r="BT173" s="60"/>
      <c r="BU173" s="60"/>
      <c r="BV173" s="60"/>
      <c r="BW173" s="60"/>
      <c r="BX173" s="60"/>
      <c r="BY173" s="60"/>
      <c r="BZ173" s="60"/>
      <c r="CA173" s="60"/>
      <c r="CB173" s="60"/>
      <c r="CC173" s="60"/>
      <c r="CD173" s="60"/>
      <c r="CE173" s="60"/>
      <c r="CF173" s="60"/>
      <c r="CG173" s="60"/>
      <c r="CH173" s="55"/>
      <c r="CI173" s="60"/>
      <c r="CJ173" s="60"/>
      <c r="CK173" s="60"/>
      <c r="CL173" s="60"/>
      <c r="CM173" s="55"/>
      <c r="CN173" s="60"/>
      <c r="CO173" s="60"/>
      <c r="CP173" s="60"/>
      <c r="CQ173" s="60"/>
      <c r="CR173" s="60"/>
      <c r="CS173" s="60"/>
      <c r="CT173" s="60"/>
      <c r="CU173" s="60"/>
      <c r="CV173" s="60"/>
      <c r="CW173" s="60"/>
      <c r="CX173" s="60"/>
      <c r="CY173" s="60"/>
      <c r="CZ173" s="60"/>
      <c r="DA173" s="60"/>
      <c r="DB173" s="60"/>
      <c r="DC173" s="60"/>
      <c r="DD173" s="60"/>
      <c r="DE173" s="60"/>
      <c r="DF173" s="60"/>
      <c r="DG173" s="60"/>
      <c r="DH173" s="60"/>
      <c r="DI173" s="60"/>
      <c r="DJ173" s="60"/>
      <c r="DK173" s="60"/>
      <c r="DL173" s="60"/>
      <c r="DM173" s="60"/>
      <c r="DN173" s="60"/>
      <c r="DO173" s="60"/>
      <c r="DP173" s="60"/>
      <c r="DQ173" s="60"/>
      <c r="DR173" s="60"/>
      <c r="DS173" s="60"/>
      <c r="DT173" s="60"/>
      <c r="DU173" s="60"/>
      <c r="DV173" s="60"/>
      <c r="DW173" s="60"/>
      <c r="DX173" s="60"/>
      <c r="DY173" s="60"/>
      <c r="DZ173" s="60"/>
      <c r="EA173" s="60"/>
      <c r="EB173" s="60"/>
      <c r="EC173" s="60"/>
      <c r="ED173" s="60"/>
      <c r="EE173" s="60"/>
      <c r="EF173" s="60"/>
      <c r="EG173" s="60"/>
      <c r="EH173" s="60"/>
      <c r="EI173" s="60"/>
      <c r="EJ173" s="60"/>
      <c r="EK173" s="60"/>
      <c r="EL173" s="60"/>
      <c r="EM173" s="60"/>
      <c r="EN173" s="60"/>
      <c r="EO173" s="60"/>
      <c r="EP173" s="60"/>
      <c r="EQ173" s="60"/>
      <c r="ER173" s="60"/>
      <c r="ES173" s="60"/>
      <c r="ET173" s="60"/>
    </row>
    <row r="174" spans="2:150" s="1" customFormat="1" x14ac:dyDescent="0.25">
      <c r="B174" s="210">
        <v>172</v>
      </c>
      <c r="C174" s="235">
        <v>43109</v>
      </c>
      <c r="D174" s="211" t="s">
        <v>328</v>
      </c>
      <c r="E174" s="211" t="s">
        <v>74</v>
      </c>
      <c r="F174" s="211" t="s">
        <v>43</v>
      </c>
      <c r="G174" s="211" t="s">
        <v>357</v>
      </c>
      <c r="H174" s="211" t="s">
        <v>411</v>
      </c>
      <c r="I174" s="211" t="s">
        <v>97</v>
      </c>
      <c r="J174" s="211" t="s">
        <v>130</v>
      </c>
      <c r="K174" s="245" t="s">
        <v>418</v>
      </c>
      <c r="L174" s="210"/>
      <c r="M174" s="252">
        <v>1</v>
      </c>
      <c r="N174" s="210">
        <v>3</v>
      </c>
      <c r="O174" s="212">
        <v>3</v>
      </c>
      <c r="P174" s="213">
        <v>3</v>
      </c>
      <c r="Q174" s="210">
        <v>5</v>
      </c>
      <c r="R174" s="212">
        <v>5</v>
      </c>
      <c r="S174" s="212">
        <v>5</v>
      </c>
      <c r="T174" s="212">
        <v>5</v>
      </c>
      <c r="U174" s="212">
        <v>3</v>
      </c>
      <c r="V174" s="213">
        <v>4</v>
      </c>
      <c r="W174" s="210">
        <v>5</v>
      </c>
      <c r="X174" s="213">
        <v>4</v>
      </c>
      <c r="Y174" s="254">
        <v>1</v>
      </c>
      <c r="Z174" s="213">
        <v>5</v>
      </c>
      <c r="AB174" s="60"/>
      <c r="AC174" s="60"/>
      <c r="AD174" s="60"/>
      <c r="AE174" s="60"/>
      <c r="AF174" s="60"/>
      <c r="AG174" s="60"/>
      <c r="AH174" s="60"/>
      <c r="AI174" s="60"/>
      <c r="AJ174" s="60"/>
      <c r="AK174" s="60"/>
      <c r="AL174" s="60"/>
      <c r="AM174" s="60"/>
      <c r="AN174" s="60"/>
      <c r="AO174" s="60"/>
      <c r="AP174" s="60"/>
      <c r="AQ174" s="60"/>
      <c r="AR174" s="60"/>
      <c r="AS174" s="60"/>
      <c r="AT174" s="60"/>
      <c r="AU174" s="60"/>
      <c r="AV174" s="60"/>
      <c r="AW174" s="60"/>
      <c r="AX174" s="60"/>
      <c r="BB174" s="60"/>
      <c r="BC174" s="60"/>
      <c r="BD174" s="60"/>
      <c r="BE174" s="60"/>
      <c r="BF174" s="60"/>
      <c r="BG174" s="60"/>
      <c r="BH174" s="60"/>
      <c r="BI174" s="60"/>
      <c r="BJ174" s="60"/>
      <c r="BK174" s="60"/>
      <c r="BL174" s="60"/>
      <c r="BM174" s="60"/>
      <c r="BN174" s="60"/>
      <c r="BO174" s="60"/>
      <c r="BP174" s="60"/>
      <c r="BQ174" s="55"/>
      <c r="BR174" s="161"/>
      <c r="BS174" s="60"/>
      <c r="BT174" s="60"/>
      <c r="BU174" s="60"/>
      <c r="BV174" s="60"/>
      <c r="BW174" s="60"/>
      <c r="BX174" s="60"/>
      <c r="BY174" s="60"/>
      <c r="BZ174" s="60"/>
      <c r="CA174" s="60"/>
      <c r="CB174" s="60"/>
      <c r="CC174" s="60"/>
      <c r="CD174" s="60"/>
      <c r="CE174" s="60"/>
      <c r="CF174" s="60"/>
      <c r="CG174" s="60"/>
      <c r="CH174" s="55"/>
      <c r="CI174" s="60"/>
      <c r="CJ174" s="60"/>
      <c r="CK174" s="60"/>
      <c r="CL174" s="60"/>
      <c r="CM174" s="55"/>
      <c r="CN174" s="60"/>
      <c r="CO174" s="60"/>
      <c r="CP174" s="60"/>
      <c r="CQ174" s="60"/>
      <c r="CR174" s="60"/>
      <c r="CS174" s="60"/>
      <c r="CT174" s="60"/>
      <c r="CU174" s="60"/>
      <c r="CV174" s="60"/>
      <c r="CW174" s="60"/>
      <c r="CX174" s="60"/>
      <c r="CY174" s="60"/>
      <c r="CZ174" s="60"/>
      <c r="DA174" s="60"/>
      <c r="DB174" s="60"/>
      <c r="DC174" s="60"/>
      <c r="DD174" s="60"/>
      <c r="DE174" s="60"/>
      <c r="DF174" s="60"/>
      <c r="DG174" s="60"/>
      <c r="DH174" s="60"/>
      <c r="DI174" s="60"/>
      <c r="DJ174" s="60"/>
      <c r="DK174" s="60"/>
      <c r="DL174" s="60"/>
      <c r="DM174" s="60"/>
      <c r="DN174" s="60"/>
      <c r="DO174" s="60"/>
      <c r="DP174" s="60"/>
      <c r="DQ174" s="60"/>
      <c r="DR174" s="60"/>
      <c r="DS174" s="60"/>
      <c r="DT174" s="60"/>
      <c r="DU174" s="60"/>
      <c r="DV174" s="60"/>
      <c r="DW174" s="60"/>
      <c r="DX174" s="60"/>
      <c r="DY174" s="60"/>
      <c r="DZ174" s="60"/>
      <c r="EA174" s="60"/>
      <c r="EB174" s="60"/>
      <c r="EC174" s="60"/>
      <c r="ED174" s="60"/>
      <c r="EE174" s="60"/>
      <c r="EF174" s="60"/>
      <c r="EG174" s="60"/>
      <c r="EH174" s="60"/>
      <c r="EI174" s="60"/>
      <c r="EJ174" s="60"/>
      <c r="EK174" s="60"/>
      <c r="EL174" s="60"/>
      <c r="EM174" s="60"/>
      <c r="EN174" s="60"/>
      <c r="EO174" s="60"/>
      <c r="EP174" s="60"/>
      <c r="EQ174" s="60"/>
      <c r="ER174" s="60"/>
      <c r="ES174" s="60"/>
      <c r="ET174" s="60"/>
    </row>
    <row r="175" spans="2:150" s="1" customFormat="1" ht="30" x14ac:dyDescent="0.25">
      <c r="B175" s="210">
        <v>173</v>
      </c>
      <c r="C175" s="235">
        <v>43109</v>
      </c>
      <c r="D175" s="211" t="s">
        <v>343</v>
      </c>
      <c r="E175" s="211" t="s">
        <v>74</v>
      </c>
      <c r="F175" s="211" t="s">
        <v>388</v>
      </c>
      <c r="G175" s="211" t="s">
        <v>405</v>
      </c>
      <c r="H175" s="211" t="s">
        <v>410</v>
      </c>
      <c r="I175" s="211" t="s">
        <v>98</v>
      </c>
      <c r="J175" s="211" t="s">
        <v>131</v>
      </c>
      <c r="K175" s="245" t="s">
        <v>419</v>
      </c>
      <c r="L175" s="210">
        <v>5</v>
      </c>
      <c r="M175" s="252">
        <v>1</v>
      </c>
      <c r="N175" s="210">
        <v>5</v>
      </c>
      <c r="O175" s="212">
        <v>5</v>
      </c>
      <c r="P175" s="213">
        <v>5</v>
      </c>
      <c r="Q175" s="210">
        <v>5</v>
      </c>
      <c r="R175" s="212">
        <v>5</v>
      </c>
      <c r="S175" s="212">
        <v>5</v>
      </c>
      <c r="T175" s="212">
        <v>5</v>
      </c>
      <c r="U175" s="212">
        <v>5</v>
      </c>
      <c r="V175" s="213">
        <v>5</v>
      </c>
      <c r="W175" s="210">
        <v>5</v>
      </c>
      <c r="X175" s="213"/>
      <c r="Y175" s="254">
        <v>1</v>
      </c>
      <c r="Z175" s="213">
        <v>5</v>
      </c>
      <c r="AB175" s="60"/>
      <c r="AC175" s="60"/>
      <c r="AD175" s="60"/>
      <c r="AE175" s="60"/>
      <c r="AF175" s="60"/>
      <c r="AG175" s="60"/>
      <c r="AH175" s="60"/>
      <c r="AI175" s="60"/>
      <c r="AJ175" s="60"/>
      <c r="AK175" s="60"/>
      <c r="AL175" s="60"/>
      <c r="AM175" s="60"/>
      <c r="AN175" s="60"/>
      <c r="AO175" s="60"/>
      <c r="AP175" s="60"/>
      <c r="AQ175" s="60"/>
      <c r="AR175" s="60"/>
      <c r="AS175" s="60"/>
      <c r="AT175" s="60"/>
      <c r="AU175" s="60"/>
      <c r="AV175" s="60"/>
      <c r="AW175" s="60"/>
      <c r="AX175" s="60"/>
      <c r="BB175" s="60"/>
      <c r="BC175" s="60"/>
      <c r="BD175" s="60"/>
      <c r="BE175" s="60"/>
      <c r="BF175" s="60"/>
      <c r="BG175" s="60"/>
      <c r="BH175" s="60"/>
      <c r="BI175" s="60"/>
      <c r="BJ175" s="60"/>
      <c r="BK175" s="60"/>
      <c r="BL175" s="60"/>
      <c r="BM175" s="60"/>
      <c r="BN175" s="60"/>
      <c r="BO175" s="60"/>
      <c r="BP175" s="60"/>
      <c r="BQ175" s="55"/>
      <c r="BR175" s="161"/>
      <c r="BS175" s="60"/>
      <c r="BT175" s="60"/>
      <c r="BU175" s="60"/>
      <c r="BV175" s="60"/>
      <c r="BW175" s="60"/>
      <c r="BX175" s="60"/>
      <c r="BY175" s="60"/>
      <c r="BZ175" s="60"/>
      <c r="CA175" s="60"/>
      <c r="CB175" s="60"/>
      <c r="CC175" s="60"/>
      <c r="CD175" s="60"/>
      <c r="CE175" s="60"/>
      <c r="CF175" s="60"/>
      <c r="CG175" s="60"/>
      <c r="CH175" s="55"/>
      <c r="CI175" s="60"/>
      <c r="CJ175" s="60"/>
      <c r="CK175" s="60"/>
      <c r="CL175" s="60"/>
      <c r="CM175" s="55"/>
      <c r="CN175" s="60"/>
      <c r="CO175" s="60"/>
      <c r="CP175" s="60"/>
      <c r="CQ175" s="60"/>
      <c r="CR175" s="60"/>
      <c r="CS175" s="60"/>
      <c r="CT175" s="60"/>
      <c r="CU175" s="60"/>
      <c r="CV175" s="60"/>
      <c r="CW175" s="60"/>
      <c r="CX175" s="60"/>
      <c r="CY175" s="60"/>
      <c r="CZ175" s="60"/>
      <c r="DA175" s="60"/>
      <c r="DB175" s="60"/>
      <c r="DC175" s="60"/>
      <c r="DD175" s="60"/>
      <c r="DE175" s="60"/>
      <c r="DF175" s="60"/>
      <c r="DG175" s="60"/>
      <c r="DH175" s="60"/>
      <c r="DI175" s="60"/>
      <c r="DJ175" s="60"/>
      <c r="DK175" s="60"/>
      <c r="DL175" s="60"/>
      <c r="DM175" s="60"/>
      <c r="DN175" s="60"/>
      <c r="DO175" s="60"/>
      <c r="DP175" s="60"/>
      <c r="DQ175" s="60"/>
      <c r="DR175" s="60"/>
      <c r="DS175" s="60"/>
      <c r="DT175" s="60"/>
      <c r="DU175" s="60"/>
      <c r="DV175" s="60"/>
      <c r="DW175" s="60"/>
      <c r="DX175" s="60"/>
      <c r="DY175" s="60"/>
      <c r="DZ175" s="60"/>
      <c r="EA175" s="60"/>
      <c r="EB175" s="60"/>
      <c r="EC175" s="60"/>
      <c r="ED175" s="60"/>
      <c r="EE175" s="60"/>
      <c r="EF175" s="60"/>
      <c r="EG175" s="60"/>
      <c r="EH175" s="60"/>
      <c r="EI175" s="60"/>
      <c r="EJ175" s="60"/>
      <c r="EK175" s="60"/>
      <c r="EL175" s="60"/>
      <c r="EM175" s="60"/>
      <c r="EN175" s="60"/>
      <c r="EO175" s="60"/>
      <c r="EP175" s="60"/>
      <c r="EQ175" s="60"/>
      <c r="ER175" s="60"/>
      <c r="ES175" s="60"/>
      <c r="ET175" s="60"/>
    </row>
    <row r="176" spans="2:150" s="1" customFormat="1" x14ac:dyDescent="0.25">
      <c r="B176" s="210">
        <v>174</v>
      </c>
      <c r="C176" s="235"/>
      <c r="D176" s="211"/>
      <c r="E176" s="211"/>
      <c r="F176" s="211"/>
      <c r="G176" s="211"/>
      <c r="H176" s="211"/>
      <c r="I176" s="211"/>
      <c r="J176" s="211"/>
      <c r="K176" s="245"/>
      <c r="L176" s="210"/>
      <c r="M176" s="252"/>
      <c r="N176" s="210"/>
      <c r="O176" s="212"/>
      <c r="P176" s="213"/>
      <c r="Q176" s="210"/>
      <c r="R176" s="212"/>
      <c r="S176" s="212"/>
      <c r="T176" s="212"/>
      <c r="U176" s="212"/>
      <c r="V176" s="213"/>
      <c r="W176" s="210"/>
      <c r="X176" s="213"/>
      <c r="Y176" s="254"/>
      <c r="Z176" s="213"/>
      <c r="AB176" s="60"/>
      <c r="AC176" s="60"/>
      <c r="AD176" s="60"/>
      <c r="AE176" s="60"/>
      <c r="AF176" s="60"/>
      <c r="AG176" s="60"/>
      <c r="AH176" s="60"/>
      <c r="AI176" s="60"/>
      <c r="AJ176" s="60"/>
      <c r="AK176" s="60"/>
      <c r="AL176" s="60"/>
      <c r="AM176" s="60"/>
      <c r="AN176" s="60"/>
      <c r="AO176" s="60"/>
      <c r="AP176" s="60"/>
      <c r="AQ176" s="60"/>
      <c r="AR176" s="60"/>
      <c r="AS176" s="60"/>
      <c r="AT176" s="60"/>
      <c r="AU176" s="60"/>
      <c r="AV176" s="60"/>
      <c r="AW176" s="60"/>
      <c r="AX176" s="60"/>
      <c r="BB176" s="60"/>
      <c r="BC176" s="60"/>
      <c r="BD176" s="60"/>
      <c r="BE176" s="60"/>
      <c r="BF176" s="60"/>
      <c r="BG176" s="60"/>
      <c r="BH176" s="60"/>
      <c r="BI176" s="60"/>
      <c r="BJ176" s="60"/>
      <c r="BK176" s="60"/>
      <c r="BL176" s="60"/>
      <c r="BM176" s="60"/>
      <c r="BN176" s="60"/>
      <c r="BO176" s="60"/>
      <c r="BP176" s="60"/>
      <c r="BQ176" s="55"/>
      <c r="BR176" s="161"/>
      <c r="BS176" s="60"/>
      <c r="BT176" s="60"/>
      <c r="BU176" s="60"/>
      <c r="BV176" s="60"/>
      <c r="BW176" s="60"/>
      <c r="BX176" s="60"/>
      <c r="BY176" s="60"/>
      <c r="BZ176" s="60"/>
      <c r="CA176" s="60"/>
      <c r="CB176" s="60"/>
      <c r="CC176" s="60"/>
      <c r="CD176" s="60"/>
      <c r="CE176" s="60"/>
      <c r="CF176" s="60"/>
      <c r="CG176" s="60"/>
      <c r="CH176" s="55"/>
      <c r="CI176" s="60"/>
      <c r="CJ176" s="60"/>
      <c r="CK176" s="60"/>
      <c r="CL176" s="60"/>
      <c r="CM176" s="55"/>
      <c r="CN176" s="60"/>
      <c r="CO176" s="60"/>
      <c r="CP176" s="60"/>
      <c r="CQ176" s="60"/>
      <c r="CR176" s="60"/>
      <c r="CS176" s="60"/>
      <c r="CT176" s="60"/>
      <c r="CU176" s="60"/>
      <c r="CV176" s="60"/>
      <c r="CW176" s="60"/>
      <c r="CX176" s="60"/>
      <c r="CY176" s="60"/>
      <c r="CZ176" s="60"/>
      <c r="DA176" s="60"/>
      <c r="DB176" s="60"/>
      <c r="DC176" s="60"/>
      <c r="DD176" s="60"/>
      <c r="DE176" s="60"/>
      <c r="DF176" s="60"/>
      <c r="DG176" s="60"/>
      <c r="DH176" s="60"/>
      <c r="DI176" s="60"/>
      <c r="DJ176" s="60"/>
      <c r="DK176" s="60"/>
      <c r="DL176" s="60"/>
      <c r="DM176" s="60"/>
      <c r="DN176" s="60"/>
      <c r="DO176" s="60"/>
      <c r="DP176" s="60"/>
      <c r="DQ176" s="60"/>
      <c r="DR176" s="60"/>
      <c r="DS176" s="60"/>
      <c r="DT176" s="60"/>
      <c r="DU176" s="60"/>
      <c r="DV176" s="60"/>
      <c r="DW176" s="60"/>
      <c r="DX176" s="60"/>
      <c r="DY176" s="60"/>
      <c r="DZ176" s="60"/>
      <c r="EA176" s="60"/>
      <c r="EB176" s="60"/>
      <c r="EC176" s="60"/>
      <c r="ED176" s="60"/>
      <c r="EE176" s="60"/>
      <c r="EF176" s="60"/>
      <c r="EG176" s="60"/>
      <c r="EH176" s="60"/>
      <c r="EI176" s="60"/>
      <c r="EJ176" s="60"/>
      <c r="EK176" s="60"/>
      <c r="EL176" s="60"/>
      <c r="EM176" s="60"/>
      <c r="EN176" s="60"/>
      <c r="EO176" s="60"/>
      <c r="EP176" s="60"/>
      <c r="EQ176" s="60"/>
      <c r="ER176" s="60"/>
      <c r="ES176" s="60"/>
      <c r="ET176" s="60"/>
    </row>
    <row r="177" spans="2:150" s="1" customFormat="1" x14ac:dyDescent="0.25">
      <c r="B177" s="210">
        <v>175</v>
      </c>
      <c r="C177" s="235">
        <v>43109</v>
      </c>
      <c r="D177" s="211" t="s">
        <v>328</v>
      </c>
      <c r="E177" s="211" t="s">
        <v>74</v>
      </c>
      <c r="F177" s="211" t="s">
        <v>389</v>
      </c>
      <c r="G177" s="211" t="s">
        <v>70</v>
      </c>
      <c r="H177" s="211" t="s">
        <v>411</v>
      </c>
      <c r="I177" s="211" t="s">
        <v>117</v>
      </c>
      <c r="J177" s="211" t="s">
        <v>150</v>
      </c>
      <c r="K177" s="245" t="s">
        <v>418</v>
      </c>
      <c r="L177" s="210">
        <v>3</v>
      </c>
      <c r="M177" s="252">
        <v>1</v>
      </c>
      <c r="N177" s="210">
        <v>4</v>
      </c>
      <c r="O177" s="212">
        <v>3</v>
      </c>
      <c r="P177" s="213">
        <v>4</v>
      </c>
      <c r="Q177" s="210">
        <v>4</v>
      </c>
      <c r="R177" s="212">
        <v>4</v>
      </c>
      <c r="S177" s="212">
        <v>4</v>
      </c>
      <c r="T177" s="212"/>
      <c r="U177" s="212">
        <v>4</v>
      </c>
      <c r="V177" s="213">
        <v>4</v>
      </c>
      <c r="W177" s="210"/>
      <c r="X177" s="213"/>
      <c r="Y177" s="254">
        <v>1</v>
      </c>
      <c r="Z177" s="213">
        <v>4</v>
      </c>
      <c r="AB177" s="60"/>
      <c r="AC177" s="60"/>
      <c r="AD177" s="60"/>
      <c r="AE177" s="60"/>
      <c r="AF177" s="60"/>
      <c r="AG177" s="60"/>
      <c r="AH177" s="60"/>
      <c r="AI177" s="60"/>
      <c r="AJ177" s="60"/>
      <c r="AK177" s="60"/>
      <c r="AL177" s="60"/>
      <c r="AM177" s="60"/>
      <c r="AN177" s="60"/>
      <c r="AO177" s="60"/>
      <c r="AP177" s="60"/>
      <c r="AQ177" s="60"/>
      <c r="AR177" s="60"/>
      <c r="AS177" s="60"/>
      <c r="AT177" s="60"/>
      <c r="AU177" s="60"/>
      <c r="AV177" s="60"/>
      <c r="AW177" s="60"/>
      <c r="AX177" s="60"/>
      <c r="BB177" s="60"/>
      <c r="BC177" s="60"/>
      <c r="BD177" s="60"/>
      <c r="BE177" s="60"/>
      <c r="BF177" s="60"/>
      <c r="BG177" s="60"/>
      <c r="BH177" s="60"/>
      <c r="BI177" s="60"/>
      <c r="BJ177" s="60"/>
      <c r="BK177" s="60"/>
      <c r="BL177" s="60"/>
      <c r="BM177" s="60"/>
      <c r="BN177" s="60"/>
      <c r="BO177" s="60"/>
      <c r="BP177" s="60"/>
      <c r="BQ177" s="55"/>
      <c r="BR177" s="161"/>
      <c r="BS177" s="60"/>
      <c r="BT177" s="60"/>
      <c r="BU177" s="60"/>
      <c r="BV177" s="60"/>
      <c r="BW177" s="60"/>
      <c r="BX177" s="60"/>
      <c r="BY177" s="60"/>
      <c r="BZ177" s="60"/>
      <c r="CA177" s="60"/>
      <c r="CB177" s="60"/>
      <c r="CC177" s="60"/>
      <c r="CD177" s="60"/>
      <c r="CE177" s="60"/>
      <c r="CF177" s="60"/>
      <c r="CG177" s="60"/>
      <c r="CH177" s="55"/>
      <c r="CI177" s="60"/>
      <c r="CJ177" s="60"/>
      <c r="CK177" s="60"/>
      <c r="CL177" s="60"/>
      <c r="CM177" s="55"/>
      <c r="CN177" s="60"/>
      <c r="CO177" s="60"/>
      <c r="CP177" s="60"/>
      <c r="CQ177" s="60"/>
      <c r="CR177" s="60"/>
      <c r="CS177" s="60"/>
      <c r="CT177" s="60"/>
      <c r="CU177" s="60"/>
      <c r="CV177" s="60"/>
      <c r="CW177" s="60"/>
      <c r="CX177" s="60"/>
      <c r="CY177" s="60"/>
      <c r="CZ177" s="60"/>
      <c r="DA177" s="60"/>
      <c r="DB177" s="60"/>
      <c r="DC177" s="60"/>
      <c r="DD177" s="60"/>
      <c r="DE177" s="60"/>
      <c r="DF177" s="60"/>
      <c r="DG177" s="60"/>
      <c r="DH177" s="60"/>
      <c r="DI177" s="60"/>
      <c r="DJ177" s="60"/>
      <c r="DK177" s="60"/>
      <c r="DL177" s="60"/>
      <c r="DM177" s="60"/>
      <c r="DN177" s="60"/>
      <c r="DO177" s="60"/>
      <c r="DP177" s="60"/>
      <c r="DQ177" s="60"/>
      <c r="DR177" s="60"/>
      <c r="DS177" s="60"/>
      <c r="DT177" s="60"/>
      <c r="DU177" s="60"/>
      <c r="DV177" s="60"/>
      <c r="DW177" s="60"/>
      <c r="DX177" s="60"/>
      <c r="DY177" s="60"/>
      <c r="DZ177" s="60"/>
      <c r="EA177" s="60"/>
      <c r="EB177" s="60"/>
      <c r="EC177" s="60"/>
      <c r="ED177" s="60"/>
      <c r="EE177" s="60"/>
      <c r="EF177" s="60"/>
      <c r="EG177" s="60"/>
      <c r="EH177" s="60"/>
      <c r="EI177" s="60"/>
      <c r="EJ177" s="60"/>
      <c r="EK177" s="60"/>
      <c r="EL177" s="60"/>
      <c r="EM177" s="60"/>
      <c r="EN177" s="60"/>
      <c r="EO177" s="60"/>
      <c r="EP177" s="60"/>
      <c r="EQ177" s="60"/>
      <c r="ER177" s="60"/>
      <c r="ES177" s="60"/>
      <c r="ET177" s="60"/>
    </row>
    <row r="178" spans="2:150" s="1" customFormat="1" ht="30" x14ac:dyDescent="0.25">
      <c r="B178" s="210">
        <v>176</v>
      </c>
      <c r="C178" s="235">
        <v>43109</v>
      </c>
      <c r="D178" s="211" t="s">
        <v>331</v>
      </c>
      <c r="E178" s="211" t="s">
        <v>74</v>
      </c>
      <c r="F178" s="211" t="s">
        <v>390</v>
      </c>
      <c r="G178" s="211" t="s">
        <v>71</v>
      </c>
      <c r="H178" s="211" t="s">
        <v>410</v>
      </c>
      <c r="I178" s="211" t="s">
        <v>107</v>
      </c>
      <c r="J178" s="211" t="s">
        <v>140</v>
      </c>
      <c r="K178" s="245" t="s">
        <v>418</v>
      </c>
      <c r="L178" s="210">
        <v>4</v>
      </c>
      <c r="M178" s="252">
        <v>1</v>
      </c>
      <c r="N178" s="210">
        <v>5</v>
      </c>
      <c r="O178" s="212">
        <v>5</v>
      </c>
      <c r="P178" s="213">
        <v>5</v>
      </c>
      <c r="Q178" s="210">
        <v>5</v>
      </c>
      <c r="R178" s="212">
        <v>5</v>
      </c>
      <c r="S178" s="212">
        <v>5</v>
      </c>
      <c r="T178" s="212">
        <v>5</v>
      </c>
      <c r="U178" s="212">
        <v>5</v>
      </c>
      <c r="V178" s="213">
        <v>5</v>
      </c>
      <c r="W178" s="210">
        <v>5</v>
      </c>
      <c r="X178" s="213">
        <v>5</v>
      </c>
      <c r="Y178" s="254">
        <v>1</v>
      </c>
      <c r="Z178" s="213">
        <v>5</v>
      </c>
      <c r="AB178" s="60"/>
      <c r="AC178" s="60"/>
      <c r="AD178" s="60"/>
      <c r="AE178" s="60"/>
      <c r="AF178" s="60"/>
      <c r="AG178" s="60"/>
      <c r="AH178" s="60"/>
      <c r="AI178" s="60"/>
      <c r="AJ178" s="60"/>
      <c r="AK178" s="60"/>
      <c r="AL178" s="60"/>
      <c r="AM178" s="60"/>
      <c r="AN178" s="60"/>
      <c r="AO178" s="60"/>
      <c r="AP178" s="60"/>
      <c r="AQ178" s="60"/>
      <c r="AR178" s="60"/>
      <c r="AS178" s="60"/>
      <c r="AT178" s="60"/>
      <c r="AU178" s="60"/>
      <c r="AV178" s="60"/>
      <c r="AW178" s="60"/>
      <c r="AX178" s="60"/>
      <c r="BB178" s="60"/>
      <c r="BC178" s="60"/>
      <c r="BD178" s="60"/>
      <c r="BE178" s="60"/>
      <c r="BF178" s="60"/>
      <c r="BG178" s="60"/>
      <c r="BH178" s="60"/>
      <c r="BI178" s="60"/>
      <c r="BJ178" s="60"/>
      <c r="BK178" s="60"/>
      <c r="BL178" s="60"/>
      <c r="BM178" s="60"/>
      <c r="BN178" s="60"/>
      <c r="BO178" s="60"/>
      <c r="BP178" s="60"/>
      <c r="BQ178" s="55"/>
      <c r="BR178" s="161"/>
      <c r="BS178" s="60"/>
      <c r="BT178" s="60"/>
      <c r="BU178" s="60"/>
      <c r="BV178" s="60"/>
      <c r="BW178" s="60"/>
      <c r="BX178" s="60"/>
      <c r="BY178" s="60"/>
      <c r="BZ178" s="60"/>
      <c r="CA178" s="60"/>
      <c r="CB178" s="60"/>
      <c r="CC178" s="60"/>
      <c r="CD178" s="60"/>
      <c r="CE178" s="60"/>
      <c r="CF178" s="60"/>
      <c r="CG178" s="60"/>
      <c r="CH178" s="55"/>
      <c r="CI178" s="60"/>
      <c r="CJ178" s="60"/>
      <c r="CK178" s="60"/>
      <c r="CL178" s="60"/>
      <c r="CM178" s="55"/>
      <c r="CN178" s="60"/>
      <c r="CO178" s="60"/>
      <c r="CP178" s="60"/>
      <c r="CQ178" s="60"/>
      <c r="CR178" s="60"/>
      <c r="CS178" s="60"/>
      <c r="CT178" s="60"/>
      <c r="CU178" s="60"/>
      <c r="CV178" s="60"/>
      <c r="CW178" s="60"/>
      <c r="CX178" s="60"/>
      <c r="CY178" s="60"/>
      <c r="CZ178" s="60"/>
      <c r="DA178" s="60"/>
      <c r="DB178" s="60"/>
      <c r="DC178" s="60"/>
      <c r="DD178" s="60"/>
      <c r="DE178" s="60"/>
      <c r="DF178" s="60"/>
      <c r="DG178" s="60"/>
      <c r="DH178" s="60"/>
      <c r="DI178" s="60"/>
      <c r="DJ178" s="60"/>
      <c r="DK178" s="60"/>
      <c r="DL178" s="60"/>
      <c r="DM178" s="60"/>
      <c r="DN178" s="60"/>
      <c r="DO178" s="60"/>
      <c r="DP178" s="60"/>
      <c r="DQ178" s="60"/>
      <c r="DR178" s="60"/>
      <c r="DS178" s="60"/>
      <c r="DT178" s="60"/>
      <c r="DU178" s="60"/>
      <c r="DV178" s="60"/>
      <c r="DW178" s="60"/>
      <c r="DX178" s="60"/>
      <c r="DY178" s="60"/>
      <c r="DZ178" s="60"/>
      <c r="EA178" s="60"/>
      <c r="EB178" s="60"/>
      <c r="EC178" s="60"/>
      <c r="ED178" s="60"/>
      <c r="EE178" s="60"/>
      <c r="EF178" s="60"/>
      <c r="EG178" s="60"/>
      <c r="EH178" s="60"/>
      <c r="EI178" s="60"/>
      <c r="EJ178" s="60"/>
      <c r="EK178" s="60"/>
      <c r="EL178" s="60"/>
      <c r="EM178" s="60"/>
      <c r="EN178" s="60"/>
      <c r="EO178" s="60"/>
      <c r="EP178" s="60"/>
      <c r="EQ178" s="60"/>
      <c r="ER178" s="60"/>
      <c r="ES178" s="60"/>
      <c r="ET178" s="60"/>
    </row>
    <row r="179" spans="2:150" s="1" customFormat="1" ht="30" x14ac:dyDescent="0.25">
      <c r="B179" s="210">
        <v>177</v>
      </c>
      <c r="C179" s="235">
        <v>43109</v>
      </c>
      <c r="D179" s="211" t="s">
        <v>331</v>
      </c>
      <c r="E179" s="211" t="s">
        <v>74</v>
      </c>
      <c r="F179" s="211" t="s">
        <v>391</v>
      </c>
      <c r="G179" s="211" t="s">
        <v>71</v>
      </c>
      <c r="H179" s="211" t="s">
        <v>411</v>
      </c>
      <c r="I179" s="211" t="s">
        <v>100</v>
      </c>
      <c r="J179" s="211" t="s">
        <v>133</v>
      </c>
      <c r="K179" s="245" t="s">
        <v>419</v>
      </c>
      <c r="L179" s="210">
        <v>4</v>
      </c>
      <c r="M179" s="252">
        <v>1</v>
      </c>
      <c r="N179" s="210">
        <v>4</v>
      </c>
      <c r="O179" s="212">
        <v>3</v>
      </c>
      <c r="P179" s="213">
        <v>3</v>
      </c>
      <c r="Q179" s="210">
        <v>4</v>
      </c>
      <c r="R179" s="212">
        <v>5</v>
      </c>
      <c r="S179" s="212">
        <v>5</v>
      </c>
      <c r="T179" s="212">
        <v>4</v>
      </c>
      <c r="U179" s="212">
        <v>4</v>
      </c>
      <c r="V179" s="213"/>
      <c r="W179" s="210">
        <v>4</v>
      </c>
      <c r="X179" s="213">
        <v>4</v>
      </c>
      <c r="Y179" s="254">
        <v>1</v>
      </c>
      <c r="Z179" s="213">
        <v>5</v>
      </c>
      <c r="AB179" s="60"/>
      <c r="AC179" s="60"/>
      <c r="AD179" s="60"/>
      <c r="AE179" s="60"/>
      <c r="AF179" s="60"/>
      <c r="AG179" s="60"/>
      <c r="AH179" s="60"/>
      <c r="AI179" s="60"/>
      <c r="AJ179" s="60"/>
      <c r="AK179" s="60"/>
      <c r="AL179" s="60"/>
      <c r="AM179" s="60"/>
      <c r="AN179" s="60"/>
      <c r="AO179" s="60"/>
      <c r="AP179" s="60"/>
      <c r="AQ179" s="60"/>
      <c r="AR179" s="60"/>
      <c r="AS179" s="60"/>
      <c r="AT179" s="60"/>
      <c r="AU179" s="60"/>
      <c r="AV179" s="60"/>
      <c r="AW179" s="60"/>
      <c r="AX179" s="60"/>
      <c r="BB179" s="60"/>
      <c r="BC179" s="60"/>
      <c r="BD179" s="60"/>
      <c r="BE179" s="60"/>
      <c r="BF179" s="60"/>
      <c r="BG179" s="60"/>
      <c r="BH179" s="60"/>
      <c r="BI179" s="60"/>
      <c r="BJ179" s="60"/>
      <c r="BK179" s="60"/>
      <c r="BL179" s="60"/>
      <c r="BM179" s="60"/>
      <c r="BN179" s="60"/>
      <c r="BO179" s="60"/>
      <c r="BP179" s="60"/>
      <c r="BQ179" s="55"/>
      <c r="BR179" s="161"/>
      <c r="BS179" s="60"/>
      <c r="BT179" s="60"/>
      <c r="BU179" s="60"/>
      <c r="BV179" s="60"/>
      <c r="BW179" s="60"/>
      <c r="BX179" s="60"/>
      <c r="BY179" s="60"/>
      <c r="BZ179" s="60"/>
      <c r="CA179" s="60"/>
      <c r="CB179" s="60"/>
      <c r="CC179" s="60"/>
      <c r="CD179" s="60"/>
      <c r="CE179" s="60"/>
      <c r="CF179" s="60"/>
      <c r="CG179" s="60"/>
      <c r="CH179" s="55"/>
      <c r="CI179" s="60"/>
      <c r="CJ179" s="60"/>
      <c r="CK179" s="60"/>
      <c r="CL179" s="60"/>
      <c r="CM179" s="55"/>
      <c r="CN179" s="60"/>
      <c r="CO179" s="60"/>
      <c r="CP179" s="60"/>
      <c r="CQ179" s="60"/>
      <c r="CR179" s="60"/>
      <c r="CS179" s="60"/>
      <c r="CT179" s="60"/>
      <c r="CU179" s="60"/>
      <c r="CV179" s="60"/>
      <c r="CW179" s="60"/>
      <c r="CX179" s="60"/>
      <c r="CY179" s="60"/>
      <c r="CZ179" s="60"/>
      <c r="DA179" s="60"/>
      <c r="DB179" s="60"/>
      <c r="DC179" s="60"/>
      <c r="DD179" s="60"/>
      <c r="DE179" s="60"/>
      <c r="DF179" s="60"/>
      <c r="DG179" s="60"/>
      <c r="DH179" s="60"/>
      <c r="DI179" s="60"/>
      <c r="DJ179" s="60"/>
      <c r="DK179" s="60"/>
      <c r="DL179" s="60"/>
      <c r="DM179" s="60"/>
      <c r="DN179" s="60"/>
      <c r="DO179" s="60"/>
      <c r="DP179" s="60"/>
      <c r="DQ179" s="60"/>
      <c r="DR179" s="60"/>
      <c r="DS179" s="60"/>
      <c r="DT179" s="60"/>
      <c r="DU179" s="60"/>
      <c r="DV179" s="60"/>
      <c r="DW179" s="60"/>
      <c r="DX179" s="60"/>
      <c r="DY179" s="60"/>
      <c r="DZ179" s="60"/>
      <c r="EA179" s="60"/>
      <c r="EB179" s="60"/>
      <c r="EC179" s="60"/>
      <c r="ED179" s="60"/>
      <c r="EE179" s="60"/>
      <c r="EF179" s="60"/>
      <c r="EG179" s="60"/>
      <c r="EH179" s="60"/>
      <c r="EI179" s="60"/>
      <c r="EJ179" s="60"/>
      <c r="EK179" s="60"/>
      <c r="EL179" s="60"/>
      <c r="EM179" s="60"/>
      <c r="EN179" s="60"/>
      <c r="EO179" s="60"/>
      <c r="EP179" s="60"/>
      <c r="EQ179" s="60"/>
      <c r="ER179" s="60"/>
      <c r="ES179" s="60"/>
      <c r="ET179" s="60"/>
    </row>
    <row r="180" spans="2:150" s="1" customFormat="1" x14ac:dyDescent="0.25">
      <c r="B180" s="210">
        <v>178</v>
      </c>
      <c r="C180" s="235">
        <v>43109</v>
      </c>
      <c r="D180" s="211" t="s">
        <v>331</v>
      </c>
      <c r="E180" s="211" t="s">
        <v>74</v>
      </c>
      <c r="F180" s="211" t="s">
        <v>361</v>
      </c>
      <c r="G180" s="211" t="s">
        <v>71</v>
      </c>
      <c r="H180" s="211" t="s">
        <v>411</v>
      </c>
      <c r="I180" s="211" t="s">
        <v>105</v>
      </c>
      <c r="J180" s="211" t="s">
        <v>138</v>
      </c>
      <c r="K180" s="245" t="s">
        <v>418</v>
      </c>
      <c r="L180" s="210">
        <v>5</v>
      </c>
      <c r="M180" s="252">
        <v>1</v>
      </c>
      <c r="N180" s="210">
        <v>5</v>
      </c>
      <c r="O180" s="212">
        <v>5</v>
      </c>
      <c r="P180" s="213">
        <v>3</v>
      </c>
      <c r="Q180" s="210">
        <v>5</v>
      </c>
      <c r="R180" s="212">
        <v>5</v>
      </c>
      <c r="S180" s="212">
        <v>5</v>
      </c>
      <c r="T180" s="212">
        <v>5</v>
      </c>
      <c r="U180" s="212">
        <v>5</v>
      </c>
      <c r="V180" s="213">
        <v>5</v>
      </c>
      <c r="W180" s="210">
        <v>3</v>
      </c>
      <c r="X180" s="213"/>
      <c r="Y180" s="254">
        <v>1</v>
      </c>
      <c r="Z180" s="213">
        <v>5</v>
      </c>
      <c r="AB180" s="60"/>
      <c r="AC180" s="60"/>
      <c r="AD180" s="60"/>
      <c r="AE180" s="60"/>
      <c r="AF180" s="60"/>
      <c r="AG180" s="60"/>
      <c r="AH180" s="60"/>
      <c r="AI180" s="60"/>
      <c r="AJ180" s="60"/>
      <c r="AK180" s="60"/>
      <c r="AL180" s="60"/>
      <c r="AM180" s="60"/>
      <c r="AN180" s="60"/>
      <c r="AO180" s="60"/>
      <c r="AP180" s="60"/>
      <c r="AQ180" s="60"/>
      <c r="AR180" s="60"/>
      <c r="AS180" s="60"/>
      <c r="AT180" s="60"/>
      <c r="AU180" s="60"/>
      <c r="AV180" s="60"/>
      <c r="AW180" s="60"/>
      <c r="AX180" s="60"/>
      <c r="BB180" s="60"/>
      <c r="BC180" s="60"/>
      <c r="BD180" s="60"/>
      <c r="BE180" s="60"/>
      <c r="BF180" s="60"/>
      <c r="BG180" s="60"/>
      <c r="BH180" s="60"/>
      <c r="BI180" s="60"/>
      <c r="BJ180" s="60"/>
      <c r="BK180" s="60"/>
      <c r="BL180" s="60"/>
      <c r="BM180" s="60"/>
      <c r="BN180" s="60"/>
      <c r="BO180" s="60"/>
      <c r="BP180" s="60"/>
      <c r="BQ180" s="55"/>
      <c r="BR180" s="161"/>
      <c r="BS180" s="60"/>
      <c r="BT180" s="60"/>
      <c r="BU180" s="60"/>
      <c r="BV180" s="60"/>
      <c r="BW180" s="60"/>
      <c r="BX180" s="60"/>
      <c r="BY180" s="60"/>
      <c r="BZ180" s="60"/>
      <c r="CA180" s="60"/>
      <c r="CB180" s="60"/>
      <c r="CC180" s="60"/>
      <c r="CD180" s="60"/>
      <c r="CE180" s="60"/>
      <c r="CF180" s="60"/>
      <c r="CG180" s="60"/>
      <c r="CH180" s="55"/>
      <c r="CI180" s="60"/>
      <c r="CJ180" s="60"/>
      <c r="CK180" s="60"/>
      <c r="CL180" s="60"/>
      <c r="CM180" s="55"/>
      <c r="CN180" s="60"/>
      <c r="CO180" s="60"/>
      <c r="CP180" s="60"/>
      <c r="CQ180" s="60"/>
      <c r="CR180" s="60"/>
      <c r="CS180" s="60"/>
      <c r="CT180" s="60"/>
      <c r="CU180" s="60"/>
      <c r="CV180" s="60"/>
      <c r="CW180" s="60"/>
      <c r="CX180" s="60"/>
      <c r="CY180" s="60"/>
      <c r="CZ180" s="60"/>
      <c r="DA180" s="60"/>
      <c r="DB180" s="60"/>
      <c r="DC180" s="60"/>
      <c r="DD180" s="60"/>
      <c r="DE180" s="60"/>
      <c r="DF180" s="60"/>
      <c r="DG180" s="60"/>
      <c r="DH180" s="60"/>
      <c r="DI180" s="60"/>
      <c r="DJ180" s="60"/>
      <c r="DK180" s="60"/>
      <c r="DL180" s="60"/>
      <c r="DM180" s="60"/>
      <c r="DN180" s="60"/>
      <c r="DO180" s="60"/>
      <c r="DP180" s="60"/>
      <c r="DQ180" s="60"/>
      <c r="DR180" s="60"/>
      <c r="DS180" s="60"/>
      <c r="DT180" s="60"/>
      <c r="DU180" s="60"/>
      <c r="DV180" s="60"/>
      <c r="DW180" s="60"/>
      <c r="DX180" s="60"/>
      <c r="DY180" s="60"/>
      <c r="DZ180" s="60"/>
      <c r="EA180" s="60"/>
      <c r="EB180" s="60"/>
      <c r="EC180" s="60"/>
      <c r="ED180" s="60"/>
      <c r="EE180" s="60"/>
      <c r="EF180" s="60"/>
      <c r="EG180" s="60"/>
      <c r="EH180" s="60"/>
      <c r="EI180" s="60"/>
      <c r="EJ180" s="60"/>
      <c r="EK180" s="60"/>
      <c r="EL180" s="60"/>
      <c r="EM180" s="60"/>
      <c r="EN180" s="60"/>
      <c r="EO180" s="60"/>
      <c r="EP180" s="60"/>
      <c r="EQ180" s="60"/>
      <c r="ER180" s="60"/>
      <c r="ES180" s="60"/>
      <c r="ET180" s="60"/>
    </row>
    <row r="181" spans="2:150" s="1" customFormat="1" ht="30" x14ac:dyDescent="0.25">
      <c r="B181" s="210">
        <v>179</v>
      </c>
      <c r="C181" s="235">
        <v>43109</v>
      </c>
      <c r="D181" s="211" t="s">
        <v>344</v>
      </c>
      <c r="E181" s="211" t="s">
        <v>74</v>
      </c>
      <c r="F181" s="211" t="s">
        <v>392</v>
      </c>
      <c r="G181" s="211" t="s">
        <v>70</v>
      </c>
      <c r="H181" s="211" t="s">
        <v>410</v>
      </c>
      <c r="I181" s="211" t="s">
        <v>90</v>
      </c>
      <c r="J181" s="211" t="s">
        <v>124</v>
      </c>
      <c r="K181" s="245" t="s">
        <v>419</v>
      </c>
      <c r="L181" s="210">
        <v>5</v>
      </c>
      <c r="M181" s="252">
        <v>1</v>
      </c>
      <c r="N181" s="210">
        <v>4</v>
      </c>
      <c r="O181" s="212">
        <v>5</v>
      </c>
      <c r="P181" s="213">
        <v>5</v>
      </c>
      <c r="Q181" s="210">
        <v>5</v>
      </c>
      <c r="R181" s="212">
        <v>5</v>
      </c>
      <c r="S181" s="212">
        <v>5</v>
      </c>
      <c r="T181" s="212">
        <v>5</v>
      </c>
      <c r="U181" s="212">
        <v>5</v>
      </c>
      <c r="V181" s="213">
        <v>5</v>
      </c>
      <c r="W181" s="210">
        <v>5</v>
      </c>
      <c r="X181" s="213">
        <v>5</v>
      </c>
      <c r="Y181" s="254">
        <v>1</v>
      </c>
      <c r="Z181" s="213">
        <v>5</v>
      </c>
      <c r="AB181" s="60"/>
      <c r="AC181" s="60"/>
      <c r="AD181" s="60"/>
      <c r="AE181" s="60"/>
      <c r="AF181" s="60"/>
      <c r="AG181" s="60"/>
      <c r="AH181" s="60"/>
      <c r="AI181" s="60"/>
      <c r="AJ181" s="60"/>
      <c r="AK181" s="60"/>
      <c r="AL181" s="60"/>
      <c r="AM181" s="60"/>
      <c r="AN181" s="60"/>
      <c r="AO181" s="60"/>
      <c r="AP181" s="60"/>
      <c r="AQ181" s="60"/>
      <c r="AR181" s="60"/>
      <c r="AS181" s="60"/>
      <c r="AT181" s="60"/>
      <c r="AU181" s="60"/>
      <c r="AV181" s="60"/>
      <c r="AW181" s="60"/>
      <c r="AX181" s="60"/>
      <c r="BB181" s="60"/>
      <c r="BC181" s="60"/>
      <c r="BD181" s="60"/>
      <c r="BE181" s="60"/>
      <c r="BF181" s="60"/>
      <c r="BG181" s="60"/>
      <c r="BH181" s="60"/>
      <c r="BI181" s="60"/>
      <c r="BJ181" s="60"/>
      <c r="BK181" s="60"/>
      <c r="BL181" s="60"/>
      <c r="BM181" s="60"/>
      <c r="BN181" s="60"/>
      <c r="BO181" s="60"/>
      <c r="BP181" s="60"/>
      <c r="BQ181" s="55"/>
      <c r="BR181" s="161"/>
      <c r="BS181" s="60"/>
      <c r="BT181" s="60"/>
      <c r="BU181" s="60"/>
      <c r="BV181" s="60"/>
      <c r="BW181" s="60"/>
      <c r="BX181" s="60"/>
      <c r="BY181" s="60"/>
      <c r="BZ181" s="60"/>
      <c r="CA181" s="60"/>
      <c r="CB181" s="60"/>
      <c r="CC181" s="60"/>
      <c r="CD181" s="60"/>
      <c r="CE181" s="60"/>
      <c r="CF181" s="60"/>
      <c r="CG181" s="60"/>
      <c r="CH181" s="55"/>
      <c r="CI181" s="60"/>
      <c r="CJ181" s="60"/>
      <c r="CK181" s="60"/>
      <c r="CL181" s="60"/>
      <c r="CM181" s="55"/>
      <c r="CN181" s="60"/>
      <c r="CO181" s="60"/>
      <c r="CP181" s="60"/>
      <c r="CQ181" s="60"/>
      <c r="CR181" s="60"/>
      <c r="CS181" s="60"/>
      <c r="CT181" s="60"/>
      <c r="CU181" s="60"/>
      <c r="CV181" s="60"/>
      <c r="CW181" s="60"/>
      <c r="CX181" s="60"/>
      <c r="CY181" s="60"/>
      <c r="CZ181" s="60"/>
      <c r="DA181" s="60"/>
      <c r="DB181" s="60"/>
      <c r="DC181" s="60"/>
      <c r="DD181" s="60"/>
      <c r="DE181" s="60"/>
      <c r="DF181" s="60"/>
      <c r="DG181" s="60"/>
      <c r="DH181" s="60"/>
      <c r="DI181" s="60"/>
      <c r="DJ181" s="60"/>
      <c r="DK181" s="60"/>
      <c r="DL181" s="60"/>
      <c r="DM181" s="60"/>
      <c r="DN181" s="60"/>
      <c r="DO181" s="60"/>
      <c r="DP181" s="60"/>
      <c r="DQ181" s="60"/>
      <c r="DR181" s="60"/>
      <c r="DS181" s="60"/>
      <c r="DT181" s="60"/>
      <c r="DU181" s="60"/>
      <c r="DV181" s="60"/>
      <c r="DW181" s="60"/>
      <c r="DX181" s="60"/>
      <c r="DY181" s="60"/>
      <c r="DZ181" s="60"/>
      <c r="EA181" s="60"/>
      <c r="EB181" s="60"/>
      <c r="EC181" s="60"/>
      <c r="ED181" s="60"/>
      <c r="EE181" s="60"/>
      <c r="EF181" s="60"/>
      <c r="EG181" s="60"/>
      <c r="EH181" s="60"/>
      <c r="EI181" s="60"/>
      <c r="EJ181" s="60"/>
      <c r="EK181" s="60"/>
      <c r="EL181" s="60"/>
      <c r="EM181" s="60"/>
      <c r="EN181" s="60"/>
      <c r="EO181" s="60"/>
      <c r="EP181" s="60"/>
      <c r="EQ181" s="60"/>
      <c r="ER181" s="60"/>
      <c r="ES181" s="60"/>
      <c r="ET181" s="60"/>
    </row>
    <row r="182" spans="2:150" s="1" customFormat="1" x14ac:dyDescent="0.25">
      <c r="B182" s="210">
        <v>180</v>
      </c>
      <c r="C182" s="235">
        <v>43109</v>
      </c>
      <c r="D182" s="211" t="s">
        <v>328</v>
      </c>
      <c r="E182" s="211" t="s">
        <v>74</v>
      </c>
      <c r="F182" s="211" t="s">
        <v>43</v>
      </c>
      <c r="G182" s="211" t="s">
        <v>357</v>
      </c>
      <c r="H182" s="211" t="s">
        <v>411</v>
      </c>
      <c r="I182" s="211" t="s">
        <v>95</v>
      </c>
      <c r="J182" s="211" t="s">
        <v>128</v>
      </c>
      <c r="K182" s="245" t="s">
        <v>418</v>
      </c>
      <c r="L182" s="210">
        <v>3</v>
      </c>
      <c r="M182" s="252">
        <v>1</v>
      </c>
      <c r="N182" s="210">
        <v>2</v>
      </c>
      <c r="O182" s="212">
        <v>3</v>
      </c>
      <c r="P182" s="213">
        <v>2</v>
      </c>
      <c r="Q182" s="210">
        <v>4</v>
      </c>
      <c r="R182" s="212">
        <v>5</v>
      </c>
      <c r="S182" s="212">
        <v>5</v>
      </c>
      <c r="T182" s="212"/>
      <c r="U182" s="212"/>
      <c r="V182" s="213"/>
      <c r="W182" s="210">
        <v>5</v>
      </c>
      <c r="X182" s="213">
        <v>4</v>
      </c>
      <c r="Y182" s="254">
        <v>1</v>
      </c>
      <c r="Z182" s="213">
        <v>4</v>
      </c>
      <c r="AB182" s="60"/>
      <c r="AC182" s="60"/>
      <c r="AD182" s="60"/>
      <c r="AE182" s="60"/>
      <c r="AF182" s="60"/>
      <c r="AG182" s="60"/>
      <c r="AH182" s="60"/>
      <c r="AI182" s="60"/>
      <c r="AJ182" s="60"/>
      <c r="AK182" s="60"/>
      <c r="AL182" s="60"/>
      <c r="AM182" s="60"/>
      <c r="AN182" s="60"/>
      <c r="AO182" s="60"/>
      <c r="AP182" s="60"/>
      <c r="AQ182" s="60"/>
      <c r="AR182" s="60"/>
      <c r="AS182" s="60"/>
      <c r="AT182" s="60"/>
      <c r="AU182" s="60"/>
      <c r="AV182" s="60"/>
      <c r="AW182" s="60"/>
      <c r="AX182" s="60"/>
      <c r="BB182" s="60"/>
      <c r="BC182" s="60"/>
      <c r="BD182" s="60"/>
      <c r="BE182" s="60"/>
      <c r="BF182" s="60"/>
      <c r="BG182" s="60"/>
      <c r="BH182" s="60"/>
      <c r="BI182" s="60"/>
      <c r="BJ182" s="60"/>
      <c r="BK182" s="60"/>
      <c r="BL182" s="60"/>
      <c r="BM182" s="60"/>
      <c r="BN182" s="60"/>
      <c r="BO182" s="60"/>
      <c r="BP182" s="60"/>
      <c r="BQ182" s="55"/>
      <c r="BR182" s="161"/>
      <c r="BS182" s="60"/>
      <c r="BT182" s="60"/>
      <c r="BU182" s="60"/>
      <c r="BV182" s="60"/>
      <c r="BW182" s="60"/>
      <c r="BX182" s="60"/>
      <c r="BY182" s="60"/>
      <c r="BZ182" s="60"/>
      <c r="CA182" s="60"/>
      <c r="CB182" s="60"/>
      <c r="CC182" s="60"/>
      <c r="CD182" s="60"/>
      <c r="CE182" s="60"/>
      <c r="CF182" s="60"/>
      <c r="CG182" s="60"/>
      <c r="CH182" s="55"/>
      <c r="CI182" s="60"/>
      <c r="CJ182" s="60"/>
      <c r="CK182" s="60"/>
      <c r="CL182" s="60"/>
      <c r="CM182" s="55"/>
      <c r="CN182" s="60"/>
      <c r="CO182" s="60"/>
      <c r="CP182" s="60"/>
      <c r="CQ182" s="60"/>
      <c r="CR182" s="60"/>
      <c r="CS182" s="60"/>
      <c r="CT182" s="60"/>
      <c r="CU182" s="60"/>
      <c r="CV182" s="60"/>
      <c r="CW182" s="60"/>
      <c r="CX182" s="60"/>
      <c r="CY182" s="60"/>
      <c r="CZ182" s="60"/>
      <c r="DA182" s="60"/>
      <c r="DB182" s="60"/>
      <c r="DC182" s="60"/>
      <c r="DD182" s="60"/>
      <c r="DE182" s="60"/>
      <c r="DF182" s="60"/>
      <c r="DG182" s="60"/>
      <c r="DH182" s="60"/>
      <c r="DI182" s="60"/>
      <c r="DJ182" s="60"/>
      <c r="DK182" s="60"/>
      <c r="DL182" s="60"/>
      <c r="DM182" s="60"/>
      <c r="DN182" s="60"/>
      <c r="DO182" s="60"/>
      <c r="DP182" s="60"/>
      <c r="DQ182" s="60"/>
      <c r="DR182" s="60"/>
      <c r="DS182" s="60"/>
      <c r="DT182" s="60"/>
      <c r="DU182" s="60"/>
      <c r="DV182" s="60"/>
      <c r="DW182" s="60"/>
      <c r="DX182" s="60"/>
      <c r="DY182" s="60"/>
      <c r="DZ182" s="60"/>
      <c r="EA182" s="60"/>
      <c r="EB182" s="60"/>
      <c r="EC182" s="60"/>
      <c r="ED182" s="60"/>
      <c r="EE182" s="60"/>
      <c r="EF182" s="60"/>
      <c r="EG182" s="60"/>
      <c r="EH182" s="60"/>
      <c r="EI182" s="60"/>
      <c r="EJ182" s="60"/>
      <c r="EK182" s="60"/>
      <c r="EL182" s="60"/>
      <c r="EM182" s="60"/>
      <c r="EN182" s="60"/>
      <c r="EO182" s="60"/>
      <c r="EP182" s="60"/>
      <c r="EQ182" s="60"/>
      <c r="ER182" s="60"/>
      <c r="ES182" s="60"/>
      <c r="ET182" s="60"/>
    </row>
    <row r="183" spans="2:150" s="1" customFormat="1" x14ac:dyDescent="0.25">
      <c r="B183" s="210">
        <v>181</v>
      </c>
      <c r="C183" s="235">
        <v>43109</v>
      </c>
      <c r="D183" s="211" t="s">
        <v>331</v>
      </c>
      <c r="E183" s="211" t="s">
        <v>74</v>
      </c>
      <c r="F183" s="211" t="s">
        <v>86</v>
      </c>
      <c r="G183" s="211" t="s">
        <v>71</v>
      </c>
      <c r="H183" s="211" t="s">
        <v>411</v>
      </c>
      <c r="I183" s="211" t="s">
        <v>105</v>
      </c>
      <c r="J183" s="211" t="s">
        <v>138</v>
      </c>
      <c r="K183" s="245" t="s">
        <v>418</v>
      </c>
      <c r="L183" s="210">
        <v>4</v>
      </c>
      <c r="M183" s="252">
        <v>1</v>
      </c>
      <c r="N183" s="210">
        <v>4</v>
      </c>
      <c r="O183" s="212">
        <v>2</v>
      </c>
      <c r="P183" s="213">
        <v>4</v>
      </c>
      <c r="Q183" s="210"/>
      <c r="R183" s="212"/>
      <c r="S183" s="212"/>
      <c r="T183" s="212">
        <v>5</v>
      </c>
      <c r="U183" s="212"/>
      <c r="V183" s="213">
        <v>3</v>
      </c>
      <c r="W183" s="210"/>
      <c r="X183" s="213"/>
      <c r="Y183" s="254">
        <v>1</v>
      </c>
      <c r="Z183" s="213">
        <v>4</v>
      </c>
      <c r="AB183" s="60"/>
      <c r="AC183" s="60"/>
      <c r="AD183" s="60"/>
      <c r="AE183" s="60"/>
      <c r="AF183" s="60"/>
      <c r="AG183" s="60"/>
      <c r="AH183" s="60"/>
      <c r="AI183" s="60"/>
      <c r="AJ183" s="60"/>
      <c r="AK183" s="60"/>
      <c r="AL183" s="60"/>
      <c r="AM183" s="60"/>
      <c r="AN183" s="60"/>
      <c r="AO183" s="60"/>
      <c r="AP183" s="60"/>
      <c r="AQ183" s="60"/>
      <c r="AR183" s="60"/>
      <c r="AS183" s="60"/>
      <c r="AT183" s="60"/>
      <c r="AU183" s="60"/>
      <c r="AV183" s="60"/>
      <c r="AW183" s="60"/>
      <c r="AX183" s="60"/>
      <c r="BB183" s="60"/>
      <c r="BC183" s="60"/>
      <c r="BD183" s="60"/>
      <c r="BE183" s="60"/>
      <c r="BF183" s="60"/>
      <c r="BG183" s="60"/>
      <c r="BH183" s="60"/>
      <c r="BI183" s="60"/>
      <c r="BJ183" s="60"/>
      <c r="BK183" s="60"/>
      <c r="BL183" s="60"/>
      <c r="BM183" s="60"/>
      <c r="BN183" s="60"/>
      <c r="BO183" s="60"/>
      <c r="BP183" s="60"/>
      <c r="BQ183" s="55"/>
      <c r="BR183" s="161"/>
      <c r="BS183" s="60"/>
      <c r="BT183" s="60"/>
      <c r="BU183" s="60"/>
      <c r="BV183" s="60"/>
      <c r="BW183" s="60"/>
      <c r="BX183" s="60"/>
      <c r="BY183" s="60"/>
      <c r="BZ183" s="60"/>
      <c r="CA183" s="60"/>
      <c r="CB183" s="60"/>
      <c r="CC183" s="60"/>
      <c r="CD183" s="60"/>
      <c r="CE183" s="60"/>
      <c r="CF183" s="60"/>
      <c r="CG183" s="60"/>
      <c r="CH183" s="55"/>
      <c r="CI183" s="60"/>
      <c r="CJ183" s="60"/>
      <c r="CK183" s="60"/>
      <c r="CL183" s="60"/>
      <c r="CM183" s="55"/>
      <c r="CN183" s="60"/>
      <c r="CO183" s="60"/>
      <c r="CP183" s="60"/>
      <c r="CQ183" s="60"/>
      <c r="CR183" s="60"/>
      <c r="CS183" s="60"/>
      <c r="CT183" s="60"/>
      <c r="CU183" s="60"/>
      <c r="CV183" s="60"/>
      <c r="CW183" s="60"/>
      <c r="CX183" s="60"/>
      <c r="CY183" s="60"/>
      <c r="CZ183" s="60"/>
      <c r="DA183" s="60"/>
      <c r="DB183" s="60"/>
      <c r="DC183" s="60"/>
      <c r="DD183" s="60"/>
      <c r="DE183" s="60"/>
      <c r="DF183" s="60"/>
      <c r="DG183" s="60"/>
      <c r="DH183" s="60"/>
      <c r="DI183" s="60"/>
      <c r="DJ183" s="60"/>
      <c r="DK183" s="60"/>
      <c r="DL183" s="60"/>
      <c r="DM183" s="60"/>
      <c r="DN183" s="60"/>
      <c r="DO183" s="60"/>
      <c r="DP183" s="60"/>
      <c r="DQ183" s="60"/>
      <c r="DR183" s="60"/>
      <c r="DS183" s="60"/>
      <c r="DT183" s="60"/>
      <c r="DU183" s="60"/>
      <c r="DV183" s="60"/>
      <c r="DW183" s="60"/>
      <c r="DX183" s="60"/>
      <c r="DY183" s="60"/>
      <c r="DZ183" s="60"/>
      <c r="EA183" s="60"/>
      <c r="EB183" s="60"/>
      <c r="EC183" s="60"/>
      <c r="ED183" s="60"/>
      <c r="EE183" s="60"/>
      <c r="EF183" s="60"/>
      <c r="EG183" s="60"/>
      <c r="EH183" s="60"/>
      <c r="EI183" s="60"/>
      <c r="EJ183" s="60"/>
      <c r="EK183" s="60"/>
      <c r="EL183" s="60"/>
      <c r="EM183" s="60"/>
      <c r="EN183" s="60"/>
      <c r="EO183" s="60"/>
      <c r="EP183" s="60"/>
      <c r="EQ183" s="60"/>
      <c r="ER183" s="60"/>
      <c r="ES183" s="60"/>
      <c r="ET183" s="60"/>
    </row>
    <row r="184" spans="2:150" s="1" customFormat="1" ht="30" x14ac:dyDescent="0.25">
      <c r="B184" s="210">
        <v>182</v>
      </c>
      <c r="C184" s="235">
        <v>43110</v>
      </c>
      <c r="D184" s="211" t="s">
        <v>328</v>
      </c>
      <c r="E184" s="211" t="s">
        <v>75</v>
      </c>
      <c r="F184" s="211" t="s">
        <v>43</v>
      </c>
      <c r="G184" s="211" t="s">
        <v>357</v>
      </c>
      <c r="H184" s="211" t="s">
        <v>410</v>
      </c>
      <c r="I184" s="211" t="s">
        <v>92</v>
      </c>
      <c r="J184" s="211" t="s">
        <v>126</v>
      </c>
      <c r="K184" s="245" t="s">
        <v>418</v>
      </c>
      <c r="L184" s="210">
        <v>4</v>
      </c>
      <c r="M184" s="252">
        <v>1</v>
      </c>
      <c r="N184" s="210">
        <v>5</v>
      </c>
      <c r="O184" s="212">
        <v>1</v>
      </c>
      <c r="P184" s="213">
        <v>4</v>
      </c>
      <c r="Q184" s="210">
        <v>5</v>
      </c>
      <c r="R184" s="212">
        <v>5</v>
      </c>
      <c r="S184" s="212">
        <v>5</v>
      </c>
      <c r="T184" s="212">
        <v>5</v>
      </c>
      <c r="U184" s="212">
        <v>4</v>
      </c>
      <c r="V184" s="213">
        <v>4</v>
      </c>
      <c r="W184" s="210">
        <v>4</v>
      </c>
      <c r="X184" s="213">
        <v>5</v>
      </c>
      <c r="Y184" s="254">
        <v>1</v>
      </c>
      <c r="Z184" s="213">
        <v>5</v>
      </c>
      <c r="AB184" s="60"/>
      <c r="AC184" s="60"/>
      <c r="AD184" s="60"/>
      <c r="AE184" s="60"/>
      <c r="AF184" s="60"/>
      <c r="AG184" s="60"/>
      <c r="AH184" s="60"/>
      <c r="AI184" s="60"/>
      <c r="AJ184" s="60"/>
      <c r="AK184" s="60"/>
      <c r="AL184" s="60"/>
      <c r="AM184" s="60"/>
      <c r="AN184" s="60"/>
      <c r="AO184" s="60"/>
      <c r="AP184" s="60"/>
      <c r="AQ184" s="60"/>
      <c r="AR184" s="60"/>
      <c r="AS184" s="60"/>
      <c r="AT184" s="60"/>
      <c r="AU184" s="60"/>
      <c r="AV184" s="60"/>
      <c r="AW184" s="60"/>
      <c r="AX184" s="60"/>
      <c r="BB184" s="60"/>
      <c r="BC184" s="60"/>
      <c r="BD184" s="60"/>
      <c r="BE184" s="60"/>
      <c r="BF184" s="60"/>
      <c r="BG184" s="60"/>
      <c r="BH184" s="60"/>
      <c r="BI184" s="60"/>
      <c r="BJ184" s="60"/>
      <c r="BK184" s="60"/>
      <c r="BL184" s="60"/>
      <c r="BM184" s="60"/>
      <c r="BN184" s="60"/>
      <c r="BO184" s="60"/>
      <c r="BP184" s="60"/>
      <c r="BQ184" s="55"/>
      <c r="BR184" s="161"/>
      <c r="BS184" s="60"/>
      <c r="BT184" s="60"/>
      <c r="BU184" s="60"/>
      <c r="BV184" s="60"/>
      <c r="BW184" s="60"/>
      <c r="BX184" s="60"/>
      <c r="BY184" s="60"/>
      <c r="BZ184" s="60"/>
      <c r="CA184" s="60"/>
      <c r="CB184" s="60"/>
      <c r="CC184" s="60"/>
      <c r="CD184" s="60"/>
      <c r="CE184" s="60"/>
      <c r="CF184" s="60"/>
      <c r="CG184" s="60"/>
      <c r="CH184" s="55"/>
      <c r="CI184" s="60"/>
      <c r="CJ184" s="60"/>
      <c r="CK184" s="60"/>
      <c r="CL184" s="60"/>
      <c r="CM184" s="55"/>
      <c r="CN184" s="60"/>
      <c r="CO184" s="60"/>
      <c r="CP184" s="60"/>
      <c r="CQ184" s="60"/>
      <c r="CR184" s="60"/>
      <c r="CS184" s="60"/>
      <c r="CT184" s="60"/>
      <c r="CU184" s="60"/>
      <c r="CV184" s="60"/>
      <c r="CW184" s="60"/>
      <c r="CX184" s="60"/>
      <c r="CY184" s="60"/>
      <c r="CZ184" s="60"/>
      <c r="DA184" s="60"/>
      <c r="DB184" s="60"/>
      <c r="DC184" s="60"/>
      <c r="DD184" s="60"/>
      <c r="DE184" s="60"/>
      <c r="DF184" s="60"/>
      <c r="DG184" s="60"/>
      <c r="DH184" s="60"/>
      <c r="DI184" s="60"/>
      <c r="DJ184" s="60"/>
      <c r="DK184" s="60"/>
      <c r="DL184" s="60"/>
      <c r="DM184" s="60"/>
      <c r="DN184" s="60"/>
      <c r="DO184" s="60"/>
      <c r="DP184" s="60"/>
      <c r="DQ184" s="60"/>
      <c r="DR184" s="60"/>
      <c r="DS184" s="60"/>
      <c r="DT184" s="60"/>
      <c r="DU184" s="60"/>
      <c r="DV184" s="60"/>
      <c r="DW184" s="60"/>
      <c r="DX184" s="60"/>
      <c r="DY184" s="60"/>
      <c r="DZ184" s="60"/>
      <c r="EA184" s="60"/>
      <c r="EB184" s="60"/>
      <c r="EC184" s="60"/>
      <c r="ED184" s="60"/>
      <c r="EE184" s="60"/>
      <c r="EF184" s="60"/>
      <c r="EG184" s="60"/>
      <c r="EH184" s="60"/>
      <c r="EI184" s="60"/>
      <c r="EJ184" s="60"/>
      <c r="EK184" s="60"/>
      <c r="EL184" s="60"/>
      <c r="EM184" s="60"/>
      <c r="EN184" s="60"/>
      <c r="EO184" s="60"/>
      <c r="EP184" s="60"/>
      <c r="EQ184" s="60"/>
      <c r="ER184" s="60"/>
      <c r="ES184" s="60"/>
      <c r="ET184" s="60"/>
    </row>
    <row r="185" spans="2:150" s="1" customFormat="1" ht="30" x14ac:dyDescent="0.25">
      <c r="B185" s="210">
        <v>183</v>
      </c>
      <c r="C185" s="235">
        <v>43110</v>
      </c>
      <c r="D185" s="211" t="s">
        <v>328</v>
      </c>
      <c r="E185" s="211" t="s">
        <v>74</v>
      </c>
      <c r="F185" s="211" t="s">
        <v>43</v>
      </c>
      <c r="G185" s="211" t="s">
        <v>357</v>
      </c>
      <c r="H185" s="211" t="s">
        <v>410</v>
      </c>
      <c r="I185" s="211" t="s">
        <v>92</v>
      </c>
      <c r="J185" s="211" t="s">
        <v>126</v>
      </c>
      <c r="K185" s="245" t="s">
        <v>418</v>
      </c>
      <c r="L185" s="210">
        <v>3</v>
      </c>
      <c r="M185" s="252">
        <v>1</v>
      </c>
      <c r="N185" s="210">
        <v>2</v>
      </c>
      <c r="O185" s="212">
        <v>4</v>
      </c>
      <c r="P185" s="213">
        <v>4</v>
      </c>
      <c r="Q185" s="210">
        <v>5</v>
      </c>
      <c r="R185" s="212">
        <v>5</v>
      </c>
      <c r="S185" s="212">
        <v>5</v>
      </c>
      <c r="T185" s="212">
        <v>5</v>
      </c>
      <c r="U185" s="212">
        <v>3</v>
      </c>
      <c r="V185" s="213">
        <v>2</v>
      </c>
      <c r="W185" s="210">
        <v>3</v>
      </c>
      <c r="X185" s="213">
        <v>2</v>
      </c>
      <c r="Y185" s="254">
        <v>1</v>
      </c>
      <c r="Z185" s="213">
        <v>3</v>
      </c>
      <c r="AB185" s="60"/>
      <c r="AC185" s="60"/>
      <c r="AD185" s="60"/>
      <c r="AE185" s="60"/>
      <c r="AF185" s="60"/>
      <c r="AG185" s="60"/>
      <c r="AH185" s="60"/>
      <c r="AI185" s="60"/>
      <c r="AJ185" s="60"/>
      <c r="AK185" s="60"/>
      <c r="AL185" s="60"/>
      <c r="AM185" s="60"/>
      <c r="AN185" s="60"/>
      <c r="AO185" s="60"/>
      <c r="AP185" s="60"/>
      <c r="AQ185" s="60"/>
      <c r="AR185" s="60"/>
      <c r="AS185" s="60"/>
      <c r="AT185" s="60"/>
      <c r="AU185" s="60"/>
      <c r="AV185" s="60"/>
      <c r="AW185" s="60"/>
      <c r="AX185" s="60"/>
      <c r="BB185" s="60"/>
      <c r="BC185" s="60"/>
      <c r="BD185" s="60"/>
      <c r="BE185" s="60"/>
      <c r="BF185" s="60"/>
      <c r="BG185" s="60"/>
      <c r="BH185" s="60"/>
      <c r="BI185" s="60"/>
      <c r="BJ185" s="60"/>
      <c r="BK185" s="60"/>
      <c r="BL185" s="60"/>
      <c r="BM185" s="60"/>
      <c r="BN185" s="60"/>
      <c r="BO185" s="60"/>
      <c r="BP185" s="60"/>
      <c r="BQ185" s="55"/>
      <c r="BR185" s="161"/>
      <c r="BS185" s="60"/>
      <c r="BT185" s="60"/>
      <c r="BU185" s="60"/>
      <c r="BV185" s="60"/>
      <c r="BW185" s="60"/>
      <c r="BX185" s="60"/>
      <c r="BY185" s="60"/>
      <c r="BZ185" s="60"/>
      <c r="CA185" s="60"/>
      <c r="CB185" s="60"/>
      <c r="CC185" s="60"/>
      <c r="CD185" s="60"/>
      <c r="CE185" s="60"/>
      <c r="CF185" s="60"/>
      <c r="CG185" s="60"/>
      <c r="CH185" s="55"/>
      <c r="CI185" s="60"/>
      <c r="CJ185" s="60"/>
      <c r="CK185" s="60"/>
      <c r="CL185" s="60"/>
      <c r="CM185" s="55"/>
      <c r="CN185" s="60"/>
      <c r="CO185" s="60"/>
      <c r="CP185" s="60"/>
      <c r="CQ185" s="60"/>
      <c r="CR185" s="60"/>
      <c r="CS185" s="60"/>
      <c r="CT185" s="60"/>
      <c r="CU185" s="60"/>
      <c r="CV185" s="60"/>
      <c r="CW185" s="60"/>
      <c r="CX185" s="60"/>
      <c r="CY185" s="60"/>
      <c r="CZ185" s="60"/>
      <c r="DA185" s="60"/>
      <c r="DB185" s="60"/>
      <c r="DC185" s="60"/>
      <c r="DD185" s="60"/>
      <c r="DE185" s="60"/>
      <c r="DF185" s="60"/>
      <c r="DG185" s="60"/>
      <c r="DH185" s="60"/>
      <c r="DI185" s="60"/>
      <c r="DJ185" s="60"/>
      <c r="DK185" s="60"/>
      <c r="DL185" s="60"/>
      <c r="DM185" s="60"/>
      <c r="DN185" s="60"/>
      <c r="DO185" s="60"/>
      <c r="DP185" s="60"/>
      <c r="DQ185" s="60"/>
      <c r="DR185" s="60"/>
      <c r="DS185" s="60"/>
      <c r="DT185" s="60"/>
      <c r="DU185" s="60"/>
      <c r="DV185" s="60"/>
      <c r="DW185" s="60"/>
      <c r="DX185" s="60"/>
      <c r="DY185" s="60"/>
      <c r="DZ185" s="60"/>
      <c r="EA185" s="60"/>
      <c r="EB185" s="60"/>
      <c r="EC185" s="60"/>
      <c r="ED185" s="60"/>
      <c r="EE185" s="60"/>
      <c r="EF185" s="60"/>
      <c r="EG185" s="60"/>
      <c r="EH185" s="60"/>
      <c r="EI185" s="60"/>
      <c r="EJ185" s="60"/>
      <c r="EK185" s="60"/>
      <c r="EL185" s="60"/>
      <c r="EM185" s="60"/>
      <c r="EN185" s="60"/>
      <c r="EO185" s="60"/>
      <c r="EP185" s="60"/>
      <c r="EQ185" s="60"/>
      <c r="ER185" s="60"/>
      <c r="ES185" s="60"/>
      <c r="ET185" s="60"/>
    </row>
    <row r="186" spans="2:150" s="1" customFormat="1" x14ac:dyDescent="0.25">
      <c r="B186" s="210">
        <v>184</v>
      </c>
      <c r="C186" s="235">
        <v>43110</v>
      </c>
      <c r="D186" s="211" t="s">
        <v>331</v>
      </c>
      <c r="E186" s="211" t="s">
        <v>74</v>
      </c>
      <c r="F186" s="211" t="s">
        <v>393</v>
      </c>
      <c r="G186" s="211" t="s">
        <v>71</v>
      </c>
      <c r="H186" s="211" t="s">
        <v>411</v>
      </c>
      <c r="I186" s="211" t="s">
        <v>116</v>
      </c>
      <c r="J186" s="211" t="s">
        <v>149</v>
      </c>
      <c r="K186" s="245" t="s">
        <v>419</v>
      </c>
      <c r="L186" s="210">
        <v>5</v>
      </c>
      <c r="M186" s="252">
        <v>1</v>
      </c>
      <c r="N186" s="210">
        <v>5</v>
      </c>
      <c r="O186" s="212">
        <v>5</v>
      </c>
      <c r="P186" s="213">
        <v>5</v>
      </c>
      <c r="Q186" s="210">
        <v>5</v>
      </c>
      <c r="R186" s="212">
        <v>5</v>
      </c>
      <c r="S186" s="212">
        <v>5</v>
      </c>
      <c r="T186" s="212"/>
      <c r="U186" s="212">
        <v>5</v>
      </c>
      <c r="V186" s="213">
        <v>5</v>
      </c>
      <c r="W186" s="210">
        <v>5</v>
      </c>
      <c r="X186" s="213">
        <v>5</v>
      </c>
      <c r="Y186" s="254">
        <v>1</v>
      </c>
      <c r="Z186" s="213">
        <v>5</v>
      </c>
      <c r="AB186" s="60"/>
      <c r="AC186" s="60"/>
      <c r="AD186" s="60"/>
      <c r="AE186" s="60"/>
      <c r="AF186" s="60"/>
      <c r="AG186" s="60"/>
      <c r="AH186" s="60"/>
      <c r="AI186" s="60"/>
      <c r="AJ186" s="60"/>
      <c r="AK186" s="60"/>
      <c r="AL186" s="60"/>
      <c r="AM186" s="60"/>
      <c r="AN186" s="60"/>
      <c r="AO186" s="60"/>
      <c r="AP186" s="60"/>
      <c r="AQ186" s="60"/>
      <c r="AR186" s="60"/>
      <c r="AS186" s="60"/>
      <c r="AT186" s="60"/>
      <c r="AU186" s="60"/>
      <c r="AV186" s="60"/>
      <c r="AW186" s="60"/>
      <c r="AX186" s="60"/>
      <c r="BB186" s="60"/>
      <c r="BC186" s="60"/>
      <c r="BD186" s="60"/>
      <c r="BE186" s="60"/>
      <c r="BF186" s="60"/>
      <c r="BG186" s="60"/>
      <c r="BH186" s="60"/>
      <c r="BI186" s="60"/>
      <c r="BJ186" s="60"/>
      <c r="BK186" s="60"/>
      <c r="BL186" s="60"/>
      <c r="BM186" s="60"/>
      <c r="BN186" s="60"/>
      <c r="BO186" s="60"/>
      <c r="BP186" s="60"/>
      <c r="BQ186" s="55"/>
      <c r="BR186" s="161"/>
      <c r="BS186" s="60"/>
      <c r="BT186" s="60"/>
      <c r="BU186" s="60"/>
      <c r="BV186" s="60"/>
      <c r="BW186" s="60"/>
      <c r="BX186" s="60"/>
      <c r="BY186" s="60"/>
      <c r="BZ186" s="60"/>
      <c r="CA186" s="60"/>
      <c r="CB186" s="60"/>
      <c r="CC186" s="60"/>
      <c r="CD186" s="60"/>
      <c r="CE186" s="60"/>
      <c r="CF186" s="60"/>
      <c r="CG186" s="60"/>
      <c r="CH186" s="55"/>
      <c r="CI186" s="60"/>
      <c r="CJ186" s="60"/>
      <c r="CK186" s="60"/>
      <c r="CL186" s="60"/>
      <c r="CM186" s="55"/>
      <c r="CN186" s="60"/>
      <c r="CO186" s="60"/>
      <c r="CP186" s="60"/>
      <c r="CQ186" s="60"/>
      <c r="CR186" s="60"/>
      <c r="CS186" s="60"/>
      <c r="CT186" s="60"/>
      <c r="CU186" s="60"/>
      <c r="CV186" s="60"/>
      <c r="CW186" s="60"/>
      <c r="CX186" s="60"/>
      <c r="CY186" s="60"/>
      <c r="CZ186" s="60"/>
      <c r="DA186" s="60"/>
      <c r="DB186" s="60"/>
      <c r="DC186" s="60"/>
      <c r="DD186" s="60"/>
      <c r="DE186" s="60"/>
      <c r="DF186" s="60"/>
      <c r="DG186" s="60"/>
      <c r="DH186" s="60"/>
      <c r="DI186" s="60"/>
      <c r="DJ186" s="60"/>
      <c r="DK186" s="60"/>
      <c r="DL186" s="60"/>
      <c r="DM186" s="60"/>
      <c r="DN186" s="60"/>
      <c r="DO186" s="60"/>
      <c r="DP186" s="60"/>
      <c r="DQ186" s="60"/>
      <c r="DR186" s="60"/>
      <c r="DS186" s="60"/>
      <c r="DT186" s="60"/>
      <c r="DU186" s="60"/>
      <c r="DV186" s="60"/>
      <c r="DW186" s="60"/>
      <c r="DX186" s="60"/>
      <c r="DY186" s="60"/>
      <c r="DZ186" s="60"/>
      <c r="EA186" s="60"/>
      <c r="EB186" s="60"/>
      <c r="EC186" s="60"/>
      <c r="ED186" s="60"/>
      <c r="EE186" s="60"/>
      <c r="EF186" s="60"/>
      <c r="EG186" s="60"/>
      <c r="EH186" s="60"/>
      <c r="EI186" s="60"/>
      <c r="EJ186" s="60"/>
      <c r="EK186" s="60"/>
      <c r="EL186" s="60"/>
      <c r="EM186" s="60"/>
      <c r="EN186" s="60"/>
      <c r="EO186" s="60"/>
      <c r="EP186" s="60"/>
      <c r="EQ186" s="60"/>
      <c r="ER186" s="60"/>
      <c r="ES186" s="60"/>
      <c r="ET186" s="60"/>
    </row>
    <row r="187" spans="2:150" s="1" customFormat="1" ht="30" x14ac:dyDescent="0.25">
      <c r="B187" s="210">
        <v>185</v>
      </c>
      <c r="C187" s="235">
        <v>43111</v>
      </c>
      <c r="D187" s="211" t="s">
        <v>328</v>
      </c>
      <c r="E187" s="211" t="s">
        <v>75</v>
      </c>
      <c r="F187" s="211" t="s">
        <v>43</v>
      </c>
      <c r="G187" s="211" t="s">
        <v>357</v>
      </c>
      <c r="H187" s="211" t="s">
        <v>410</v>
      </c>
      <c r="I187" s="211" t="s">
        <v>412</v>
      </c>
      <c r="J187" s="211" t="s">
        <v>413</v>
      </c>
      <c r="K187" s="245" t="s">
        <v>418</v>
      </c>
      <c r="L187" s="210">
        <v>3</v>
      </c>
      <c r="M187" s="252">
        <v>1</v>
      </c>
      <c r="N187" s="210">
        <v>4</v>
      </c>
      <c r="O187" s="212">
        <v>3</v>
      </c>
      <c r="P187" s="213">
        <v>4</v>
      </c>
      <c r="Q187" s="210">
        <v>5</v>
      </c>
      <c r="R187" s="212">
        <v>4</v>
      </c>
      <c r="S187" s="212">
        <v>4</v>
      </c>
      <c r="T187" s="212">
        <v>4</v>
      </c>
      <c r="U187" s="212">
        <v>4</v>
      </c>
      <c r="V187" s="213">
        <v>3</v>
      </c>
      <c r="W187" s="210">
        <v>3</v>
      </c>
      <c r="X187" s="213">
        <v>3</v>
      </c>
      <c r="Y187" s="254">
        <v>1</v>
      </c>
      <c r="Z187" s="213">
        <v>4</v>
      </c>
      <c r="AB187" s="60"/>
      <c r="AC187" s="60"/>
      <c r="AD187" s="60"/>
      <c r="AE187" s="60"/>
      <c r="AF187" s="60"/>
      <c r="AG187" s="60"/>
      <c r="AH187" s="60"/>
      <c r="AI187" s="60"/>
      <c r="AJ187" s="60"/>
      <c r="AK187" s="60"/>
      <c r="AL187" s="60"/>
      <c r="AM187" s="60"/>
      <c r="AN187" s="60"/>
      <c r="AO187" s="60"/>
      <c r="AP187" s="60"/>
      <c r="AQ187" s="60"/>
      <c r="AR187" s="60"/>
      <c r="AS187" s="60"/>
      <c r="AT187" s="60"/>
      <c r="AU187" s="60"/>
      <c r="AV187" s="60"/>
      <c r="AW187" s="60"/>
      <c r="AX187" s="60"/>
      <c r="BB187" s="60"/>
      <c r="BC187" s="60"/>
      <c r="BD187" s="60"/>
      <c r="BE187" s="60"/>
      <c r="BF187" s="60"/>
      <c r="BG187" s="60"/>
      <c r="BH187" s="60"/>
      <c r="BI187" s="60"/>
      <c r="BJ187" s="60"/>
      <c r="BK187" s="60"/>
      <c r="BL187" s="60"/>
      <c r="BM187" s="60"/>
      <c r="BN187" s="60"/>
      <c r="BO187" s="60"/>
      <c r="BP187" s="60"/>
      <c r="BQ187" s="55"/>
      <c r="BR187" s="161"/>
      <c r="BS187" s="60"/>
      <c r="BT187" s="60"/>
      <c r="BU187" s="60"/>
      <c r="BV187" s="60"/>
      <c r="BW187" s="60"/>
      <c r="BX187" s="60"/>
      <c r="BY187" s="60"/>
      <c r="BZ187" s="60"/>
      <c r="CA187" s="60"/>
      <c r="CB187" s="60"/>
      <c r="CC187" s="60"/>
      <c r="CD187" s="60"/>
      <c r="CE187" s="60"/>
      <c r="CF187" s="60"/>
      <c r="CG187" s="60"/>
      <c r="CH187" s="55"/>
      <c r="CI187" s="60"/>
      <c r="CJ187" s="60"/>
      <c r="CK187" s="60"/>
      <c r="CL187" s="60"/>
      <c r="CM187" s="55"/>
      <c r="CN187" s="60"/>
      <c r="CO187" s="60"/>
      <c r="CP187" s="60"/>
      <c r="CQ187" s="60"/>
      <c r="CR187" s="60"/>
      <c r="CS187" s="60"/>
      <c r="CT187" s="60"/>
      <c r="CU187" s="60"/>
      <c r="CV187" s="60"/>
      <c r="CW187" s="60"/>
      <c r="CX187" s="60"/>
      <c r="CY187" s="60"/>
      <c r="CZ187" s="60"/>
      <c r="DA187" s="60"/>
      <c r="DB187" s="60"/>
      <c r="DC187" s="60"/>
      <c r="DD187" s="60"/>
      <c r="DE187" s="60"/>
      <c r="DF187" s="60"/>
      <c r="DG187" s="60"/>
      <c r="DH187" s="60"/>
      <c r="DI187" s="60"/>
      <c r="DJ187" s="60"/>
      <c r="DK187" s="60"/>
      <c r="DL187" s="60"/>
      <c r="DM187" s="60"/>
      <c r="DN187" s="60"/>
      <c r="DO187" s="60"/>
      <c r="DP187" s="60"/>
      <c r="DQ187" s="60"/>
      <c r="DR187" s="60"/>
      <c r="DS187" s="60"/>
      <c r="DT187" s="60"/>
      <c r="DU187" s="60"/>
      <c r="DV187" s="60"/>
      <c r="DW187" s="60"/>
      <c r="DX187" s="60"/>
      <c r="DY187" s="60"/>
      <c r="DZ187" s="60"/>
      <c r="EA187" s="60"/>
      <c r="EB187" s="60"/>
      <c r="EC187" s="60"/>
      <c r="ED187" s="60"/>
      <c r="EE187" s="60"/>
      <c r="EF187" s="60"/>
      <c r="EG187" s="60"/>
      <c r="EH187" s="60"/>
      <c r="EI187" s="60"/>
      <c r="EJ187" s="60"/>
      <c r="EK187" s="60"/>
      <c r="EL187" s="60"/>
      <c r="EM187" s="60"/>
      <c r="EN187" s="60"/>
      <c r="EO187" s="60"/>
      <c r="EP187" s="60"/>
      <c r="EQ187" s="60"/>
      <c r="ER187" s="60"/>
      <c r="ES187" s="60"/>
      <c r="ET187" s="60"/>
    </row>
    <row r="188" spans="2:150" s="1" customFormat="1" ht="30" x14ac:dyDescent="0.25">
      <c r="B188" s="210">
        <v>186</v>
      </c>
      <c r="C188" s="235">
        <v>43111</v>
      </c>
      <c r="D188" s="211" t="s">
        <v>331</v>
      </c>
      <c r="E188" s="211" t="s">
        <v>74</v>
      </c>
      <c r="F188" s="211" t="s">
        <v>394</v>
      </c>
      <c r="G188" s="211" t="s">
        <v>286</v>
      </c>
      <c r="H188" s="211" t="s">
        <v>410</v>
      </c>
      <c r="I188" s="211" t="s">
        <v>94</v>
      </c>
      <c r="J188" s="211" t="s">
        <v>127</v>
      </c>
      <c r="K188" s="245" t="s">
        <v>418</v>
      </c>
      <c r="L188" s="210">
        <v>4</v>
      </c>
      <c r="M188" s="252">
        <v>1</v>
      </c>
      <c r="N188" s="210">
        <v>4</v>
      </c>
      <c r="O188" s="212">
        <v>4</v>
      </c>
      <c r="P188" s="213">
        <v>4</v>
      </c>
      <c r="Q188" s="210">
        <v>5</v>
      </c>
      <c r="R188" s="212">
        <v>5</v>
      </c>
      <c r="S188" s="212">
        <v>5</v>
      </c>
      <c r="T188" s="212">
        <v>5</v>
      </c>
      <c r="U188" s="212">
        <v>4</v>
      </c>
      <c r="V188" s="213">
        <v>4</v>
      </c>
      <c r="W188" s="210">
        <v>5</v>
      </c>
      <c r="X188" s="213">
        <v>5</v>
      </c>
      <c r="Y188" s="254">
        <v>1</v>
      </c>
      <c r="Z188" s="213">
        <v>5</v>
      </c>
      <c r="AB188" s="60"/>
      <c r="AC188" s="60"/>
      <c r="AD188" s="60"/>
      <c r="AE188" s="60"/>
      <c r="AF188" s="60"/>
      <c r="AG188" s="60"/>
      <c r="AH188" s="60"/>
      <c r="AI188" s="60"/>
      <c r="AJ188" s="60"/>
      <c r="AK188" s="60"/>
      <c r="AL188" s="60"/>
      <c r="AM188" s="60"/>
      <c r="AN188" s="60"/>
      <c r="AO188" s="60"/>
      <c r="AP188" s="60"/>
      <c r="AQ188" s="60"/>
      <c r="AR188" s="60"/>
      <c r="AS188" s="60"/>
      <c r="AT188" s="60"/>
      <c r="AU188" s="60"/>
      <c r="AV188" s="60"/>
      <c r="AW188" s="60"/>
      <c r="AX188" s="60"/>
      <c r="BB188" s="60"/>
      <c r="BC188" s="60"/>
      <c r="BD188" s="60"/>
      <c r="BE188" s="60"/>
      <c r="BF188" s="60"/>
      <c r="BG188" s="60"/>
      <c r="BH188" s="60"/>
      <c r="BI188" s="60"/>
      <c r="BJ188" s="60"/>
      <c r="BK188" s="60"/>
      <c r="BL188" s="60"/>
      <c r="BM188" s="60"/>
      <c r="BN188" s="60"/>
      <c r="BO188" s="60"/>
      <c r="BP188" s="60"/>
      <c r="BQ188" s="55"/>
      <c r="BR188" s="161"/>
      <c r="BS188" s="60"/>
      <c r="BT188" s="60"/>
      <c r="BU188" s="60"/>
      <c r="BV188" s="60"/>
      <c r="BW188" s="60"/>
      <c r="BX188" s="60"/>
      <c r="BY188" s="60"/>
      <c r="BZ188" s="60"/>
      <c r="CA188" s="60"/>
      <c r="CB188" s="60"/>
      <c r="CC188" s="60"/>
      <c r="CD188" s="60"/>
      <c r="CE188" s="60"/>
      <c r="CF188" s="60"/>
      <c r="CG188" s="60"/>
      <c r="CH188" s="55"/>
      <c r="CI188" s="60"/>
      <c r="CJ188" s="60"/>
      <c r="CK188" s="60"/>
      <c r="CL188" s="60"/>
      <c r="CM188" s="55"/>
      <c r="CN188" s="60"/>
      <c r="CO188" s="60"/>
      <c r="CP188" s="60"/>
      <c r="CQ188" s="60"/>
      <c r="CR188" s="60"/>
      <c r="CS188" s="60"/>
      <c r="CT188" s="60"/>
      <c r="CU188" s="60"/>
      <c r="CV188" s="60"/>
      <c r="CW188" s="60"/>
      <c r="CX188" s="60"/>
      <c r="CY188" s="60"/>
      <c r="CZ188" s="60"/>
      <c r="DA188" s="60"/>
      <c r="DB188" s="60"/>
      <c r="DC188" s="60"/>
      <c r="DD188" s="60"/>
      <c r="DE188" s="60"/>
      <c r="DF188" s="60"/>
      <c r="DG188" s="60"/>
      <c r="DH188" s="60"/>
      <c r="DI188" s="60"/>
      <c r="DJ188" s="60"/>
      <c r="DK188" s="60"/>
      <c r="DL188" s="60"/>
      <c r="DM188" s="60"/>
      <c r="DN188" s="60"/>
      <c r="DO188" s="60"/>
      <c r="DP188" s="60"/>
      <c r="DQ188" s="60"/>
      <c r="DR188" s="60"/>
      <c r="DS188" s="60"/>
      <c r="DT188" s="60"/>
      <c r="DU188" s="60"/>
      <c r="DV188" s="60"/>
      <c r="DW188" s="60"/>
      <c r="DX188" s="60"/>
      <c r="DY188" s="60"/>
      <c r="DZ188" s="60"/>
      <c r="EA188" s="60"/>
      <c r="EB188" s="60"/>
      <c r="EC188" s="60"/>
      <c r="ED188" s="60"/>
      <c r="EE188" s="60"/>
      <c r="EF188" s="60"/>
      <c r="EG188" s="60"/>
      <c r="EH188" s="60"/>
      <c r="EI188" s="60"/>
      <c r="EJ188" s="60"/>
      <c r="EK188" s="60"/>
      <c r="EL188" s="60"/>
      <c r="EM188" s="60"/>
      <c r="EN188" s="60"/>
      <c r="EO188" s="60"/>
      <c r="EP188" s="60"/>
      <c r="EQ188" s="60"/>
      <c r="ER188" s="60"/>
      <c r="ES188" s="60"/>
      <c r="ET188" s="60"/>
    </row>
    <row r="189" spans="2:150" s="1" customFormat="1" ht="30" x14ac:dyDescent="0.25">
      <c r="B189" s="210">
        <v>187</v>
      </c>
      <c r="C189" s="235">
        <v>43111</v>
      </c>
      <c r="D189" s="211" t="s">
        <v>328</v>
      </c>
      <c r="E189" s="211" t="s">
        <v>74</v>
      </c>
      <c r="F189" s="211" t="s">
        <v>43</v>
      </c>
      <c r="G189" s="211" t="s">
        <v>357</v>
      </c>
      <c r="H189" s="211" t="s">
        <v>411</v>
      </c>
      <c r="I189" s="211" t="s">
        <v>111</v>
      </c>
      <c r="J189" s="211" t="s">
        <v>144</v>
      </c>
      <c r="K189" s="245" t="s">
        <v>418</v>
      </c>
      <c r="L189" s="210">
        <v>3</v>
      </c>
      <c r="M189" s="252">
        <v>1</v>
      </c>
      <c r="N189" s="210">
        <v>4</v>
      </c>
      <c r="O189" s="212">
        <v>1</v>
      </c>
      <c r="P189" s="213">
        <v>2</v>
      </c>
      <c r="Q189" s="210">
        <v>5</v>
      </c>
      <c r="R189" s="212">
        <v>5</v>
      </c>
      <c r="S189" s="212">
        <v>4</v>
      </c>
      <c r="T189" s="212">
        <v>4</v>
      </c>
      <c r="U189" s="212">
        <v>4</v>
      </c>
      <c r="V189" s="213"/>
      <c r="W189" s="210">
        <v>3</v>
      </c>
      <c r="X189" s="213">
        <v>1</v>
      </c>
      <c r="Y189" s="254">
        <v>1</v>
      </c>
      <c r="Z189" s="213">
        <v>3</v>
      </c>
      <c r="AB189" s="60"/>
      <c r="AC189" s="60"/>
      <c r="AD189" s="60"/>
      <c r="AE189" s="60"/>
      <c r="AF189" s="60"/>
      <c r="AG189" s="60"/>
      <c r="AH189" s="60"/>
      <c r="AI189" s="60"/>
      <c r="AJ189" s="60"/>
      <c r="AK189" s="60"/>
      <c r="AL189" s="60"/>
      <c r="AM189" s="60"/>
      <c r="AN189" s="60"/>
      <c r="AO189" s="60"/>
      <c r="AP189" s="60"/>
      <c r="AQ189" s="60"/>
      <c r="AR189" s="60"/>
      <c r="AS189" s="60"/>
      <c r="AT189" s="60"/>
      <c r="AU189" s="60"/>
      <c r="AV189" s="60"/>
      <c r="AW189" s="60"/>
      <c r="AX189" s="60"/>
      <c r="BB189" s="60"/>
      <c r="BC189" s="60"/>
      <c r="BD189" s="60"/>
      <c r="BE189" s="60"/>
      <c r="BF189" s="60"/>
      <c r="BG189" s="60"/>
      <c r="BH189" s="60"/>
      <c r="BI189" s="60"/>
      <c r="BJ189" s="60"/>
      <c r="BK189" s="60"/>
      <c r="BL189" s="60"/>
      <c r="BM189" s="60"/>
      <c r="BN189" s="60"/>
      <c r="BO189" s="60"/>
      <c r="BP189" s="60"/>
      <c r="BQ189" s="55"/>
      <c r="BR189" s="161"/>
      <c r="BS189" s="60"/>
      <c r="BT189" s="60"/>
      <c r="BU189" s="60"/>
      <c r="BV189" s="60"/>
      <c r="BW189" s="60"/>
      <c r="BX189" s="60"/>
      <c r="BY189" s="60"/>
      <c r="BZ189" s="60"/>
      <c r="CA189" s="60"/>
      <c r="CB189" s="60"/>
      <c r="CC189" s="60"/>
      <c r="CD189" s="60"/>
      <c r="CE189" s="60"/>
      <c r="CF189" s="60"/>
      <c r="CG189" s="60"/>
      <c r="CH189" s="55"/>
      <c r="CI189" s="60"/>
      <c r="CJ189" s="60"/>
      <c r="CK189" s="60"/>
      <c r="CL189" s="60"/>
      <c r="CM189" s="55"/>
      <c r="CN189" s="60"/>
      <c r="CO189" s="60"/>
      <c r="CP189" s="60"/>
      <c r="CQ189" s="60"/>
      <c r="CR189" s="60"/>
      <c r="CS189" s="60"/>
      <c r="CT189" s="60"/>
      <c r="CU189" s="60"/>
      <c r="CV189" s="60"/>
      <c r="CW189" s="60"/>
      <c r="CX189" s="60"/>
      <c r="CY189" s="60"/>
      <c r="CZ189" s="60"/>
      <c r="DA189" s="60"/>
      <c r="DB189" s="60"/>
      <c r="DC189" s="60"/>
      <c r="DD189" s="60"/>
      <c r="DE189" s="60"/>
      <c r="DF189" s="60"/>
      <c r="DG189" s="60"/>
      <c r="DH189" s="60"/>
      <c r="DI189" s="60"/>
      <c r="DJ189" s="60"/>
      <c r="DK189" s="60"/>
      <c r="DL189" s="60"/>
      <c r="DM189" s="60"/>
      <c r="DN189" s="60"/>
      <c r="DO189" s="60"/>
      <c r="DP189" s="60"/>
      <c r="DQ189" s="60"/>
      <c r="DR189" s="60"/>
      <c r="DS189" s="60"/>
      <c r="DT189" s="60"/>
      <c r="DU189" s="60"/>
      <c r="DV189" s="60"/>
      <c r="DW189" s="60"/>
      <c r="DX189" s="60"/>
      <c r="DY189" s="60"/>
      <c r="DZ189" s="60"/>
      <c r="EA189" s="60"/>
      <c r="EB189" s="60"/>
      <c r="EC189" s="60"/>
      <c r="ED189" s="60"/>
      <c r="EE189" s="60"/>
      <c r="EF189" s="60"/>
      <c r="EG189" s="60"/>
      <c r="EH189" s="60"/>
      <c r="EI189" s="60"/>
      <c r="EJ189" s="60"/>
      <c r="EK189" s="60"/>
      <c r="EL189" s="60"/>
      <c r="EM189" s="60"/>
      <c r="EN189" s="60"/>
      <c r="EO189" s="60"/>
      <c r="EP189" s="60"/>
      <c r="EQ189" s="60"/>
      <c r="ER189" s="60"/>
      <c r="ES189" s="60"/>
      <c r="ET189" s="60"/>
    </row>
    <row r="190" spans="2:150" s="1" customFormat="1" ht="30" x14ac:dyDescent="0.25">
      <c r="B190" s="210">
        <v>188</v>
      </c>
      <c r="C190" s="235">
        <v>43112</v>
      </c>
      <c r="D190" s="211" t="s">
        <v>328</v>
      </c>
      <c r="E190" s="211" t="s">
        <v>75</v>
      </c>
      <c r="F190" s="211" t="s">
        <v>81</v>
      </c>
      <c r="G190" s="211" t="s">
        <v>70</v>
      </c>
      <c r="H190" s="211" t="s">
        <v>410</v>
      </c>
      <c r="I190" s="211" t="s">
        <v>111</v>
      </c>
      <c r="J190" s="211" t="s">
        <v>144</v>
      </c>
      <c r="K190" s="245" t="s">
        <v>418</v>
      </c>
      <c r="L190" s="210">
        <v>5</v>
      </c>
      <c r="M190" s="252">
        <v>1</v>
      </c>
      <c r="N190" s="210"/>
      <c r="O190" s="212">
        <v>5</v>
      </c>
      <c r="P190" s="213">
        <v>5</v>
      </c>
      <c r="Q190" s="210">
        <v>5</v>
      </c>
      <c r="R190" s="212">
        <v>5</v>
      </c>
      <c r="S190" s="212">
        <v>5</v>
      </c>
      <c r="T190" s="212">
        <v>5</v>
      </c>
      <c r="U190" s="212">
        <v>5</v>
      </c>
      <c r="V190" s="213">
        <v>5</v>
      </c>
      <c r="W190" s="210">
        <v>4</v>
      </c>
      <c r="X190" s="213">
        <v>5</v>
      </c>
      <c r="Y190" s="254">
        <v>1</v>
      </c>
      <c r="Z190" s="213">
        <v>5</v>
      </c>
      <c r="AB190" s="60"/>
      <c r="AC190" s="60"/>
      <c r="AD190" s="60"/>
      <c r="AE190" s="60"/>
      <c r="AF190" s="60"/>
      <c r="AG190" s="60"/>
      <c r="AH190" s="60"/>
      <c r="AI190" s="60"/>
      <c r="AJ190" s="60"/>
      <c r="AK190" s="60"/>
      <c r="AL190" s="60"/>
      <c r="AM190" s="60"/>
      <c r="AN190" s="60"/>
      <c r="AO190" s="60"/>
      <c r="AP190" s="60"/>
      <c r="AQ190" s="60"/>
      <c r="AR190" s="60"/>
      <c r="AS190" s="60"/>
      <c r="AT190" s="60"/>
      <c r="AU190" s="60"/>
      <c r="AV190" s="60"/>
      <c r="AW190" s="60"/>
      <c r="AX190" s="60"/>
      <c r="BB190" s="60"/>
      <c r="BC190" s="60"/>
      <c r="BD190" s="60"/>
      <c r="BE190" s="60"/>
      <c r="BF190" s="60"/>
      <c r="BG190" s="60"/>
      <c r="BH190" s="60"/>
      <c r="BI190" s="60"/>
      <c r="BJ190" s="60"/>
      <c r="BK190" s="60"/>
      <c r="BL190" s="60"/>
      <c r="BM190" s="60"/>
      <c r="BN190" s="60"/>
      <c r="BO190" s="60"/>
      <c r="BP190" s="60"/>
      <c r="BQ190" s="55"/>
      <c r="BR190" s="161"/>
      <c r="BS190" s="60"/>
      <c r="BT190" s="60"/>
      <c r="BU190" s="60"/>
      <c r="BV190" s="60"/>
      <c r="BW190" s="60"/>
      <c r="BX190" s="60"/>
      <c r="BY190" s="60"/>
      <c r="BZ190" s="60"/>
      <c r="CA190" s="60"/>
      <c r="CB190" s="60"/>
      <c r="CC190" s="60"/>
      <c r="CD190" s="60"/>
      <c r="CE190" s="60"/>
      <c r="CF190" s="60"/>
      <c r="CG190" s="60"/>
      <c r="CH190" s="55"/>
      <c r="CI190" s="60"/>
      <c r="CJ190" s="60"/>
      <c r="CK190" s="60"/>
      <c r="CL190" s="60"/>
      <c r="CM190" s="55"/>
      <c r="CN190" s="60"/>
      <c r="CO190" s="60"/>
      <c r="CP190" s="60"/>
      <c r="CQ190" s="60"/>
      <c r="CR190" s="60"/>
      <c r="CS190" s="60"/>
      <c r="CT190" s="60"/>
      <c r="CU190" s="60"/>
      <c r="CV190" s="60"/>
      <c r="CW190" s="60"/>
      <c r="CX190" s="60"/>
      <c r="CY190" s="60"/>
      <c r="CZ190" s="60"/>
      <c r="DA190" s="60"/>
      <c r="DB190" s="60"/>
      <c r="DC190" s="60"/>
      <c r="DD190" s="60"/>
      <c r="DE190" s="60"/>
      <c r="DF190" s="60"/>
      <c r="DG190" s="60"/>
      <c r="DH190" s="60"/>
      <c r="DI190" s="60"/>
      <c r="DJ190" s="60"/>
      <c r="DK190" s="60"/>
      <c r="DL190" s="60"/>
      <c r="DM190" s="60"/>
      <c r="DN190" s="60"/>
      <c r="DO190" s="60"/>
      <c r="DP190" s="60"/>
      <c r="DQ190" s="60"/>
      <c r="DR190" s="60"/>
      <c r="DS190" s="60"/>
      <c r="DT190" s="60"/>
      <c r="DU190" s="60"/>
      <c r="DV190" s="60"/>
      <c r="DW190" s="60"/>
      <c r="DX190" s="60"/>
      <c r="DY190" s="60"/>
      <c r="DZ190" s="60"/>
      <c r="EA190" s="60"/>
      <c r="EB190" s="60"/>
      <c r="EC190" s="60"/>
      <c r="ED190" s="60"/>
      <c r="EE190" s="60"/>
      <c r="EF190" s="60"/>
      <c r="EG190" s="60"/>
      <c r="EH190" s="60"/>
      <c r="EI190" s="60"/>
      <c r="EJ190" s="60"/>
      <c r="EK190" s="60"/>
      <c r="EL190" s="60"/>
      <c r="EM190" s="60"/>
      <c r="EN190" s="60"/>
      <c r="EO190" s="60"/>
      <c r="EP190" s="60"/>
      <c r="EQ190" s="60"/>
      <c r="ER190" s="60"/>
      <c r="ES190" s="60"/>
      <c r="ET190" s="60"/>
    </row>
    <row r="191" spans="2:150" s="1" customFormat="1" ht="30" x14ac:dyDescent="0.25">
      <c r="B191" s="210">
        <v>189</v>
      </c>
      <c r="C191" s="235">
        <v>43112</v>
      </c>
      <c r="D191" s="211" t="s">
        <v>328</v>
      </c>
      <c r="E191" s="211" t="s">
        <v>75</v>
      </c>
      <c r="F191" s="211" t="s">
        <v>43</v>
      </c>
      <c r="G191" s="211" t="s">
        <v>357</v>
      </c>
      <c r="H191" s="211" t="s">
        <v>410</v>
      </c>
      <c r="I191" s="211" t="s">
        <v>101</v>
      </c>
      <c r="J191" s="211" t="s">
        <v>134</v>
      </c>
      <c r="K191" s="245" t="s">
        <v>418</v>
      </c>
      <c r="L191" s="210">
        <v>5</v>
      </c>
      <c r="M191" s="252">
        <v>1</v>
      </c>
      <c r="N191" s="210">
        <v>4</v>
      </c>
      <c r="O191" s="212">
        <v>5</v>
      </c>
      <c r="P191" s="213">
        <v>5</v>
      </c>
      <c r="Q191" s="210">
        <v>5</v>
      </c>
      <c r="R191" s="212">
        <v>5</v>
      </c>
      <c r="S191" s="212">
        <v>5</v>
      </c>
      <c r="T191" s="212">
        <v>5</v>
      </c>
      <c r="U191" s="212">
        <v>5</v>
      </c>
      <c r="V191" s="213">
        <v>4</v>
      </c>
      <c r="W191" s="210">
        <v>5</v>
      </c>
      <c r="X191" s="213">
        <v>4</v>
      </c>
      <c r="Y191" s="254">
        <v>1</v>
      </c>
      <c r="Z191" s="213">
        <v>5</v>
      </c>
      <c r="AB191" s="60"/>
      <c r="AC191" s="60"/>
      <c r="AD191" s="60"/>
      <c r="AE191" s="60"/>
      <c r="AF191" s="60"/>
      <c r="AG191" s="60"/>
      <c r="AH191" s="60"/>
      <c r="AI191" s="60"/>
      <c r="AJ191" s="60"/>
      <c r="AK191" s="60"/>
      <c r="AL191" s="60"/>
      <c r="AM191" s="60"/>
      <c r="AN191" s="60"/>
      <c r="AO191" s="60"/>
      <c r="AP191" s="60"/>
      <c r="AQ191" s="60"/>
      <c r="AR191" s="60"/>
      <c r="AS191" s="60"/>
      <c r="AT191" s="60"/>
      <c r="AU191" s="60"/>
      <c r="AV191" s="60"/>
      <c r="AW191" s="60"/>
      <c r="AX191" s="60"/>
      <c r="BB191" s="60"/>
      <c r="BC191" s="60"/>
      <c r="BD191" s="60"/>
      <c r="BE191" s="60"/>
      <c r="BF191" s="60"/>
      <c r="BG191" s="60"/>
      <c r="BH191" s="60"/>
      <c r="BI191" s="60"/>
      <c r="BJ191" s="60"/>
      <c r="BK191" s="60"/>
      <c r="BL191" s="60"/>
      <c r="BM191" s="60"/>
      <c r="BN191" s="60"/>
      <c r="BO191" s="60"/>
      <c r="BP191" s="60"/>
      <c r="BQ191" s="55"/>
      <c r="BR191" s="161"/>
      <c r="BS191" s="60"/>
      <c r="BT191" s="60"/>
      <c r="BU191" s="60"/>
      <c r="BV191" s="60"/>
      <c r="BW191" s="60"/>
      <c r="BX191" s="60"/>
      <c r="BY191" s="60"/>
      <c r="BZ191" s="60"/>
      <c r="CA191" s="60"/>
      <c r="CB191" s="60"/>
      <c r="CC191" s="60"/>
      <c r="CD191" s="60"/>
      <c r="CE191" s="60"/>
      <c r="CF191" s="60"/>
      <c r="CG191" s="60"/>
      <c r="CH191" s="55"/>
      <c r="CI191" s="60"/>
      <c r="CJ191" s="60"/>
      <c r="CK191" s="60"/>
      <c r="CL191" s="60"/>
      <c r="CM191" s="55"/>
      <c r="CN191" s="60"/>
      <c r="CO191" s="60"/>
      <c r="CP191" s="60"/>
      <c r="CQ191" s="60"/>
      <c r="CR191" s="60"/>
      <c r="CS191" s="60"/>
      <c r="CT191" s="60"/>
      <c r="CU191" s="60"/>
      <c r="CV191" s="60"/>
      <c r="CW191" s="60"/>
      <c r="CX191" s="60"/>
      <c r="CY191" s="60"/>
      <c r="CZ191" s="60"/>
      <c r="DA191" s="60"/>
      <c r="DB191" s="60"/>
      <c r="DC191" s="60"/>
      <c r="DD191" s="60"/>
      <c r="DE191" s="60"/>
      <c r="DF191" s="60"/>
      <c r="DG191" s="60"/>
      <c r="DH191" s="60"/>
      <c r="DI191" s="60"/>
      <c r="DJ191" s="60"/>
      <c r="DK191" s="60"/>
      <c r="DL191" s="60"/>
      <c r="DM191" s="60"/>
      <c r="DN191" s="60"/>
      <c r="DO191" s="60"/>
      <c r="DP191" s="60"/>
      <c r="DQ191" s="60"/>
      <c r="DR191" s="60"/>
      <c r="DS191" s="60"/>
      <c r="DT191" s="60"/>
      <c r="DU191" s="60"/>
      <c r="DV191" s="60"/>
      <c r="DW191" s="60"/>
      <c r="DX191" s="60"/>
      <c r="DY191" s="60"/>
      <c r="DZ191" s="60"/>
      <c r="EA191" s="60"/>
      <c r="EB191" s="60"/>
      <c r="EC191" s="60"/>
      <c r="ED191" s="60"/>
      <c r="EE191" s="60"/>
      <c r="EF191" s="60"/>
      <c r="EG191" s="60"/>
      <c r="EH191" s="60"/>
      <c r="EI191" s="60"/>
      <c r="EJ191" s="60"/>
      <c r="EK191" s="60"/>
      <c r="EL191" s="60"/>
      <c r="EM191" s="60"/>
      <c r="EN191" s="60"/>
      <c r="EO191" s="60"/>
      <c r="EP191" s="60"/>
      <c r="EQ191" s="60"/>
      <c r="ER191" s="60"/>
      <c r="ES191" s="60"/>
      <c r="ET191" s="60"/>
    </row>
    <row r="192" spans="2:150" s="1" customFormat="1" ht="30" x14ac:dyDescent="0.25">
      <c r="B192" s="210">
        <v>190</v>
      </c>
      <c r="C192" s="235">
        <v>43112</v>
      </c>
      <c r="D192" s="211" t="s">
        <v>328</v>
      </c>
      <c r="E192" s="211" t="s">
        <v>74</v>
      </c>
      <c r="F192" s="211" t="s">
        <v>43</v>
      </c>
      <c r="G192" s="211" t="s">
        <v>357</v>
      </c>
      <c r="H192" s="211" t="s">
        <v>410</v>
      </c>
      <c r="I192" s="211" t="s">
        <v>97</v>
      </c>
      <c r="J192" s="211" t="s">
        <v>130</v>
      </c>
      <c r="K192" s="245" t="s">
        <v>419</v>
      </c>
      <c r="L192" s="210">
        <v>3</v>
      </c>
      <c r="M192" s="252">
        <v>1</v>
      </c>
      <c r="N192" s="210">
        <v>3</v>
      </c>
      <c r="O192" s="212">
        <v>5</v>
      </c>
      <c r="P192" s="213">
        <v>5</v>
      </c>
      <c r="Q192" s="210">
        <v>4</v>
      </c>
      <c r="R192" s="212">
        <v>5</v>
      </c>
      <c r="S192" s="212">
        <v>5</v>
      </c>
      <c r="T192" s="212">
        <v>5</v>
      </c>
      <c r="U192" s="212">
        <v>5</v>
      </c>
      <c r="V192" s="213">
        <v>3</v>
      </c>
      <c r="W192" s="210">
        <v>4</v>
      </c>
      <c r="X192" s="213">
        <v>4</v>
      </c>
      <c r="Y192" s="254">
        <v>1</v>
      </c>
      <c r="Z192" s="213">
        <v>4</v>
      </c>
      <c r="AB192" s="60"/>
      <c r="AC192" s="60"/>
      <c r="AD192" s="60"/>
      <c r="AE192" s="60"/>
      <c r="AF192" s="60"/>
      <c r="AG192" s="60"/>
      <c r="AH192" s="60"/>
      <c r="AI192" s="60"/>
      <c r="AJ192" s="60"/>
      <c r="AK192" s="60"/>
      <c r="AL192" s="60"/>
      <c r="AM192" s="60"/>
      <c r="AN192" s="60"/>
      <c r="AO192" s="60"/>
      <c r="AP192" s="60"/>
      <c r="AQ192" s="60"/>
      <c r="AR192" s="60"/>
      <c r="AS192" s="60"/>
      <c r="AT192" s="60"/>
      <c r="AU192" s="60"/>
      <c r="AV192" s="60"/>
      <c r="AW192" s="60"/>
      <c r="AX192" s="60"/>
      <c r="BB192" s="60"/>
      <c r="BC192" s="60"/>
      <c r="BD192" s="60"/>
      <c r="BE192" s="60"/>
      <c r="BF192" s="60"/>
      <c r="BG192" s="60"/>
      <c r="BH192" s="60"/>
      <c r="BI192" s="60"/>
      <c r="BJ192" s="60"/>
      <c r="BK192" s="60"/>
      <c r="BL192" s="60"/>
      <c r="BM192" s="60"/>
      <c r="BN192" s="60"/>
      <c r="BO192" s="60"/>
      <c r="BP192" s="60"/>
      <c r="BQ192" s="55"/>
      <c r="BR192" s="161"/>
      <c r="BS192" s="60"/>
      <c r="BT192" s="60"/>
      <c r="BU192" s="60"/>
      <c r="BV192" s="60"/>
      <c r="BW192" s="60"/>
      <c r="BX192" s="60"/>
      <c r="BY192" s="60"/>
      <c r="BZ192" s="60"/>
      <c r="CA192" s="60"/>
      <c r="CB192" s="60"/>
      <c r="CC192" s="60"/>
      <c r="CD192" s="60"/>
      <c r="CE192" s="60"/>
      <c r="CF192" s="60"/>
      <c r="CG192" s="60"/>
      <c r="CH192" s="55"/>
      <c r="CI192" s="60"/>
      <c r="CJ192" s="60"/>
      <c r="CK192" s="60"/>
      <c r="CL192" s="60"/>
      <c r="CM192" s="55"/>
      <c r="CN192" s="60"/>
      <c r="CO192" s="60"/>
      <c r="CP192" s="60"/>
      <c r="CQ192" s="60"/>
      <c r="CR192" s="60"/>
      <c r="CS192" s="60"/>
      <c r="CT192" s="60"/>
      <c r="CU192" s="60"/>
      <c r="CV192" s="60"/>
      <c r="CW192" s="60"/>
      <c r="CX192" s="60"/>
      <c r="CY192" s="60"/>
      <c r="CZ192" s="60"/>
      <c r="DA192" s="60"/>
      <c r="DB192" s="60"/>
      <c r="DC192" s="60"/>
      <c r="DD192" s="60"/>
      <c r="DE192" s="60"/>
      <c r="DF192" s="60"/>
      <c r="DG192" s="60"/>
      <c r="DH192" s="60"/>
      <c r="DI192" s="60"/>
      <c r="DJ192" s="60"/>
      <c r="DK192" s="60"/>
      <c r="DL192" s="60"/>
      <c r="DM192" s="60"/>
      <c r="DN192" s="60"/>
      <c r="DO192" s="60"/>
      <c r="DP192" s="60"/>
      <c r="DQ192" s="60"/>
      <c r="DR192" s="60"/>
      <c r="DS192" s="60"/>
      <c r="DT192" s="60"/>
      <c r="DU192" s="60"/>
      <c r="DV192" s="60"/>
      <c r="DW192" s="60"/>
      <c r="DX192" s="60"/>
      <c r="DY192" s="60"/>
      <c r="DZ192" s="60"/>
      <c r="EA192" s="60"/>
      <c r="EB192" s="60"/>
      <c r="EC192" s="60"/>
      <c r="ED192" s="60"/>
      <c r="EE192" s="60"/>
      <c r="EF192" s="60"/>
      <c r="EG192" s="60"/>
      <c r="EH192" s="60"/>
      <c r="EI192" s="60"/>
      <c r="EJ192" s="60"/>
      <c r="EK192" s="60"/>
      <c r="EL192" s="60"/>
      <c r="EM192" s="60"/>
      <c r="EN192" s="60"/>
      <c r="EO192" s="60"/>
      <c r="EP192" s="60"/>
      <c r="EQ192" s="60"/>
      <c r="ER192" s="60"/>
      <c r="ES192" s="60"/>
      <c r="ET192" s="60"/>
    </row>
    <row r="193" spans="2:150" s="1" customFormat="1" ht="30" x14ac:dyDescent="0.25">
      <c r="B193" s="210">
        <v>191</v>
      </c>
      <c r="C193" s="235">
        <v>43113</v>
      </c>
      <c r="D193" s="211" t="s">
        <v>328</v>
      </c>
      <c r="E193" s="211" t="s">
        <v>75</v>
      </c>
      <c r="F193" s="211" t="s">
        <v>43</v>
      </c>
      <c r="G193" s="211" t="s">
        <v>357</v>
      </c>
      <c r="H193" s="211" t="s">
        <v>410</v>
      </c>
      <c r="I193" s="211" t="s">
        <v>111</v>
      </c>
      <c r="J193" s="211" t="s">
        <v>144</v>
      </c>
      <c r="K193" s="245" t="s">
        <v>418</v>
      </c>
      <c r="L193" s="210">
        <v>1</v>
      </c>
      <c r="M193" s="252">
        <v>1</v>
      </c>
      <c r="N193" s="210">
        <v>1</v>
      </c>
      <c r="O193" s="212">
        <v>2</v>
      </c>
      <c r="P193" s="213">
        <v>2</v>
      </c>
      <c r="Q193" s="210">
        <v>1</v>
      </c>
      <c r="R193" s="212">
        <v>1</v>
      </c>
      <c r="S193" s="212">
        <v>1</v>
      </c>
      <c r="T193" s="212">
        <v>3</v>
      </c>
      <c r="U193" s="212">
        <v>1</v>
      </c>
      <c r="V193" s="213">
        <v>1</v>
      </c>
      <c r="W193" s="210">
        <v>2</v>
      </c>
      <c r="X193" s="213">
        <v>2</v>
      </c>
      <c r="Y193" s="254">
        <v>1</v>
      </c>
      <c r="Z193" s="213">
        <v>1</v>
      </c>
      <c r="AB193" s="60"/>
      <c r="AC193" s="60"/>
      <c r="AD193" s="60"/>
      <c r="AE193" s="60"/>
      <c r="AF193" s="60"/>
      <c r="AG193" s="60"/>
      <c r="AH193" s="60"/>
      <c r="AI193" s="60"/>
      <c r="AJ193" s="60"/>
      <c r="AK193" s="60"/>
      <c r="AL193" s="60"/>
      <c r="AM193" s="60"/>
      <c r="AN193" s="60"/>
      <c r="AO193" s="60"/>
      <c r="AP193" s="60"/>
      <c r="AQ193" s="60"/>
      <c r="AR193" s="60"/>
      <c r="AS193" s="60"/>
      <c r="AT193" s="60"/>
      <c r="AU193" s="60"/>
      <c r="AV193" s="60"/>
      <c r="AW193" s="60"/>
      <c r="AX193" s="60"/>
      <c r="BB193" s="60"/>
      <c r="BC193" s="60"/>
      <c r="BD193" s="60"/>
      <c r="BE193" s="60"/>
      <c r="BF193" s="60"/>
      <c r="BG193" s="60"/>
      <c r="BH193" s="60"/>
      <c r="BI193" s="60"/>
      <c r="BJ193" s="60"/>
      <c r="BK193" s="60"/>
      <c r="BL193" s="60"/>
      <c r="BM193" s="60"/>
      <c r="BN193" s="60"/>
      <c r="BO193" s="60"/>
      <c r="BP193" s="60"/>
      <c r="BQ193" s="55"/>
      <c r="BR193" s="161"/>
      <c r="BS193" s="60"/>
      <c r="BT193" s="60"/>
      <c r="BU193" s="60"/>
      <c r="BV193" s="60"/>
      <c r="BW193" s="60"/>
      <c r="BX193" s="60"/>
      <c r="BY193" s="60"/>
      <c r="BZ193" s="60"/>
      <c r="CA193" s="60"/>
      <c r="CB193" s="60"/>
      <c r="CC193" s="60"/>
      <c r="CD193" s="60"/>
      <c r="CE193" s="60"/>
      <c r="CF193" s="60"/>
      <c r="CG193" s="60"/>
      <c r="CH193" s="55"/>
      <c r="CI193" s="60"/>
      <c r="CJ193" s="60"/>
      <c r="CK193" s="60"/>
      <c r="CL193" s="60"/>
      <c r="CM193" s="55"/>
      <c r="CN193" s="60"/>
      <c r="CO193" s="60"/>
      <c r="CP193" s="60"/>
      <c r="CQ193" s="60"/>
      <c r="CR193" s="60"/>
      <c r="CS193" s="60"/>
      <c r="CT193" s="60"/>
      <c r="CU193" s="60"/>
      <c r="CV193" s="60"/>
      <c r="CW193" s="60"/>
      <c r="CX193" s="60"/>
      <c r="CY193" s="60"/>
      <c r="CZ193" s="60"/>
      <c r="DA193" s="60"/>
      <c r="DB193" s="60"/>
      <c r="DC193" s="60"/>
      <c r="DD193" s="60"/>
      <c r="DE193" s="60"/>
      <c r="DF193" s="60"/>
      <c r="DG193" s="60"/>
      <c r="DH193" s="60"/>
      <c r="DI193" s="60"/>
      <c r="DJ193" s="60"/>
      <c r="DK193" s="60"/>
      <c r="DL193" s="60"/>
      <c r="DM193" s="60"/>
      <c r="DN193" s="60"/>
      <c r="DO193" s="60"/>
      <c r="DP193" s="60"/>
      <c r="DQ193" s="60"/>
      <c r="DR193" s="60"/>
      <c r="DS193" s="60"/>
      <c r="DT193" s="60"/>
      <c r="DU193" s="60"/>
      <c r="DV193" s="60"/>
      <c r="DW193" s="60"/>
      <c r="DX193" s="60"/>
      <c r="DY193" s="60"/>
      <c r="DZ193" s="60"/>
      <c r="EA193" s="60"/>
      <c r="EB193" s="60"/>
      <c r="EC193" s="60"/>
      <c r="ED193" s="60"/>
      <c r="EE193" s="60"/>
      <c r="EF193" s="60"/>
      <c r="EG193" s="60"/>
      <c r="EH193" s="60"/>
      <c r="EI193" s="60"/>
      <c r="EJ193" s="60"/>
      <c r="EK193" s="60"/>
      <c r="EL193" s="60"/>
      <c r="EM193" s="60"/>
      <c r="EN193" s="60"/>
      <c r="EO193" s="60"/>
      <c r="EP193" s="60"/>
      <c r="EQ193" s="60"/>
      <c r="ER193" s="60"/>
      <c r="ES193" s="60"/>
      <c r="ET193" s="60"/>
    </row>
    <row r="194" spans="2:150" s="1" customFormat="1" ht="30" x14ac:dyDescent="0.25">
      <c r="B194" s="210">
        <v>192</v>
      </c>
      <c r="C194" s="235">
        <v>43113</v>
      </c>
      <c r="D194" s="211" t="s">
        <v>328</v>
      </c>
      <c r="E194" s="211" t="s">
        <v>74</v>
      </c>
      <c r="F194" s="211" t="s">
        <v>43</v>
      </c>
      <c r="G194" s="211" t="s">
        <v>357</v>
      </c>
      <c r="H194" s="211" t="s">
        <v>410</v>
      </c>
      <c r="I194" s="211" t="s">
        <v>111</v>
      </c>
      <c r="J194" s="211" t="s">
        <v>144</v>
      </c>
      <c r="K194" s="245" t="s">
        <v>419</v>
      </c>
      <c r="L194" s="210">
        <v>2</v>
      </c>
      <c r="M194" s="252">
        <v>1</v>
      </c>
      <c r="N194" s="210">
        <v>3</v>
      </c>
      <c r="O194" s="212">
        <v>2</v>
      </c>
      <c r="P194" s="213">
        <v>2</v>
      </c>
      <c r="Q194" s="210">
        <v>4</v>
      </c>
      <c r="R194" s="212">
        <v>5</v>
      </c>
      <c r="S194" s="212">
        <v>5</v>
      </c>
      <c r="T194" s="212">
        <v>3</v>
      </c>
      <c r="U194" s="212">
        <v>4</v>
      </c>
      <c r="V194" s="213">
        <v>2</v>
      </c>
      <c r="W194" s="210">
        <v>2</v>
      </c>
      <c r="X194" s="213">
        <v>3</v>
      </c>
      <c r="Y194" s="254">
        <v>1</v>
      </c>
      <c r="Z194" s="213">
        <v>3</v>
      </c>
      <c r="AB194" s="60"/>
      <c r="AC194" s="60"/>
      <c r="AD194" s="60"/>
      <c r="AE194" s="60"/>
      <c r="AF194" s="60"/>
      <c r="AG194" s="60"/>
      <c r="AH194" s="60"/>
      <c r="AI194" s="60"/>
      <c r="AJ194" s="60"/>
      <c r="AK194" s="60"/>
      <c r="AL194" s="60"/>
      <c r="AM194" s="60"/>
      <c r="AN194" s="60"/>
      <c r="AO194" s="60"/>
      <c r="AP194" s="60"/>
      <c r="AQ194" s="60"/>
      <c r="AR194" s="60"/>
      <c r="AS194" s="60"/>
      <c r="AT194" s="60"/>
      <c r="AU194" s="60"/>
      <c r="AV194" s="60"/>
      <c r="AW194" s="60"/>
      <c r="AX194" s="60"/>
      <c r="BB194" s="60"/>
      <c r="BC194" s="60"/>
      <c r="BD194" s="60"/>
      <c r="BE194" s="60"/>
      <c r="BF194" s="60"/>
      <c r="BG194" s="60"/>
      <c r="BH194" s="60"/>
      <c r="BI194" s="60"/>
      <c r="BJ194" s="60"/>
      <c r="BK194" s="60"/>
      <c r="BL194" s="60"/>
      <c r="BM194" s="60"/>
      <c r="BN194" s="60"/>
      <c r="BO194" s="60"/>
      <c r="BP194" s="60"/>
      <c r="BQ194" s="55"/>
      <c r="BR194" s="161"/>
      <c r="BS194" s="60"/>
      <c r="BT194" s="60"/>
      <c r="BU194" s="60"/>
      <c r="BV194" s="60"/>
      <c r="BW194" s="60"/>
      <c r="BX194" s="60"/>
      <c r="BY194" s="60"/>
      <c r="BZ194" s="60"/>
      <c r="CA194" s="60"/>
      <c r="CB194" s="60"/>
      <c r="CC194" s="60"/>
      <c r="CD194" s="60"/>
      <c r="CE194" s="60"/>
      <c r="CF194" s="60"/>
      <c r="CG194" s="60"/>
      <c r="CH194" s="55"/>
      <c r="CI194" s="60"/>
      <c r="CJ194" s="60"/>
      <c r="CK194" s="60"/>
      <c r="CL194" s="60"/>
      <c r="CM194" s="55"/>
      <c r="CN194" s="60"/>
      <c r="CO194" s="60"/>
      <c r="CP194" s="60"/>
      <c r="CQ194" s="60"/>
      <c r="CR194" s="60"/>
      <c r="CS194" s="60"/>
      <c r="CT194" s="60"/>
      <c r="CU194" s="60"/>
      <c r="CV194" s="60"/>
      <c r="CW194" s="60"/>
      <c r="CX194" s="60"/>
      <c r="CY194" s="60"/>
      <c r="CZ194" s="60"/>
      <c r="DA194" s="60"/>
      <c r="DB194" s="60"/>
      <c r="DC194" s="60"/>
      <c r="DD194" s="60"/>
      <c r="DE194" s="60"/>
      <c r="DF194" s="60"/>
      <c r="DG194" s="60"/>
      <c r="DH194" s="60"/>
      <c r="DI194" s="60"/>
      <c r="DJ194" s="60"/>
      <c r="DK194" s="60"/>
      <c r="DL194" s="60"/>
      <c r="DM194" s="60"/>
      <c r="DN194" s="60"/>
      <c r="DO194" s="60"/>
      <c r="DP194" s="60"/>
      <c r="DQ194" s="60"/>
      <c r="DR194" s="60"/>
      <c r="DS194" s="60"/>
      <c r="DT194" s="60"/>
      <c r="DU194" s="60"/>
      <c r="DV194" s="60"/>
      <c r="DW194" s="60"/>
      <c r="DX194" s="60"/>
      <c r="DY194" s="60"/>
      <c r="DZ194" s="60"/>
      <c r="EA194" s="60"/>
      <c r="EB194" s="60"/>
      <c r="EC194" s="60"/>
      <c r="ED194" s="60"/>
      <c r="EE194" s="60"/>
      <c r="EF194" s="60"/>
      <c r="EG194" s="60"/>
      <c r="EH194" s="60"/>
      <c r="EI194" s="60"/>
      <c r="EJ194" s="60"/>
      <c r="EK194" s="60"/>
      <c r="EL194" s="60"/>
      <c r="EM194" s="60"/>
      <c r="EN194" s="60"/>
      <c r="EO194" s="60"/>
      <c r="EP194" s="60"/>
      <c r="EQ194" s="60"/>
      <c r="ER194" s="60"/>
      <c r="ES194" s="60"/>
      <c r="ET194" s="60"/>
    </row>
    <row r="195" spans="2:150" s="1" customFormat="1" ht="30" x14ac:dyDescent="0.25">
      <c r="B195" s="210">
        <v>193</v>
      </c>
      <c r="C195" s="235">
        <v>43113</v>
      </c>
      <c r="D195" s="211" t="s">
        <v>328</v>
      </c>
      <c r="E195" s="211" t="s">
        <v>75</v>
      </c>
      <c r="F195" s="211" t="s">
        <v>43</v>
      </c>
      <c r="G195" s="211" t="s">
        <v>357</v>
      </c>
      <c r="H195" s="211" t="s">
        <v>410</v>
      </c>
      <c r="I195" s="211" t="s">
        <v>88</v>
      </c>
      <c r="J195" s="211" t="s">
        <v>122</v>
      </c>
      <c r="K195" s="245" t="s">
        <v>418</v>
      </c>
      <c r="L195" s="210">
        <v>4</v>
      </c>
      <c r="M195" s="252">
        <v>1</v>
      </c>
      <c r="N195" s="210">
        <v>5</v>
      </c>
      <c r="O195" s="212">
        <v>3</v>
      </c>
      <c r="P195" s="213">
        <v>4</v>
      </c>
      <c r="Q195" s="210">
        <v>4</v>
      </c>
      <c r="R195" s="212">
        <v>5</v>
      </c>
      <c r="S195" s="212">
        <v>5</v>
      </c>
      <c r="T195" s="212">
        <v>5</v>
      </c>
      <c r="U195" s="212">
        <v>4</v>
      </c>
      <c r="V195" s="213">
        <v>4</v>
      </c>
      <c r="W195" s="210">
        <v>5</v>
      </c>
      <c r="X195" s="213">
        <v>5</v>
      </c>
      <c r="Y195" s="254">
        <v>1</v>
      </c>
      <c r="Z195" s="213">
        <v>4</v>
      </c>
      <c r="AB195" s="60"/>
      <c r="AC195" s="60"/>
      <c r="AD195" s="60"/>
      <c r="AE195" s="60"/>
      <c r="AF195" s="60"/>
      <c r="AG195" s="60"/>
      <c r="AH195" s="60"/>
      <c r="AI195" s="60"/>
      <c r="AJ195" s="60"/>
      <c r="AK195" s="60"/>
      <c r="AL195" s="60"/>
      <c r="AM195" s="60"/>
      <c r="AN195" s="60"/>
      <c r="AO195" s="60"/>
      <c r="AP195" s="60"/>
      <c r="AQ195" s="60"/>
      <c r="AR195" s="60"/>
      <c r="AS195" s="60"/>
      <c r="AT195" s="60"/>
      <c r="AU195" s="60"/>
      <c r="AV195" s="60"/>
      <c r="AW195" s="60"/>
      <c r="AX195" s="60"/>
      <c r="BB195" s="60"/>
      <c r="BC195" s="60"/>
      <c r="BD195" s="60"/>
      <c r="BE195" s="60"/>
      <c r="BF195" s="60"/>
      <c r="BG195" s="60"/>
      <c r="BH195" s="60"/>
      <c r="BI195" s="60"/>
      <c r="BJ195" s="60"/>
      <c r="BK195" s="60"/>
      <c r="BL195" s="60"/>
      <c r="BM195" s="60"/>
      <c r="BN195" s="60"/>
      <c r="BO195" s="60"/>
      <c r="BP195" s="60"/>
      <c r="BQ195" s="55"/>
      <c r="BR195" s="161"/>
      <c r="BS195" s="60"/>
      <c r="BT195" s="60"/>
      <c r="BU195" s="60"/>
      <c r="BV195" s="60"/>
      <c r="BW195" s="60"/>
      <c r="BX195" s="60"/>
      <c r="BY195" s="60"/>
      <c r="BZ195" s="60"/>
      <c r="CA195" s="60"/>
      <c r="CB195" s="60"/>
      <c r="CC195" s="60"/>
      <c r="CD195" s="60"/>
      <c r="CE195" s="60"/>
      <c r="CF195" s="60"/>
      <c r="CG195" s="60"/>
      <c r="CH195" s="55"/>
      <c r="CI195" s="60"/>
      <c r="CJ195" s="60"/>
      <c r="CK195" s="60"/>
      <c r="CL195" s="60"/>
      <c r="CM195" s="55"/>
      <c r="CN195" s="60"/>
      <c r="CO195" s="60"/>
      <c r="CP195" s="60"/>
      <c r="CQ195" s="60"/>
      <c r="CR195" s="60"/>
      <c r="CS195" s="60"/>
      <c r="CT195" s="60"/>
      <c r="CU195" s="60"/>
      <c r="CV195" s="60"/>
      <c r="CW195" s="60"/>
      <c r="CX195" s="60"/>
      <c r="CY195" s="60"/>
      <c r="CZ195" s="60"/>
      <c r="DA195" s="60"/>
      <c r="DB195" s="60"/>
      <c r="DC195" s="60"/>
      <c r="DD195" s="60"/>
      <c r="DE195" s="60"/>
      <c r="DF195" s="60"/>
      <c r="DG195" s="60"/>
      <c r="DH195" s="60"/>
      <c r="DI195" s="60"/>
      <c r="DJ195" s="60"/>
      <c r="DK195" s="60"/>
      <c r="DL195" s="60"/>
      <c r="DM195" s="60"/>
      <c r="DN195" s="60"/>
      <c r="DO195" s="60"/>
      <c r="DP195" s="60"/>
      <c r="DQ195" s="60"/>
      <c r="DR195" s="60"/>
      <c r="DS195" s="60"/>
      <c r="DT195" s="60"/>
      <c r="DU195" s="60"/>
      <c r="DV195" s="60"/>
      <c r="DW195" s="60"/>
      <c r="DX195" s="60"/>
      <c r="DY195" s="60"/>
      <c r="DZ195" s="60"/>
      <c r="EA195" s="60"/>
      <c r="EB195" s="60"/>
      <c r="EC195" s="60"/>
      <c r="ED195" s="60"/>
      <c r="EE195" s="60"/>
      <c r="EF195" s="60"/>
      <c r="EG195" s="60"/>
      <c r="EH195" s="60"/>
      <c r="EI195" s="60"/>
      <c r="EJ195" s="60"/>
      <c r="EK195" s="60"/>
      <c r="EL195" s="60"/>
      <c r="EM195" s="60"/>
      <c r="EN195" s="60"/>
      <c r="EO195" s="60"/>
      <c r="EP195" s="60"/>
      <c r="EQ195" s="60"/>
      <c r="ER195" s="60"/>
      <c r="ES195" s="60"/>
      <c r="ET195" s="60"/>
    </row>
    <row r="196" spans="2:150" s="1" customFormat="1" ht="30" x14ac:dyDescent="0.25">
      <c r="B196" s="210">
        <v>194</v>
      </c>
      <c r="C196" s="235">
        <v>43115</v>
      </c>
      <c r="D196" s="211" t="s">
        <v>328</v>
      </c>
      <c r="E196" s="211" t="s">
        <v>74</v>
      </c>
      <c r="F196" s="211" t="s">
        <v>43</v>
      </c>
      <c r="G196" s="211" t="s">
        <v>357</v>
      </c>
      <c r="H196" s="211" t="s">
        <v>410</v>
      </c>
      <c r="I196" s="211" t="s">
        <v>98</v>
      </c>
      <c r="J196" s="211" t="s">
        <v>131</v>
      </c>
      <c r="K196" s="245" t="s">
        <v>418</v>
      </c>
      <c r="L196" s="210">
        <v>4</v>
      </c>
      <c r="M196" s="252">
        <v>1</v>
      </c>
      <c r="N196" s="210">
        <v>4</v>
      </c>
      <c r="O196" s="212">
        <v>4</v>
      </c>
      <c r="P196" s="213">
        <v>4</v>
      </c>
      <c r="Q196" s="210">
        <v>5</v>
      </c>
      <c r="R196" s="212">
        <v>5</v>
      </c>
      <c r="S196" s="212">
        <v>5</v>
      </c>
      <c r="T196" s="212">
        <v>4</v>
      </c>
      <c r="U196" s="212">
        <v>4</v>
      </c>
      <c r="V196" s="213">
        <v>4</v>
      </c>
      <c r="W196" s="210">
        <v>4</v>
      </c>
      <c r="X196" s="213">
        <v>4</v>
      </c>
      <c r="Y196" s="254">
        <v>1</v>
      </c>
      <c r="Z196" s="213">
        <v>4</v>
      </c>
      <c r="AB196" s="60"/>
      <c r="AC196" s="60"/>
      <c r="AD196" s="60"/>
      <c r="AE196" s="60"/>
      <c r="AF196" s="60"/>
      <c r="AG196" s="60"/>
      <c r="AH196" s="60"/>
      <c r="AI196" s="60"/>
      <c r="AJ196" s="60"/>
      <c r="AK196" s="60"/>
      <c r="AL196" s="60"/>
      <c r="AM196" s="60"/>
      <c r="AN196" s="60"/>
      <c r="AO196" s="60"/>
      <c r="AP196" s="60"/>
      <c r="AQ196" s="60"/>
      <c r="AR196" s="60"/>
      <c r="AS196" s="60"/>
      <c r="AT196" s="60"/>
      <c r="AU196" s="60"/>
      <c r="AV196" s="60"/>
      <c r="AW196" s="60"/>
      <c r="AX196" s="60"/>
      <c r="BB196" s="60"/>
      <c r="BC196" s="60"/>
      <c r="BD196" s="60"/>
      <c r="BE196" s="60"/>
      <c r="BF196" s="60"/>
      <c r="BG196" s="60"/>
      <c r="BH196" s="60"/>
      <c r="BI196" s="60"/>
      <c r="BJ196" s="60"/>
      <c r="BK196" s="60"/>
      <c r="BL196" s="60"/>
      <c r="BM196" s="60"/>
      <c r="BN196" s="60"/>
      <c r="BO196" s="60"/>
      <c r="BP196" s="60"/>
      <c r="BQ196" s="55"/>
      <c r="BR196" s="161"/>
      <c r="BS196" s="60"/>
      <c r="BT196" s="60"/>
      <c r="BU196" s="60"/>
      <c r="BV196" s="60"/>
      <c r="BW196" s="60"/>
      <c r="BX196" s="60"/>
      <c r="BY196" s="60"/>
      <c r="BZ196" s="60"/>
      <c r="CA196" s="60"/>
      <c r="CB196" s="60"/>
      <c r="CC196" s="60"/>
      <c r="CD196" s="60"/>
      <c r="CE196" s="60"/>
      <c r="CF196" s="60"/>
      <c r="CG196" s="60"/>
      <c r="CH196" s="55"/>
      <c r="CI196" s="60"/>
      <c r="CJ196" s="60"/>
      <c r="CK196" s="60"/>
      <c r="CL196" s="60"/>
      <c r="CM196" s="55"/>
      <c r="CN196" s="60"/>
      <c r="CO196" s="60"/>
      <c r="CP196" s="60"/>
      <c r="CQ196" s="60"/>
      <c r="CR196" s="60"/>
      <c r="CS196" s="60"/>
      <c r="CT196" s="60"/>
      <c r="CU196" s="60"/>
      <c r="CV196" s="60"/>
      <c r="CW196" s="60"/>
      <c r="CX196" s="60"/>
      <c r="CY196" s="60"/>
      <c r="CZ196" s="60"/>
      <c r="DA196" s="60"/>
      <c r="DB196" s="60"/>
      <c r="DC196" s="60"/>
      <c r="DD196" s="60"/>
      <c r="DE196" s="60"/>
      <c r="DF196" s="60"/>
      <c r="DG196" s="60"/>
      <c r="DH196" s="60"/>
      <c r="DI196" s="60"/>
      <c r="DJ196" s="60"/>
      <c r="DK196" s="60"/>
      <c r="DL196" s="60"/>
      <c r="DM196" s="60"/>
      <c r="DN196" s="60"/>
      <c r="DO196" s="60"/>
      <c r="DP196" s="60"/>
      <c r="DQ196" s="60"/>
      <c r="DR196" s="60"/>
      <c r="DS196" s="60"/>
      <c r="DT196" s="60"/>
      <c r="DU196" s="60"/>
      <c r="DV196" s="60"/>
      <c r="DW196" s="60"/>
      <c r="DX196" s="60"/>
      <c r="DY196" s="60"/>
      <c r="DZ196" s="60"/>
      <c r="EA196" s="60"/>
      <c r="EB196" s="60"/>
      <c r="EC196" s="60"/>
      <c r="ED196" s="60"/>
      <c r="EE196" s="60"/>
      <c r="EF196" s="60"/>
      <c r="EG196" s="60"/>
      <c r="EH196" s="60"/>
      <c r="EI196" s="60"/>
      <c r="EJ196" s="60"/>
      <c r="EK196" s="60"/>
      <c r="EL196" s="60"/>
      <c r="EM196" s="60"/>
      <c r="EN196" s="60"/>
      <c r="EO196" s="60"/>
      <c r="EP196" s="60"/>
      <c r="EQ196" s="60"/>
      <c r="ER196" s="60"/>
      <c r="ES196" s="60"/>
      <c r="ET196" s="60"/>
    </row>
    <row r="197" spans="2:150" s="1" customFormat="1" ht="30" x14ac:dyDescent="0.25">
      <c r="B197" s="210">
        <v>195</v>
      </c>
      <c r="C197" s="235">
        <v>43115</v>
      </c>
      <c r="D197" s="211" t="s">
        <v>328</v>
      </c>
      <c r="E197" s="211" t="s">
        <v>75</v>
      </c>
      <c r="F197" s="211" t="s">
        <v>43</v>
      </c>
      <c r="G197" s="211" t="s">
        <v>357</v>
      </c>
      <c r="H197" s="211" t="s">
        <v>410</v>
      </c>
      <c r="I197" s="211" t="s">
        <v>119</v>
      </c>
      <c r="J197" s="211" t="s">
        <v>152</v>
      </c>
      <c r="K197" s="245" t="s">
        <v>419</v>
      </c>
      <c r="L197" s="210">
        <v>5</v>
      </c>
      <c r="M197" s="252">
        <v>1</v>
      </c>
      <c r="N197" s="210">
        <v>4</v>
      </c>
      <c r="O197" s="212">
        <v>4</v>
      </c>
      <c r="P197" s="213">
        <v>4</v>
      </c>
      <c r="Q197" s="210">
        <v>5</v>
      </c>
      <c r="R197" s="212">
        <v>5</v>
      </c>
      <c r="S197" s="212">
        <v>5</v>
      </c>
      <c r="T197" s="212">
        <v>5</v>
      </c>
      <c r="U197" s="212">
        <v>3</v>
      </c>
      <c r="V197" s="213">
        <v>3</v>
      </c>
      <c r="W197" s="210">
        <v>5</v>
      </c>
      <c r="X197" s="213">
        <v>4</v>
      </c>
      <c r="Y197" s="254">
        <v>1</v>
      </c>
      <c r="Z197" s="213">
        <v>4</v>
      </c>
      <c r="AB197" s="60"/>
      <c r="AC197" s="60"/>
      <c r="AD197" s="60"/>
      <c r="AE197" s="60"/>
      <c r="AF197" s="60"/>
      <c r="AG197" s="60"/>
      <c r="AH197" s="60"/>
      <c r="AI197" s="60"/>
      <c r="AJ197" s="60"/>
      <c r="AK197" s="60"/>
      <c r="AL197" s="60"/>
      <c r="AM197" s="60"/>
      <c r="AN197" s="60"/>
      <c r="AO197" s="60"/>
      <c r="AP197" s="60"/>
      <c r="AQ197" s="60"/>
      <c r="AR197" s="60"/>
      <c r="AS197" s="60"/>
      <c r="AT197" s="60"/>
      <c r="AU197" s="60"/>
      <c r="AV197" s="60"/>
      <c r="AW197" s="60"/>
      <c r="AX197" s="60"/>
      <c r="BB197" s="60"/>
      <c r="BC197" s="60"/>
      <c r="BD197" s="60"/>
      <c r="BE197" s="60"/>
      <c r="BF197" s="60"/>
      <c r="BG197" s="60"/>
      <c r="BH197" s="60"/>
      <c r="BI197" s="60"/>
      <c r="BJ197" s="60"/>
      <c r="BK197" s="60"/>
      <c r="BL197" s="60"/>
      <c r="BM197" s="60"/>
      <c r="BN197" s="60"/>
      <c r="BO197" s="60"/>
      <c r="BP197" s="60"/>
      <c r="BQ197" s="55"/>
      <c r="BR197" s="161"/>
      <c r="BS197" s="60"/>
      <c r="BT197" s="60"/>
      <c r="BU197" s="60"/>
      <c r="BV197" s="60"/>
      <c r="BW197" s="60"/>
      <c r="BX197" s="60"/>
      <c r="BY197" s="60"/>
      <c r="BZ197" s="60"/>
      <c r="CA197" s="60"/>
      <c r="CB197" s="60"/>
      <c r="CC197" s="60"/>
      <c r="CD197" s="60"/>
      <c r="CE197" s="60"/>
      <c r="CF197" s="60"/>
      <c r="CG197" s="60"/>
      <c r="CH197" s="55"/>
      <c r="CI197" s="60"/>
      <c r="CJ197" s="60"/>
      <c r="CK197" s="60"/>
      <c r="CL197" s="60"/>
      <c r="CM197" s="55"/>
      <c r="CN197" s="60"/>
      <c r="CO197" s="60"/>
      <c r="CP197" s="60"/>
      <c r="CQ197" s="60"/>
      <c r="CR197" s="60"/>
      <c r="CS197" s="60"/>
      <c r="CT197" s="60"/>
      <c r="CU197" s="60"/>
      <c r="CV197" s="60"/>
      <c r="CW197" s="60"/>
      <c r="CX197" s="60"/>
      <c r="CY197" s="60"/>
      <c r="CZ197" s="60"/>
      <c r="DA197" s="60"/>
      <c r="DB197" s="60"/>
      <c r="DC197" s="60"/>
      <c r="DD197" s="60"/>
      <c r="DE197" s="60"/>
      <c r="DF197" s="60"/>
      <c r="DG197" s="60"/>
      <c r="DH197" s="60"/>
      <c r="DI197" s="60"/>
      <c r="DJ197" s="60"/>
      <c r="DK197" s="60"/>
      <c r="DL197" s="60"/>
      <c r="DM197" s="60"/>
      <c r="DN197" s="60"/>
      <c r="DO197" s="60"/>
      <c r="DP197" s="60"/>
      <c r="DQ197" s="60"/>
      <c r="DR197" s="60"/>
      <c r="DS197" s="60"/>
      <c r="DT197" s="60"/>
      <c r="DU197" s="60"/>
      <c r="DV197" s="60"/>
      <c r="DW197" s="60"/>
      <c r="DX197" s="60"/>
      <c r="DY197" s="60"/>
      <c r="DZ197" s="60"/>
      <c r="EA197" s="60"/>
      <c r="EB197" s="60"/>
      <c r="EC197" s="60"/>
      <c r="ED197" s="60"/>
      <c r="EE197" s="60"/>
      <c r="EF197" s="60"/>
      <c r="EG197" s="60"/>
      <c r="EH197" s="60"/>
      <c r="EI197" s="60"/>
      <c r="EJ197" s="60"/>
      <c r="EK197" s="60"/>
      <c r="EL197" s="60"/>
      <c r="EM197" s="60"/>
      <c r="EN197" s="60"/>
      <c r="EO197" s="60"/>
      <c r="EP197" s="60"/>
      <c r="EQ197" s="60"/>
      <c r="ER197" s="60"/>
      <c r="ES197" s="60"/>
      <c r="ET197" s="60"/>
    </row>
    <row r="198" spans="2:150" s="1" customFormat="1" ht="30" x14ac:dyDescent="0.25">
      <c r="B198" s="210">
        <v>196</v>
      </c>
      <c r="C198" s="235">
        <v>43116</v>
      </c>
      <c r="D198" s="211" t="s">
        <v>328</v>
      </c>
      <c r="E198" s="211" t="s">
        <v>74</v>
      </c>
      <c r="F198" s="211" t="s">
        <v>395</v>
      </c>
      <c r="G198" s="211" t="s">
        <v>409</v>
      </c>
      <c r="H198" s="211" t="s">
        <v>411</v>
      </c>
      <c r="I198" s="211" t="s">
        <v>90</v>
      </c>
      <c r="J198" s="211" t="s">
        <v>124</v>
      </c>
      <c r="K198" s="245" t="s">
        <v>419</v>
      </c>
      <c r="L198" s="210">
        <v>4</v>
      </c>
      <c r="M198" s="252">
        <v>1</v>
      </c>
      <c r="N198" s="210">
        <v>5</v>
      </c>
      <c r="O198" s="212">
        <v>5</v>
      </c>
      <c r="P198" s="213">
        <v>5</v>
      </c>
      <c r="Q198" s="210">
        <v>5</v>
      </c>
      <c r="R198" s="212">
        <v>5</v>
      </c>
      <c r="S198" s="212">
        <v>5</v>
      </c>
      <c r="T198" s="212">
        <v>5</v>
      </c>
      <c r="U198" s="212">
        <v>5</v>
      </c>
      <c r="V198" s="213">
        <v>5</v>
      </c>
      <c r="W198" s="210">
        <v>5</v>
      </c>
      <c r="X198" s="213"/>
      <c r="Y198" s="254">
        <v>1</v>
      </c>
      <c r="Z198" s="213">
        <v>5</v>
      </c>
      <c r="AB198" s="60"/>
      <c r="AC198" s="60"/>
      <c r="AD198" s="60"/>
      <c r="AE198" s="60"/>
      <c r="AF198" s="60"/>
      <c r="AG198" s="60"/>
      <c r="AH198" s="60"/>
      <c r="AI198" s="60"/>
      <c r="AJ198" s="60"/>
      <c r="AK198" s="60"/>
      <c r="AL198" s="60"/>
      <c r="AM198" s="60"/>
      <c r="AN198" s="60"/>
      <c r="AO198" s="60"/>
      <c r="AP198" s="60"/>
      <c r="AQ198" s="60"/>
      <c r="AR198" s="60"/>
      <c r="AS198" s="60"/>
      <c r="AT198" s="60"/>
      <c r="AU198" s="60"/>
      <c r="AV198" s="60"/>
      <c r="AW198" s="60"/>
      <c r="AX198" s="60"/>
      <c r="BB198" s="60"/>
      <c r="BC198" s="60"/>
      <c r="BD198" s="60"/>
      <c r="BE198" s="60"/>
      <c r="BF198" s="60"/>
      <c r="BG198" s="60"/>
      <c r="BH198" s="60"/>
      <c r="BI198" s="60"/>
      <c r="BJ198" s="60"/>
      <c r="BK198" s="60"/>
      <c r="BL198" s="60"/>
      <c r="BM198" s="60"/>
      <c r="BN198" s="60"/>
      <c r="BO198" s="60"/>
      <c r="BP198" s="60"/>
      <c r="BQ198" s="55"/>
      <c r="BR198" s="161"/>
      <c r="BS198" s="60"/>
      <c r="BT198" s="60"/>
      <c r="BU198" s="60"/>
      <c r="BV198" s="60"/>
      <c r="BW198" s="60"/>
      <c r="BX198" s="60"/>
      <c r="BY198" s="60"/>
      <c r="BZ198" s="60"/>
      <c r="CA198" s="60"/>
      <c r="CB198" s="60"/>
      <c r="CC198" s="60"/>
      <c r="CD198" s="60"/>
      <c r="CE198" s="60"/>
      <c r="CF198" s="60"/>
      <c r="CG198" s="60"/>
      <c r="CH198" s="55"/>
      <c r="CI198" s="60"/>
      <c r="CJ198" s="60"/>
      <c r="CK198" s="60"/>
      <c r="CL198" s="60"/>
      <c r="CM198" s="55"/>
      <c r="CN198" s="60"/>
      <c r="CO198" s="60"/>
      <c r="CP198" s="60"/>
      <c r="CQ198" s="60"/>
      <c r="CR198" s="60"/>
      <c r="CS198" s="60"/>
      <c r="CT198" s="60"/>
      <c r="CU198" s="60"/>
      <c r="CV198" s="60"/>
      <c r="CW198" s="60"/>
      <c r="CX198" s="60"/>
      <c r="CY198" s="60"/>
      <c r="CZ198" s="60"/>
      <c r="DA198" s="60"/>
      <c r="DB198" s="60"/>
      <c r="DC198" s="60"/>
      <c r="DD198" s="60"/>
      <c r="DE198" s="60"/>
      <c r="DF198" s="60"/>
      <c r="DG198" s="60"/>
      <c r="DH198" s="60"/>
      <c r="DI198" s="60"/>
      <c r="DJ198" s="60"/>
      <c r="DK198" s="60"/>
      <c r="DL198" s="60"/>
      <c r="DM198" s="60"/>
      <c r="DN198" s="60"/>
      <c r="DO198" s="60"/>
      <c r="DP198" s="60"/>
      <c r="DQ198" s="60"/>
      <c r="DR198" s="60"/>
      <c r="DS198" s="60"/>
      <c r="DT198" s="60"/>
      <c r="DU198" s="60"/>
      <c r="DV198" s="60"/>
      <c r="DW198" s="60"/>
      <c r="DX198" s="60"/>
      <c r="DY198" s="60"/>
      <c r="DZ198" s="60"/>
      <c r="EA198" s="60"/>
      <c r="EB198" s="60"/>
      <c r="EC198" s="60"/>
      <c r="ED198" s="60"/>
      <c r="EE198" s="60"/>
      <c r="EF198" s="60"/>
      <c r="EG198" s="60"/>
      <c r="EH198" s="60"/>
      <c r="EI198" s="60"/>
      <c r="EJ198" s="60"/>
      <c r="EK198" s="60"/>
      <c r="EL198" s="60"/>
      <c r="EM198" s="60"/>
      <c r="EN198" s="60"/>
      <c r="EO198" s="60"/>
      <c r="EP198" s="60"/>
      <c r="EQ198" s="60"/>
      <c r="ER198" s="60"/>
      <c r="ES198" s="60"/>
      <c r="ET198" s="60"/>
    </row>
    <row r="199" spans="2:150" s="1" customFormat="1" x14ac:dyDescent="0.25">
      <c r="B199" s="210">
        <v>197</v>
      </c>
      <c r="C199" s="235">
        <v>43116</v>
      </c>
      <c r="D199" s="211" t="s">
        <v>339</v>
      </c>
      <c r="E199" s="211" t="s">
        <v>74</v>
      </c>
      <c r="F199" s="211" t="s">
        <v>396</v>
      </c>
      <c r="G199" s="211" t="s">
        <v>70</v>
      </c>
      <c r="H199" s="211" t="s">
        <v>411</v>
      </c>
      <c r="I199" s="211" t="s">
        <v>99</v>
      </c>
      <c r="J199" s="211" t="s">
        <v>132</v>
      </c>
      <c r="K199" s="245" t="s">
        <v>418</v>
      </c>
      <c r="L199" s="210">
        <v>3</v>
      </c>
      <c r="M199" s="252">
        <v>1</v>
      </c>
      <c r="N199" s="210">
        <v>4</v>
      </c>
      <c r="O199" s="212">
        <v>4</v>
      </c>
      <c r="P199" s="213">
        <v>4</v>
      </c>
      <c r="Q199" s="210">
        <v>5</v>
      </c>
      <c r="R199" s="212">
        <v>5</v>
      </c>
      <c r="S199" s="212">
        <v>5</v>
      </c>
      <c r="T199" s="212">
        <v>4</v>
      </c>
      <c r="U199" s="212">
        <v>4</v>
      </c>
      <c r="V199" s="213">
        <v>5</v>
      </c>
      <c r="W199" s="210">
        <v>3</v>
      </c>
      <c r="X199" s="213"/>
      <c r="Y199" s="254">
        <v>1</v>
      </c>
      <c r="Z199" s="213">
        <v>5</v>
      </c>
      <c r="AB199" s="60"/>
      <c r="AC199" s="60"/>
      <c r="AD199" s="60"/>
      <c r="AE199" s="60"/>
      <c r="AF199" s="60"/>
      <c r="AG199" s="60"/>
      <c r="AH199" s="60"/>
      <c r="AI199" s="60"/>
      <c r="AJ199" s="60"/>
      <c r="AK199" s="60"/>
      <c r="AL199" s="60"/>
      <c r="AM199" s="60"/>
      <c r="AN199" s="60"/>
      <c r="AO199" s="60"/>
      <c r="AP199" s="60"/>
      <c r="AQ199" s="60"/>
      <c r="AR199" s="60"/>
      <c r="AS199" s="60"/>
      <c r="AT199" s="60"/>
      <c r="AU199" s="60"/>
      <c r="AV199" s="60"/>
      <c r="AW199" s="60"/>
      <c r="AX199" s="60"/>
      <c r="BB199" s="60"/>
      <c r="BC199" s="60"/>
      <c r="BD199" s="60"/>
      <c r="BE199" s="60"/>
      <c r="BF199" s="60"/>
      <c r="BG199" s="60"/>
      <c r="BH199" s="60"/>
      <c r="BI199" s="60"/>
      <c r="BJ199" s="60"/>
      <c r="BK199" s="60"/>
      <c r="BL199" s="60"/>
      <c r="BM199" s="60"/>
      <c r="BN199" s="60"/>
      <c r="BO199" s="60"/>
      <c r="BP199" s="60"/>
      <c r="BQ199" s="55"/>
      <c r="BR199" s="161"/>
      <c r="BS199" s="60"/>
      <c r="BT199" s="60"/>
      <c r="BU199" s="60"/>
      <c r="BV199" s="60"/>
      <c r="BW199" s="60"/>
      <c r="BX199" s="60"/>
      <c r="BY199" s="60"/>
      <c r="BZ199" s="60"/>
      <c r="CA199" s="60"/>
      <c r="CB199" s="60"/>
      <c r="CC199" s="60"/>
      <c r="CD199" s="60"/>
      <c r="CE199" s="60"/>
      <c r="CF199" s="60"/>
      <c r="CG199" s="60"/>
      <c r="CH199" s="55"/>
      <c r="CI199" s="60"/>
      <c r="CJ199" s="60"/>
      <c r="CK199" s="60"/>
      <c r="CL199" s="60"/>
      <c r="CM199" s="55"/>
      <c r="CN199" s="60"/>
      <c r="CO199" s="60"/>
      <c r="CP199" s="60"/>
      <c r="CQ199" s="60"/>
      <c r="CR199" s="60"/>
      <c r="CS199" s="60"/>
      <c r="CT199" s="60"/>
      <c r="CU199" s="60"/>
      <c r="CV199" s="60"/>
      <c r="CW199" s="60"/>
      <c r="CX199" s="60"/>
      <c r="CY199" s="60"/>
      <c r="CZ199" s="60"/>
      <c r="DA199" s="60"/>
      <c r="DB199" s="60"/>
      <c r="DC199" s="60"/>
      <c r="DD199" s="60"/>
      <c r="DE199" s="60"/>
      <c r="DF199" s="60"/>
      <c r="DG199" s="60"/>
      <c r="DH199" s="60"/>
      <c r="DI199" s="60"/>
      <c r="DJ199" s="60"/>
      <c r="DK199" s="60"/>
      <c r="DL199" s="60"/>
      <c r="DM199" s="60"/>
      <c r="DN199" s="60"/>
      <c r="DO199" s="60"/>
      <c r="DP199" s="60"/>
      <c r="DQ199" s="60"/>
      <c r="DR199" s="60"/>
      <c r="DS199" s="60"/>
      <c r="DT199" s="60"/>
      <c r="DU199" s="60"/>
      <c r="DV199" s="60"/>
      <c r="DW199" s="60"/>
      <c r="DX199" s="60"/>
      <c r="DY199" s="60"/>
      <c r="DZ199" s="60"/>
      <c r="EA199" s="60"/>
      <c r="EB199" s="60"/>
      <c r="EC199" s="60"/>
      <c r="ED199" s="60"/>
      <c r="EE199" s="60"/>
      <c r="EF199" s="60"/>
      <c r="EG199" s="60"/>
      <c r="EH199" s="60"/>
      <c r="EI199" s="60"/>
      <c r="EJ199" s="60"/>
      <c r="EK199" s="60"/>
      <c r="EL199" s="60"/>
      <c r="EM199" s="60"/>
      <c r="EN199" s="60"/>
      <c r="EO199" s="60"/>
      <c r="EP199" s="60"/>
      <c r="EQ199" s="60"/>
      <c r="ER199" s="60"/>
      <c r="ES199" s="60"/>
      <c r="ET199" s="60"/>
    </row>
    <row r="200" spans="2:150" s="1" customFormat="1" ht="30" x14ac:dyDescent="0.25">
      <c r="B200" s="210">
        <v>198</v>
      </c>
      <c r="C200" s="235">
        <v>43116</v>
      </c>
      <c r="D200" s="211" t="s">
        <v>328</v>
      </c>
      <c r="E200" s="211" t="s">
        <v>75</v>
      </c>
      <c r="F200" s="211" t="s">
        <v>402</v>
      </c>
      <c r="G200" s="211" t="s">
        <v>70</v>
      </c>
      <c r="H200" s="211" t="s">
        <v>410</v>
      </c>
      <c r="I200" s="211" t="s">
        <v>117</v>
      </c>
      <c r="J200" s="211" t="s">
        <v>150</v>
      </c>
      <c r="K200" s="245" t="s">
        <v>418</v>
      </c>
      <c r="L200" s="210">
        <v>1</v>
      </c>
      <c r="M200" s="252">
        <v>1</v>
      </c>
      <c r="N200" s="210">
        <v>2</v>
      </c>
      <c r="O200" s="212">
        <v>1</v>
      </c>
      <c r="P200" s="213">
        <v>4</v>
      </c>
      <c r="Q200" s="210">
        <v>2</v>
      </c>
      <c r="R200" s="212">
        <v>3</v>
      </c>
      <c r="S200" s="212">
        <v>5</v>
      </c>
      <c r="T200" s="212">
        <v>1</v>
      </c>
      <c r="U200" s="212">
        <v>1</v>
      </c>
      <c r="V200" s="213">
        <v>1</v>
      </c>
      <c r="W200" s="210">
        <v>3</v>
      </c>
      <c r="X200" s="213">
        <v>5</v>
      </c>
      <c r="Y200" s="254">
        <v>1</v>
      </c>
      <c r="Z200" s="213">
        <v>2</v>
      </c>
      <c r="AB200" s="60"/>
      <c r="AC200" s="60"/>
      <c r="AD200" s="60"/>
      <c r="AE200" s="60"/>
      <c r="AF200" s="60"/>
      <c r="AG200" s="60"/>
      <c r="AH200" s="60"/>
      <c r="AI200" s="60"/>
      <c r="AJ200" s="60"/>
      <c r="AK200" s="60"/>
      <c r="AL200" s="60"/>
      <c r="AM200" s="60"/>
      <c r="AN200" s="60"/>
      <c r="AO200" s="60"/>
      <c r="AP200" s="60"/>
      <c r="AQ200" s="60"/>
      <c r="AR200" s="60"/>
      <c r="AS200" s="60"/>
      <c r="AT200" s="60"/>
      <c r="AU200" s="60"/>
      <c r="AV200" s="60"/>
      <c r="AW200" s="60"/>
      <c r="AX200" s="60"/>
      <c r="BB200" s="60"/>
      <c r="BC200" s="60"/>
      <c r="BD200" s="60"/>
      <c r="BE200" s="60"/>
      <c r="BF200" s="60"/>
      <c r="BG200" s="60"/>
      <c r="BH200" s="60"/>
      <c r="BI200" s="60"/>
      <c r="BJ200" s="60"/>
      <c r="BK200" s="60"/>
      <c r="BL200" s="60"/>
      <c r="BM200" s="60"/>
      <c r="BN200" s="60"/>
      <c r="BO200" s="60"/>
      <c r="BP200" s="60"/>
      <c r="BQ200" s="55"/>
      <c r="BR200" s="161"/>
      <c r="BS200" s="60"/>
      <c r="BT200" s="60"/>
      <c r="BU200" s="60"/>
      <c r="BV200" s="60"/>
      <c r="BW200" s="60"/>
      <c r="BX200" s="60"/>
      <c r="BY200" s="60"/>
      <c r="BZ200" s="60"/>
      <c r="CA200" s="60"/>
      <c r="CB200" s="60"/>
      <c r="CC200" s="60"/>
      <c r="CD200" s="60"/>
      <c r="CE200" s="60"/>
      <c r="CF200" s="60"/>
      <c r="CG200" s="60"/>
      <c r="CH200" s="55"/>
      <c r="CI200" s="60"/>
      <c r="CJ200" s="60"/>
      <c r="CK200" s="60"/>
      <c r="CL200" s="60"/>
      <c r="CM200" s="55"/>
      <c r="CN200" s="60"/>
      <c r="CO200" s="60"/>
      <c r="CP200" s="60"/>
      <c r="CQ200" s="60"/>
      <c r="CR200" s="60"/>
      <c r="CS200" s="60"/>
      <c r="CT200" s="60"/>
      <c r="CU200" s="60"/>
      <c r="CV200" s="60"/>
      <c r="CW200" s="60"/>
      <c r="CX200" s="60"/>
      <c r="CY200" s="60"/>
      <c r="CZ200" s="60"/>
      <c r="DA200" s="60"/>
      <c r="DB200" s="60"/>
      <c r="DC200" s="60"/>
      <c r="DD200" s="60"/>
      <c r="DE200" s="60"/>
      <c r="DF200" s="60"/>
      <c r="DG200" s="60"/>
      <c r="DH200" s="60"/>
      <c r="DI200" s="60"/>
      <c r="DJ200" s="60"/>
      <c r="DK200" s="60"/>
      <c r="DL200" s="60"/>
      <c r="DM200" s="60"/>
      <c r="DN200" s="60"/>
      <c r="DO200" s="60"/>
      <c r="DP200" s="60"/>
      <c r="DQ200" s="60"/>
      <c r="DR200" s="60"/>
      <c r="DS200" s="60"/>
      <c r="DT200" s="60"/>
      <c r="DU200" s="60"/>
      <c r="DV200" s="60"/>
      <c r="DW200" s="60"/>
      <c r="DX200" s="60"/>
      <c r="DY200" s="60"/>
      <c r="DZ200" s="60"/>
      <c r="EA200" s="60"/>
      <c r="EB200" s="60"/>
      <c r="EC200" s="60"/>
      <c r="ED200" s="60"/>
      <c r="EE200" s="60"/>
      <c r="EF200" s="60"/>
      <c r="EG200" s="60"/>
      <c r="EH200" s="60"/>
      <c r="EI200" s="60"/>
      <c r="EJ200" s="60"/>
      <c r="EK200" s="60"/>
      <c r="EL200" s="60"/>
      <c r="EM200" s="60"/>
      <c r="EN200" s="60"/>
      <c r="EO200" s="60"/>
      <c r="EP200" s="60"/>
      <c r="EQ200" s="60"/>
      <c r="ER200" s="60"/>
      <c r="ES200" s="60"/>
      <c r="ET200" s="60"/>
    </row>
    <row r="201" spans="2:150" s="1" customFormat="1" ht="30" x14ac:dyDescent="0.25">
      <c r="B201" s="210">
        <v>199</v>
      </c>
      <c r="C201" s="235">
        <v>43117</v>
      </c>
      <c r="D201" s="211" t="s">
        <v>328</v>
      </c>
      <c r="E201" s="211" t="s">
        <v>74</v>
      </c>
      <c r="F201" s="211" t="s">
        <v>43</v>
      </c>
      <c r="G201" s="211" t="s">
        <v>357</v>
      </c>
      <c r="H201" s="211" t="s">
        <v>410</v>
      </c>
      <c r="I201" s="211" t="s">
        <v>115</v>
      </c>
      <c r="J201" s="211" t="s">
        <v>148</v>
      </c>
      <c r="K201" s="245" t="s">
        <v>418</v>
      </c>
      <c r="L201" s="210">
        <v>3</v>
      </c>
      <c r="M201" s="252">
        <v>1</v>
      </c>
      <c r="N201" s="210">
        <v>3</v>
      </c>
      <c r="O201" s="212">
        <v>4</v>
      </c>
      <c r="P201" s="213">
        <v>4</v>
      </c>
      <c r="Q201" s="210">
        <v>3</v>
      </c>
      <c r="R201" s="212">
        <v>5</v>
      </c>
      <c r="S201" s="212">
        <v>5</v>
      </c>
      <c r="T201" s="212">
        <v>5</v>
      </c>
      <c r="U201" s="212">
        <v>4</v>
      </c>
      <c r="V201" s="213">
        <v>4</v>
      </c>
      <c r="W201" s="210">
        <v>5</v>
      </c>
      <c r="X201" s="213">
        <v>5</v>
      </c>
      <c r="Y201" s="254">
        <v>1</v>
      </c>
      <c r="Z201" s="213">
        <v>4</v>
      </c>
      <c r="AB201" s="60"/>
      <c r="AC201" s="60"/>
      <c r="AD201" s="60"/>
      <c r="AE201" s="60"/>
      <c r="AF201" s="60"/>
      <c r="AG201" s="60"/>
      <c r="AH201" s="60"/>
      <c r="AI201" s="60"/>
      <c r="AJ201" s="60"/>
      <c r="AK201" s="60"/>
      <c r="AL201" s="60"/>
      <c r="AM201" s="60"/>
      <c r="AN201" s="60"/>
      <c r="AO201" s="60"/>
      <c r="AP201" s="60"/>
      <c r="AQ201" s="60"/>
      <c r="AR201" s="60"/>
      <c r="AS201" s="60"/>
      <c r="AT201" s="60"/>
      <c r="AU201" s="60"/>
      <c r="AV201" s="60"/>
      <c r="AW201" s="60"/>
      <c r="AX201" s="60"/>
      <c r="BB201" s="60"/>
      <c r="BC201" s="60"/>
      <c r="BD201" s="60"/>
      <c r="BE201" s="60"/>
      <c r="BF201" s="60"/>
      <c r="BG201" s="60"/>
      <c r="BH201" s="60"/>
      <c r="BI201" s="60"/>
      <c r="BJ201" s="60"/>
      <c r="BK201" s="60"/>
      <c r="BL201" s="60"/>
      <c r="BM201" s="60"/>
      <c r="BN201" s="60"/>
      <c r="BO201" s="60"/>
      <c r="BP201" s="60"/>
      <c r="BQ201" s="55"/>
      <c r="BR201" s="161"/>
      <c r="BS201" s="60"/>
      <c r="BT201" s="60"/>
      <c r="BU201" s="60"/>
      <c r="BV201" s="60"/>
      <c r="BW201" s="60"/>
      <c r="BX201" s="60"/>
      <c r="BY201" s="60"/>
      <c r="BZ201" s="60"/>
      <c r="CA201" s="60"/>
      <c r="CB201" s="60"/>
      <c r="CC201" s="60"/>
      <c r="CD201" s="60"/>
      <c r="CE201" s="60"/>
      <c r="CF201" s="60"/>
      <c r="CG201" s="60"/>
      <c r="CH201" s="55"/>
      <c r="CI201" s="60"/>
      <c r="CJ201" s="60"/>
      <c r="CK201" s="60"/>
      <c r="CL201" s="60"/>
      <c r="CM201" s="55"/>
      <c r="CN201" s="60"/>
      <c r="CO201" s="60"/>
      <c r="CP201" s="60"/>
      <c r="CQ201" s="60"/>
      <c r="CR201" s="60"/>
      <c r="CS201" s="60"/>
      <c r="CT201" s="60"/>
      <c r="CU201" s="60"/>
      <c r="CV201" s="60"/>
      <c r="CW201" s="60"/>
      <c r="CX201" s="60"/>
      <c r="CY201" s="60"/>
      <c r="CZ201" s="60"/>
      <c r="DA201" s="60"/>
      <c r="DB201" s="60"/>
      <c r="DC201" s="60"/>
      <c r="DD201" s="60"/>
      <c r="DE201" s="60"/>
      <c r="DF201" s="60"/>
      <c r="DG201" s="60"/>
      <c r="DH201" s="60"/>
      <c r="DI201" s="60"/>
      <c r="DJ201" s="60"/>
      <c r="DK201" s="60"/>
      <c r="DL201" s="60"/>
      <c r="DM201" s="60"/>
      <c r="DN201" s="60"/>
      <c r="DO201" s="60"/>
      <c r="DP201" s="60"/>
      <c r="DQ201" s="60"/>
      <c r="DR201" s="60"/>
      <c r="DS201" s="60"/>
      <c r="DT201" s="60"/>
      <c r="DU201" s="60"/>
      <c r="DV201" s="60"/>
      <c r="DW201" s="60"/>
      <c r="DX201" s="60"/>
      <c r="DY201" s="60"/>
      <c r="DZ201" s="60"/>
      <c r="EA201" s="60"/>
      <c r="EB201" s="60"/>
      <c r="EC201" s="60"/>
      <c r="ED201" s="60"/>
      <c r="EE201" s="60"/>
      <c r="EF201" s="60"/>
      <c r="EG201" s="60"/>
      <c r="EH201" s="60"/>
      <c r="EI201" s="60"/>
      <c r="EJ201" s="60"/>
      <c r="EK201" s="60"/>
      <c r="EL201" s="60"/>
      <c r="EM201" s="60"/>
      <c r="EN201" s="60"/>
      <c r="EO201" s="60"/>
      <c r="EP201" s="60"/>
      <c r="EQ201" s="60"/>
      <c r="ER201" s="60"/>
      <c r="ES201" s="60"/>
      <c r="ET201" s="60"/>
    </row>
    <row r="202" spans="2:150" s="1" customFormat="1" ht="30" x14ac:dyDescent="0.25">
      <c r="B202" s="210">
        <v>200</v>
      </c>
      <c r="C202" s="235">
        <v>43118</v>
      </c>
      <c r="D202" s="211" t="s">
        <v>328</v>
      </c>
      <c r="E202" s="211" t="s">
        <v>74</v>
      </c>
      <c r="F202" s="211" t="s">
        <v>43</v>
      </c>
      <c r="G202" s="211" t="s">
        <v>357</v>
      </c>
      <c r="H202" s="211" t="s">
        <v>411</v>
      </c>
      <c r="I202" s="211" t="s">
        <v>111</v>
      </c>
      <c r="J202" s="211" t="s">
        <v>144</v>
      </c>
      <c r="K202" s="245" t="s">
        <v>418</v>
      </c>
      <c r="L202" s="210">
        <v>3</v>
      </c>
      <c r="M202" s="252">
        <v>1</v>
      </c>
      <c r="N202" s="210">
        <v>4</v>
      </c>
      <c r="O202" s="212">
        <v>2</v>
      </c>
      <c r="P202" s="213">
        <v>3</v>
      </c>
      <c r="Q202" s="210">
        <v>3</v>
      </c>
      <c r="R202" s="212">
        <v>5</v>
      </c>
      <c r="S202" s="212">
        <v>5</v>
      </c>
      <c r="T202" s="212">
        <v>4</v>
      </c>
      <c r="U202" s="212">
        <v>5</v>
      </c>
      <c r="V202" s="213">
        <v>4</v>
      </c>
      <c r="W202" s="210">
        <v>3</v>
      </c>
      <c r="X202" s="213">
        <v>3</v>
      </c>
      <c r="Y202" s="254">
        <v>1</v>
      </c>
      <c r="Z202" s="213">
        <v>4</v>
      </c>
      <c r="AB202" s="60"/>
      <c r="AC202" s="60"/>
      <c r="AD202" s="60"/>
      <c r="AE202" s="60"/>
      <c r="AF202" s="60"/>
      <c r="AG202" s="60"/>
      <c r="AH202" s="60"/>
      <c r="AI202" s="60"/>
      <c r="AJ202" s="60"/>
      <c r="AK202" s="60"/>
      <c r="AL202" s="60"/>
      <c r="AM202" s="60"/>
      <c r="AN202" s="60"/>
      <c r="AO202" s="60"/>
      <c r="AP202" s="60"/>
      <c r="AQ202" s="60"/>
      <c r="AR202" s="60"/>
      <c r="AS202" s="60"/>
      <c r="AT202" s="60"/>
      <c r="AU202" s="60"/>
      <c r="AV202" s="60"/>
      <c r="AW202" s="60"/>
      <c r="AX202" s="60"/>
      <c r="BB202" s="60"/>
      <c r="BC202" s="60"/>
      <c r="BD202" s="60"/>
      <c r="BE202" s="60"/>
      <c r="BF202" s="60"/>
      <c r="BG202" s="60"/>
      <c r="BH202" s="60"/>
      <c r="BI202" s="60"/>
      <c r="BJ202" s="60"/>
      <c r="BK202" s="60"/>
      <c r="BL202" s="60"/>
      <c r="BM202" s="60"/>
      <c r="BN202" s="60"/>
      <c r="BO202" s="60"/>
      <c r="BP202" s="60"/>
      <c r="BQ202" s="55"/>
      <c r="BR202" s="161"/>
      <c r="BS202" s="60"/>
      <c r="BT202" s="60"/>
      <c r="BU202" s="60"/>
      <c r="BV202" s="60"/>
      <c r="BW202" s="60"/>
      <c r="BX202" s="60"/>
      <c r="BY202" s="60"/>
      <c r="BZ202" s="60"/>
      <c r="CA202" s="60"/>
      <c r="CB202" s="60"/>
      <c r="CC202" s="60"/>
      <c r="CD202" s="60"/>
      <c r="CE202" s="60"/>
      <c r="CF202" s="60"/>
      <c r="CG202" s="60"/>
      <c r="CH202" s="55"/>
      <c r="CI202" s="60"/>
      <c r="CJ202" s="60"/>
      <c r="CK202" s="60"/>
      <c r="CL202" s="60"/>
      <c r="CM202" s="55"/>
      <c r="CN202" s="60"/>
      <c r="CO202" s="60"/>
      <c r="CP202" s="60"/>
      <c r="CQ202" s="60"/>
      <c r="CR202" s="60"/>
      <c r="CS202" s="60"/>
      <c r="CT202" s="60"/>
      <c r="CU202" s="60"/>
      <c r="CV202" s="60"/>
      <c r="CW202" s="60"/>
      <c r="CX202" s="60"/>
      <c r="CY202" s="60"/>
      <c r="CZ202" s="60"/>
      <c r="DA202" s="60"/>
      <c r="DB202" s="60"/>
      <c r="DC202" s="60"/>
      <c r="DD202" s="60"/>
      <c r="DE202" s="60"/>
      <c r="DF202" s="60"/>
      <c r="DG202" s="60"/>
      <c r="DH202" s="60"/>
      <c r="DI202" s="60"/>
      <c r="DJ202" s="60"/>
      <c r="DK202" s="60"/>
      <c r="DL202" s="60"/>
      <c r="DM202" s="60"/>
      <c r="DN202" s="60"/>
      <c r="DO202" s="60"/>
      <c r="DP202" s="60"/>
      <c r="DQ202" s="60"/>
      <c r="DR202" s="60"/>
      <c r="DS202" s="60"/>
      <c r="DT202" s="60"/>
      <c r="DU202" s="60"/>
      <c r="DV202" s="60"/>
      <c r="DW202" s="60"/>
      <c r="DX202" s="60"/>
      <c r="DY202" s="60"/>
      <c r="DZ202" s="60"/>
      <c r="EA202" s="60"/>
      <c r="EB202" s="60"/>
      <c r="EC202" s="60"/>
      <c r="ED202" s="60"/>
      <c r="EE202" s="60"/>
      <c r="EF202" s="60"/>
      <c r="EG202" s="60"/>
      <c r="EH202" s="60"/>
      <c r="EI202" s="60"/>
      <c r="EJ202" s="60"/>
      <c r="EK202" s="60"/>
      <c r="EL202" s="60"/>
      <c r="EM202" s="60"/>
      <c r="EN202" s="60"/>
      <c r="EO202" s="60"/>
      <c r="EP202" s="60"/>
      <c r="EQ202" s="60"/>
      <c r="ER202" s="60"/>
      <c r="ES202" s="60"/>
      <c r="ET202" s="60"/>
    </row>
    <row r="203" spans="2:150" s="1" customFormat="1" x14ac:dyDescent="0.25">
      <c r="B203" s="210">
        <v>201</v>
      </c>
      <c r="C203" s="235">
        <v>43119</v>
      </c>
      <c r="D203" s="211"/>
      <c r="E203" s="211" t="s">
        <v>74</v>
      </c>
      <c r="F203" s="211"/>
      <c r="G203" s="211" t="s">
        <v>172</v>
      </c>
      <c r="H203" s="211" t="s">
        <v>411</v>
      </c>
      <c r="I203" s="211" t="s">
        <v>415</v>
      </c>
      <c r="J203" s="211" t="s">
        <v>139</v>
      </c>
      <c r="K203" s="245" t="s">
        <v>418</v>
      </c>
      <c r="L203" s="210">
        <v>1</v>
      </c>
      <c r="M203" s="252">
        <v>1</v>
      </c>
      <c r="N203" s="210">
        <v>3</v>
      </c>
      <c r="O203" s="212">
        <v>3</v>
      </c>
      <c r="P203" s="213">
        <v>3</v>
      </c>
      <c r="Q203" s="210">
        <v>3</v>
      </c>
      <c r="R203" s="212">
        <v>3</v>
      </c>
      <c r="S203" s="212">
        <v>3</v>
      </c>
      <c r="T203" s="212">
        <v>3</v>
      </c>
      <c r="U203" s="212">
        <v>3</v>
      </c>
      <c r="V203" s="213">
        <v>3</v>
      </c>
      <c r="W203" s="210">
        <v>3</v>
      </c>
      <c r="X203" s="213">
        <v>3</v>
      </c>
      <c r="Y203" s="254">
        <v>1</v>
      </c>
      <c r="Z203" s="213">
        <v>2</v>
      </c>
      <c r="AB203" s="60"/>
      <c r="AC203" s="60"/>
      <c r="AD203" s="60"/>
      <c r="AE203" s="60"/>
      <c r="AF203" s="60"/>
      <c r="AG203" s="60"/>
      <c r="AH203" s="60"/>
      <c r="AI203" s="60"/>
      <c r="AJ203" s="60"/>
      <c r="AK203" s="60"/>
      <c r="AL203" s="60"/>
      <c r="AM203" s="60"/>
      <c r="AN203" s="60"/>
      <c r="AO203" s="60"/>
      <c r="AP203" s="60"/>
      <c r="AQ203" s="60"/>
      <c r="AR203" s="60"/>
      <c r="AS203" s="60"/>
      <c r="AT203" s="60"/>
      <c r="AU203" s="60"/>
      <c r="AV203" s="60"/>
      <c r="AW203" s="60"/>
      <c r="AX203" s="60"/>
      <c r="BB203" s="60"/>
      <c r="BC203" s="60"/>
      <c r="BD203" s="60"/>
      <c r="BE203" s="60"/>
      <c r="BF203" s="60"/>
      <c r="BG203" s="60"/>
      <c r="BH203" s="60"/>
      <c r="BI203" s="60"/>
      <c r="BJ203" s="60"/>
      <c r="BK203" s="60"/>
      <c r="BL203" s="60"/>
      <c r="BM203" s="60"/>
      <c r="BN203" s="60"/>
      <c r="BO203" s="60"/>
      <c r="BP203" s="60"/>
      <c r="BQ203" s="55"/>
      <c r="BR203" s="161"/>
      <c r="BS203" s="60"/>
      <c r="BT203" s="60"/>
      <c r="BU203" s="60"/>
      <c r="BV203" s="60"/>
      <c r="BW203" s="60"/>
      <c r="BX203" s="60"/>
      <c r="BY203" s="60"/>
      <c r="BZ203" s="60"/>
      <c r="CA203" s="60"/>
      <c r="CB203" s="60"/>
      <c r="CC203" s="60"/>
      <c r="CD203" s="60"/>
      <c r="CE203" s="60"/>
      <c r="CF203" s="60"/>
      <c r="CG203" s="60"/>
      <c r="CH203" s="55"/>
      <c r="CI203" s="60"/>
      <c r="CJ203" s="60"/>
      <c r="CK203" s="60"/>
      <c r="CL203" s="60"/>
      <c r="CM203" s="55"/>
      <c r="CN203" s="60"/>
      <c r="CO203" s="60"/>
      <c r="CP203" s="60"/>
      <c r="CQ203" s="60"/>
      <c r="CR203" s="60"/>
      <c r="CS203" s="60"/>
      <c r="CT203" s="60"/>
      <c r="CU203" s="60"/>
      <c r="CV203" s="60"/>
      <c r="CW203" s="60"/>
      <c r="CX203" s="60"/>
      <c r="CY203" s="60"/>
      <c r="CZ203" s="60"/>
      <c r="DA203" s="60"/>
      <c r="DB203" s="60"/>
      <c r="DC203" s="60"/>
      <c r="DD203" s="60"/>
      <c r="DE203" s="60"/>
      <c r="DF203" s="60"/>
      <c r="DG203" s="60"/>
      <c r="DH203" s="60"/>
      <c r="DI203" s="60"/>
      <c r="DJ203" s="60"/>
      <c r="DK203" s="60"/>
      <c r="DL203" s="60"/>
      <c r="DM203" s="60"/>
      <c r="DN203" s="60"/>
      <c r="DO203" s="60"/>
      <c r="DP203" s="60"/>
      <c r="DQ203" s="60"/>
      <c r="DR203" s="60"/>
      <c r="DS203" s="60"/>
      <c r="DT203" s="60"/>
      <c r="DU203" s="60"/>
      <c r="DV203" s="60"/>
      <c r="DW203" s="60"/>
      <c r="DX203" s="60"/>
      <c r="DY203" s="60"/>
      <c r="DZ203" s="60"/>
      <c r="EA203" s="60"/>
      <c r="EB203" s="60"/>
      <c r="EC203" s="60"/>
      <c r="ED203" s="60"/>
      <c r="EE203" s="60"/>
      <c r="EF203" s="60"/>
      <c r="EG203" s="60"/>
      <c r="EH203" s="60"/>
      <c r="EI203" s="60"/>
      <c r="EJ203" s="60"/>
      <c r="EK203" s="60"/>
      <c r="EL203" s="60"/>
      <c r="EM203" s="60"/>
      <c r="EN203" s="60"/>
      <c r="EO203" s="60"/>
      <c r="EP203" s="60"/>
      <c r="EQ203" s="60"/>
      <c r="ER203" s="60"/>
      <c r="ES203" s="60"/>
      <c r="ET203" s="60"/>
    </row>
    <row r="204" spans="2:150" s="1" customFormat="1" x14ac:dyDescent="0.25">
      <c r="B204" s="210">
        <v>202</v>
      </c>
      <c r="C204" s="235">
        <v>43119</v>
      </c>
      <c r="D204" s="211"/>
      <c r="E204" s="211" t="s">
        <v>74</v>
      </c>
      <c r="F204" s="211" t="s">
        <v>43</v>
      </c>
      <c r="G204" s="211" t="s">
        <v>357</v>
      </c>
      <c r="H204" s="211" t="s">
        <v>411</v>
      </c>
      <c r="I204" s="211" t="s">
        <v>116</v>
      </c>
      <c r="J204" s="211" t="s">
        <v>149</v>
      </c>
      <c r="K204" s="245" t="s">
        <v>419</v>
      </c>
      <c r="L204" s="210">
        <v>4</v>
      </c>
      <c r="M204" s="252">
        <v>1</v>
      </c>
      <c r="N204" s="210">
        <v>4</v>
      </c>
      <c r="O204" s="212">
        <v>4</v>
      </c>
      <c r="P204" s="213">
        <v>4</v>
      </c>
      <c r="Q204" s="210">
        <v>4</v>
      </c>
      <c r="R204" s="212">
        <v>4</v>
      </c>
      <c r="S204" s="212">
        <v>5</v>
      </c>
      <c r="T204" s="212">
        <v>4</v>
      </c>
      <c r="U204" s="212">
        <v>4</v>
      </c>
      <c r="V204" s="213">
        <v>4</v>
      </c>
      <c r="W204" s="210"/>
      <c r="X204" s="213"/>
      <c r="Y204" s="254">
        <v>1</v>
      </c>
      <c r="Z204" s="213">
        <v>4</v>
      </c>
      <c r="AB204" s="60"/>
      <c r="AC204" s="60"/>
      <c r="AD204" s="60"/>
      <c r="AE204" s="60"/>
      <c r="AF204" s="60"/>
      <c r="AG204" s="60"/>
      <c r="AH204" s="60"/>
      <c r="AI204" s="60"/>
      <c r="AJ204" s="60"/>
      <c r="AK204" s="60"/>
      <c r="AL204" s="60"/>
      <c r="AM204" s="60"/>
      <c r="AN204" s="60"/>
      <c r="AO204" s="60"/>
      <c r="AP204" s="60"/>
      <c r="AQ204" s="60"/>
      <c r="AR204" s="60"/>
      <c r="AS204" s="60"/>
      <c r="AT204" s="60"/>
      <c r="AU204" s="60"/>
      <c r="AV204" s="60"/>
      <c r="AW204" s="60"/>
      <c r="AX204" s="60"/>
      <c r="BB204" s="60"/>
      <c r="BC204" s="60"/>
      <c r="BD204" s="60"/>
      <c r="BE204" s="60"/>
      <c r="BF204" s="60"/>
      <c r="BG204" s="60"/>
      <c r="BH204" s="60"/>
      <c r="BI204" s="60"/>
      <c r="BJ204" s="60"/>
      <c r="BK204" s="60"/>
      <c r="BL204" s="60"/>
      <c r="BM204" s="60"/>
      <c r="BN204" s="60"/>
      <c r="BO204" s="60"/>
      <c r="BP204" s="60"/>
      <c r="BQ204" s="55"/>
      <c r="BR204" s="161"/>
      <c r="BS204" s="60"/>
      <c r="BT204" s="60"/>
      <c r="BU204" s="60"/>
      <c r="BV204" s="60"/>
      <c r="BW204" s="60"/>
      <c r="BX204" s="60"/>
      <c r="BY204" s="60"/>
      <c r="BZ204" s="60"/>
      <c r="CA204" s="60"/>
      <c r="CB204" s="60"/>
      <c r="CC204" s="60"/>
      <c r="CD204" s="60"/>
      <c r="CE204" s="60"/>
      <c r="CF204" s="60"/>
      <c r="CG204" s="60"/>
      <c r="CH204" s="55"/>
      <c r="CI204" s="60"/>
      <c r="CJ204" s="60"/>
      <c r="CK204" s="60"/>
      <c r="CL204" s="60"/>
      <c r="CM204" s="55"/>
      <c r="CN204" s="60"/>
      <c r="CO204" s="60"/>
      <c r="CP204" s="60"/>
      <c r="CQ204" s="60"/>
      <c r="CR204" s="60"/>
      <c r="CS204" s="60"/>
      <c r="CT204" s="60"/>
      <c r="CU204" s="60"/>
      <c r="CV204" s="60"/>
      <c r="CW204" s="60"/>
      <c r="CX204" s="60"/>
      <c r="CY204" s="60"/>
      <c r="CZ204" s="60"/>
      <c r="DA204" s="60"/>
      <c r="DB204" s="60"/>
      <c r="DC204" s="60"/>
      <c r="DD204" s="60"/>
      <c r="DE204" s="60"/>
      <c r="DF204" s="60"/>
      <c r="DG204" s="60"/>
      <c r="DH204" s="60"/>
      <c r="DI204" s="60"/>
      <c r="DJ204" s="60"/>
      <c r="DK204" s="60"/>
      <c r="DL204" s="60"/>
      <c r="DM204" s="60"/>
      <c r="DN204" s="60"/>
      <c r="DO204" s="60"/>
      <c r="DP204" s="60"/>
      <c r="DQ204" s="60"/>
      <c r="DR204" s="60"/>
      <c r="DS204" s="60"/>
      <c r="DT204" s="60"/>
      <c r="DU204" s="60"/>
      <c r="DV204" s="60"/>
      <c r="DW204" s="60"/>
      <c r="DX204" s="60"/>
      <c r="DY204" s="60"/>
      <c r="DZ204" s="60"/>
      <c r="EA204" s="60"/>
      <c r="EB204" s="60"/>
      <c r="EC204" s="60"/>
      <c r="ED204" s="60"/>
      <c r="EE204" s="60"/>
      <c r="EF204" s="60"/>
      <c r="EG204" s="60"/>
      <c r="EH204" s="60"/>
      <c r="EI204" s="60"/>
      <c r="EJ204" s="60"/>
      <c r="EK204" s="60"/>
      <c r="EL204" s="60"/>
      <c r="EM204" s="60"/>
      <c r="EN204" s="60"/>
      <c r="EO204" s="60"/>
      <c r="EP204" s="60"/>
      <c r="EQ204" s="60"/>
      <c r="ER204" s="60"/>
      <c r="ES204" s="60"/>
      <c r="ET204" s="60"/>
    </row>
    <row r="205" spans="2:150" s="1" customFormat="1" ht="30" x14ac:dyDescent="0.25">
      <c r="B205" s="210">
        <v>203</v>
      </c>
      <c r="C205" s="235">
        <v>43119</v>
      </c>
      <c r="D205" s="211" t="s">
        <v>328</v>
      </c>
      <c r="E205" s="211" t="s">
        <v>75</v>
      </c>
      <c r="F205" s="211" t="s">
        <v>43</v>
      </c>
      <c r="G205" s="211" t="s">
        <v>357</v>
      </c>
      <c r="H205" s="211" t="s">
        <v>410</v>
      </c>
      <c r="I205" s="211" t="s">
        <v>90</v>
      </c>
      <c r="J205" s="211" t="s">
        <v>124</v>
      </c>
      <c r="K205" s="245" t="s">
        <v>419</v>
      </c>
      <c r="L205" s="210">
        <v>5</v>
      </c>
      <c r="M205" s="252">
        <v>1</v>
      </c>
      <c r="N205" s="210">
        <v>4</v>
      </c>
      <c r="O205" s="212">
        <v>5</v>
      </c>
      <c r="P205" s="213">
        <v>5</v>
      </c>
      <c r="Q205" s="210">
        <v>5</v>
      </c>
      <c r="R205" s="212">
        <v>5</v>
      </c>
      <c r="S205" s="212">
        <v>5</v>
      </c>
      <c r="T205" s="212">
        <v>5</v>
      </c>
      <c r="U205" s="212">
        <v>3</v>
      </c>
      <c r="V205" s="213">
        <v>4</v>
      </c>
      <c r="W205" s="210">
        <v>5</v>
      </c>
      <c r="X205" s="213">
        <v>5</v>
      </c>
      <c r="Y205" s="254">
        <v>1</v>
      </c>
      <c r="Z205" s="213">
        <v>4</v>
      </c>
      <c r="AB205" s="60"/>
      <c r="AC205" s="60"/>
      <c r="AD205" s="60"/>
      <c r="AE205" s="60"/>
      <c r="AF205" s="60"/>
      <c r="AG205" s="60"/>
      <c r="AH205" s="60"/>
      <c r="AI205" s="60"/>
      <c r="AJ205" s="60"/>
      <c r="AK205" s="60"/>
      <c r="AL205" s="60"/>
      <c r="AM205" s="60"/>
      <c r="AN205" s="60"/>
      <c r="AO205" s="60"/>
      <c r="AP205" s="60"/>
      <c r="AQ205" s="60"/>
      <c r="AR205" s="60"/>
      <c r="AS205" s="60"/>
      <c r="AT205" s="60"/>
      <c r="AU205" s="60"/>
      <c r="AV205" s="60"/>
      <c r="AW205" s="60"/>
      <c r="AX205" s="60"/>
      <c r="BB205" s="60"/>
      <c r="BC205" s="60"/>
      <c r="BD205" s="60"/>
      <c r="BE205" s="60"/>
      <c r="BF205" s="60"/>
      <c r="BG205" s="60"/>
      <c r="BH205" s="60"/>
      <c r="BI205" s="60"/>
      <c r="BJ205" s="60"/>
      <c r="BK205" s="60"/>
      <c r="BL205" s="60"/>
      <c r="BM205" s="60"/>
      <c r="BN205" s="60"/>
      <c r="BO205" s="60"/>
      <c r="BP205" s="60"/>
      <c r="BQ205" s="55"/>
      <c r="BR205" s="161"/>
      <c r="BS205" s="60"/>
      <c r="BT205" s="60"/>
      <c r="BU205" s="60"/>
      <c r="BV205" s="60"/>
      <c r="BW205" s="60"/>
      <c r="BX205" s="60"/>
      <c r="BY205" s="60"/>
      <c r="BZ205" s="60"/>
      <c r="CA205" s="60"/>
      <c r="CB205" s="60"/>
      <c r="CC205" s="60"/>
      <c r="CD205" s="60"/>
      <c r="CE205" s="60"/>
      <c r="CF205" s="60"/>
      <c r="CG205" s="60"/>
      <c r="CH205" s="55"/>
      <c r="CI205" s="60"/>
      <c r="CJ205" s="60"/>
      <c r="CK205" s="60"/>
      <c r="CL205" s="60"/>
      <c r="CM205" s="55"/>
      <c r="CN205" s="60"/>
      <c r="CO205" s="60"/>
      <c r="CP205" s="60"/>
      <c r="CQ205" s="60"/>
      <c r="CR205" s="60"/>
      <c r="CS205" s="60"/>
      <c r="CT205" s="60"/>
      <c r="CU205" s="60"/>
      <c r="CV205" s="60"/>
      <c r="CW205" s="60"/>
      <c r="CX205" s="60"/>
      <c r="CY205" s="60"/>
      <c r="CZ205" s="60"/>
      <c r="DA205" s="60"/>
      <c r="DB205" s="60"/>
      <c r="DC205" s="60"/>
      <c r="DD205" s="60"/>
      <c r="DE205" s="60"/>
      <c r="DF205" s="60"/>
      <c r="DG205" s="60"/>
      <c r="DH205" s="60"/>
      <c r="DI205" s="60"/>
      <c r="DJ205" s="60"/>
      <c r="DK205" s="60"/>
      <c r="DL205" s="60"/>
      <c r="DM205" s="60"/>
      <c r="DN205" s="60"/>
      <c r="DO205" s="60"/>
      <c r="DP205" s="60"/>
      <c r="DQ205" s="60"/>
      <c r="DR205" s="60"/>
      <c r="DS205" s="60"/>
      <c r="DT205" s="60"/>
      <c r="DU205" s="60"/>
      <c r="DV205" s="60"/>
      <c r="DW205" s="60"/>
      <c r="DX205" s="60"/>
      <c r="DY205" s="60"/>
      <c r="DZ205" s="60"/>
      <c r="EA205" s="60"/>
      <c r="EB205" s="60"/>
      <c r="EC205" s="60"/>
      <c r="ED205" s="60"/>
      <c r="EE205" s="60"/>
      <c r="EF205" s="60"/>
      <c r="EG205" s="60"/>
      <c r="EH205" s="60"/>
      <c r="EI205" s="60"/>
      <c r="EJ205" s="60"/>
      <c r="EK205" s="60"/>
      <c r="EL205" s="60"/>
      <c r="EM205" s="60"/>
      <c r="EN205" s="60"/>
      <c r="EO205" s="60"/>
      <c r="EP205" s="60"/>
      <c r="EQ205" s="60"/>
      <c r="ER205" s="60"/>
      <c r="ES205" s="60"/>
      <c r="ET205" s="60"/>
    </row>
    <row r="206" spans="2:150" s="1" customFormat="1" x14ac:dyDescent="0.25">
      <c r="B206" s="210">
        <v>204</v>
      </c>
      <c r="C206" s="235">
        <v>43119</v>
      </c>
      <c r="D206" s="211" t="s">
        <v>72</v>
      </c>
      <c r="E206" s="211" t="s">
        <v>75</v>
      </c>
      <c r="F206" s="211" t="s">
        <v>397</v>
      </c>
      <c r="G206" s="211" t="s">
        <v>286</v>
      </c>
      <c r="H206" s="211" t="s">
        <v>172</v>
      </c>
      <c r="I206" s="211" t="s">
        <v>94</v>
      </c>
      <c r="J206" s="211" t="s">
        <v>127</v>
      </c>
      <c r="K206" s="245" t="s">
        <v>418</v>
      </c>
      <c r="L206" s="210"/>
      <c r="M206" s="252">
        <v>1</v>
      </c>
      <c r="N206" s="210">
        <v>5</v>
      </c>
      <c r="O206" s="212">
        <v>5</v>
      </c>
      <c r="P206" s="213">
        <v>5</v>
      </c>
      <c r="Q206" s="210">
        <v>5</v>
      </c>
      <c r="R206" s="212">
        <v>5</v>
      </c>
      <c r="S206" s="212">
        <v>5</v>
      </c>
      <c r="T206" s="212">
        <v>5</v>
      </c>
      <c r="U206" s="212">
        <v>5</v>
      </c>
      <c r="V206" s="213">
        <v>5</v>
      </c>
      <c r="W206" s="210">
        <v>5</v>
      </c>
      <c r="X206" s="213">
        <v>5</v>
      </c>
      <c r="Y206" s="254">
        <v>1</v>
      </c>
      <c r="Z206" s="213">
        <v>5</v>
      </c>
      <c r="AB206" s="60"/>
      <c r="AC206" s="60"/>
      <c r="AD206" s="60"/>
      <c r="AE206" s="60"/>
      <c r="AF206" s="60"/>
      <c r="AG206" s="60"/>
      <c r="AH206" s="60"/>
      <c r="AI206" s="60"/>
      <c r="AJ206" s="60"/>
      <c r="AK206" s="60"/>
      <c r="AL206" s="60"/>
      <c r="AM206" s="60"/>
      <c r="AN206" s="60"/>
      <c r="AO206" s="60"/>
      <c r="AP206" s="60"/>
      <c r="AQ206" s="60"/>
      <c r="AR206" s="60"/>
      <c r="AS206" s="60"/>
      <c r="AT206" s="60"/>
      <c r="AU206" s="60"/>
      <c r="AV206" s="60"/>
      <c r="AW206" s="60"/>
      <c r="AX206" s="60"/>
      <c r="BB206" s="60"/>
      <c r="BC206" s="60"/>
      <c r="BD206" s="60"/>
      <c r="BE206" s="60"/>
      <c r="BF206" s="60"/>
      <c r="BG206" s="60"/>
      <c r="BH206" s="60"/>
      <c r="BI206" s="60"/>
      <c r="BJ206" s="60"/>
      <c r="BK206" s="60"/>
      <c r="BL206" s="60"/>
      <c r="BM206" s="60"/>
      <c r="BN206" s="60"/>
      <c r="BO206" s="60"/>
      <c r="BP206" s="60"/>
      <c r="BQ206" s="55"/>
      <c r="BR206" s="161"/>
      <c r="BS206" s="60"/>
      <c r="BT206" s="60"/>
      <c r="BU206" s="60"/>
      <c r="BV206" s="60"/>
      <c r="BW206" s="60"/>
      <c r="BX206" s="60"/>
      <c r="BY206" s="60"/>
      <c r="BZ206" s="60"/>
      <c r="CA206" s="60"/>
      <c r="CB206" s="60"/>
      <c r="CC206" s="60"/>
      <c r="CD206" s="60"/>
      <c r="CE206" s="60"/>
      <c r="CF206" s="60"/>
      <c r="CG206" s="60"/>
      <c r="CH206" s="55"/>
      <c r="CI206" s="60"/>
      <c r="CJ206" s="60"/>
      <c r="CK206" s="60"/>
      <c r="CL206" s="60"/>
      <c r="CM206" s="55"/>
      <c r="CN206" s="60"/>
      <c r="CO206" s="60"/>
      <c r="CP206" s="60"/>
      <c r="CQ206" s="60"/>
      <c r="CR206" s="60"/>
      <c r="CS206" s="60"/>
      <c r="CT206" s="60"/>
      <c r="CU206" s="60"/>
      <c r="CV206" s="60"/>
      <c r="CW206" s="60"/>
      <c r="CX206" s="60"/>
      <c r="CY206" s="60"/>
      <c r="CZ206" s="60"/>
      <c r="DA206" s="60"/>
      <c r="DB206" s="60"/>
      <c r="DC206" s="60"/>
      <c r="DD206" s="60"/>
      <c r="DE206" s="60"/>
      <c r="DF206" s="60"/>
      <c r="DG206" s="60"/>
      <c r="DH206" s="60"/>
      <c r="DI206" s="60"/>
      <c r="DJ206" s="60"/>
      <c r="DK206" s="60"/>
      <c r="DL206" s="60"/>
      <c r="DM206" s="60"/>
      <c r="DN206" s="60"/>
      <c r="DO206" s="60"/>
      <c r="DP206" s="60"/>
      <c r="DQ206" s="60"/>
      <c r="DR206" s="60"/>
      <c r="DS206" s="60"/>
      <c r="DT206" s="60"/>
      <c r="DU206" s="60"/>
      <c r="DV206" s="60"/>
      <c r="DW206" s="60"/>
      <c r="DX206" s="60"/>
      <c r="DY206" s="60"/>
      <c r="DZ206" s="60"/>
      <c r="EA206" s="60"/>
      <c r="EB206" s="60"/>
      <c r="EC206" s="60"/>
      <c r="ED206" s="60"/>
      <c r="EE206" s="60"/>
      <c r="EF206" s="60"/>
      <c r="EG206" s="60"/>
      <c r="EH206" s="60"/>
      <c r="EI206" s="60"/>
      <c r="EJ206" s="60"/>
      <c r="EK206" s="60"/>
      <c r="EL206" s="60"/>
      <c r="EM206" s="60"/>
      <c r="EN206" s="60"/>
      <c r="EO206" s="60"/>
      <c r="EP206" s="60"/>
      <c r="EQ206" s="60"/>
      <c r="ER206" s="60"/>
      <c r="ES206" s="60"/>
      <c r="ET206" s="60"/>
    </row>
    <row r="207" spans="2:150" s="1" customFormat="1" ht="30" x14ac:dyDescent="0.25">
      <c r="B207" s="210">
        <v>205</v>
      </c>
      <c r="C207" s="235">
        <v>43119</v>
      </c>
      <c r="D207" s="211" t="s">
        <v>331</v>
      </c>
      <c r="E207" s="211" t="s">
        <v>74</v>
      </c>
      <c r="F207" s="211" t="s">
        <v>398</v>
      </c>
      <c r="G207" s="211" t="s">
        <v>71</v>
      </c>
      <c r="H207" s="211" t="s">
        <v>410</v>
      </c>
      <c r="I207" s="211" t="s">
        <v>110</v>
      </c>
      <c r="J207" s="211" t="s">
        <v>143</v>
      </c>
      <c r="K207" s="245" t="s">
        <v>419</v>
      </c>
      <c r="L207" s="210">
        <v>4</v>
      </c>
      <c r="M207" s="252">
        <v>1</v>
      </c>
      <c r="N207" s="210">
        <v>3</v>
      </c>
      <c r="O207" s="212">
        <v>3</v>
      </c>
      <c r="P207" s="213">
        <v>3</v>
      </c>
      <c r="Q207" s="210">
        <v>5</v>
      </c>
      <c r="R207" s="212">
        <v>5</v>
      </c>
      <c r="S207" s="212">
        <v>5</v>
      </c>
      <c r="T207" s="212">
        <v>5</v>
      </c>
      <c r="U207" s="212">
        <v>5</v>
      </c>
      <c r="V207" s="213">
        <v>5</v>
      </c>
      <c r="W207" s="210">
        <v>4</v>
      </c>
      <c r="X207" s="213">
        <v>4</v>
      </c>
      <c r="Y207" s="254">
        <v>1</v>
      </c>
      <c r="Z207" s="213">
        <v>4</v>
      </c>
      <c r="AB207" s="60"/>
      <c r="AC207" s="60"/>
      <c r="AD207" s="60"/>
      <c r="AE207" s="60"/>
      <c r="AF207" s="60"/>
      <c r="AG207" s="60"/>
      <c r="AH207" s="60"/>
      <c r="AI207" s="60"/>
      <c r="AJ207" s="60"/>
      <c r="AK207" s="60"/>
      <c r="AL207" s="60"/>
      <c r="AM207" s="60"/>
      <c r="AN207" s="60"/>
      <c r="AO207" s="60"/>
      <c r="AP207" s="60"/>
      <c r="AQ207" s="60"/>
      <c r="AR207" s="60"/>
      <c r="AS207" s="60"/>
      <c r="AT207" s="60"/>
      <c r="AU207" s="60"/>
      <c r="AV207" s="60"/>
      <c r="AW207" s="60"/>
      <c r="AX207" s="60"/>
      <c r="BB207" s="60"/>
      <c r="BC207" s="60"/>
      <c r="BD207" s="60"/>
      <c r="BE207" s="60"/>
      <c r="BF207" s="60"/>
      <c r="BG207" s="60"/>
      <c r="BH207" s="60"/>
      <c r="BI207" s="60"/>
      <c r="BJ207" s="60"/>
      <c r="BK207" s="60"/>
      <c r="BL207" s="60"/>
      <c r="BM207" s="60"/>
      <c r="BN207" s="60"/>
      <c r="BO207" s="60"/>
      <c r="BP207" s="60"/>
      <c r="BQ207" s="55"/>
      <c r="BR207" s="161"/>
      <c r="BS207" s="60"/>
      <c r="BT207" s="60"/>
      <c r="BU207" s="60"/>
      <c r="BV207" s="60"/>
      <c r="BW207" s="60"/>
      <c r="BX207" s="60"/>
      <c r="BY207" s="60"/>
      <c r="BZ207" s="60"/>
      <c r="CA207" s="60"/>
      <c r="CB207" s="60"/>
      <c r="CC207" s="60"/>
      <c r="CD207" s="60"/>
      <c r="CE207" s="60"/>
      <c r="CF207" s="60"/>
      <c r="CG207" s="60"/>
      <c r="CH207" s="55"/>
      <c r="CI207" s="60"/>
      <c r="CJ207" s="60"/>
      <c r="CK207" s="60"/>
      <c r="CL207" s="60"/>
      <c r="CM207" s="55"/>
      <c r="CN207" s="60"/>
      <c r="CO207" s="60"/>
      <c r="CP207" s="60"/>
      <c r="CQ207" s="60"/>
      <c r="CR207" s="60"/>
      <c r="CS207" s="60"/>
      <c r="CT207" s="60"/>
      <c r="CU207" s="60"/>
      <c r="CV207" s="60"/>
      <c r="CW207" s="60"/>
      <c r="CX207" s="60"/>
      <c r="CY207" s="60"/>
      <c r="CZ207" s="60"/>
      <c r="DA207" s="60"/>
      <c r="DB207" s="60"/>
      <c r="DC207" s="60"/>
      <c r="DD207" s="60"/>
      <c r="DE207" s="60"/>
      <c r="DF207" s="60"/>
      <c r="DG207" s="60"/>
      <c r="DH207" s="60"/>
      <c r="DI207" s="60"/>
      <c r="DJ207" s="60"/>
      <c r="DK207" s="60"/>
      <c r="DL207" s="60"/>
      <c r="DM207" s="60"/>
      <c r="DN207" s="60"/>
      <c r="DO207" s="60"/>
      <c r="DP207" s="60"/>
      <c r="DQ207" s="60"/>
      <c r="DR207" s="60"/>
      <c r="DS207" s="60"/>
      <c r="DT207" s="60"/>
      <c r="DU207" s="60"/>
      <c r="DV207" s="60"/>
      <c r="DW207" s="60"/>
      <c r="DX207" s="60"/>
      <c r="DY207" s="60"/>
      <c r="DZ207" s="60"/>
      <c r="EA207" s="60"/>
      <c r="EB207" s="60"/>
      <c r="EC207" s="60"/>
      <c r="ED207" s="60"/>
      <c r="EE207" s="60"/>
      <c r="EF207" s="60"/>
      <c r="EG207" s="60"/>
      <c r="EH207" s="60"/>
      <c r="EI207" s="60"/>
      <c r="EJ207" s="60"/>
      <c r="EK207" s="60"/>
      <c r="EL207" s="60"/>
      <c r="EM207" s="60"/>
      <c r="EN207" s="60"/>
      <c r="EO207" s="60"/>
      <c r="EP207" s="60"/>
      <c r="EQ207" s="60"/>
      <c r="ER207" s="60"/>
      <c r="ES207" s="60"/>
      <c r="ET207" s="60"/>
    </row>
    <row r="208" spans="2:150" s="1" customFormat="1" ht="30" x14ac:dyDescent="0.25">
      <c r="B208" s="210">
        <v>206</v>
      </c>
      <c r="C208" s="235">
        <v>43119</v>
      </c>
      <c r="D208" s="211" t="s">
        <v>420</v>
      </c>
      <c r="E208" s="211" t="s">
        <v>74</v>
      </c>
      <c r="F208" s="211" t="s">
        <v>399</v>
      </c>
      <c r="G208" s="211" t="s">
        <v>405</v>
      </c>
      <c r="H208" s="211" t="s">
        <v>410</v>
      </c>
      <c r="I208" s="211" t="s">
        <v>117</v>
      </c>
      <c r="J208" s="211" t="s">
        <v>150</v>
      </c>
      <c r="K208" s="245" t="s">
        <v>419</v>
      </c>
      <c r="L208" s="210">
        <v>4</v>
      </c>
      <c r="M208" s="252">
        <v>1</v>
      </c>
      <c r="N208" s="210">
        <v>5</v>
      </c>
      <c r="O208" s="212">
        <v>2</v>
      </c>
      <c r="P208" s="213">
        <v>2</v>
      </c>
      <c r="Q208" s="210">
        <v>5</v>
      </c>
      <c r="R208" s="212">
        <v>4</v>
      </c>
      <c r="S208" s="212">
        <v>4</v>
      </c>
      <c r="T208" s="212">
        <v>3</v>
      </c>
      <c r="U208" s="212">
        <v>4</v>
      </c>
      <c r="V208" s="213">
        <v>3</v>
      </c>
      <c r="W208" s="210">
        <v>3</v>
      </c>
      <c r="X208" s="213">
        <v>4</v>
      </c>
      <c r="Y208" s="254">
        <v>1</v>
      </c>
      <c r="Z208" s="213">
        <v>4</v>
      </c>
      <c r="AB208" s="60"/>
      <c r="AC208" s="60"/>
      <c r="AD208" s="60"/>
      <c r="AE208" s="60"/>
      <c r="AF208" s="60"/>
      <c r="AG208" s="60"/>
      <c r="AH208" s="60"/>
      <c r="AI208" s="60"/>
      <c r="AJ208" s="60"/>
      <c r="AK208" s="60"/>
      <c r="AL208" s="60"/>
      <c r="AM208" s="60"/>
      <c r="AN208" s="60"/>
      <c r="AO208" s="60"/>
      <c r="AP208" s="60"/>
      <c r="AQ208" s="60"/>
      <c r="AR208" s="60"/>
      <c r="AS208" s="60"/>
      <c r="AT208" s="60"/>
      <c r="AU208" s="60"/>
      <c r="AV208" s="60"/>
      <c r="AW208" s="60"/>
      <c r="AX208" s="60"/>
      <c r="BB208" s="60"/>
      <c r="BC208" s="60"/>
      <c r="BD208" s="60"/>
      <c r="BE208" s="60"/>
      <c r="BF208" s="60"/>
      <c r="BG208" s="60"/>
      <c r="BH208" s="60"/>
      <c r="BI208" s="60"/>
      <c r="BJ208" s="60"/>
      <c r="BK208" s="60"/>
      <c r="BL208" s="60"/>
      <c r="BM208" s="60"/>
      <c r="BN208" s="60"/>
      <c r="BO208" s="60"/>
      <c r="BP208" s="60"/>
      <c r="BQ208" s="55"/>
      <c r="BR208" s="161"/>
      <c r="BS208" s="60"/>
      <c r="BT208" s="60"/>
      <c r="BU208" s="60"/>
      <c r="BV208" s="60"/>
      <c r="BW208" s="60"/>
      <c r="BX208" s="60"/>
      <c r="BY208" s="60"/>
      <c r="BZ208" s="60"/>
      <c r="CA208" s="60"/>
      <c r="CB208" s="60"/>
      <c r="CC208" s="60"/>
      <c r="CD208" s="60"/>
      <c r="CE208" s="60"/>
      <c r="CF208" s="60"/>
      <c r="CG208" s="60"/>
      <c r="CH208" s="55"/>
      <c r="CI208" s="60"/>
      <c r="CJ208" s="60"/>
      <c r="CK208" s="60"/>
      <c r="CL208" s="60"/>
      <c r="CM208" s="55"/>
      <c r="CN208" s="60"/>
      <c r="CO208" s="60"/>
      <c r="CP208" s="60"/>
      <c r="CQ208" s="60"/>
      <c r="CR208" s="60"/>
      <c r="CS208" s="60"/>
      <c r="CT208" s="60"/>
      <c r="CU208" s="60"/>
      <c r="CV208" s="60"/>
      <c r="CW208" s="60"/>
      <c r="CX208" s="60"/>
      <c r="CY208" s="60"/>
      <c r="CZ208" s="60"/>
      <c r="DA208" s="60"/>
      <c r="DB208" s="60"/>
      <c r="DC208" s="60"/>
      <c r="DD208" s="60"/>
      <c r="DE208" s="60"/>
      <c r="DF208" s="60"/>
      <c r="DG208" s="60"/>
      <c r="DH208" s="60"/>
      <c r="DI208" s="60"/>
      <c r="DJ208" s="60"/>
      <c r="DK208" s="60"/>
      <c r="DL208" s="60"/>
      <c r="DM208" s="60"/>
      <c r="DN208" s="60"/>
      <c r="DO208" s="60"/>
      <c r="DP208" s="60"/>
      <c r="DQ208" s="60"/>
      <c r="DR208" s="60"/>
      <c r="DS208" s="60"/>
      <c r="DT208" s="60"/>
      <c r="DU208" s="60"/>
      <c r="DV208" s="60"/>
      <c r="DW208" s="60"/>
      <c r="DX208" s="60"/>
      <c r="DY208" s="60"/>
      <c r="DZ208" s="60"/>
      <c r="EA208" s="60"/>
      <c r="EB208" s="60"/>
      <c r="EC208" s="60"/>
      <c r="ED208" s="60"/>
      <c r="EE208" s="60"/>
      <c r="EF208" s="60"/>
      <c r="EG208" s="60"/>
      <c r="EH208" s="60"/>
      <c r="EI208" s="60"/>
      <c r="EJ208" s="60"/>
      <c r="EK208" s="60"/>
      <c r="EL208" s="60"/>
      <c r="EM208" s="60"/>
      <c r="EN208" s="60"/>
      <c r="EO208" s="60"/>
      <c r="EP208" s="60"/>
      <c r="EQ208" s="60"/>
      <c r="ER208" s="60"/>
      <c r="ES208" s="60"/>
      <c r="ET208" s="60"/>
    </row>
    <row r="209" spans="2:150" s="1" customFormat="1" x14ac:dyDescent="0.25">
      <c r="B209" s="210">
        <v>207</v>
      </c>
      <c r="C209" s="235">
        <v>43119</v>
      </c>
      <c r="D209" s="211" t="s">
        <v>345</v>
      </c>
      <c r="E209" s="211" t="s">
        <v>74</v>
      </c>
      <c r="F209" s="211" t="s">
        <v>400</v>
      </c>
      <c r="G209" s="211" t="s">
        <v>286</v>
      </c>
      <c r="H209" s="211" t="s">
        <v>172</v>
      </c>
      <c r="I209" s="211" t="s">
        <v>103</v>
      </c>
      <c r="J209" s="211" t="s">
        <v>136</v>
      </c>
      <c r="K209" s="245" t="s">
        <v>419</v>
      </c>
      <c r="L209" s="210">
        <v>3</v>
      </c>
      <c r="M209" s="252">
        <v>1</v>
      </c>
      <c r="N209" s="212">
        <v>3</v>
      </c>
      <c r="O209" s="212">
        <v>3</v>
      </c>
      <c r="P209" s="213">
        <v>5</v>
      </c>
      <c r="Q209" s="210">
        <v>5</v>
      </c>
      <c r="R209" s="212">
        <v>5</v>
      </c>
      <c r="S209" s="212">
        <v>5</v>
      </c>
      <c r="T209" s="212">
        <v>5</v>
      </c>
      <c r="U209" s="212">
        <v>5</v>
      </c>
      <c r="V209" s="213">
        <v>5</v>
      </c>
      <c r="W209" s="210"/>
      <c r="X209" s="213"/>
      <c r="Y209" s="254">
        <v>1</v>
      </c>
      <c r="Z209" s="213">
        <v>5</v>
      </c>
      <c r="AB209" s="60"/>
      <c r="AC209" s="60"/>
      <c r="AD209" s="60"/>
      <c r="AE209" s="60"/>
      <c r="AF209" s="60"/>
      <c r="AG209" s="60"/>
      <c r="AH209" s="60"/>
      <c r="AI209" s="60"/>
      <c r="AJ209" s="60"/>
      <c r="AK209" s="60"/>
      <c r="AL209" s="60"/>
      <c r="AM209" s="60"/>
      <c r="AN209" s="60"/>
      <c r="AO209" s="60"/>
      <c r="AP209" s="60"/>
      <c r="AQ209" s="60"/>
      <c r="AR209" s="60"/>
      <c r="AS209" s="60"/>
      <c r="AT209" s="60"/>
      <c r="AU209" s="60"/>
      <c r="AV209" s="60"/>
      <c r="AW209" s="60"/>
      <c r="AX209" s="60"/>
      <c r="BB209" s="60"/>
      <c r="BC209" s="60"/>
      <c r="BD209" s="60"/>
      <c r="BE209" s="60"/>
      <c r="BF209" s="60"/>
      <c r="BG209" s="60"/>
      <c r="BH209" s="60"/>
      <c r="BI209" s="60"/>
      <c r="BJ209" s="60"/>
      <c r="BK209" s="60"/>
      <c r="BL209" s="60"/>
      <c r="BM209" s="60"/>
      <c r="BN209" s="60"/>
      <c r="BO209" s="60"/>
      <c r="BP209" s="60"/>
      <c r="BQ209" s="55"/>
      <c r="BR209" s="161"/>
      <c r="BS209" s="60"/>
      <c r="BT209" s="60"/>
      <c r="BU209" s="60"/>
      <c r="BV209" s="60"/>
      <c r="BW209" s="60"/>
      <c r="BX209" s="60"/>
      <c r="BY209" s="60"/>
      <c r="BZ209" s="60"/>
      <c r="CA209" s="60"/>
      <c r="CB209" s="60"/>
      <c r="CC209" s="60"/>
      <c r="CD209" s="60"/>
      <c r="CE209" s="60"/>
      <c r="CF209" s="60"/>
      <c r="CG209" s="60"/>
      <c r="CH209" s="55"/>
      <c r="CI209" s="60"/>
      <c r="CJ209" s="60"/>
      <c r="CK209" s="60"/>
      <c r="CL209" s="60"/>
      <c r="CM209" s="55"/>
      <c r="CN209" s="60"/>
      <c r="CO209" s="60"/>
      <c r="CP209" s="60"/>
      <c r="CQ209" s="60"/>
      <c r="CR209" s="60"/>
      <c r="CS209" s="60"/>
      <c r="CT209" s="60"/>
      <c r="CU209" s="60"/>
      <c r="CV209" s="60"/>
      <c r="CW209" s="60"/>
      <c r="CX209" s="60"/>
      <c r="CY209" s="60"/>
      <c r="CZ209" s="60"/>
      <c r="DA209" s="60"/>
      <c r="DB209" s="60"/>
      <c r="DC209" s="60"/>
      <c r="DD209" s="60"/>
      <c r="DE209" s="60"/>
      <c r="DF209" s="60"/>
      <c r="DG209" s="60"/>
      <c r="DH209" s="60"/>
      <c r="DI209" s="60"/>
      <c r="DJ209" s="60"/>
      <c r="DK209" s="60"/>
      <c r="DL209" s="60"/>
      <c r="DM209" s="60"/>
      <c r="DN209" s="60"/>
      <c r="DO209" s="60"/>
      <c r="DP209" s="60"/>
      <c r="DQ209" s="60"/>
      <c r="DR209" s="60"/>
      <c r="DS209" s="60"/>
      <c r="DT209" s="60"/>
      <c r="DU209" s="60"/>
      <c r="DV209" s="60"/>
      <c r="DW209" s="60"/>
      <c r="DX209" s="60"/>
      <c r="DY209" s="60"/>
      <c r="DZ209" s="60"/>
      <c r="EA209" s="60"/>
      <c r="EB209" s="60"/>
      <c r="EC209" s="60"/>
      <c r="ED209" s="60"/>
      <c r="EE209" s="60"/>
      <c r="EF209" s="60"/>
      <c r="EG209" s="60"/>
      <c r="EH209" s="60"/>
      <c r="EI209" s="60"/>
      <c r="EJ209" s="60"/>
      <c r="EK209" s="60"/>
      <c r="EL209" s="60"/>
      <c r="EM209" s="60"/>
      <c r="EN209" s="60"/>
      <c r="EO209" s="60"/>
      <c r="EP209" s="60"/>
      <c r="EQ209" s="60"/>
      <c r="ER209" s="60"/>
      <c r="ES209" s="60"/>
      <c r="ET209" s="60"/>
    </row>
    <row r="210" spans="2:150" s="1" customFormat="1" ht="30" x14ac:dyDescent="0.25">
      <c r="B210" s="210">
        <v>208</v>
      </c>
      <c r="C210" s="235">
        <v>43119</v>
      </c>
      <c r="D210" s="211" t="s">
        <v>328</v>
      </c>
      <c r="E210" s="211" t="s">
        <v>74</v>
      </c>
      <c r="F210" s="211" t="s">
        <v>43</v>
      </c>
      <c r="G210" s="211" t="s">
        <v>357</v>
      </c>
      <c r="H210" s="211" t="s">
        <v>410</v>
      </c>
      <c r="I210" s="211" t="s">
        <v>110</v>
      </c>
      <c r="J210" s="211" t="s">
        <v>143</v>
      </c>
      <c r="K210" s="245" t="s">
        <v>419</v>
      </c>
      <c r="L210" s="210">
        <v>3</v>
      </c>
      <c r="M210" s="252">
        <v>1</v>
      </c>
      <c r="N210" s="212">
        <v>4</v>
      </c>
      <c r="O210" s="212">
        <v>4</v>
      </c>
      <c r="P210" s="212">
        <v>4</v>
      </c>
      <c r="Q210" s="210">
        <v>3</v>
      </c>
      <c r="R210" s="212">
        <v>4</v>
      </c>
      <c r="S210" s="212">
        <v>4</v>
      </c>
      <c r="T210" s="212">
        <v>4</v>
      </c>
      <c r="U210" s="212">
        <v>4</v>
      </c>
      <c r="V210" s="213">
        <v>3</v>
      </c>
      <c r="W210" s="212">
        <v>4</v>
      </c>
      <c r="X210" s="212">
        <v>4</v>
      </c>
      <c r="Y210" s="254">
        <v>1</v>
      </c>
      <c r="Z210" s="213">
        <v>4</v>
      </c>
      <c r="AB210" s="60"/>
      <c r="AC210" s="60"/>
      <c r="AD210" s="60"/>
      <c r="AE210" s="60"/>
      <c r="AF210" s="60"/>
      <c r="AG210" s="60"/>
      <c r="AH210" s="60"/>
      <c r="AI210" s="60"/>
      <c r="AJ210" s="60"/>
      <c r="AK210" s="60"/>
      <c r="AL210" s="60"/>
      <c r="AM210" s="60"/>
      <c r="AN210" s="60"/>
      <c r="AO210" s="60"/>
      <c r="AP210" s="60"/>
      <c r="AQ210" s="60"/>
      <c r="AR210" s="60"/>
      <c r="AS210" s="60"/>
      <c r="AT210" s="60"/>
      <c r="AU210" s="60"/>
      <c r="AV210" s="60"/>
      <c r="AW210" s="60"/>
      <c r="AX210" s="60"/>
      <c r="BB210" s="60"/>
      <c r="BC210" s="60"/>
      <c r="BD210" s="60"/>
      <c r="BE210" s="60"/>
      <c r="BF210" s="60"/>
      <c r="BG210" s="60"/>
      <c r="BH210" s="60"/>
      <c r="BI210" s="60"/>
      <c r="BJ210" s="60"/>
      <c r="BK210" s="60"/>
      <c r="BL210" s="60"/>
      <c r="BM210" s="60"/>
      <c r="BN210" s="60"/>
      <c r="BO210" s="60"/>
      <c r="BP210" s="60"/>
      <c r="BQ210" s="55"/>
      <c r="BR210" s="161"/>
      <c r="BS210" s="60"/>
      <c r="BT210" s="60"/>
      <c r="BU210" s="60"/>
      <c r="BV210" s="60"/>
      <c r="BW210" s="60"/>
      <c r="BX210" s="60"/>
      <c r="BY210" s="60"/>
      <c r="BZ210" s="60"/>
      <c r="CA210" s="60"/>
      <c r="CB210" s="60"/>
      <c r="CC210" s="60"/>
      <c r="CD210" s="60"/>
      <c r="CE210" s="60"/>
      <c r="CF210" s="60"/>
      <c r="CG210" s="60"/>
      <c r="CH210" s="55"/>
      <c r="CI210" s="60"/>
      <c r="CJ210" s="60"/>
      <c r="CK210" s="60"/>
      <c r="CL210" s="60"/>
      <c r="CM210" s="55"/>
      <c r="CN210" s="60"/>
      <c r="CO210" s="60"/>
      <c r="CP210" s="60"/>
      <c r="CQ210" s="60"/>
      <c r="CR210" s="60"/>
      <c r="CS210" s="60"/>
      <c r="CT210" s="60"/>
      <c r="CU210" s="60"/>
      <c r="CV210" s="60"/>
      <c r="CW210" s="60"/>
      <c r="CX210" s="60"/>
      <c r="CY210" s="60"/>
      <c r="CZ210" s="60"/>
      <c r="DA210" s="60"/>
      <c r="DB210" s="60"/>
      <c r="DC210" s="60"/>
      <c r="DD210" s="60"/>
      <c r="DE210" s="60"/>
      <c r="DF210" s="60"/>
      <c r="DG210" s="60"/>
      <c r="DH210" s="60"/>
      <c r="DI210" s="60"/>
      <c r="DJ210" s="60"/>
      <c r="DK210" s="60"/>
      <c r="DL210" s="60"/>
      <c r="DM210" s="60"/>
      <c r="DN210" s="60"/>
      <c r="DO210" s="60"/>
      <c r="DP210" s="60"/>
      <c r="DQ210" s="60"/>
      <c r="DR210" s="60"/>
      <c r="DS210" s="60"/>
      <c r="DT210" s="60"/>
      <c r="DU210" s="60"/>
      <c r="DV210" s="60"/>
      <c r="DW210" s="60"/>
      <c r="DX210" s="60"/>
      <c r="DY210" s="60"/>
      <c r="DZ210" s="60"/>
      <c r="EA210" s="60"/>
      <c r="EB210" s="60"/>
      <c r="EC210" s="60"/>
      <c r="ED210" s="60"/>
      <c r="EE210" s="60"/>
      <c r="EF210" s="60"/>
      <c r="EG210" s="60"/>
      <c r="EH210" s="60"/>
      <c r="EI210" s="60"/>
      <c r="EJ210" s="60"/>
      <c r="EK210" s="60"/>
      <c r="EL210" s="60"/>
      <c r="EM210" s="60"/>
      <c r="EN210" s="60"/>
      <c r="EO210" s="60"/>
      <c r="EP210" s="60"/>
      <c r="EQ210" s="60"/>
      <c r="ER210" s="60"/>
      <c r="ES210" s="60"/>
      <c r="ET210" s="60"/>
    </row>
    <row r="211" spans="2:150" s="1" customFormat="1" ht="30" x14ac:dyDescent="0.25">
      <c r="B211" s="210">
        <v>209</v>
      </c>
      <c r="C211" s="235">
        <v>43119</v>
      </c>
      <c r="D211" s="211" t="s">
        <v>337</v>
      </c>
      <c r="E211" s="211" t="s">
        <v>74</v>
      </c>
      <c r="F211" s="211" t="s">
        <v>403</v>
      </c>
      <c r="G211" s="211" t="s">
        <v>287</v>
      </c>
      <c r="H211" s="211" t="s">
        <v>410</v>
      </c>
      <c r="I211" s="211" t="s">
        <v>90</v>
      </c>
      <c r="J211" s="211" t="s">
        <v>124</v>
      </c>
      <c r="K211" s="245" t="s">
        <v>419</v>
      </c>
      <c r="L211" s="210">
        <v>2</v>
      </c>
      <c r="M211" s="252">
        <v>1</v>
      </c>
      <c r="N211" s="212">
        <v>5</v>
      </c>
      <c r="O211" s="212">
        <v>3</v>
      </c>
      <c r="P211" s="212">
        <v>4</v>
      </c>
      <c r="Q211" s="210">
        <v>2</v>
      </c>
      <c r="R211" s="212">
        <v>5</v>
      </c>
      <c r="S211" s="212">
        <v>5</v>
      </c>
      <c r="T211" s="212">
        <v>5</v>
      </c>
      <c r="U211" s="212">
        <v>4</v>
      </c>
      <c r="V211" s="213"/>
      <c r="W211" s="212">
        <v>5</v>
      </c>
      <c r="X211" s="212">
        <v>5</v>
      </c>
      <c r="Y211" s="254">
        <v>1</v>
      </c>
      <c r="Z211" s="213">
        <v>4</v>
      </c>
      <c r="AB211" s="60"/>
      <c r="AC211" s="60"/>
      <c r="AD211" s="60"/>
      <c r="AE211" s="60"/>
      <c r="AF211" s="60"/>
      <c r="AG211" s="60"/>
      <c r="AH211" s="60"/>
      <c r="AI211" s="60"/>
      <c r="AJ211" s="60"/>
      <c r="AK211" s="60"/>
      <c r="AL211" s="60"/>
      <c r="AM211" s="60"/>
      <c r="AN211" s="60"/>
      <c r="AO211" s="60"/>
      <c r="AP211" s="60"/>
      <c r="AQ211" s="60"/>
      <c r="AR211" s="60"/>
      <c r="AS211" s="60"/>
      <c r="AT211" s="60"/>
      <c r="AU211" s="60"/>
      <c r="AV211" s="60"/>
      <c r="AW211" s="60"/>
      <c r="AX211" s="60"/>
      <c r="BB211" s="60"/>
      <c r="BC211" s="60"/>
      <c r="BD211" s="60"/>
      <c r="BE211" s="60"/>
      <c r="BF211" s="60"/>
      <c r="BG211" s="60"/>
      <c r="BH211" s="60"/>
      <c r="BI211" s="60"/>
      <c r="BJ211" s="60"/>
      <c r="BK211" s="60"/>
      <c r="BL211" s="60"/>
      <c r="BM211" s="60"/>
      <c r="BN211" s="60"/>
      <c r="BO211" s="60"/>
      <c r="BP211" s="60"/>
      <c r="BQ211" s="55"/>
      <c r="BR211" s="161"/>
      <c r="BS211" s="60"/>
      <c r="BT211" s="60"/>
      <c r="BU211" s="60"/>
      <c r="BV211" s="60"/>
      <c r="BW211" s="60"/>
      <c r="BX211" s="60"/>
      <c r="BY211" s="60"/>
      <c r="BZ211" s="60"/>
      <c r="CA211" s="60"/>
      <c r="CB211" s="60"/>
      <c r="CC211" s="60"/>
      <c r="CD211" s="60"/>
      <c r="CE211" s="60"/>
      <c r="CF211" s="60"/>
      <c r="CG211" s="60"/>
      <c r="CH211" s="55"/>
      <c r="CI211" s="60"/>
      <c r="CJ211" s="60"/>
      <c r="CK211" s="60"/>
      <c r="CL211" s="60"/>
      <c r="CM211" s="55"/>
      <c r="CN211" s="60"/>
      <c r="CO211" s="60"/>
      <c r="CP211" s="60"/>
      <c r="CQ211" s="60"/>
      <c r="CR211" s="60"/>
      <c r="CS211" s="60"/>
      <c r="CT211" s="60"/>
      <c r="CU211" s="60"/>
      <c r="CV211" s="60"/>
      <c r="CW211" s="60"/>
      <c r="CX211" s="60"/>
      <c r="CY211" s="60"/>
      <c r="CZ211" s="60"/>
      <c r="DA211" s="60"/>
      <c r="DB211" s="60"/>
      <c r="DC211" s="60"/>
      <c r="DD211" s="60"/>
      <c r="DE211" s="60"/>
      <c r="DF211" s="60"/>
      <c r="DG211" s="60"/>
      <c r="DH211" s="60"/>
      <c r="DI211" s="60"/>
      <c r="DJ211" s="60"/>
      <c r="DK211" s="60"/>
      <c r="DL211" s="60"/>
      <c r="DM211" s="60"/>
      <c r="DN211" s="60"/>
      <c r="DO211" s="60"/>
      <c r="DP211" s="60"/>
      <c r="DQ211" s="60"/>
      <c r="DR211" s="60"/>
      <c r="DS211" s="60"/>
      <c r="DT211" s="60"/>
      <c r="DU211" s="60"/>
      <c r="DV211" s="60"/>
      <c r="DW211" s="60"/>
      <c r="DX211" s="60"/>
      <c r="DY211" s="60"/>
      <c r="DZ211" s="60"/>
      <c r="EA211" s="60"/>
      <c r="EB211" s="60"/>
      <c r="EC211" s="60"/>
      <c r="ED211" s="60"/>
      <c r="EE211" s="60"/>
      <c r="EF211" s="60"/>
      <c r="EG211" s="60"/>
      <c r="EH211" s="60"/>
      <c r="EI211" s="60"/>
      <c r="EJ211" s="60"/>
      <c r="EK211" s="60"/>
      <c r="EL211" s="60"/>
      <c r="EM211" s="60"/>
      <c r="EN211" s="60"/>
      <c r="EO211" s="60"/>
      <c r="EP211" s="60"/>
      <c r="EQ211" s="60"/>
      <c r="ER211" s="60"/>
      <c r="ES211" s="60"/>
      <c r="ET211" s="60"/>
    </row>
    <row r="212" spans="2:150" s="1" customFormat="1" ht="30" x14ac:dyDescent="0.25">
      <c r="B212" s="210">
        <v>210</v>
      </c>
      <c r="C212" s="235">
        <v>43119</v>
      </c>
      <c r="D212" s="211" t="s">
        <v>328</v>
      </c>
      <c r="E212" s="211" t="s">
        <v>74</v>
      </c>
      <c r="F212" s="211" t="s">
        <v>43</v>
      </c>
      <c r="G212" s="211" t="s">
        <v>357</v>
      </c>
      <c r="H212" s="211" t="s">
        <v>410</v>
      </c>
      <c r="I212" s="211" t="s">
        <v>103</v>
      </c>
      <c r="J212" s="211" t="s">
        <v>136</v>
      </c>
      <c r="K212" s="245" t="s">
        <v>418</v>
      </c>
      <c r="L212" s="210">
        <v>5</v>
      </c>
      <c r="M212" s="252">
        <v>1</v>
      </c>
      <c r="N212" s="212">
        <v>5</v>
      </c>
      <c r="O212" s="212">
        <v>5</v>
      </c>
      <c r="P212" s="212">
        <v>5</v>
      </c>
      <c r="Q212" s="210">
        <v>5</v>
      </c>
      <c r="R212" s="212">
        <v>5</v>
      </c>
      <c r="S212" s="212">
        <v>5</v>
      </c>
      <c r="T212" s="212">
        <v>5</v>
      </c>
      <c r="U212" s="212">
        <v>5</v>
      </c>
      <c r="V212" s="213">
        <v>5</v>
      </c>
      <c r="W212" s="212">
        <v>5</v>
      </c>
      <c r="X212" s="212">
        <v>5</v>
      </c>
      <c r="Y212" s="254">
        <v>1</v>
      </c>
      <c r="Z212" s="213">
        <v>5</v>
      </c>
      <c r="AB212" s="60"/>
      <c r="AC212" s="60"/>
      <c r="AD212" s="60"/>
      <c r="AE212" s="60"/>
      <c r="AF212" s="60"/>
      <c r="AG212" s="60"/>
      <c r="AH212" s="60"/>
      <c r="AI212" s="60"/>
      <c r="AJ212" s="60"/>
      <c r="AK212" s="60"/>
      <c r="AL212" s="60"/>
      <c r="AM212" s="60"/>
      <c r="AN212" s="60"/>
      <c r="AO212" s="60"/>
      <c r="AP212" s="60"/>
      <c r="AQ212" s="60"/>
      <c r="AR212" s="60"/>
      <c r="AS212" s="60"/>
      <c r="AT212" s="60"/>
      <c r="AU212" s="60"/>
      <c r="AV212" s="60"/>
      <c r="AW212" s="60"/>
      <c r="AX212" s="60"/>
      <c r="BB212" s="60"/>
      <c r="BC212" s="60"/>
      <c r="BD212" s="60"/>
      <c r="BE212" s="60"/>
      <c r="BF212" s="60"/>
      <c r="BG212" s="60"/>
      <c r="BH212" s="60"/>
      <c r="BI212" s="60"/>
      <c r="BJ212" s="60"/>
      <c r="BK212" s="60"/>
      <c r="BL212" s="60"/>
      <c r="BM212" s="60"/>
      <c r="BN212" s="60"/>
      <c r="BO212" s="60"/>
      <c r="BP212" s="60"/>
      <c r="BQ212" s="55"/>
      <c r="BR212" s="161"/>
      <c r="BS212" s="60"/>
      <c r="BT212" s="60"/>
      <c r="BU212" s="60"/>
      <c r="BV212" s="60"/>
      <c r="BW212" s="60"/>
      <c r="BX212" s="60"/>
      <c r="BY212" s="60"/>
      <c r="BZ212" s="60"/>
      <c r="CA212" s="60"/>
      <c r="CB212" s="60"/>
      <c r="CC212" s="60"/>
      <c r="CD212" s="60"/>
      <c r="CE212" s="60"/>
      <c r="CF212" s="60"/>
      <c r="CG212" s="60"/>
      <c r="CH212" s="55"/>
      <c r="CI212" s="60"/>
      <c r="CJ212" s="60"/>
      <c r="CK212" s="60"/>
      <c r="CL212" s="60"/>
      <c r="CM212" s="55"/>
      <c r="CN212" s="60"/>
      <c r="CO212" s="60"/>
      <c r="CP212" s="60"/>
      <c r="CQ212" s="60"/>
      <c r="CR212" s="60"/>
      <c r="CS212" s="60"/>
      <c r="CT212" s="60"/>
      <c r="CU212" s="60"/>
      <c r="CV212" s="60"/>
      <c r="CW212" s="60"/>
      <c r="CX212" s="60"/>
      <c r="CY212" s="60"/>
      <c r="CZ212" s="60"/>
      <c r="DA212" s="60"/>
      <c r="DB212" s="60"/>
      <c r="DC212" s="60"/>
      <c r="DD212" s="60"/>
      <c r="DE212" s="60"/>
      <c r="DF212" s="60"/>
      <c r="DG212" s="60"/>
      <c r="DH212" s="60"/>
      <c r="DI212" s="60"/>
      <c r="DJ212" s="60"/>
      <c r="DK212" s="60"/>
      <c r="DL212" s="60"/>
      <c r="DM212" s="60"/>
      <c r="DN212" s="60"/>
      <c r="DO212" s="60"/>
      <c r="DP212" s="60"/>
      <c r="DQ212" s="60"/>
      <c r="DR212" s="60"/>
      <c r="DS212" s="60"/>
      <c r="DT212" s="60"/>
      <c r="DU212" s="60"/>
      <c r="DV212" s="60"/>
      <c r="DW212" s="60"/>
      <c r="DX212" s="60"/>
      <c r="DY212" s="60"/>
      <c r="DZ212" s="60"/>
      <c r="EA212" s="60"/>
      <c r="EB212" s="60"/>
      <c r="EC212" s="60"/>
      <c r="ED212" s="60"/>
      <c r="EE212" s="60"/>
      <c r="EF212" s="60"/>
      <c r="EG212" s="60"/>
      <c r="EH212" s="60"/>
      <c r="EI212" s="60"/>
      <c r="EJ212" s="60"/>
      <c r="EK212" s="60"/>
      <c r="EL212" s="60"/>
      <c r="EM212" s="60"/>
      <c r="EN212" s="60"/>
      <c r="EO212" s="60"/>
      <c r="EP212" s="60"/>
      <c r="EQ212" s="60"/>
      <c r="ER212" s="60"/>
      <c r="ES212" s="60"/>
      <c r="ET212" s="60"/>
    </row>
    <row r="213" spans="2:150" s="1" customFormat="1" ht="45" x14ac:dyDescent="0.25">
      <c r="B213" s="210">
        <v>211</v>
      </c>
      <c r="C213" s="235">
        <v>43119</v>
      </c>
      <c r="D213" s="211" t="s">
        <v>328</v>
      </c>
      <c r="E213" s="211" t="s">
        <v>75</v>
      </c>
      <c r="F213" s="211" t="s">
        <v>401</v>
      </c>
      <c r="G213" s="211" t="s">
        <v>286</v>
      </c>
      <c r="H213" s="211" t="s">
        <v>410</v>
      </c>
      <c r="I213" s="211" t="s">
        <v>93</v>
      </c>
      <c r="J213" s="211" t="s">
        <v>414</v>
      </c>
      <c r="K213" s="245" t="s">
        <v>418</v>
      </c>
      <c r="L213" s="210">
        <v>3</v>
      </c>
      <c r="M213" s="252">
        <v>1</v>
      </c>
      <c r="N213" s="212">
        <v>2</v>
      </c>
      <c r="O213" s="212">
        <v>3</v>
      </c>
      <c r="P213" s="212">
        <v>3</v>
      </c>
      <c r="Q213" s="210">
        <v>3</v>
      </c>
      <c r="R213" s="212">
        <v>4</v>
      </c>
      <c r="S213" s="212">
        <v>5</v>
      </c>
      <c r="T213" s="212">
        <v>4</v>
      </c>
      <c r="U213" s="212">
        <v>2</v>
      </c>
      <c r="V213" s="213">
        <v>2</v>
      </c>
      <c r="W213" s="212">
        <v>3</v>
      </c>
      <c r="X213" s="212">
        <v>4</v>
      </c>
      <c r="Y213" s="254">
        <v>1</v>
      </c>
      <c r="Z213" s="213">
        <v>4</v>
      </c>
      <c r="AB213" s="60"/>
      <c r="AC213" s="60"/>
      <c r="AD213" s="60"/>
      <c r="AE213" s="60"/>
      <c r="AF213" s="60"/>
      <c r="AG213" s="60"/>
      <c r="AH213" s="60"/>
      <c r="AI213" s="60"/>
      <c r="AJ213" s="60"/>
      <c r="AK213" s="60"/>
      <c r="AL213" s="60"/>
      <c r="AM213" s="60"/>
      <c r="AN213" s="60"/>
      <c r="AO213" s="60"/>
      <c r="AP213" s="60"/>
      <c r="AQ213" s="60"/>
      <c r="AR213" s="60"/>
      <c r="AS213" s="60"/>
      <c r="AT213" s="60"/>
      <c r="AU213" s="60"/>
      <c r="AV213" s="60"/>
      <c r="AW213" s="60"/>
      <c r="AX213" s="60"/>
      <c r="BB213" s="60"/>
      <c r="BC213" s="60"/>
      <c r="BD213" s="60"/>
      <c r="BE213" s="60"/>
      <c r="BF213" s="60"/>
      <c r="BG213" s="60"/>
      <c r="BH213" s="60"/>
      <c r="BI213" s="60"/>
      <c r="BJ213" s="60"/>
      <c r="BK213" s="60"/>
      <c r="BL213" s="60"/>
      <c r="BM213" s="60"/>
      <c r="BN213" s="60"/>
      <c r="BO213" s="60"/>
      <c r="BP213" s="60"/>
      <c r="BQ213" s="55"/>
      <c r="BR213" s="161"/>
      <c r="BS213" s="60"/>
      <c r="BT213" s="60"/>
      <c r="BU213" s="60"/>
      <c r="BV213" s="60"/>
      <c r="BW213" s="60"/>
      <c r="BX213" s="60"/>
      <c r="BY213" s="60"/>
      <c r="BZ213" s="60"/>
      <c r="CA213" s="60"/>
      <c r="CB213" s="60"/>
      <c r="CC213" s="60"/>
      <c r="CD213" s="60"/>
      <c r="CE213" s="60"/>
      <c r="CF213" s="60"/>
      <c r="CG213" s="60"/>
      <c r="CH213" s="55"/>
      <c r="CI213" s="60"/>
      <c r="CJ213" s="60"/>
      <c r="CK213" s="60"/>
      <c r="CL213" s="60"/>
      <c r="CM213" s="55"/>
      <c r="CN213" s="60"/>
      <c r="CO213" s="60"/>
      <c r="CP213" s="60"/>
      <c r="CQ213" s="60"/>
      <c r="CR213" s="60"/>
      <c r="CS213" s="60"/>
      <c r="CT213" s="60"/>
      <c r="CU213" s="60"/>
      <c r="CV213" s="60"/>
      <c r="CW213" s="60"/>
      <c r="CX213" s="60"/>
      <c r="CY213" s="60"/>
      <c r="CZ213" s="60"/>
      <c r="DA213" s="60"/>
      <c r="DB213" s="60"/>
      <c r="DC213" s="60"/>
      <c r="DD213" s="60"/>
      <c r="DE213" s="60"/>
      <c r="DF213" s="60"/>
      <c r="DG213" s="60"/>
      <c r="DH213" s="60"/>
      <c r="DI213" s="60"/>
      <c r="DJ213" s="60"/>
      <c r="DK213" s="60"/>
      <c r="DL213" s="60"/>
      <c r="DM213" s="60"/>
      <c r="DN213" s="60"/>
      <c r="DO213" s="60"/>
      <c r="DP213" s="60"/>
      <c r="DQ213" s="60"/>
      <c r="DR213" s="60"/>
      <c r="DS213" s="60"/>
      <c r="DT213" s="60"/>
      <c r="DU213" s="60"/>
      <c r="DV213" s="60"/>
      <c r="DW213" s="60"/>
      <c r="DX213" s="60"/>
      <c r="DY213" s="60"/>
      <c r="DZ213" s="60"/>
      <c r="EA213" s="60"/>
      <c r="EB213" s="60"/>
      <c r="EC213" s="60"/>
      <c r="ED213" s="60"/>
      <c r="EE213" s="60"/>
      <c r="EF213" s="60"/>
      <c r="EG213" s="60"/>
      <c r="EH213" s="60"/>
      <c r="EI213" s="60"/>
      <c r="EJ213" s="60"/>
      <c r="EK213" s="60"/>
      <c r="EL213" s="60"/>
      <c r="EM213" s="60"/>
      <c r="EN213" s="60"/>
      <c r="EO213" s="60"/>
      <c r="EP213" s="60"/>
      <c r="EQ213" s="60"/>
      <c r="ER213" s="60"/>
      <c r="ES213" s="60"/>
      <c r="ET213" s="60"/>
    </row>
    <row r="214" spans="2:150" s="1" customFormat="1" x14ac:dyDescent="0.25">
      <c r="B214" s="210">
        <v>212</v>
      </c>
      <c r="C214" s="235">
        <v>43119</v>
      </c>
      <c r="D214" s="211" t="s">
        <v>346</v>
      </c>
      <c r="E214" s="211" t="s">
        <v>74</v>
      </c>
      <c r="F214" s="211" t="s">
        <v>402</v>
      </c>
      <c r="G214" s="211" t="s">
        <v>70</v>
      </c>
      <c r="H214" s="211" t="s">
        <v>411</v>
      </c>
      <c r="I214" s="211" t="s">
        <v>98</v>
      </c>
      <c r="J214" s="211" t="s">
        <v>131</v>
      </c>
      <c r="K214" s="245" t="s">
        <v>418</v>
      </c>
      <c r="L214" s="210">
        <v>3</v>
      </c>
      <c r="M214" s="252">
        <v>1</v>
      </c>
      <c r="N214" s="212">
        <v>4</v>
      </c>
      <c r="O214" s="212">
        <v>1</v>
      </c>
      <c r="P214" s="212">
        <v>1</v>
      </c>
      <c r="Q214" s="210">
        <v>5</v>
      </c>
      <c r="R214" s="212"/>
      <c r="S214" s="212">
        <v>5</v>
      </c>
      <c r="T214" s="212">
        <v>4</v>
      </c>
      <c r="U214" s="212">
        <v>5</v>
      </c>
      <c r="V214" s="213">
        <v>3</v>
      </c>
      <c r="W214" s="212">
        <v>5</v>
      </c>
      <c r="X214" s="212">
        <v>4</v>
      </c>
      <c r="Y214" s="254">
        <v>1</v>
      </c>
      <c r="Z214" s="213">
        <v>4</v>
      </c>
      <c r="AB214" s="60"/>
      <c r="AC214" s="60"/>
      <c r="AD214" s="60"/>
      <c r="AE214" s="60"/>
      <c r="AF214" s="60"/>
      <c r="AG214" s="60"/>
      <c r="AH214" s="60"/>
      <c r="AI214" s="60"/>
      <c r="AJ214" s="60"/>
      <c r="AK214" s="60"/>
      <c r="AL214" s="60"/>
      <c r="AM214" s="60"/>
      <c r="AN214" s="60"/>
      <c r="AO214" s="60"/>
      <c r="AP214" s="60"/>
      <c r="AQ214" s="60"/>
      <c r="AR214" s="60"/>
      <c r="AS214" s="60"/>
      <c r="AT214" s="60"/>
      <c r="AU214" s="60"/>
      <c r="AV214" s="60"/>
      <c r="AW214" s="60"/>
      <c r="AX214" s="60"/>
      <c r="BB214" s="60"/>
      <c r="BC214" s="60"/>
      <c r="BD214" s="60"/>
      <c r="BE214" s="60"/>
      <c r="BF214" s="60"/>
      <c r="BG214" s="60"/>
      <c r="BH214" s="60"/>
      <c r="BI214" s="60"/>
      <c r="BJ214" s="60"/>
      <c r="BK214" s="60"/>
      <c r="BL214" s="60"/>
      <c r="BM214" s="60"/>
      <c r="BN214" s="60"/>
      <c r="BO214" s="60"/>
      <c r="BP214" s="60"/>
      <c r="BQ214" s="55"/>
      <c r="BR214" s="161"/>
      <c r="BS214" s="60"/>
      <c r="BT214" s="60"/>
      <c r="BU214" s="60"/>
      <c r="BV214" s="60"/>
      <c r="BW214" s="60"/>
      <c r="BX214" s="60"/>
      <c r="BY214" s="60"/>
      <c r="BZ214" s="60"/>
      <c r="CA214" s="60"/>
      <c r="CB214" s="60"/>
      <c r="CC214" s="60"/>
      <c r="CD214" s="60"/>
      <c r="CE214" s="60"/>
      <c r="CF214" s="60"/>
      <c r="CG214" s="60"/>
      <c r="CH214" s="55"/>
      <c r="CI214" s="60"/>
      <c r="CJ214" s="60"/>
      <c r="CK214" s="60"/>
      <c r="CL214" s="60"/>
      <c r="CM214" s="55"/>
      <c r="CN214" s="60"/>
      <c r="CO214" s="60"/>
      <c r="CP214" s="60"/>
      <c r="CQ214" s="60"/>
      <c r="CR214" s="60"/>
      <c r="CS214" s="60"/>
      <c r="CT214" s="60"/>
      <c r="CU214" s="60"/>
      <c r="CV214" s="60"/>
      <c r="CW214" s="60"/>
      <c r="CX214" s="60"/>
      <c r="CY214" s="60"/>
      <c r="CZ214" s="60"/>
      <c r="DA214" s="60"/>
      <c r="DB214" s="60"/>
      <c r="DC214" s="60"/>
      <c r="DD214" s="60"/>
      <c r="DE214" s="60"/>
      <c r="DF214" s="60"/>
      <c r="DG214" s="60"/>
      <c r="DH214" s="60"/>
      <c r="DI214" s="60"/>
      <c r="DJ214" s="60"/>
      <c r="DK214" s="60"/>
      <c r="DL214" s="60"/>
      <c r="DM214" s="60"/>
      <c r="DN214" s="60"/>
      <c r="DO214" s="60"/>
      <c r="DP214" s="60"/>
      <c r="DQ214" s="60"/>
      <c r="DR214" s="60"/>
      <c r="DS214" s="60"/>
      <c r="DT214" s="60"/>
      <c r="DU214" s="60"/>
      <c r="DV214" s="60"/>
      <c r="DW214" s="60"/>
      <c r="DX214" s="60"/>
      <c r="DY214" s="60"/>
      <c r="DZ214" s="60"/>
      <c r="EA214" s="60"/>
      <c r="EB214" s="60"/>
      <c r="EC214" s="60"/>
      <c r="ED214" s="60"/>
      <c r="EE214" s="60"/>
      <c r="EF214" s="60"/>
      <c r="EG214" s="60"/>
      <c r="EH214" s="60"/>
      <c r="EI214" s="60"/>
      <c r="EJ214" s="60"/>
      <c r="EK214" s="60"/>
      <c r="EL214" s="60"/>
      <c r="EM214" s="60"/>
      <c r="EN214" s="60"/>
      <c r="EO214" s="60"/>
      <c r="EP214" s="60"/>
      <c r="EQ214" s="60"/>
      <c r="ER214" s="60"/>
      <c r="ES214" s="60"/>
      <c r="ET214" s="60"/>
    </row>
    <row r="215" spans="2:150" s="1" customFormat="1" ht="30.75" thickBot="1" x14ac:dyDescent="0.3">
      <c r="B215" s="214">
        <v>213</v>
      </c>
      <c r="C215" s="236">
        <v>43119</v>
      </c>
      <c r="D215" s="215" t="s">
        <v>328</v>
      </c>
      <c r="E215" s="215" t="s">
        <v>74</v>
      </c>
      <c r="F215" s="215" t="s">
        <v>43</v>
      </c>
      <c r="G215" s="215" t="s">
        <v>357</v>
      </c>
      <c r="H215" s="215" t="s">
        <v>411</v>
      </c>
      <c r="I215" s="215" t="s">
        <v>102</v>
      </c>
      <c r="J215" s="215" t="s">
        <v>135</v>
      </c>
      <c r="K215" s="246" t="s">
        <v>418</v>
      </c>
      <c r="L215" s="214">
        <v>3</v>
      </c>
      <c r="M215" s="253">
        <v>1</v>
      </c>
      <c r="N215" s="216">
        <v>5</v>
      </c>
      <c r="O215" s="216">
        <v>3</v>
      </c>
      <c r="P215" s="216">
        <v>2</v>
      </c>
      <c r="Q215" s="214">
        <v>4</v>
      </c>
      <c r="R215" s="216">
        <v>5</v>
      </c>
      <c r="S215" s="216">
        <v>5</v>
      </c>
      <c r="T215" s="216">
        <v>3</v>
      </c>
      <c r="U215" s="216">
        <v>5</v>
      </c>
      <c r="V215" s="217">
        <v>5</v>
      </c>
      <c r="W215" s="216">
        <v>3</v>
      </c>
      <c r="X215" s="216">
        <v>5</v>
      </c>
      <c r="Y215" s="255">
        <v>5</v>
      </c>
      <c r="Z215" s="217">
        <v>3</v>
      </c>
      <c r="AB215" s="60"/>
      <c r="AC215" s="60"/>
      <c r="AD215" s="60"/>
      <c r="AE215" s="60"/>
      <c r="AF215" s="60"/>
      <c r="AG215" s="60"/>
      <c r="AH215" s="60"/>
      <c r="AI215" s="60"/>
      <c r="AJ215" s="60"/>
      <c r="AK215" s="60"/>
      <c r="AL215" s="60"/>
      <c r="AM215" s="60"/>
      <c r="AN215" s="60"/>
      <c r="AO215" s="60"/>
      <c r="AP215" s="60"/>
      <c r="AQ215" s="60"/>
      <c r="AR215" s="60"/>
      <c r="AS215" s="60"/>
      <c r="AT215" s="60"/>
      <c r="AU215" s="60"/>
      <c r="AV215" s="60"/>
      <c r="AW215" s="60"/>
      <c r="AX215" s="60"/>
      <c r="BB215" s="60"/>
      <c r="BC215" s="60"/>
      <c r="BD215" s="60"/>
      <c r="BE215" s="60"/>
      <c r="BF215" s="60"/>
      <c r="BG215" s="60"/>
      <c r="BH215" s="60"/>
      <c r="BI215" s="60"/>
      <c r="BJ215" s="60"/>
      <c r="BK215" s="60"/>
      <c r="BL215" s="60"/>
      <c r="BM215" s="60"/>
      <c r="BN215" s="60"/>
      <c r="BO215" s="60"/>
      <c r="BP215" s="60"/>
      <c r="BQ215" s="55"/>
      <c r="BR215" s="161"/>
      <c r="BS215" s="60"/>
      <c r="BT215" s="60"/>
      <c r="BU215" s="60"/>
      <c r="BV215" s="60"/>
      <c r="BW215" s="60"/>
      <c r="BX215" s="60"/>
      <c r="BY215" s="60"/>
      <c r="BZ215" s="60"/>
      <c r="CA215" s="60"/>
      <c r="CB215" s="60"/>
      <c r="CC215" s="60"/>
      <c r="CD215" s="60"/>
      <c r="CE215" s="60"/>
      <c r="CF215" s="60"/>
      <c r="CG215" s="60"/>
      <c r="CH215" s="55"/>
      <c r="CI215" s="60"/>
      <c r="CJ215" s="60"/>
      <c r="CK215" s="60"/>
      <c r="CL215" s="60"/>
      <c r="CM215" s="55"/>
      <c r="CN215" s="60"/>
      <c r="CO215" s="60"/>
      <c r="CP215" s="60"/>
      <c r="CQ215" s="60"/>
      <c r="CR215" s="60"/>
      <c r="CS215" s="60"/>
      <c r="CT215" s="60"/>
      <c r="CU215" s="60"/>
      <c r="CV215" s="60"/>
      <c r="CW215" s="60"/>
      <c r="CX215" s="60"/>
      <c r="CY215" s="60"/>
      <c r="CZ215" s="60"/>
      <c r="DA215" s="60"/>
      <c r="DB215" s="60"/>
      <c r="DC215" s="60"/>
      <c r="DD215" s="60"/>
      <c r="DE215" s="60"/>
      <c r="DF215" s="60"/>
      <c r="DG215" s="60"/>
      <c r="DH215" s="60"/>
      <c r="DI215" s="60"/>
      <c r="DJ215" s="60"/>
      <c r="DK215" s="60"/>
      <c r="DL215" s="60"/>
      <c r="DM215" s="60"/>
      <c r="DN215" s="60"/>
      <c r="DO215" s="60"/>
      <c r="DP215" s="60"/>
      <c r="DQ215" s="60"/>
      <c r="DR215" s="60"/>
      <c r="DS215" s="60"/>
      <c r="DT215" s="60"/>
      <c r="DU215" s="60"/>
      <c r="DV215" s="60"/>
      <c r="DW215" s="60"/>
      <c r="DX215" s="60"/>
      <c r="DY215" s="60"/>
      <c r="DZ215" s="60"/>
      <c r="EA215" s="60"/>
      <c r="EB215" s="60"/>
      <c r="EC215" s="60"/>
      <c r="ED215" s="60"/>
      <c r="EE215" s="60"/>
      <c r="EF215" s="60"/>
      <c r="EG215" s="60"/>
      <c r="EH215" s="60"/>
      <c r="EI215" s="60"/>
      <c r="EJ215" s="60"/>
      <c r="EK215" s="60"/>
      <c r="EL215" s="60"/>
      <c r="EM215" s="60"/>
      <c r="EN215" s="60"/>
      <c r="EO215" s="60"/>
      <c r="EP215" s="60"/>
      <c r="EQ215" s="60"/>
      <c r="ER215" s="60"/>
      <c r="ES215" s="60"/>
      <c r="ET215" s="60"/>
    </row>
    <row r="216" spans="2:150" x14ac:dyDescent="0.25">
      <c r="C216" s="172"/>
      <c r="L216" s="55"/>
      <c r="M216" s="55"/>
      <c r="N216" s="55"/>
      <c r="O216" s="55"/>
      <c r="P216" s="55"/>
      <c r="Q216" s="55"/>
      <c r="R216" s="55"/>
      <c r="S216" s="55"/>
      <c r="T216" s="55"/>
      <c r="U216" s="55"/>
      <c r="V216" s="55"/>
      <c r="W216" s="55"/>
      <c r="X216" s="55"/>
      <c r="Y216" s="55"/>
      <c r="Z216" s="55"/>
      <c r="BR216" s="161"/>
    </row>
    <row r="217" spans="2:150" ht="15.75" thickBot="1" x14ac:dyDescent="0.3">
      <c r="C217" s="172"/>
      <c r="L217" s="55"/>
      <c r="M217" s="55"/>
      <c r="N217" s="55"/>
      <c r="O217" s="55"/>
      <c r="P217" s="55"/>
      <c r="Q217" s="55"/>
      <c r="R217" s="55"/>
      <c r="S217" s="55"/>
      <c r="T217" s="55"/>
      <c r="U217" s="55"/>
      <c r="V217" s="55"/>
      <c r="W217" s="55"/>
      <c r="X217" s="55"/>
      <c r="Y217" s="55"/>
      <c r="Z217" s="55"/>
      <c r="BR217" s="161"/>
    </row>
    <row r="218" spans="2:150" x14ac:dyDescent="0.25">
      <c r="C218" s="219" t="s">
        <v>44</v>
      </c>
      <c r="D218" s="187"/>
      <c r="F218" s="219" t="s">
        <v>423</v>
      </c>
      <c r="G218" s="187"/>
      <c r="I218" s="173"/>
      <c r="J218" s="173"/>
      <c r="L218" s="178">
        <f>SUM(L7:L215)</f>
        <v>709</v>
      </c>
      <c r="M218" s="184">
        <f>+COUNTIF(M7:M215,5)</f>
        <v>12</v>
      </c>
      <c r="N218" s="184"/>
      <c r="O218" s="184"/>
      <c r="P218" s="184"/>
      <c r="Q218" s="184"/>
      <c r="R218" s="184"/>
      <c r="S218" s="184"/>
      <c r="T218" s="184"/>
      <c r="U218" s="184"/>
      <c r="V218" s="184"/>
      <c r="W218" s="184"/>
      <c r="X218" s="184"/>
      <c r="Y218" s="184">
        <f>+COUNTIF(Y7:Y215,5)</f>
        <v>21</v>
      </c>
      <c r="Z218" s="185"/>
      <c r="BR218" s="161"/>
    </row>
    <row r="219" spans="2:150" x14ac:dyDescent="0.25">
      <c r="C219" s="188" t="s">
        <v>328</v>
      </c>
      <c r="D219" s="220">
        <f t="shared" ref="D219:D225" si="150">+COUNTIF($D$7:$D$215,C219)/239</f>
        <v>0.59832635983263593</v>
      </c>
      <c r="F219" s="188" t="s">
        <v>410</v>
      </c>
      <c r="G219" s="220">
        <f>+COUNTIF($H$7:$H$215,F219)/239</f>
        <v>0.60251046025104604</v>
      </c>
      <c r="I219" s="173"/>
      <c r="J219" s="173"/>
      <c r="L219" s="56">
        <f>+COUNT(L7:L215)</f>
        <v>201</v>
      </c>
      <c r="M219" s="55">
        <f>+COUNTIF(M7:M215,1)</f>
        <v>196</v>
      </c>
      <c r="N219" s="55"/>
      <c r="O219" s="55"/>
      <c r="P219" s="55"/>
      <c r="Q219" s="55"/>
      <c r="R219" s="55"/>
      <c r="S219" s="55"/>
      <c r="T219" s="55"/>
      <c r="U219" s="55"/>
      <c r="V219" s="55"/>
      <c r="W219" s="55"/>
      <c r="X219" s="55"/>
      <c r="Y219" s="55">
        <f>+COUNTIF(Y7:Y215,1)</f>
        <v>186</v>
      </c>
      <c r="Z219" s="57"/>
      <c r="BR219" s="161"/>
    </row>
    <row r="220" spans="2:150" x14ac:dyDescent="0.25">
      <c r="C220" s="188" t="s">
        <v>331</v>
      </c>
      <c r="D220" s="220">
        <f t="shared" si="150"/>
        <v>0.13389121338912133</v>
      </c>
      <c r="F220" s="188" t="s">
        <v>411</v>
      </c>
      <c r="G220" s="220">
        <f>+COUNTIF($H$7:$H$215,F220)/239</f>
        <v>0.24686192468619247</v>
      </c>
      <c r="I220" s="173"/>
      <c r="J220" s="173"/>
      <c r="L220" s="56">
        <f>+L218/L219</f>
        <v>3.527363184079602</v>
      </c>
      <c r="M220" s="55">
        <f>+COUNTBLANK(M7:M215)</f>
        <v>1</v>
      </c>
      <c r="N220" s="55"/>
      <c r="O220" s="55"/>
      <c r="P220" s="55"/>
      <c r="Q220" s="55"/>
      <c r="R220" s="55"/>
      <c r="S220" s="55"/>
      <c r="T220" s="55"/>
      <c r="U220" s="55"/>
      <c r="V220" s="55"/>
      <c r="W220" s="55"/>
      <c r="X220" s="55"/>
      <c r="Y220" s="55">
        <f>+COUNTBLANK(Y7:Y215)</f>
        <v>2</v>
      </c>
      <c r="Z220" s="57"/>
      <c r="BR220" s="161"/>
    </row>
    <row r="221" spans="2:150" x14ac:dyDescent="0.25">
      <c r="C221" s="188" t="s">
        <v>337</v>
      </c>
      <c r="D221" s="220">
        <f t="shared" si="150"/>
        <v>1.2552301255230125E-2</v>
      </c>
      <c r="F221" s="190" t="s">
        <v>172</v>
      </c>
      <c r="G221" s="221">
        <f>+COUNTIF($H$7:$H$215,F221)/239</f>
        <v>2.0920502092050208E-2</v>
      </c>
      <c r="I221" s="173"/>
      <c r="J221" s="173"/>
      <c r="L221" s="65">
        <f t="shared" ref="L221:Z221" si="151">+AVERAGE(L7:L215)</f>
        <v>3.527363184079602</v>
      </c>
      <c r="M221" s="66">
        <f t="shared" si="151"/>
        <v>1.2307692307692308</v>
      </c>
      <c r="N221" s="66">
        <f t="shared" si="151"/>
        <v>3.762135922330097</v>
      </c>
      <c r="O221" s="66">
        <f t="shared" si="151"/>
        <v>3.25</v>
      </c>
      <c r="P221" s="66">
        <f t="shared" si="151"/>
        <v>3.5485436893203883</v>
      </c>
      <c r="Q221" s="66">
        <f t="shared" si="151"/>
        <v>4.266331658291457</v>
      </c>
      <c r="R221" s="66">
        <f t="shared" si="151"/>
        <v>4.4568527918781724</v>
      </c>
      <c r="S221" s="66">
        <f t="shared" si="151"/>
        <v>4.5099009900990099</v>
      </c>
      <c r="T221" s="66">
        <f t="shared" si="151"/>
        <v>4.1105527638190953</v>
      </c>
      <c r="U221" s="66">
        <f t="shared" si="151"/>
        <v>3.8571428571428572</v>
      </c>
      <c r="V221" s="66">
        <f t="shared" si="151"/>
        <v>3.634020618556701</v>
      </c>
      <c r="W221" s="66">
        <f t="shared" si="151"/>
        <v>3.8952879581151834</v>
      </c>
      <c r="X221" s="66">
        <f t="shared" si="151"/>
        <v>3.9602272727272729</v>
      </c>
      <c r="Y221" s="66">
        <f t="shared" si="151"/>
        <v>1.4057971014492754</v>
      </c>
      <c r="Z221" s="186">
        <f t="shared" si="151"/>
        <v>3.9268292682926829</v>
      </c>
      <c r="BR221" s="161"/>
    </row>
    <row r="222" spans="2:150" x14ac:dyDescent="0.25">
      <c r="C222" s="188" t="s">
        <v>339</v>
      </c>
      <c r="D222" s="220">
        <f t="shared" si="150"/>
        <v>1.2552301255230125E-2</v>
      </c>
      <c r="I222" s="173"/>
      <c r="J222" s="173"/>
      <c r="L222" s="56"/>
      <c r="M222" s="55"/>
      <c r="N222" s="55"/>
      <c r="O222" s="55"/>
      <c r="P222" s="55"/>
      <c r="Q222" s="55"/>
      <c r="R222" s="55"/>
      <c r="S222" s="55"/>
      <c r="T222" s="55"/>
      <c r="U222" s="55"/>
      <c r="V222" s="55"/>
      <c r="W222" s="55"/>
      <c r="X222" s="55"/>
      <c r="Y222" s="55"/>
      <c r="Z222" s="57"/>
      <c r="BR222" s="161"/>
    </row>
    <row r="223" spans="2:150" x14ac:dyDescent="0.25">
      <c r="C223" s="218" t="s">
        <v>347</v>
      </c>
      <c r="D223" s="222">
        <f t="shared" si="150"/>
        <v>8.368200836820083E-3</v>
      </c>
      <c r="F223" s="219" t="s">
        <v>424</v>
      </c>
      <c r="G223" s="187"/>
      <c r="I223" s="173"/>
      <c r="J223" s="173"/>
      <c r="L223" s="65">
        <f>AVERAGE(L221:M221)</f>
        <v>2.3790662074244162</v>
      </c>
      <c r="M223" s="55"/>
      <c r="N223" s="66">
        <f>AVERAGE(N221:P221)</f>
        <v>3.5202265372168284</v>
      </c>
      <c r="O223" s="55"/>
      <c r="P223" s="66"/>
      <c r="Q223" s="66">
        <f>AVERAGE(Q221:V221)</f>
        <v>4.139133613297882</v>
      </c>
      <c r="R223" s="55"/>
      <c r="S223" s="55"/>
      <c r="T223" s="55"/>
      <c r="U223" s="55"/>
      <c r="V223" s="55"/>
      <c r="W223" s="66">
        <f>AVERAGE(W221:X221)</f>
        <v>3.9277576154212284</v>
      </c>
      <c r="X223" s="55"/>
      <c r="Y223" s="66">
        <f>AVERAGE(Y221:Z221)</f>
        <v>2.6663131848709791</v>
      </c>
      <c r="Z223" s="57"/>
      <c r="BR223" s="161"/>
    </row>
    <row r="224" spans="2:150" ht="15.75" thickBot="1" x14ac:dyDescent="0.3">
      <c r="C224" s="188" t="s">
        <v>340</v>
      </c>
      <c r="D224" s="220">
        <f t="shared" si="150"/>
        <v>8.368200836820083E-3</v>
      </c>
      <c r="F224" s="192" t="s">
        <v>75</v>
      </c>
      <c r="G224" s="220">
        <f>+COUNTIF($E$7:$E$215,F224)/239</f>
        <v>0.28451882845188287</v>
      </c>
      <c r="I224" s="173"/>
      <c r="J224" s="173"/>
      <c r="L224" s="300">
        <f>+AVERAGE(L223:Y223)</f>
        <v>3.3264994316462668</v>
      </c>
      <c r="M224" s="41"/>
      <c r="N224" s="41"/>
      <c r="O224" s="41"/>
      <c r="P224" s="41"/>
      <c r="Q224" s="41"/>
      <c r="R224" s="41"/>
      <c r="S224" s="41"/>
      <c r="T224" s="41"/>
      <c r="U224" s="41"/>
      <c r="V224" s="41"/>
      <c r="W224" s="41"/>
      <c r="X224" s="41"/>
      <c r="Y224" s="41"/>
      <c r="Z224" s="58"/>
      <c r="BR224" s="161"/>
    </row>
    <row r="225" spans="3:70" x14ac:dyDescent="0.25">
      <c r="C225" s="188" t="s">
        <v>420</v>
      </c>
      <c r="D225" s="220">
        <f t="shared" si="150"/>
        <v>8.368200836820083E-3</v>
      </c>
      <c r="F225" s="192" t="s">
        <v>74</v>
      </c>
      <c r="G225" s="220">
        <f>+COUNTIF($E$7:$E$215,F225)/239</f>
        <v>0.54811715481171552</v>
      </c>
      <c r="I225" s="173"/>
      <c r="J225" s="173"/>
      <c r="L225" s="55"/>
      <c r="M225" s="55"/>
      <c r="N225" s="55"/>
      <c r="O225" s="55"/>
      <c r="P225" s="55"/>
      <c r="Q225" s="55"/>
      <c r="R225" s="55"/>
      <c r="S225" s="55"/>
      <c r="T225" s="55"/>
      <c r="U225" s="55"/>
      <c r="V225" s="55"/>
      <c r="W225" s="55"/>
      <c r="X225" s="55"/>
      <c r="Y225" s="55"/>
      <c r="Z225" s="55"/>
      <c r="BR225" s="161"/>
    </row>
    <row r="226" spans="3:70" x14ac:dyDescent="0.25">
      <c r="C226" s="188" t="s">
        <v>289</v>
      </c>
      <c r="D226" s="220">
        <f>SUM(D227:D240)/239</f>
        <v>5.8577405857740586E-2</v>
      </c>
      <c r="F226" s="190" t="s">
        <v>172</v>
      </c>
      <c r="G226" s="221">
        <f>+COUNTIF($E$7:$E$215,F226)/239</f>
        <v>3.7656903765690378E-2</v>
      </c>
      <c r="I226" s="173"/>
      <c r="J226" s="173"/>
      <c r="L226" s="55"/>
      <c r="M226" s="55"/>
      <c r="N226" s="55"/>
      <c r="O226" s="55"/>
      <c r="P226" s="55"/>
      <c r="Q226" s="55"/>
      <c r="R226" s="55"/>
      <c r="S226" s="55"/>
      <c r="T226" s="55"/>
      <c r="U226" s="55"/>
      <c r="V226" s="55"/>
      <c r="W226" s="55"/>
      <c r="X226" s="55"/>
      <c r="Y226" s="55"/>
      <c r="Z226" s="55"/>
      <c r="BR226" s="161"/>
    </row>
    <row r="227" spans="3:70" x14ac:dyDescent="0.25">
      <c r="C227" s="188" t="s">
        <v>329</v>
      </c>
      <c r="D227" s="189">
        <v>1</v>
      </c>
      <c r="I227" s="173"/>
      <c r="J227" s="173"/>
      <c r="L227" s="55"/>
      <c r="M227" s="55"/>
      <c r="N227" s="55"/>
      <c r="O227" s="55"/>
      <c r="P227" s="55"/>
      <c r="Q227" s="55"/>
      <c r="R227" s="55"/>
      <c r="S227" s="55"/>
      <c r="T227" s="55"/>
      <c r="U227" s="55"/>
      <c r="V227" s="55"/>
      <c r="W227" s="55"/>
      <c r="X227" s="55"/>
      <c r="Y227" s="55"/>
      <c r="Z227" s="55"/>
      <c r="BR227" s="161"/>
    </row>
    <row r="228" spans="3:70" x14ac:dyDescent="0.25">
      <c r="C228" s="188" t="s">
        <v>330</v>
      </c>
      <c r="D228" s="189">
        <v>1</v>
      </c>
      <c r="F228" s="219" t="s">
        <v>425</v>
      </c>
      <c r="G228" s="187"/>
      <c r="I228" s="173"/>
      <c r="J228" s="173"/>
      <c r="L228" s="55"/>
      <c r="M228" s="55"/>
      <c r="N228" s="55"/>
      <c r="O228" s="55"/>
      <c r="P228" s="55"/>
      <c r="Q228" s="55"/>
      <c r="R228" s="55"/>
      <c r="S228" s="55"/>
      <c r="T228" s="55"/>
      <c r="U228" s="55"/>
      <c r="V228" s="55"/>
      <c r="W228" s="55"/>
      <c r="X228" s="55"/>
      <c r="Y228" s="55"/>
      <c r="Z228" s="55"/>
      <c r="BR228" s="161"/>
    </row>
    <row r="229" spans="3:70" x14ac:dyDescent="0.25">
      <c r="C229" s="188" t="s">
        <v>421</v>
      </c>
      <c r="D229" s="189">
        <v>1</v>
      </c>
      <c r="F229" s="192" t="s">
        <v>75</v>
      </c>
      <c r="G229" s="227">
        <f>M218</f>
        <v>12</v>
      </c>
      <c r="I229" s="173"/>
      <c r="J229" s="173"/>
      <c r="L229" s="55"/>
      <c r="M229" s="55"/>
      <c r="N229" s="55"/>
      <c r="O229" s="55"/>
      <c r="P229" s="55"/>
      <c r="Q229" s="55"/>
      <c r="R229" s="55"/>
      <c r="S229" s="55"/>
      <c r="T229" s="55"/>
      <c r="U229" s="55"/>
      <c r="V229" s="55"/>
      <c r="W229" s="55"/>
      <c r="X229" s="55"/>
      <c r="Y229" s="55"/>
      <c r="Z229" s="55"/>
      <c r="BR229" s="161"/>
    </row>
    <row r="230" spans="3:70" x14ac:dyDescent="0.25">
      <c r="C230" s="188" t="s">
        <v>333</v>
      </c>
      <c r="D230" s="189">
        <v>1</v>
      </c>
      <c r="F230" s="192" t="s">
        <v>74</v>
      </c>
      <c r="G230" s="227">
        <f>M219</f>
        <v>196</v>
      </c>
      <c r="I230" s="173"/>
      <c r="J230" s="173"/>
      <c r="L230" s="55"/>
      <c r="M230" s="55"/>
      <c r="N230" s="55"/>
      <c r="O230" s="55"/>
      <c r="P230" s="55"/>
      <c r="Q230" s="55"/>
      <c r="R230" s="55"/>
      <c r="S230" s="55"/>
      <c r="T230" s="55"/>
      <c r="U230" s="55"/>
      <c r="V230" s="55"/>
      <c r="W230" s="55"/>
      <c r="X230" s="55"/>
      <c r="Y230" s="55"/>
      <c r="Z230" s="55"/>
      <c r="BR230" s="161"/>
    </row>
    <row r="231" spans="3:70" x14ac:dyDescent="0.25">
      <c r="C231" s="188" t="s">
        <v>334</v>
      </c>
      <c r="D231" s="189">
        <v>1</v>
      </c>
      <c r="F231" s="190" t="s">
        <v>172</v>
      </c>
      <c r="G231" s="228">
        <f>M220</f>
        <v>1</v>
      </c>
      <c r="I231" s="173"/>
      <c r="J231" s="173"/>
      <c r="L231" s="55"/>
      <c r="M231" s="55"/>
      <c r="N231" s="55"/>
      <c r="O231" s="55"/>
      <c r="P231" s="55"/>
      <c r="Q231" s="55"/>
      <c r="R231" s="55"/>
      <c r="S231" s="55"/>
      <c r="T231" s="55"/>
      <c r="U231" s="55"/>
      <c r="V231" s="55"/>
      <c r="W231" s="55"/>
      <c r="X231" s="55"/>
      <c r="Y231" s="55"/>
      <c r="Z231" s="55"/>
      <c r="BR231" s="161"/>
    </row>
    <row r="232" spans="3:70" x14ac:dyDescent="0.25">
      <c r="C232" s="188" t="s">
        <v>335</v>
      </c>
      <c r="D232" s="189">
        <v>1</v>
      </c>
      <c r="I232" s="173"/>
      <c r="J232" s="173"/>
      <c r="L232" s="55"/>
      <c r="M232" s="55"/>
      <c r="N232" s="55"/>
      <c r="O232" s="55"/>
      <c r="P232" s="55"/>
      <c r="Q232" s="55"/>
      <c r="R232" s="55"/>
      <c r="S232" s="55"/>
      <c r="T232" s="55"/>
      <c r="U232" s="55"/>
      <c r="V232" s="55"/>
      <c r="W232" s="55"/>
      <c r="X232" s="55"/>
      <c r="Y232" s="55"/>
      <c r="Z232" s="55"/>
      <c r="BR232" s="161"/>
    </row>
    <row r="233" spans="3:70" x14ac:dyDescent="0.25">
      <c r="C233" s="188" t="s">
        <v>336</v>
      </c>
      <c r="D233" s="189">
        <v>1</v>
      </c>
      <c r="F233" s="219" t="s">
        <v>422</v>
      </c>
      <c r="G233" s="187"/>
      <c r="I233" s="173"/>
      <c r="J233" s="173"/>
      <c r="L233" s="55"/>
      <c r="M233" s="55"/>
      <c r="N233" s="55"/>
      <c r="O233" s="55"/>
      <c r="P233" s="55"/>
      <c r="Q233" s="55"/>
      <c r="R233" s="55"/>
      <c r="S233" s="55"/>
      <c r="T233" s="55"/>
      <c r="U233" s="55"/>
      <c r="V233" s="55"/>
      <c r="W233" s="55"/>
      <c r="X233" s="55"/>
      <c r="Y233" s="55"/>
      <c r="Z233" s="55"/>
      <c r="BR233" s="161"/>
    </row>
    <row r="234" spans="3:70" x14ac:dyDescent="0.25">
      <c r="C234" s="188" t="s">
        <v>338</v>
      </c>
      <c r="D234" s="189">
        <v>1</v>
      </c>
      <c r="F234" s="192" t="s">
        <v>75</v>
      </c>
      <c r="G234" s="229">
        <f>Y218</f>
        <v>21</v>
      </c>
      <c r="I234" s="173"/>
      <c r="J234" s="173"/>
      <c r="L234" s="55"/>
      <c r="M234" s="55"/>
      <c r="N234" s="55"/>
      <c r="O234" s="55"/>
      <c r="P234" s="55"/>
      <c r="Q234" s="55"/>
      <c r="R234" s="55"/>
      <c r="S234" s="55"/>
      <c r="T234" s="55"/>
      <c r="U234" s="55"/>
      <c r="V234" s="55"/>
      <c r="W234" s="55"/>
      <c r="X234" s="55"/>
      <c r="Y234" s="55"/>
      <c r="Z234" s="55"/>
      <c r="BR234" s="161"/>
    </row>
    <row r="235" spans="3:70" x14ac:dyDescent="0.25">
      <c r="C235" s="188" t="s">
        <v>341</v>
      </c>
      <c r="D235" s="189">
        <v>1</v>
      </c>
      <c r="F235" s="192" t="s">
        <v>74</v>
      </c>
      <c r="G235" s="229">
        <f>Y219</f>
        <v>186</v>
      </c>
      <c r="I235" s="173"/>
      <c r="J235" s="173"/>
      <c r="L235" s="55"/>
      <c r="M235" s="55"/>
      <c r="N235" s="55"/>
      <c r="O235" s="55"/>
      <c r="P235" s="55"/>
      <c r="Q235" s="55"/>
      <c r="R235" s="55"/>
      <c r="S235" s="55"/>
      <c r="T235" s="55"/>
      <c r="U235" s="55"/>
      <c r="V235" s="55"/>
      <c r="W235" s="55"/>
      <c r="X235" s="55"/>
      <c r="Y235" s="55"/>
      <c r="Z235" s="55"/>
      <c r="BR235" s="161"/>
    </row>
    <row r="236" spans="3:70" x14ac:dyDescent="0.25">
      <c r="C236" s="188" t="s">
        <v>342</v>
      </c>
      <c r="D236" s="189">
        <v>1</v>
      </c>
      <c r="F236" s="190" t="s">
        <v>172</v>
      </c>
      <c r="G236" s="230">
        <f>Y220</f>
        <v>2</v>
      </c>
      <c r="I236" s="173"/>
      <c r="J236" s="173"/>
      <c r="L236" s="55"/>
      <c r="M236" s="55"/>
      <c r="N236" s="55"/>
      <c r="O236" s="55"/>
      <c r="P236" s="55"/>
      <c r="Q236" s="55"/>
      <c r="R236" s="55"/>
      <c r="S236" s="55"/>
      <c r="T236" s="55"/>
      <c r="U236" s="55"/>
      <c r="V236" s="55"/>
      <c r="W236" s="55"/>
      <c r="X236" s="55"/>
      <c r="Y236" s="55"/>
      <c r="Z236" s="55"/>
      <c r="BR236" s="161"/>
    </row>
    <row r="237" spans="3:70" x14ac:dyDescent="0.25">
      <c r="C237" s="188" t="s">
        <v>343</v>
      </c>
      <c r="D237" s="189">
        <v>1</v>
      </c>
      <c r="I237" s="173"/>
      <c r="J237" s="173"/>
      <c r="L237" s="55"/>
      <c r="M237" s="55"/>
      <c r="N237" s="55"/>
      <c r="O237" s="55"/>
      <c r="P237" s="55"/>
      <c r="Q237" s="55"/>
      <c r="R237" s="55"/>
      <c r="S237" s="55"/>
      <c r="T237" s="55"/>
      <c r="U237" s="55"/>
      <c r="V237" s="55"/>
      <c r="W237" s="55"/>
      <c r="X237" s="55"/>
      <c r="Y237" s="55"/>
      <c r="Z237" s="55"/>
      <c r="BR237" s="161"/>
    </row>
    <row r="238" spans="3:70" x14ac:dyDescent="0.25">
      <c r="C238" s="188" t="s">
        <v>344</v>
      </c>
      <c r="D238" s="189">
        <v>1</v>
      </c>
      <c r="I238" s="173"/>
      <c r="J238" s="173"/>
      <c r="L238" s="55"/>
      <c r="M238" s="55"/>
      <c r="N238" s="55"/>
      <c r="O238" s="55"/>
      <c r="P238" s="55"/>
      <c r="Q238" s="55"/>
      <c r="R238" s="55"/>
      <c r="S238" s="55"/>
      <c r="T238" s="55"/>
      <c r="U238" s="55"/>
      <c r="V238" s="55"/>
      <c r="W238" s="55"/>
      <c r="X238" s="55"/>
      <c r="Y238" s="55"/>
      <c r="Z238" s="55"/>
      <c r="BR238" s="161"/>
    </row>
    <row r="239" spans="3:70" x14ac:dyDescent="0.25">
      <c r="C239" s="188" t="s">
        <v>72</v>
      </c>
      <c r="D239" s="189">
        <v>1</v>
      </c>
      <c r="I239" s="173"/>
      <c r="J239" s="173"/>
      <c r="L239" s="55"/>
      <c r="M239" s="55"/>
      <c r="N239" s="55"/>
      <c r="O239" s="55"/>
      <c r="P239" s="55"/>
      <c r="Q239" s="55"/>
      <c r="R239" s="55"/>
      <c r="S239" s="55"/>
      <c r="T239" s="55"/>
      <c r="U239" s="55"/>
      <c r="V239" s="55"/>
      <c r="W239" s="55"/>
      <c r="X239" s="55"/>
      <c r="Y239" s="55"/>
      <c r="Z239" s="55"/>
      <c r="BR239" s="161"/>
    </row>
    <row r="240" spans="3:70" x14ac:dyDescent="0.25">
      <c r="C240" s="188" t="s">
        <v>346</v>
      </c>
      <c r="D240" s="189">
        <v>1</v>
      </c>
      <c r="I240" s="173"/>
      <c r="J240" s="173"/>
      <c r="L240" s="55"/>
      <c r="M240" s="55"/>
      <c r="N240" s="55"/>
      <c r="O240" s="55"/>
      <c r="P240" s="55"/>
      <c r="Q240" s="55"/>
      <c r="R240" s="55"/>
      <c r="S240" s="55"/>
      <c r="T240" s="55"/>
      <c r="U240" s="55"/>
      <c r="V240" s="55"/>
      <c r="W240" s="55"/>
      <c r="X240" s="55"/>
      <c r="Y240" s="55"/>
      <c r="Z240" s="55"/>
      <c r="BR240" s="161"/>
    </row>
    <row r="241" spans="2:70" x14ac:dyDescent="0.25">
      <c r="C241" s="190"/>
      <c r="D241" s="191"/>
      <c r="I241" s="173"/>
      <c r="J241" s="173"/>
      <c r="L241" s="55"/>
      <c r="M241" s="55"/>
      <c r="N241" s="55"/>
      <c r="O241" s="55"/>
      <c r="P241" s="55"/>
      <c r="Q241" s="55"/>
      <c r="R241" s="55"/>
      <c r="S241" s="55"/>
      <c r="T241" s="55"/>
      <c r="U241" s="55"/>
      <c r="V241" s="55"/>
      <c r="W241" s="55"/>
      <c r="X241" s="55"/>
      <c r="Y241" s="55"/>
      <c r="Z241" s="55"/>
      <c r="BR241" s="161"/>
    </row>
    <row r="242" spans="2:70" x14ac:dyDescent="0.25">
      <c r="C242" s="173"/>
      <c r="I242" s="173"/>
      <c r="J242" s="173"/>
      <c r="L242" s="55"/>
      <c r="M242" s="55"/>
      <c r="N242" s="55"/>
      <c r="O242" s="55"/>
      <c r="P242" s="55"/>
      <c r="Q242" s="55"/>
      <c r="R242" s="55"/>
      <c r="S242" s="55"/>
      <c r="T242" s="55"/>
      <c r="U242" s="55"/>
      <c r="V242" s="55"/>
      <c r="W242" s="55"/>
      <c r="X242" s="55"/>
      <c r="Y242" s="55"/>
      <c r="Z242" s="55"/>
      <c r="BR242" s="161"/>
    </row>
    <row r="243" spans="2:70" x14ac:dyDescent="0.25">
      <c r="C243" s="51"/>
      <c r="D243" s="51"/>
      <c r="F243" s="173"/>
      <c r="G243" s="175"/>
      <c r="I243" s="173"/>
      <c r="J243" s="173"/>
      <c r="L243" s="55"/>
      <c r="M243" s="55"/>
      <c r="N243" s="55"/>
      <c r="O243" s="55"/>
      <c r="P243" s="55"/>
      <c r="Q243" s="55"/>
      <c r="R243" s="55"/>
      <c r="S243" s="55"/>
      <c r="T243" s="55"/>
      <c r="U243" s="55"/>
      <c r="V243" s="55"/>
      <c r="W243" s="55"/>
      <c r="X243" s="55"/>
      <c r="Y243" s="55"/>
      <c r="Z243" s="55"/>
      <c r="BR243" s="161"/>
    </row>
    <row r="244" spans="2:70" x14ac:dyDescent="0.25">
      <c r="B244" s="223" t="s">
        <v>73</v>
      </c>
      <c r="C244" s="122"/>
      <c r="D244" s="122"/>
      <c r="E244" s="187"/>
      <c r="F244" s="237" t="s">
        <v>76</v>
      </c>
      <c r="G244" s="193"/>
      <c r="I244" s="173"/>
      <c r="J244" s="173"/>
      <c r="L244" s="55"/>
      <c r="M244" s="55"/>
      <c r="N244" s="55"/>
      <c r="O244" s="55"/>
      <c r="P244" s="55"/>
      <c r="Q244" s="55"/>
      <c r="R244" s="55"/>
      <c r="S244" s="55"/>
      <c r="T244" s="55"/>
      <c r="U244" s="55"/>
      <c r="V244" s="55"/>
      <c r="W244" s="55"/>
      <c r="X244" s="55"/>
      <c r="Y244" s="55"/>
      <c r="Z244" s="55"/>
      <c r="BR244" s="161"/>
    </row>
    <row r="245" spans="2:70" x14ac:dyDescent="0.25">
      <c r="B245" s="239">
        <v>43070</v>
      </c>
      <c r="C245" s="60">
        <f t="shared" ref="C245:C276" si="152">+COUNTIF($C$7:$C$215,B245)</f>
        <v>44</v>
      </c>
      <c r="D245" s="60">
        <f>+C245</f>
        <v>44</v>
      </c>
      <c r="E245" s="241">
        <f>+D245/411</f>
        <v>0.1070559610705596</v>
      </c>
      <c r="F245" s="173" t="s">
        <v>357</v>
      </c>
      <c r="G245" s="224">
        <f t="shared" ref="G245:G254" si="153">+COUNTIF($G$7:$G$215,F245)/239</f>
        <v>0.45606694560669458</v>
      </c>
      <c r="I245" s="173"/>
      <c r="J245" s="173"/>
      <c r="L245" s="55"/>
      <c r="M245" s="55"/>
      <c r="N245" s="55"/>
      <c r="O245" s="55"/>
      <c r="P245" s="55"/>
      <c r="Q245" s="55"/>
      <c r="R245" s="55"/>
      <c r="S245" s="55"/>
      <c r="T245" s="55"/>
      <c r="U245" s="55"/>
      <c r="V245" s="55"/>
      <c r="W245" s="55"/>
      <c r="X245" s="55"/>
      <c r="Y245" s="55"/>
      <c r="Z245" s="55"/>
      <c r="BR245" s="161"/>
    </row>
    <row r="246" spans="2:70" x14ac:dyDescent="0.25">
      <c r="B246" s="239">
        <v>43071</v>
      </c>
      <c r="C246" s="60">
        <f t="shared" si="152"/>
        <v>7</v>
      </c>
      <c r="D246" s="60">
        <f>+C246+D245</f>
        <v>51</v>
      </c>
      <c r="E246" s="241">
        <f t="shared" ref="E246:E294" si="154">+D246/411</f>
        <v>0.12408759124087591</v>
      </c>
      <c r="F246" s="173" t="s">
        <v>71</v>
      </c>
      <c r="G246" s="224">
        <f t="shared" si="153"/>
        <v>0.12552301255230125</v>
      </c>
      <c r="I246" s="173"/>
      <c r="J246" s="173"/>
      <c r="L246" s="55"/>
      <c r="M246" s="55"/>
      <c r="N246" s="55"/>
      <c r="O246" s="55"/>
      <c r="P246" s="55"/>
      <c r="Q246" s="55"/>
      <c r="R246" s="55"/>
      <c r="S246" s="55"/>
      <c r="T246" s="55"/>
      <c r="U246" s="55"/>
      <c r="V246" s="55"/>
      <c r="W246" s="55"/>
      <c r="X246" s="55"/>
      <c r="Y246" s="55"/>
      <c r="Z246" s="55"/>
      <c r="BR246" s="161"/>
    </row>
    <row r="247" spans="2:70" x14ac:dyDescent="0.25">
      <c r="B247" s="239">
        <v>43072</v>
      </c>
      <c r="C247" s="60">
        <f t="shared" si="152"/>
        <v>4</v>
      </c>
      <c r="D247" s="60">
        <f t="shared" ref="D247:D294" si="155">+C247+D246</f>
        <v>55</v>
      </c>
      <c r="E247" s="241">
        <f t="shared" si="154"/>
        <v>0.13381995133819952</v>
      </c>
      <c r="F247" s="173" t="s">
        <v>360</v>
      </c>
      <c r="G247" s="224">
        <f t="shared" si="153"/>
        <v>5.4393305439330547E-2</v>
      </c>
      <c r="I247" s="173"/>
      <c r="J247" s="173"/>
      <c r="L247" s="55"/>
      <c r="M247" s="55"/>
      <c r="N247" s="55"/>
      <c r="O247" s="55"/>
      <c r="P247" s="55"/>
      <c r="Q247" s="55"/>
      <c r="R247" s="55"/>
      <c r="S247" s="55"/>
      <c r="T247" s="55"/>
      <c r="U247" s="55"/>
      <c r="V247" s="55"/>
      <c r="W247" s="55"/>
      <c r="X247" s="55"/>
      <c r="Y247" s="55"/>
      <c r="Z247" s="55"/>
      <c r="BR247" s="161"/>
    </row>
    <row r="248" spans="2:70" x14ac:dyDescent="0.25">
      <c r="B248" s="239">
        <v>43073</v>
      </c>
      <c r="C248" s="60">
        <f t="shared" si="152"/>
        <v>16</v>
      </c>
      <c r="D248" s="60">
        <f t="shared" si="155"/>
        <v>71</v>
      </c>
      <c r="E248" s="241">
        <f t="shared" si="154"/>
        <v>0.17274939172749393</v>
      </c>
      <c r="F248" s="173" t="s">
        <v>70</v>
      </c>
      <c r="G248" s="224">
        <f t="shared" si="153"/>
        <v>9.6234309623430964E-2</v>
      </c>
      <c r="I248" s="173"/>
      <c r="J248" s="173"/>
      <c r="L248" s="55"/>
      <c r="M248" s="55"/>
      <c r="N248" s="55"/>
      <c r="O248" s="55"/>
      <c r="P248" s="55"/>
      <c r="Q248" s="55"/>
      <c r="R248" s="55"/>
      <c r="S248" s="55"/>
      <c r="T248" s="55"/>
      <c r="U248" s="55"/>
      <c r="V248" s="55"/>
      <c r="W248" s="55"/>
      <c r="X248" s="55"/>
      <c r="Y248" s="55"/>
      <c r="Z248" s="55"/>
      <c r="BR248" s="161"/>
    </row>
    <row r="249" spans="2:70" x14ac:dyDescent="0.25">
      <c r="B249" s="239">
        <v>43074</v>
      </c>
      <c r="C249" s="60">
        <f t="shared" si="152"/>
        <v>4</v>
      </c>
      <c r="D249" s="60">
        <f t="shared" si="155"/>
        <v>75</v>
      </c>
      <c r="E249" s="241">
        <f t="shared" si="154"/>
        <v>0.18248175182481752</v>
      </c>
      <c r="F249" s="173" t="s">
        <v>405</v>
      </c>
      <c r="G249" s="224">
        <f t="shared" si="153"/>
        <v>3.7656903765690378E-2</v>
      </c>
      <c r="I249" s="173"/>
      <c r="J249" s="173"/>
      <c r="L249" s="55"/>
      <c r="M249" s="55"/>
      <c r="N249" s="55"/>
      <c r="O249" s="55"/>
      <c r="P249" s="55"/>
      <c r="Q249" s="55"/>
      <c r="R249" s="55"/>
      <c r="S249" s="55"/>
      <c r="T249" s="55"/>
      <c r="U249" s="55"/>
      <c r="V249" s="55"/>
      <c r="W249" s="55"/>
      <c r="X249" s="55"/>
      <c r="Y249" s="55"/>
      <c r="Z249" s="55"/>
      <c r="BR249" s="161"/>
    </row>
    <row r="250" spans="2:70" x14ac:dyDescent="0.25">
      <c r="B250" s="239">
        <v>43075</v>
      </c>
      <c r="C250" s="60">
        <f t="shared" si="152"/>
        <v>0</v>
      </c>
      <c r="D250" s="60">
        <f t="shared" si="155"/>
        <v>75</v>
      </c>
      <c r="E250" s="241">
        <f t="shared" si="154"/>
        <v>0.18248175182481752</v>
      </c>
      <c r="F250" s="173" t="s">
        <v>286</v>
      </c>
      <c r="G250" s="224">
        <f t="shared" si="153"/>
        <v>3.7656903765690378E-2</v>
      </c>
      <c r="I250" s="173"/>
      <c r="J250" s="173"/>
      <c r="L250" s="55"/>
      <c r="M250" s="55"/>
      <c r="N250" s="55"/>
      <c r="O250" s="55"/>
      <c r="P250" s="55"/>
      <c r="Q250" s="55"/>
      <c r="R250" s="55"/>
      <c r="S250" s="55"/>
      <c r="T250" s="55"/>
      <c r="U250" s="55"/>
      <c r="V250" s="55"/>
      <c r="W250" s="55"/>
      <c r="X250" s="55"/>
      <c r="Y250" s="55"/>
      <c r="Z250" s="55"/>
      <c r="BR250" s="161"/>
    </row>
    <row r="251" spans="2:70" x14ac:dyDescent="0.25">
      <c r="B251" s="239">
        <v>43076</v>
      </c>
      <c r="C251" s="60">
        <f t="shared" si="152"/>
        <v>0</v>
      </c>
      <c r="D251" s="60">
        <f t="shared" si="155"/>
        <v>75</v>
      </c>
      <c r="E251" s="241">
        <f t="shared" si="154"/>
        <v>0.18248175182481752</v>
      </c>
      <c r="F251" s="173" t="s">
        <v>287</v>
      </c>
      <c r="G251" s="224">
        <f t="shared" si="153"/>
        <v>1.6736401673640166E-2</v>
      </c>
      <c r="I251" s="173"/>
      <c r="J251" s="173"/>
      <c r="L251" s="55"/>
      <c r="M251" s="55"/>
      <c r="N251" s="55"/>
      <c r="O251" s="55"/>
      <c r="P251" s="55"/>
      <c r="Q251" s="55"/>
      <c r="R251" s="55"/>
      <c r="S251" s="55"/>
      <c r="T251" s="55"/>
      <c r="U251" s="55"/>
      <c r="V251" s="55"/>
      <c r="W251" s="55"/>
      <c r="X251" s="55"/>
      <c r="Y251" s="55"/>
      <c r="Z251" s="55"/>
      <c r="BR251" s="161"/>
    </row>
    <row r="252" spans="2:70" x14ac:dyDescent="0.25">
      <c r="B252" s="239">
        <v>43077</v>
      </c>
      <c r="C252" s="60">
        <f t="shared" si="152"/>
        <v>1</v>
      </c>
      <c r="D252" s="60">
        <f t="shared" si="155"/>
        <v>76</v>
      </c>
      <c r="E252" s="241">
        <f t="shared" si="154"/>
        <v>0.18491484184914841</v>
      </c>
      <c r="F252" s="173" t="s">
        <v>288</v>
      </c>
      <c r="G252" s="224">
        <f t="shared" si="153"/>
        <v>4.1841004184100415E-3</v>
      </c>
      <c r="I252" s="173"/>
      <c r="J252" s="173"/>
      <c r="L252" s="55"/>
      <c r="M252" s="55"/>
      <c r="N252" s="55"/>
      <c r="O252" s="55"/>
      <c r="P252" s="55"/>
      <c r="Q252" s="55"/>
      <c r="R252" s="55"/>
      <c r="S252" s="55"/>
      <c r="T252" s="55"/>
      <c r="U252" s="55"/>
      <c r="V252" s="55"/>
      <c r="W252" s="55"/>
      <c r="X252" s="55"/>
      <c r="Y252" s="55"/>
      <c r="Z252" s="55"/>
      <c r="BR252" s="161"/>
    </row>
    <row r="253" spans="2:70" x14ac:dyDescent="0.25">
      <c r="B253" s="239">
        <v>43078</v>
      </c>
      <c r="C253" s="60">
        <f t="shared" si="152"/>
        <v>1</v>
      </c>
      <c r="D253" s="60">
        <f t="shared" si="155"/>
        <v>77</v>
      </c>
      <c r="E253" s="241">
        <f t="shared" si="154"/>
        <v>0.18734793187347931</v>
      </c>
      <c r="F253" s="60" t="s">
        <v>409</v>
      </c>
      <c r="G253" s="226">
        <f t="shared" si="153"/>
        <v>2.0920502092050208E-2</v>
      </c>
      <c r="I253" s="51"/>
      <c r="J253" s="173"/>
      <c r="L253" s="55"/>
      <c r="M253" s="55"/>
      <c r="N253" s="55"/>
      <c r="O253" s="55"/>
      <c r="P253" s="55"/>
      <c r="Q253" s="55"/>
      <c r="R253" s="55"/>
      <c r="S253" s="55"/>
      <c r="T253" s="55"/>
      <c r="U253" s="55"/>
      <c r="V253" s="55"/>
      <c r="W253" s="55"/>
      <c r="X253" s="55"/>
      <c r="Y253" s="55"/>
      <c r="Z253" s="55"/>
      <c r="BR253" s="161"/>
    </row>
    <row r="254" spans="2:70" x14ac:dyDescent="0.25">
      <c r="B254" s="239">
        <v>43079</v>
      </c>
      <c r="C254" s="60">
        <f t="shared" si="152"/>
        <v>0</v>
      </c>
      <c r="D254" s="60">
        <f t="shared" si="155"/>
        <v>77</v>
      </c>
      <c r="E254" s="241">
        <f t="shared" si="154"/>
        <v>0.18734793187347931</v>
      </c>
      <c r="F254" s="238" t="s">
        <v>172</v>
      </c>
      <c r="G254" s="225">
        <f t="shared" si="153"/>
        <v>2.0920502092050208E-2</v>
      </c>
      <c r="I254" s="51"/>
      <c r="J254" s="173"/>
      <c r="L254" s="55"/>
      <c r="M254" s="55"/>
      <c r="N254" s="55"/>
      <c r="O254" s="55"/>
      <c r="P254" s="55"/>
      <c r="Q254" s="55"/>
      <c r="R254" s="55"/>
      <c r="S254" s="55"/>
      <c r="T254" s="55"/>
      <c r="U254" s="55"/>
      <c r="V254" s="55"/>
      <c r="W254" s="55"/>
      <c r="X254" s="55"/>
      <c r="Y254" s="55"/>
      <c r="Z254" s="55"/>
      <c r="BR254" s="161"/>
    </row>
    <row r="255" spans="2:70" x14ac:dyDescent="0.25">
      <c r="B255" s="239">
        <v>43080</v>
      </c>
      <c r="C255" s="60">
        <f t="shared" si="152"/>
        <v>0</v>
      </c>
      <c r="D255" s="60">
        <f t="shared" si="155"/>
        <v>77</v>
      </c>
      <c r="E255" s="241">
        <f t="shared" si="154"/>
        <v>0.18734793187347931</v>
      </c>
      <c r="I255" s="51"/>
      <c r="J255" s="173"/>
      <c r="L255" s="55"/>
      <c r="M255" s="55"/>
      <c r="N255" s="55"/>
      <c r="O255" s="55"/>
      <c r="P255" s="55"/>
      <c r="Q255" s="55"/>
      <c r="R255" s="55"/>
      <c r="S255" s="55"/>
      <c r="T255" s="55"/>
      <c r="U255" s="55"/>
      <c r="V255" s="55"/>
      <c r="W255" s="55"/>
      <c r="X255" s="55"/>
      <c r="Y255" s="55"/>
      <c r="Z255" s="55"/>
      <c r="BR255" s="161"/>
    </row>
    <row r="256" spans="2:70" x14ac:dyDescent="0.25">
      <c r="B256" s="239">
        <v>43081</v>
      </c>
      <c r="C256" s="60">
        <f t="shared" si="152"/>
        <v>1</v>
      </c>
      <c r="D256" s="60">
        <f t="shared" si="155"/>
        <v>78</v>
      </c>
      <c r="E256" s="241">
        <f t="shared" si="154"/>
        <v>0.18978102189781021</v>
      </c>
      <c r="I256" s="51"/>
      <c r="J256" s="173"/>
      <c r="L256" s="55"/>
      <c r="M256" s="55"/>
      <c r="N256" s="55"/>
      <c r="O256" s="55"/>
      <c r="P256" s="55"/>
      <c r="Q256" s="55"/>
      <c r="R256" s="55"/>
      <c r="S256" s="55"/>
      <c r="T256" s="55"/>
      <c r="U256" s="55"/>
      <c r="V256" s="55"/>
      <c r="W256" s="55"/>
      <c r="X256" s="55"/>
      <c r="Y256" s="55"/>
      <c r="Z256" s="55"/>
      <c r="BR256" s="161"/>
    </row>
    <row r="257" spans="2:70" x14ac:dyDescent="0.25">
      <c r="B257" s="239">
        <v>43082</v>
      </c>
      <c r="C257" s="60">
        <f t="shared" si="152"/>
        <v>0</v>
      </c>
      <c r="D257" s="60">
        <f t="shared" si="155"/>
        <v>78</v>
      </c>
      <c r="E257" s="241">
        <f t="shared" si="154"/>
        <v>0.18978102189781021</v>
      </c>
      <c r="I257" s="51"/>
      <c r="J257" s="173"/>
      <c r="L257" s="55"/>
      <c r="M257" s="55"/>
      <c r="N257" s="55"/>
      <c r="O257" s="55"/>
      <c r="P257" s="55"/>
      <c r="Q257" s="55"/>
      <c r="R257" s="55"/>
      <c r="S257" s="55"/>
      <c r="T257" s="55"/>
      <c r="U257" s="55"/>
      <c r="V257" s="55"/>
      <c r="W257" s="55"/>
      <c r="X257" s="55"/>
      <c r="Y257" s="55"/>
      <c r="Z257" s="55"/>
      <c r="BR257" s="161"/>
    </row>
    <row r="258" spans="2:70" x14ac:dyDescent="0.25">
      <c r="B258" s="239">
        <v>43083</v>
      </c>
      <c r="C258" s="60">
        <f t="shared" si="152"/>
        <v>1</v>
      </c>
      <c r="D258" s="60">
        <f t="shared" si="155"/>
        <v>79</v>
      </c>
      <c r="E258" s="241">
        <f t="shared" si="154"/>
        <v>0.19221411192214111</v>
      </c>
      <c r="I258" s="51"/>
      <c r="J258" s="173"/>
      <c r="L258" s="55"/>
      <c r="M258" s="55"/>
      <c r="N258" s="55"/>
      <c r="O258" s="55"/>
      <c r="P258" s="55"/>
      <c r="Q258" s="55"/>
      <c r="R258" s="55"/>
      <c r="S258" s="55"/>
      <c r="T258" s="55"/>
      <c r="U258" s="55"/>
      <c r="V258" s="55"/>
      <c r="W258" s="55"/>
      <c r="X258" s="55"/>
      <c r="Y258" s="55"/>
      <c r="Z258" s="55"/>
      <c r="BR258" s="161"/>
    </row>
    <row r="259" spans="2:70" x14ac:dyDescent="0.25">
      <c r="B259" s="239">
        <v>43084</v>
      </c>
      <c r="C259" s="60">
        <f t="shared" si="152"/>
        <v>46</v>
      </c>
      <c r="D259" s="60">
        <f t="shared" si="155"/>
        <v>125</v>
      </c>
      <c r="E259" s="241">
        <f t="shared" si="154"/>
        <v>0.30413625304136255</v>
      </c>
      <c r="I259" s="51"/>
      <c r="J259" s="173"/>
      <c r="L259" s="55"/>
      <c r="M259" s="55"/>
      <c r="N259" s="55"/>
      <c r="O259" s="55"/>
      <c r="P259" s="55"/>
      <c r="Q259" s="55"/>
      <c r="R259" s="55"/>
      <c r="S259" s="55"/>
      <c r="T259" s="55"/>
      <c r="U259" s="55"/>
      <c r="V259" s="55"/>
      <c r="W259" s="55"/>
      <c r="X259" s="55"/>
      <c r="Y259" s="55"/>
      <c r="Z259" s="55"/>
      <c r="BR259" s="161"/>
    </row>
    <row r="260" spans="2:70" x14ac:dyDescent="0.25">
      <c r="B260" s="239">
        <v>43085</v>
      </c>
      <c r="C260" s="60">
        <f t="shared" si="152"/>
        <v>2</v>
      </c>
      <c r="D260" s="60">
        <f t="shared" si="155"/>
        <v>127</v>
      </c>
      <c r="E260" s="241">
        <f t="shared" si="154"/>
        <v>0.30900243309002434</v>
      </c>
      <c r="I260" s="51"/>
      <c r="J260" s="173"/>
      <c r="L260" s="55"/>
      <c r="M260" s="55"/>
      <c r="N260" s="55"/>
      <c r="O260" s="55"/>
      <c r="P260" s="55"/>
      <c r="Q260" s="55"/>
      <c r="R260" s="55"/>
      <c r="S260" s="55"/>
      <c r="T260" s="55"/>
      <c r="U260" s="55"/>
      <c r="V260" s="55"/>
      <c r="W260" s="55"/>
      <c r="X260" s="55"/>
      <c r="Y260" s="55"/>
      <c r="Z260" s="55"/>
      <c r="BR260" s="161"/>
    </row>
    <row r="261" spans="2:70" x14ac:dyDescent="0.25">
      <c r="B261" s="239">
        <v>43086</v>
      </c>
      <c r="C261" s="60">
        <f t="shared" si="152"/>
        <v>1</v>
      </c>
      <c r="D261" s="60">
        <f t="shared" si="155"/>
        <v>128</v>
      </c>
      <c r="E261" s="241">
        <f t="shared" si="154"/>
        <v>0.31143552311435524</v>
      </c>
      <c r="I261" s="51"/>
      <c r="J261" s="173"/>
      <c r="L261" s="55"/>
      <c r="M261" s="55"/>
      <c r="N261" s="55"/>
      <c r="O261" s="55"/>
      <c r="P261" s="55"/>
      <c r="Q261" s="55"/>
      <c r="R261" s="55"/>
      <c r="S261" s="55"/>
      <c r="T261" s="55"/>
      <c r="U261" s="55"/>
      <c r="V261" s="55"/>
      <c r="W261" s="55"/>
      <c r="X261" s="55"/>
      <c r="Y261" s="55"/>
      <c r="Z261" s="55"/>
      <c r="BR261" s="161"/>
    </row>
    <row r="262" spans="2:70" x14ac:dyDescent="0.25">
      <c r="B262" s="239">
        <v>43087</v>
      </c>
      <c r="C262" s="60">
        <f t="shared" si="152"/>
        <v>9</v>
      </c>
      <c r="D262" s="60">
        <f t="shared" si="155"/>
        <v>137</v>
      </c>
      <c r="E262" s="241">
        <f t="shared" si="154"/>
        <v>0.33333333333333331</v>
      </c>
      <c r="I262" s="51"/>
      <c r="J262" s="173"/>
      <c r="L262" s="55"/>
      <c r="M262" s="55"/>
      <c r="N262" s="55"/>
      <c r="O262" s="55"/>
      <c r="P262" s="55"/>
      <c r="Q262" s="55"/>
      <c r="R262" s="55"/>
      <c r="S262" s="55"/>
      <c r="T262" s="55"/>
      <c r="U262" s="55"/>
      <c r="V262" s="55"/>
      <c r="W262" s="55"/>
      <c r="X262" s="55"/>
      <c r="Y262" s="55"/>
      <c r="Z262" s="55"/>
      <c r="BR262" s="161"/>
    </row>
    <row r="263" spans="2:70" x14ac:dyDescent="0.25">
      <c r="B263" s="239">
        <v>43088</v>
      </c>
      <c r="C263" s="60">
        <f t="shared" si="152"/>
        <v>6</v>
      </c>
      <c r="D263" s="60">
        <f t="shared" si="155"/>
        <v>143</v>
      </c>
      <c r="E263" s="241">
        <f t="shared" si="154"/>
        <v>0.34793187347931875</v>
      </c>
      <c r="I263" s="51"/>
      <c r="J263" s="173"/>
      <c r="L263" s="55"/>
      <c r="M263" s="55"/>
      <c r="N263" s="55"/>
      <c r="O263" s="55"/>
      <c r="P263" s="55"/>
      <c r="Q263" s="55"/>
      <c r="R263" s="55"/>
      <c r="S263" s="55"/>
      <c r="T263" s="55"/>
      <c r="U263" s="55"/>
      <c r="V263" s="55"/>
      <c r="W263" s="55"/>
      <c r="X263" s="55"/>
      <c r="Y263" s="55"/>
      <c r="Z263" s="55"/>
      <c r="BR263" s="161"/>
    </row>
    <row r="264" spans="2:70" x14ac:dyDescent="0.25">
      <c r="B264" s="239">
        <v>43089</v>
      </c>
      <c r="C264" s="60">
        <f t="shared" si="152"/>
        <v>2</v>
      </c>
      <c r="D264" s="60">
        <f t="shared" si="155"/>
        <v>145</v>
      </c>
      <c r="E264" s="241">
        <f t="shared" si="154"/>
        <v>0.35279805352798055</v>
      </c>
      <c r="I264" s="51"/>
      <c r="J264" s="173"/>
      <c r="L264" s="55"/>
      <c r="M264" s="55"/>
      <c r="N264" s="55"/>
      <c r="O264" s="55"/>
      <c r="P264" s="55"/>
      <c r="Q264" s="55"/>
      <c r="R264" s="55"/>
      <c r="S264" s="55"/>
      <c r="T264" s="55"/>
      <c r="U264" s="55"/>
      <c r="V264" s="55"/>
      <c r="W264" s="55"/>
      <c r="X264" s="55"/>
      <c r="Y264" s="55"/>
      <c r="Z264" s="55"/>
      <c r="BR264" s="161"/>
    </row>
    <row r="265" spans="2:70" x14ac:dyDescent="0.25">
      <c r="B265" s="239">
        <v>43090</v>
      </c>
      <c r="C265" s="60">
        <f t="shared" si="152"/>
        <v>0</v>
      </c>
      <c r="D265" s="60">
        <f t="shared" si="155"/>
        <v>145</v>
      </c>
      <c r="E265" s="241">
        <f t="shared" si="154"/>
        <v>0.35279805352798055</v>
      </c>
      <c r="I265" s="51"/>
      <c r="J265" s="173"/>
      <c r="L265" s="55"/>
      <c r="M265" s="55"/>
      <c r="N265" s="55"/>
      <c r="O265" s="55"/>
      <c r="P265" s="55"/>
      <c r="Q265" s="55"/>
      <c r="R265" s="55"/>
      <c r="S265" s="55"/>
      <c r="T265" s="55"/>
      <c r="U265" s="55"/>
      <c r="V265" s="55"/>
      <c r="W265" s="55"/>
      <c r="X265" s="55"/>
      <c r="Y265" s="55"/>
      <c r="Z265" s="55"/>
      <c r="BR265" s="161"/>
    </row>
    <row r="266" spans="2:70" x14ac:dyDescent="0.25">
      <c r="B266" s="239">
        <v>43091</v>
      </c>
      <c r="C266" s="60">
        <f t="shared" si="152"/>
        <v>0</v>
      </c>
      <c r="D266" s="60">
        <f t="shared" si="155"/>
        <v>145</v>
      </c>
      <c r="E266" s="241">
        <f t="shared" si="154"/>
        <v>0.35279805352798055</v>
      </c>
      <c r="I266" s="51"/>
      <c r="J266" s="173"/>
      <c r="L266" s="55"/>
      <c r="M266" s="55"/>
      <c r="N266" s="55"/>
      <c r="O266" s="55"/>
      <c r="P266" s="55"/>
      <c r="Q266" s="55"/>
      <c r="R266" s="55"/>
      <c r="S266" s="55"/>
      <c r="T266" s="55"/>
      <c r="U266" s="55"/>
      <c r="V266" s="55"/>
      <c r="W266" s="55"/>
      <c r="X266" s="55"/>
      <c r="Y266" s="55"/>
      <c r="Z266" s="55"/>
      <c r="BR266" s="161"/>
    </row>
    <row r="267" spans="2:70" x14ac:dyDescent="0.25">
      <c r="B267" s="239">
        <v>43092</v>
      </c>
      <c r="C267" s="60">
        <f t="shared" si="152"/>
        <v>2</v>
      </c>
      <c r="D267" s="60">
        <f t="shared" si="155"/>
        <v>147</v>
      </c>
      <c r="E267" s="241">
        <f t="shared" si="154"/>
        <v>0.35766423357664234</v>
      </c>
      <c r="I267" s="51"/>
      <c r="J267" s="173"/>
      <c r="L267" s="55"/>
      <c r="M267" s="55"/>
      <c r="N267" s="55"/>
      <c r="O267" s="55"/>
      <c r="P267" s="55"/>
      <c r="Q267" s="55"/>
      <c r="R267" s="55"/>
      <c r="S267" s="55"/>
      <c r="T267" s="55"/>
      <c r="U267" s="55"/>
      <c r="V267" s="55"/>
      <c r="W267" s="55"/>
      <c r="X267" s="55"/>
      <c r="Y267" s="55"/>
      <c r="Z267" s="55"/>
      <c r="BR267" s="161"/>
    </row>
    <row r="268" spans="2:70" x14ac:dyDescent="0.25">
      <c r="B268" s="239">
        <v>43093</v>
      </c>
      <c r="C268" s="60">
        <f t="shared" si="152"/>
        <v>1</v>
      </c>
      <c r="D268" s="60">
        <f t="shared" si="155"/>
        <v>148</v>
      </c>
      <c r="E268" s="241">
        <f t="shared" si="154"/>
        <v>0.36009732360097324</v>
      </c>
      <c r="I268" s="51"/>
      <c r="J268" s="173"/>
      <c r="L268" s="55"/>
      <c r="M268" s="55"/>
      <c r="N268" s="55"/>
      <c r="O268" s="55"/>
      <c r="P268" s="55"/>
      <c r="Q268" s="55"/>
      <c r="R268" s="55"/>
      <c r="S268" s="55"/>
      <c r="T268" s="55"/>
      <c r="U268" s="55"/>
      <c r="V268" s="55"/>
      <c r="W268" s="55"/>
      <c r="X268" s="55"/>
      <c r="Y268" s="55"/>
      <c r="Z268" s="55"/>
      <c r="BR268" s="161"/>
    </row>
    <row r="269" spans="2:70" x14ac:dyDescent="0.25">
      <c r="B269" s="239">
        <v>43094</v>
      </c>
      <c r="C269" s="60">
        <f t="shared" si="152"/>
        <v>1</v>
      </c>
      <c r="D269" s="60">
        <f t="shared" si="155"/>
        <v>149</v>
      </c>
      <c r="E269" s="241">
        <f t="shared" si="154"/>
        <v>0.36253041362530414</v>
      </c>
      <c r="I269" s="51"/>
      <c r="J269" s="173"/>
      <c r="L269" s="55"/>
      <c r="M269" s="55"/>
      <c r="N269" s="55"/>
      <c r="O269" s="55"/>
      <c r="P269" s="55"/>
      <c r="Q269" s="55"/>
      <c r="R269" s="55"/>
      <c r="S269" s="55"/>
      <c r="T269" s="55"/>
      <c r="U269" s="55"/>
      <c r="V269" s="55"/>
      <c r="W269" s="55"/>
      <c r="X269" s="55"/>
      <c r="Y269" s="55"/>
      <c r="Z269" s="55"/>
      <c r="BR269" s="161"/>
    </row>
    <row r="270" spans="2:70" x14ac:dyDescent="0.25">
      <c r="B270" s="239">
        <v>43095</v>
      </c>
      <c r="C270" s="60">
        <f t="shared" si="152"/>
        <v>1</v>
      </c>
      <c r="D270" s="60">
        <f t="shared" si="155"/>
        <v>150</v>
      </c>
      <c r="E270" s="241">
        <f t="shared" si="154"/>
        <v>0.36496350364963503</v>
      </c>
      <c r="I270" s="51"/>
      <c r="J270" s="173"/>
      <c r="L270" s="55"/>
      <c r="M270" s="55"/>
      <c r="N270" s="55"/>
      <c r="O270" s="55"/>
      <c r="P270" s="55"/>
      <c r="Q270" s="55"/>
      <c r="R270" s="55"/>
      <c r="S270" s="55"/>
      <c r="T270" s="55"/>
      <c r="U270" s="55"/>
      <c r="V270" s="55"/>
      <c r="W270" s="55"/>
      <c r="X270" s="55"/>
      <c r="Y270" s="55"/>
      <c r="Z270" s="55"/>
      <c r="BR270" s="161"/>
    </row>
    <row r="271" spans="2:70" x14ac:dyDescent="0.25">
      <c r="B271" s="239">
        <v>43096</v>
      </c>
      <c r="C271" s="60">
        <f t="shared" si="152"/>
        <v>0</v>
      </c>
      <c r="D271" s="60">
        <f t="shared" si="155"/>
        <v>150</v>
      </c>
      <c r="E271" s="241">
        <f t="shared" si="154"/>
        <v>0.36496350364963503</v>
      </c>
      <c r="I271" s="51"/>
      <c r="J271" s="173"/>
      <c r="L271" s="55"/>
      <c r="M271" s="55"/>
      <c r="N271" s="55"/>
      <c r="O271" s="55"/>
      <c r="P271" s="55"/>
      <c r="Q271" s="55"/>
      <c r="R271" s="55"/>
      <c r="S271" s="55"/>
      <c r="T271" s="55"/>
      <c r="U271" s="55"/>
      <c r="V271" s="55"/>
      <c r="W271" s="55"/>
      <c r="X271" s="55"/>
      <c r="Y271" s="55"/>
      <c r="Z271" s="55"/>
      <c r="BR271" s="161"/>
    </row>
    <row r="272" spans="2:70" x14ac:dyDescent="0.25">
      <c r="B272" s="239">
        <v>43097</v>
      </c>
      <c r="C272" s="60">
        <f t="shared" si="152"/>
        <v>0</v>
      </c>
      <c r="D272" s="60">
        <f t="shared" si="155"/>
        <v>150</v>
      </c>
      <c r="E272" s="241">
        <f t="shared" si="154"/>
        <v>0.36496350364963503</v>
      </c>
      <c r="I272" s="51"/>
      <c r="J272" s="173"/>
      <c r="L272" s="55"/>
      <c r="M272" s="55"/>
      <c r="N272" s="55"/>
      <c r="O272" s="55"/>
      <c r="P272" s="55"/>
      <c r="Q272" s="55"/>
      <c r="R272" s="55"/>
      <c r="S272" s="55"/>
      <c r="T272" s="55"/>
      <c r="U272" s="55"/>
      <c r="V272" s="55"/>
      <c r="W272" s="55"/>
      <c r="X272" s="55"/>
      <c r="Y272" s="55"/>
      <c r="Z272" s="55"/>
      <c r="BR272" s="161"/>
    </row>
    <row r="273" spans="2:70" x14ac:dyDescent="0.25">
      <c r="B273" s="239">
        <v>43098</v>
      </c>
      <c r="C273" s="60">
        <f t="shared" si="152"/>
        <v>0</v>
      </c>
      <c r="D273" s="60">
        <f t="shared" si="155"/>
        <v>150</v>
      </c>
      <c r="E273" s="241">
        <f t="shared" si="154"/>
        <v>0.36496350364963503</v>
      </c>
      <c r="I273" s="51"/>
      <c r="J273" s="173"/>
      <c r="L273" s="55"/>
      <c r="M273" s="55"/>
      <c r="N273" s="55"/>
      <c r="O273" s="55"/>
      <c r="P273" s="55"/>
      <c r="Q273" s="55"/>
      <c r="R273" s="55"/>
      <c r="S273" s="55"/>
      <c r="T273" s="55"/>
      <c r="U273" s="55"/>
      <c r="V273" s="55"/>
      <c r="W273" s="55"/>
      <c r="X273" s="55"/>
      <c r="Y273" s="55"/>
      <c r="Z273" s="55"/>
      <c r="BR273" s="161"/>
    </row>
    <row r="274" spans="2:70" x14ac:dyDescent="0.25">
      <c r="B274" s="239">
        <v>43099</v>
      </c>
      <c r="C274" s="60">
        <f t="shared" si="152"/>
        <v>1</v>
      </c>
      <c r="D274" s="60">
        <f t="shared" si="155"/>
        <v>151</v>
      </c>
      <c r="E274" s="241">
        <f t="shared" si="154"/>
        <v>0.36739659367396593</v>
      </c>
      <c r="I274" s="51"/>
      <c r="J274" s="173"/>
      <c r="L274" s="55"/>
      <c r="M274" s="55"/>
      <c r="N274" s="55"/>
      <c r="O274" s="55"/>
      <c r="P274" s="55"/>
      <c r="Q274" s="55"/>
      <c r="R274" s="55"/>
      <c r="S274" s="55"/>
      <c r="T274" s="55"/>
      <c r="U274" s="55"/>
      <c r="V274" s="55"/>
      <c r="W274" s="55"/>
      <c r="X274" s="55"/>
      <c r="Y274" s="55"/>
      <c r="Z274" s="55"/>
      <c r="BR274" s="161"/>
    </row>
    <row r="275" spans="2:70" x14ac:dyDescent="0.25">
      <c r="B275" s="239">
        <v>43100</v>
      </c>
      <c r="C275" s="60">
        <f t="shared" si="152"/>
        <v>0</v>
      </c>
      <c r="D275" s="60">
        <f t="shared" si="155"/>
        <v>151</v>
      </c>
      <c r="E275" s="241">
        <f t="shared" si="154"/>
        <v>0.36739659367396593</v>
      </c>
      <c r="I275" s="51"/>
      <c r="J275" s="173"/>
      <c r="L275" s="55"/>
      <c r="M275" s="55"/>
      <c r="N275" s="55"/>
      <c r="O275" s="55"/>
      <c r="P275" s="55"/>
      <c r="Q275" s="55"/>
      <c r="R275" s="55"/>
      <c r="S275" s="55"/>
      <c r="T275" s="55"/>
      <c r="U275" s="55"/>
      <c r="V275" s="55"/>
      <c r="W275" s="55"/>
      <c r="X275" s="55"/>
      <c r="Y275" s="55"/>
      <c r="Z275" s="55"/>
      <c r="BR275" s="161"/>
    </row>
    <row r="276" spans="2:70" x14ac:dyDescent="0.25">
      <c r="B276" s="239">
        <v>43101</v>
      </c>
      <c r="C276" s="60">
        <f t="shared" si="152"/>
        <v>0</v>
      </c>
      <c r="D276" s="60">
        <f t="shared" si="155"/>
        <v>151</v>
      </c>
      <c r="E276" s="241">
        <f t="shared" si="154"/>
        <v>0.36739659367396593</v>
      </c>
      <c r="I276" s="51"/>
      <c r="J276" s="173"/>
      <c r="L276" s="55"/>
      <c r="M276" s="55"/>
      <c r="N276" s="55"/>
      <c r="O276" s="55"/>
      <c r="P276" s="55"/>
      <c r="Q276" s="55"/>
      <c r="R276" s="55"/>
      <c r="S276" s="55"/>
      <c r="T276" s="55"/>
      <c r="U276" s="55"/>
      <c r="V276" s="55"/>
      <c r="W276" s="55"/>
      <c r="X276" s="55"/>
      <c r="Y276" s="55"/>
      <c r="Z276" s="55"/>
      <c r="BR276" s="161"/>
    </row>
    <row r="277" spans="2:70" x14ac:dyDescent="0.25">
      <c r="B277" s="239">
        <v>43102</v>
      </c>
      <c r="C277" s="60">
        <f t="shared" ref="C277:C294" si="156">+COUNTIF($C$7:$C$215,B277)</f>
        <v>0</v>
      </c>
      <c r="D277" s="60">
        <f t="shared" si="155"/>
        <v>151</v>
      </c>
      <c r="E277" s="241">
        <f t="shared" si="154"/>
        <v>0.36739659367396593</v>
      </c>
      <c r="I277" s="51"/>
      <c r="J277" s="173"/>
      <c r="L277" s="55"/>
      <c r="M277" s="55"/>
      <c r="N277" s="55"/>
      <c r="O277" s="55"/>
      <c r="P277" s="55"/>
      <c r="Q277" s="55"/>
      <c r="R277" s="55"/>
      <c r="S277" s="55"/>
      <c r="T277" s="55"/>
      <c r="U277" s="55"/>
      <c r="V277" s="55"/>
      <c r="W277" s="55"/>
      <c r="X277" s="55"/>
      <c r="Y277" s="55"/>
      <c r="Z277" s="55"/>
      <c r="BR277" s="161"/>
    </row>
    <row r="278" spans="2:70" x14ac:dyDescent="0.25">
      <c r="B278" s="239">
        <v>43103</v>
      </c>
      <c r="C278" s="60">
        <f t="shared" si="156"/>
        <v>0</v>
      </c>
      <c r="D278" s="60">
        <f t="shared" si="155"/>
        <v>151</v>
      </c>
      <c r="E278" s="241">
        <f t="shared" si="154"/>
        <v>0.36739659367396593</v>
      </c>
      <c r="I278" s="51"/>
      <c r="J278" s="173"/>
      <c r="L278" s="55"/>
      <c r="M278" s="55"/>
      <c r="N278" s="55"/>
      <c r="O278" s="55"/>
      <c r="P278" s="55"/>
      <c r="Q278" s="55"/>
      <c r="R278" s="55"/>
      <c r="S278" s="55"/>
      <c r="T278" s="55"/>
      <c r="U278" s="55"/>
      <c r="V278" s="55"/>
      <c r="W278" s="55"/>
      <c r="X278" s="55"/>
      <c r="Y278" s="55"/>
      <c r="Z278" s="55"/>
      <c r="BR278" s="161"/>
    </row>
    <row r="279" spans="2:70" x14ac:dyDescent="0.25">
      <c r="B279" s="239">
        <v>43104</v>
      </c>
      <c r="C279" s="60">
        <f t="shared" si="156"/>
        <v>0</v>
      </c>
      <c r="D279" s="60">
        <f t="shared" si="155"/>
        <v>151</v>
      </c>
      <c r="E279" s="241">
        <f t="shared" si="154"/>
        <v>0.36739659367396593</v>
      </c>
      <c r="I279" s="51"/>
      <c r="J279" s="173"/>
      <c r="L279" s="55"/>
      <c r="M279" s="55"/>
      <c r="N279" s="55"/>
      <c r="O279" s="55"/>
      <c r="P279" s="55"/>
      <c r="Q279" s="55"/>
      <c r="R279" s="55"/>
      <c r="S279" s="55"/>
      <c r="T279" s="55"/>
      <c r="U279" s="55"/>
      <c r="V279" s="55"/>
      <c r="W279" s="55"/>
      <c r="X279" s="55"/>
      <c r="Y279" s="55"/>
      <c r="Z279" s="55"/>
      <c r="BR279" s="161"/>
    </row>
    <row r="280" spans="2:70" x14ac:dyDescent="0.25">
      <c r="B280" s="239">
        <v>43105</v>
      </c>
      <c r="C280" s="60">
        <f t="shared" si="156"/>
        <v>0</v>
      </c>
      <c r="D280" s="60">
        <f t="shared" si="155"/>
        <v>151</v>
      </c>
      <c r="E280" s="241">
        <f t="shared" si="154"/>
        <v>0.36739659367396593</v>
      </c>
      <c r="I280" s="51"/>
      <c r="J280" s="173"/>
      <c r="L280" s="55"/>
      <c r="M280" s="55"/>
      <c r="N280" s="55"/>
      <c r="O280" s="55"/>
      <c r="P280" s="55"/>
      <c r="Q280" s="55"/>
      <c r="R280" s="55"/>
      <c r="S280" s="55"/>
      <c r="T280" s="55"/>
      <c r="U280" s="55"/>
      <c r="V280" s="55"/>
      <c r="W280" s="55"/>
      <c r="X280" s="55"/>
      <c r="Y280" s="55"/>
      <c r="Z280" s="55"/>
      <c r="BR280" s="161"/>
    </row>
    <row r="281" spans="2:70" x14ac:dyDescent="0.25">
      <c r="B281" s="239">
        <v>43106</v>
      </c>
      <c r="C281" s="60">
        <f t="shared" si="156"/>
        <v>0</v>
      </c>
      <c r="D281" s="60">
        <f t="shared" si="155"/>
        <v>151</v>
      </c>
      <c r="E281" s="241">
        <f t="shared" si="154"/>
        <v>0.36739659367396593</v>
      </c>
      <c r="I281" s="51"/>
      <c r="J281" s="173"/>
      <c r="L281" s="55"/>
      <c r="M281" s="55"/>
      <c r="N281" s="55"/>
      <c r="O281" s="55"/>
      <c r="P281" s="55"/>
      <c r="Q281" s="55"/>
      <c r="R281" s="55"/>
      <c r="S281" s="55"/>
      <c r="T281" s="55"/>
      <c r="U281" s="55"/>
      <c r="V281" s="55"/>
      <c r="W281" s="55"/>
      <c r="X281" s="55"/>
      <c r="Y281" s="55"/>
      <c r="Z281" s="55"/>
      <c r="BR281" s="161"/>
    </row>
    <row r="282" spans="2:70" x14ac:dyDescent="0.25">
      <c r="B282" s="239">
        <v>43107</v>
      </c>
      <c r="C282" s="60">
        <f t="shared" si="156"/>
        <v>0</v>
      </c>
      <c r="D282" s="60">
        <f t="shared" si="155"/>
        <v>151</v>
      </c>
      <c r="E282" s="241">
        <f t="shared" si="154"/>
        <v>0.36739659367396593</v>
      </c>
      <c r="I282" s="51"/>
      <c r="J282" s="173"/>
      <c r="L282" s="55"/>
      <c r="M282" s="55"/>
      <c r="N282" s="55"/>
      <c r="O282" s="55"/>
      <c r="P282" s="55"/>
      <c r="Q282" s="55"/>
      <c r="R282" s="55"/>
      <c r="S282" s="55"/>
      <c r="T282" s="55"/>
      <c r="U282" s="55"/>
      <c r="V282" s="55"/>
      <c r="W282" s="55"/>
      <c r="X282" s="55"/>
      <c r="Y282" s="55"/>
      <c r="Z282" s="55"/>
      <c r="BR282" s="161"/>
    </row>
    <row r="283" spans="2:70" x14ac:dyDescent="0.25">
      <c r="B283" s="239">
        <v>43108</v>
      </c>
      <c r="C283" s="60">
        <f t="shared" si="156"/>
        <v>1</v>
      </c>
      <c r="D283" s="60">
        <f t="shared" si="155"/>
        <v>152</v>
      </c>
      <c r="E283" s="241">
        <f t="shared" si="154"/>
        <v>0.36982968369829683</v>
      </c>
      <c r="I283" s="51"/>
      <c r="J283" s="173"/>
      <c r="L283" s="55"/>
      <c r="M283" s="55"/>
      <c r="N283" s="55"/>
      <c r="O283" s="55"/>
      <c r="P283" s="55"/>
      <c r="Q283" s="55"/>
      <c r="R283" s="55"/>
      <c r="S283" s="55"/>
      <c r="T283" s="55"/>
      <c r="U283" s="55"/>
      <c r="V283" s="55"/>
      <c r="W283" s="55"/>
      <c r="X283" s="55"/>
      <c r="Y283" s="55"/>
      <c r="Z283" s="55"/>
      <c r="BR283" s="161"/>
    </row>
    <row r="284" spans="2:70" x14ac:dyDescent="0.25">
      <c r="B284" s="239">
        <v>43109</v>
      </c>
      <c r="C284" s="60">
        <f t="shared" si="156"/>
        <v>24</v>
      </c>
      <c r="D284" s="60">
        <f t="shared" si="155"/>
        <v>176</v>
      </c>
      <c r="E284" s="241">
        <f t="shared" si="154"/>
        <v>0.42822384428223842</v>
      </c>
      <c r="I284" s="51"/>
      <c r="J284" s="173"/>
      <c r="L284" s="55"/>
      <c r="M284" s="55"/>
      <c r="N284" s="55"/>
      <c r="O284" s="55"/>
      <c r="P284" s="55"/>
      <c r="Q284" s="55"/>
      <c r="R284" s="55"/>
      <c r="S284" s="55"/>
      <c r="T284" s="55"/>
      <c r="U284" s="55"/>
      <c r="V284" s="55"/>
      <c r="W284" s="55"/>
      <c r="X284" s="55"/>
      <c r="Y284" s="55"/>
      <c r="Z284" s="55"/>
      <c r="BR284" s="161"/>
    </row>
    <row r="285" spans="2:70" x14ac:dyDescent="0.25">
      <c r="B285" s="239">
        <v>43110</v>
      </c>
      <c r="C285" s="51">
        <f t="shared" si="156"/>
        <v>3</v>
      </c>
      <c r="D285" s="60">
        <f t="shared" si="155"/>
        <v>179</v>
      </c>
      <c r="E285" s="241">
        <f t="shared" si="154"/>
        <v>0.43552311435523117</v>
      </c>
      <c r="F285" s="176"/>
      <c r="G285" s="176"/>
      <c r="I285" s="51"/>
      <c r="J285" s="173"/>
      <c r="L285" s="55"/>
      <c r="M285" s="55"/>
      <c r="N285" s="55"/>
      <c r="O285" s="55"/>
      <c r="P285" s="55"/>
      <c r="Q285" s="55"/>
      <c r="R285" s="55"/>
      <c r="S285" s="55"/>
      <c r="T285" s="55"/>
      <c r="U285" s="55"/>
      <c r="V285" s="55"/>
      <c r="W285" s="55"/>
      <c r="X285" s="55"/>
      <c r="Y285" s="55"/>
      <c r="Z285" s="55"/>
      <c r="BR285" s="161"/>
    </row>
    <row r="286" spans="2:70" x14ac:dyDescent="0.25">
      <c r="B286" s="239">
        <v>43111</v>
      </c>
      <c r="C286" s="51">
        <f t="shared" si="156"/>
        <v>3</v>
      </c>
      <c r="D286" s="60">
        <f t="shared" si="155"/>
        <v>182</v>
      </c>
      <c r="E286" s="241">
        <f t="shared" si="154"/>
        <v>0.44282238442822386</v>
      </c>
      <c r="F286" s="176"/>
      <c r="G286" s="176"/>
      <c r="I286" s="51"/>
      <c r="J286" s="173"/>
      <c r="L286" s="55"/>
      <c r="M286" s="55"/>
      <c r="N286" s="55"/>
      <c r="O286" s="55"/>
      <c r="P286" s="55"/>
      <c r="Q286" s="55"/>
      <c r="R286" s="55"/>
      <c r="S286" s="55"/>
      <c r="T286" s="55"/>
      <c r="U286" s="55"/>
      <c r="V286" s="55"/>
      <c r="W286" s="55"/>
      <c r="X286" s="55"/>
      <c r="Y286" s="55"/>
      <c r="Z286" s="55"/>
      <c r="BR286" s="161"/>
    </row>
    <row r="287" spans="2:70" x14ac:dyDescent="0.25">
      <c r="B287" s="239">
        <v>43112</v>
      </c>
      <c r="C287" s="60">
        <f t="shared" si="156"/>
        <v>3</v>
      </c>
      <c r="D287" s="60">
        <f t="shared" si="155"/>
        <v>185</v>
      </c>
      <c r="E287" s="241">
        <f t="shared" si="154"/>
        <v>0.45012165450121655</v>
      </c>
      <c r="F287" s="176"/>
      <c r="G287" s="176"/>
      <c r="I287" s="51"/>
      <c r="J287" s="173"/>
      <c r="L287" s="55"/>
      <c r="M287" s="55"/>
      <c r="N287" s="55"/>
      <c r="O287" s="55"/>
      <c r="P287" s="55"/>
      <c r="Q287" s="55"/>
      <c r="R287" s="55"/>
      <c r="S287" s="55"/>
      <c r="T287" s="55"/>
      <c r="U287" s="55"/>
      <c r="V287" s="55"/>
      <c r="W287" s="55"/>
      <c r="X287" s="55"/>
      <c r="Y287" s="55"/>
      <c r="Z287" s="55"/>
      <c r="BR287" s="161"/>
    </row>
    <row r="288" spans="2:70" x14ac:dyDescent="0.25">
      <c r="B288" s="239">
        <v>43113</v>
      </c>
      <c r="C288" s="60">
        <f t="shared" si="156"/>
        <v>3</v>
      </c>
      <c r="D288" s="60">
        <f t="shared" si="155"/>
        <v>188</v>
      </c>
      <c r="E288" s="241">
        <f t="shared" si="154"/>
        <v>0.45742092457420924</v>
      </c>
      <c r="F288" s="176"/>
      <c r="G288" s="176"/>
      <c r="I288" s="51"/>
      <c r="J288" s="173"/>
      <c r="L288" s="55"/>
      <c r="M288" s="55"/>
      <c r="N288" s="55"/>
      <c r="O288" s="55"/>
      <c r="P288" s="55"/>
      <c r="Q288" s="55"/>
      <c r="R288" s="55"/>
      <c r="S288" s="55"/>
      <c r="T288" s="55"/>
      <c r="U288" s="55"/>
      <c r="V288" s="55"/>
      <c r="W288" s="55"/>
      <c r="X288" s="55"/>
      <c r="Y288" s="55"/>
      <c r="Z288" s="55"/>
      <c r="BR288" s="161"/>
    </row>
    <row r="289" spans="2:70" x14ac:dyDescent="0.25">
      <c r="B289" s="239">
        <v>43114</v>
      </c>
      <c r="C289" s="60">
        <f t="shared" si="156"/>
        <v>0</v>
      </c>
      <c r="D289" s="60">
        <f t="shared" si="155"/>
        <v>188</v>
      </c>
      <c r="E289" s="241">
        <f t="shared" si="154"/>
        <v>0.45742092457420924</v>
      </c>
      <c r="F289" s="176"/>
      <c r="G289" s="176"/>
      <c r="I289" s="51"/>
      <c r="J289" s="173"/>
      <c r="L289" s="55"/>
      <c r="M289" s="55"/>
      <c r="N289" s="55"/>
      <c r="O289" s="55"/>
      <c r="P289" s="55"/>
      <c r="Q289" s="55"/>
      <c r="R289" s="55"/>
      <c r="S289" s="55"/>
      <c r="T289" s="55"/>
      <c r="U289" s="55"/>
      <c r="V289" s="55"/>
      <c r="W289" s="55"/>
      <c r="X289" s="55"/>
      <c r="Y289" s="55"/>
      <c r="Z289" s="55"/>
      <c r="BR289" s="161"/>
    </row>
    <row r="290" spans="2:70" x14ac:dyDescent="0.25">
      <c r="B290" s="239">
        <v>43115</v>
      </c>
      <c r="C290" s="60">
        <f t="shared" si="156"/>
        <v>2</v>
      </c>
      <c r="D290" s="60">
        <f t="shared" si="155"/>
        <v>190</v>
      </c>
      <c r="E290" s="241">
        <f t="shared" si="154"/>
        <v>0.46228710462287104</v>
      </c>
      <c r="F290" s="176"/>
      <c r="G290" s="176"/>
      <c r="I290" s="51"/>
      <c r="J290" s="173"/>
      <c r="L290" s="55"/>
      <c r="M290" s="55"/>
      <c r="N290" s="55"/>
      <c r="O290" s="55"/>
      <c r="P290" s="55"/>
      <c r="Q290" s="55"/>
      <c r="R290" s="55"/>
      <c r="S290" s="55"/>
      <c r="T290" s="55"/>
      <c r="U290" s="55"/>
      <c r="V290" s="55"/>
      <c r="W290" s="55"/>
      <c r="X290" s="55"/>
      <c r="Y290" s="55"/>
      <c r="Z290" s="55"/>
      <c r="BR290" s="161"/>
    </row>
    <row r="291" spans="2:70" x14ac:dyDescent="0.25">
      <c r="B291" s="239">
        <v>43116</v>
      </c>
      <c r="C291" s="60">
        <f t="shared" si="156"/>
        <v>3</v>
      </c>
      <c r="D291" s="60">
        <f t="shared" si="155"/>
        <v>193</v>
      </c>
      <c r="E291" s="241">
        <f t="shared" si="154"/>
        <v>0.46958637469586373</v>
      </c>
      <c r="F291" s="176"/>
      <c r="G291" s="176"/>
      <c r="I291" s="51"/>
      <c r="J291" s="173"/>
      <c r="L291" s="55"/>
      <c r="M291" s="55"/>
      <c r="N291" s="55"/>
      <c r="O291" s="55"/>
      <c r="P291" s="55"/>
      <c r="Q291" s="55"/>
      <c r="R291" s="55"/>
      <c r="S291" s="55"/>
      <c r="T291" s="55"/>
      <c r="U291" s="55"/>
      <c r="V291" s="55"/>
      <c r="W291" s="55"/>
      <c r="X291" s="55"/>
      <c r="Y291" s="55"/>
      <c r="Z291" s="55"/>
      <c r="BR291" s="161"/>
    </row>
    <row r="292" spans="2:70" x14ac:dyDescent="0.25">
      <c r="B292" s="239">
        <v>43117</v>
      </c>
      <c r="C292" s="60">
        <f t="shared" si="156"/>
        <v>1</v>
      </c>
      <c r="D292" s="60">
        <f t="shared" si="155"/>
        <v>194</v>
      </c>
      <c r="E292" s="241">
        <f t="shared" si="154"/>
        <v>0.47201946472019463</v>
      </c>
      <c r="F292" s="176"/>
      <c r="G292" s="176"/>
      <c r="I292" s="51"/>
      <c r="J292" s="173"/>
      <c r="L292" s="55"/>
      <c r="M292" s="55"/>
      <c r="N292" s="55"/>
      <c r="O292" s="55"/>
      <c r="P292" s="55"/>
      <c r="Q292" s="55"/>
      <c r="R292" s="55"/>
      <c r="S292" s="55"/>
      <c r="T292" s="55"/>
      <c r="U292" s="55"/>
      <c r="V292" s="55"/>
      <c r="W292" s="55"/>
      <c r="X292" s="55"/>
      <c r="Y292" s="55"/>
      <c r="Z292" s="55"/>
      <c r="BR292" s="161"/>
    </row>
    <row r="293" spans="2:70" x14ac:dyDescent="0.25">
      <c r="B293" s="239">
        <v>43118</v>
      </c>
      <c r="C293" s="60">
        <f t="shared" si="156"/>
        <v>1</v>
      </c>
      <c r="D293" s="60">
        <f t="shared" si="155"/>
        <v>195</v>
      </c>
      <c r="E293" s="241">
        <f t="shared" si="154"/>
        <v>0.47445255474452552</v>
      </c>
      <c r="F293" s="176"/>
      <c r="G293" s="176"/>
      <c r="I293" s="51"/>
      <c r="J293" s="173"/>
      <c r="L293" s="55"/>
      <c r="M293" s="55"/>
      <c r="N293" s="55"/>
      <c r="O293" s="55"/>
      <c r="P293" s="55"/>
      <c r="Q293" s="55"/>
      <c r="R293" s="55"/>
      <c r="S293" s="55"/>
      <c r="T293" s="55"/>
      <c r="U293" s="55"/>
      <c r="V293" s="55"/>
      <c r="W293" s="55"/>
      <c r="X293" s="55"/>
      <c r="Y293" s="55"/>
      <c r="Z293" s="55"/>
      <c r="BR293" s="161"/>
    </row>
    <row r="294" spans="2:70" x14ac:dyDescent="0.25">
      <c r="B294" s="240">
        <v>43119</v>
      </c>
      <c r="C294" s="194">
        <f t="shared" si="156"/>
        <v>13</v>
      </c>
      <c r="D294" s="194">
        <f t="shared" si="155"/>
        <v>208</v>
      </c>
      <c r="E294" s="242">
        <f t="shared" si="154"/>
        <v>0.5060827250608273</v>
      </c>
      <c r="F294" s="176"/>
      <c r="G294" s="176"/>
      <c r="I294" s="51"/>
      <c r="J294" s="51"/>
      <c r="L294" s="55"/>
      <c r="M294" s="55"/>
      <c r="N294" s="55"/>
      <c r="O294" s="55"/>
      <c r="P294" s="55"/>
      <c r="Q294" s="55"/>
      <c r="R294" s="55"/>
      <c r="S294" s="55"/>
      <c r="T294" s="55"/>
      <c r="U294" s="55"/>
      <c r="V294" s="55"/>
      <c r="W294" s="55"/>
      <c r="X294" s="55"/>
      <c r="Y294" s="55"/>
      <c r="Z294" s="55"/>
      <c r="BR294" s="161"/>
    </row>
    <row r="295" spans="2:70" x14ac:dyDescent="0.25">
      <c r="D295" s="51"/>
      <c r="I295" s="51"/>
      <c r="J295" s="51"/>
      <c r="L295" s="55"/>
      <c r="M295" s="55"/>
      <c r="N295" s="55"/>
      <c r="O295" s="55"/>
      <c r="P295" s="55"/>
      <c r="Q295" s="55"/>
      <c r="R295" s="55"/>
      <c r="S295" s="55"/>
      <c r="T295" s="55"/>
      <c r="U295" s="55"/>
      <c r="V295" s="55"/>
      <c r="W295" s="55"/>
      <c r="X295" s="55"/>
      <c r="Y295" s="55"/>
      <c r="Z295" s="55"/>
      <c r="BR295" s="161"/>
    </row>
    <row r="296" spans="2:70" x14ac:dyDescent="0.25">
      <c r="D296" s="51"/>
      <c r="I296" s="51"/>
      <c r="J296" s="51"/>
      <c r="L296" s="55"/>
      <c r="M296" s="55"/>
      <c r="N296" s="55"/>
      <c r="O296" s="55"/>
      <c r="P296" s="55"/>
      <c r="Q296" s="55"/>
      <c r="R296" s="55"/>
      <c r="S296" s="55"/>
      <c r="T296" s="55"/>
      <c r="U296" s="55"/>
      <c r="V296" s="55"/>
      <c r="W296" s="55"/>
      <c r="X296" s="55"/>
      <c r="Y296" s="55"/>
      <c r="Z296" s="55"/>
      <c r="BR296" s="161"/>
    </row>
    <row r="297" spans="2:70" x14ac:dyDescent="0.25">
      <c r="B297" s="51"/>
      <c r="C297" s="51">
        <f>SUM(G245:G252)</f>
        <v>0.82845188284518834</v>
      </c>
      <c r="D297" s="51"/>
      <c r="I297" s="51"/>
      <c r="J297" s="51"/>
      <c r="L297" s="55"/>
      <c r="M297" s="55"/>
      <c r="N297" s="55"/>
      <c r="O297" s="55"/>
      <c r="P297" s="55"/>
      <c r="Q297" s="55"/>
      <c r="R297" s="55"/>
      <c r="S297" s="55"/>
      <c r="T297" s="55"/>
      <c r="U297" s="55"/>
      <c r="V297" s="55"/>
      <c r="W297" s="55"/>
      <c r="X297" s="55"/>
      <c r="Y297" s="55"/>
      <c r="Z297" s="55"/>
      <c r="BR297" s="161"/>
    </row>
    <row r="298" spans="2:70" x14ac:dyDescent="0.25">
      <c r="B298" s="51"/>
      <c r="C298" s="51"/>
      <c r="D298" s="51"/>
      <c r="I298" s="51"/>
      <c r="J298" s="51"/>
      <c r="L298" s="55"/>
      <c r="M298" s="55"/>
      <c r="N298" s="55"/>
      <c r="O298" s="55"/>
      <c r="P298" s="55"/>
      <c r="Q298" s="55"/>
      <c r="R298" s="55"/>
      <c r="S298" s="55"/>
      <c r="T298" s="55"/>
      <c r="U298" s="55"/>
      <c r="V298" s="55"/>
      <c r="W298" s="55"/>
      <c r="X298" s="55"/>
      <c r="Y298" s="55"/>
      <c r="Z298" s="55"/>
      <c r="BR298" s="161"/>
    </row>
    <row r="299" spans="2:70" x14ac:dyDescent="0.25">
      <c r="B299" s="51"/>
      <c r="C299" s="51"/>
      <c r="D299" s="51"/>
      <c r="I299" s="51"/>
      <c r="J299" s="51"/>
      <c r="L299" s="55"/>
      <c r="M299" s="55"/>
      <c r="N299" s="55"/>
      <c r="O299" s="55"/>
      <c r="P299" s="55"/>
      <c r="Q299" s="55"/>
      <c r="R299" s="55"/>
      <c r="S299" s="55"/>
      <c r="T299" s="55"/>
      <c r="U299" s="55"/>
      <c r="V299" s="55"/>
      <c r="W299" s="55"/>
      <c r="X299" s="55"/>
      <c r="Y299" s="55"/>
      <c r="Z299" s="55"/>
      <c r="BR299" s="161"/>
    </row>
    <row r="300" spans="2:70" x14ac:dyDescent="0.25">
      <c r="B300" s="51"/>
      <c r="C300" s="51"/>
      <c r="D300" s="51"/>
      <c r="I300" s="51"/>
      <c r="J300" s="51"/>
      <c r="L300" s="55"/>
      <c r="M300" s="55"/>
      <c r="N300" s="55"/>
      <c r="O300" s="55"/>
      <c r="P300" s="55"/>
      <c r="Q300" s="55"/>
      <c r="R300" s="55"/>
      <c r="S300" s="55"/>
      <c r="T300" s="55"/>
      <c r="U300" s="55"/>
      <c r="V300" s="55"/>
      <c r="W300" s="55"/>
      <c r="X300" s="55"/>
      <c r="Y300" s="55"/>
      <c r="Z300" s="55"/>
      <c r="BR300" s="161"/>
    </row>
    <row r="301" spans="2:70" x14ac:dyDescent="0.25">
      <c r="B301" s="51"/>
      <c r="C301" s="51"/>
      <c r="D301" s="51"/>
      <c r="I301" s="51"/>
      <c r="J301" s="51"/>
      <c r="L301" s="55"/>
      <c r="M301" s="55"/>
      <c r="N301" s="55"/>
      <c r="O301" s="55"/>
      <c r="P301" s="55"/>
      <c r="Q301" s="55"/>
      <c r="R301" s="55"/>
      <c r="S301" s="55"/>
      <c r="T301" s="55"/>
      <c r="U301" s="55"/>
      <c r="V301" s="55"/>
      <c r="W301" s="55"/>
      <c r="X301" s="55"/>
      <c r="Y301" s="55"/>
      <c r="Z301" s="55"/>
      <c r="BR301" s="161"/>
    </row>
    <row r="302" spans="2:70" x14ac:dyDescent="0.25">
      <c r="B302" s="51"/>
      <c r="C302" s="51"/>
      <c r="D302" s="51"/>
      <c r="I302" s="51"/>
      <c r="J302" s="51"/>
      <c r="L302" s="55"/>
      <c r="M302" s="55"/>
      <c r="N302" s="55"/>
      <c r="O302" s="55"/>
      <c r="P302" s="55"/>
      <c r="Q302" s="55"/>
      <c r="R302" s="55"/>
      <c r="S302" s="55"/>
      <c r="T302" s="55"/>
      <c r="U302" s="55"/>
      <c r="V302" s="55"/>
      <c r="W302" s="55"/>
      <c r="X302" s="55"/>
      <c r="Y302" s="55"/>
      <c r="Z302" s="55"/>
      <c r="BR302" s="161"/>
    </row>
    <row r="303" spans="2:70" x14ac:dyDescent="0.25">
      <c r="B303" s="51"/>
      <c r="C303" s="51"/>
      <c r="D303" s="51"/>
      <c r="I303" s="51"/>
      <c r="J303" s="51"/>
      <c r="L303" s="55"/>
      <c r="M303" s="55"/>
      <c r="N303" s="55"/>
      <c r="O303" s="55"/>
      <c r="P303" s="55"/>
      <c r="Q303" s="55"/>
      <c r="R303" s="55"/>
      <c r="S303" s="55"/>
      <c r="T303" s="55"/>
      <c r="U303" s="55"/>
      <c r="V303" s="55"/>
      <c r="W303" s="55"/>
      <c r="X303" s="55"/>
      <c r="Y303" s="55"/>
      <c r="Z303" s="55"/>
      <c r="BR303" s="161"/>
    </row>
    <row r="304" spans="2:70" x14ac:dyDescent="0.25">
      <c r="B304" s="51"/>
      <c r="C304" s="51"/>
      <c r="D304" s="51"/>
      <c r="I304" s="51"/>
      <c r="J304" s="51"/>
      <c r="L304" s="55"/>
      <c r="M304" s="55"/>
      <c r="N304" s="55"/>
      <c r="O304" s="55"/>
      <c r="P304" s="55"/>
      <c r="Q304" s="55"/>
      <c r="R304" s="55"/>
      <c r="S304" s="55"/>
      <c r="T304" s="55"/>
      <c r="U304" s="55"/>
      <c r="V304" s="55"/>
      <c r="W304" s="55"/>
      <c r="X304" s="55"/>
      <c r="Y304" s="55"/>
      <c r="Z304" s="55"/>
      <c r="BR304" s="161"/>
    </row>
    <row r="305" spans="2:70" x14ac:dyDescent="0.25">
      <c r="B305" s="51"/>
      <c r="C305" s="51"/>
      <c r="D305" s="51"/>
      <c r="I305" s="51"/>
      <c r="J305" s="51"/>
      <c r="L305" s="55"/>
      <c r="M305" s="55"/>
      <c r="N305" s="55"/>
      <c r="O305" s="55"/>
      <c r="P305" s="55"/>
      <c r="Q305" s="55"/>
      <c r="R305" s="55"/>
      <c r="S305" s="55"/>
      <c r="T305" s="55"/>
      <c r="U305" s="55"/>
      <c r="V305" s="55"/>
      <c r="W305" s="55"/>
      <c r="X305" s="55"/>
      <c r="Y305" s="55"/>
      <c r="Z305" s="55"/>
      <c r="BR305" s="161"/>
    </row>
    <row r="306" spans="2:70" x14ac:dyDescent="0.25">
      <c r="B306" s="51"/>
      <c r="C306" s="51"/>
      <c r="D306" s="51"/>
      <c r="I306" s="51"/>
      <c r="J306" s="51"/>
      <c r="L306" s="55"/>
      <c r="M306" s="55"/>
      <c r="N306" s="55"/>
      <c r="O306" s="55"/>
      <c r="P306" s="55"/>
      <c r="Q306" s="55"/>
      <c r="R306" s="55"/>
      <c r="S306" s="55"/>
      <c r="T306" s="55"/>
      <c r="U306" s="55"/>
      <c r="V306" s="55"/>
      <c r="W306" s="55"/>
      <c r="X306" s="55"/>
      <c r="Y306" s="55"/>
      <c r="Z306" s="55"/>
      <c r="BR306" s="161"/>
    </row>
    <row r="307" spans="2:70" x14ac:dyDescent="0.25">
      <c r="B307" s="51"/>
      <c r="C307" s="51"/>
      <c r="D307" s="51"/>
      <c r="I307" s="51"/>
      <c r="J307" s="51"/>
      <c r="L307" s="55"/>
      <c r="M307" s="55"/>
      <c r="N307" s="55"/>
      <c r="O307" s="55"/>
      <c r="P307" s="55"/>
      <c r="Q307" s="55"/>
      <c r="R307" s="55"/>
      <c r="S307" s="55"/>
      <c r="T307" s="55"/>
      <c r="U307" s="55"/>
      <c r="V307" s="55"/>
      <c r="W307" s="55"/>
      <c r="X307" s="55"/>
      <c r="Y307" s="55"/>
      <c r="Z307" s="55"/>
      <c r="BR307" s="161"/>
    </row>
    <row r="308" spans="2:70" x14ac:dyDescent="0.25">
      <c r="B308" s="51"/>
      <c r="C308" s="51"/>
      <c r="D308" s="51"/>
      <c r="I308" s="51"/>
      <c r="J308" s="51"/>
      <c r="L308" s="55"/>
      <c r="M308" s="55"/>
      <c r="N308" s="55"/>
      <c r="O308" s="55"/>
      <c r="P308" s="55"/>
      <c r="Q308" s="55"/>
      <c r="R308" s="55"/>
      <c r="S308" s="55"/>
      <c r="T308" s="55"/>
      <c r="U308" s="55"/>
      <c r="V308" s="55"/>
      <c r="W308" s="55"/>
      <c r="X308" s="55"/>
      <c r="Y308" s="55"/>
      <c r="Z308" s="55"/>
      <c r="BR308" s="161"/>
    </row>
    <row r="309" spans="2:70" x14ac:dyDescent="0.25">
      <c r="B309" s="51"/>
      <c r="C309" s="51"/>
      <c r="D309" s="51"/>
      <c r="I309" s="51"/>
      <c r="J309" s="51"/>
      <c r="L309" s="55"/>
      <c r="M309" s="55"/>
      <c r="N309" s="55"/>
      <c r="O309" s="55"/>
      <c r="P309" s="55"/>
      <c r="Q309" s="55"/>
      <c r="R309" s="55"/>
      <c r="S309" s="55"/>
      <c r="T309" s="55"/>
      <c r="U309" s="55"/>
      <c r="V309" s="55"/>
      <c r="W309" s="55"/>
      <c r="X309" s="55"/>
      <c r="Y309" s="55"/>
      <c r="Z309" s="55"/>
      <c r="BR309" s="161"/>
    </row>
    <row r="310" spans="2:70" x14ac:dyDescent="0.25">
      <c r="B310" s="51"/>
      <c r="C310" s="51"/>
      <c r="D310" s="51"/>
      <c r="I310" s="51"/>
      <c r="J310" s="51"/>
      <c r="L310" s="55"/>
      <c r="M310" s="55"/>
      <c r="N310" s="55"/>
      <c r="O310" s="55"/>
      <c r="P310" s="55"/>
      <c r="Q310" s="55"/>
      <c r="R310" s="55"/>
      <c r="S310" s="55"/>
      <c r="T310" s="55"/>
      <c r="U310" s="55"/>
      <c r="V310" s="55"/>
      <c r="W310" s="55"/>
      <c r="X310" s="55"/>
      <c r="Y310" s="55"/>
      <c r="Z310" s="55"/>
      <c r="BR310" s="161"/>
    </row>
    <row r="311" spans="2:70" x14ac:dyDescent="0.25">
      <c r="B311" s="51"/>
      <c r="C311" s="51"/>
      <c r="D311" s="51"/>
      <c r="I311" s="51"/>
      <c r="J311" s="51"/>
      <c r="L311" s="55"/>
      <c r="M311" s="55"/>
      <c r="N311" s="55"/>
      <c r="O311" s="55"/>
      <c r="P311" s="55"/>
      <c r="Q311" s="55"/>
      <c r="R311" s="55"/>
      <c r="S311" s="55"/>
      <c r="T311" s="55"/>
      <c r="U311" s="55"/>
      <c r="V311" s="55"/>
      <c r="W311" s="55"/>
      <c r="X311" s="55"/>
      <c r="Y311" s="55"/>
      <c r="Z311" s="55"/>
      <c r="BR311" s="161"/>
    </row>
    <row r="312" spans="2:70" x14ac:dyDescent="0.25">
      <c r="B312" s="51"/>
      <c r="C312" s="51"/>
      <c r="D312" s="51"/>
      <c r="I312" s="51"/>
      <c r="J312" s="51"/>
      <c r="L312" s="55"/>
      <c r="M312" s="55"/>
      <c r="N312" s="55"/>
      <c r="O312" s="55"/>
      <c r="P312" s="55"/>
      <c r="Q312" s="55"/>
      <c r="R312" s="55"/>
      <c r="S312" s="55"/>
      <c r="T312" s="55"/>
      <c r="U312" s="55"/>
      <c r="V312" s="55"/>
      <c r="W312" s="55"/>
      <c r="X312" s="55"/>
      <c r="Y312" s="55"/>
      <c r="Z312" s="55"/>
      <c r="BR312" s="161"/>
    </row>
    <row r="313" spans="2:70" x14ac:dyDescent="0.25">
      <c r="B313" s="51"/>
      <c r="C313" s="51"/>
      <c r="D313" s="51"/>
      <c r="I313" s="51"/>
      <c r="J313" s="51"/>
      <c r="L313" s="55"/>
      <c r="M313" s="55"/>
      <c r="N313" s="55"/>
      <c r="O313" s="55"/>
      <c r="P313" s="55"/>
      <c r="Q313" s="55"/>
      <c r="R313" s="55"/>
      <c r="S313" s="55"/>
      <c r="T313" s="55"/>
      <c r="U313" s="55"/>
      <c r="V313" s="55"/>
      <c r="W313" s="55"/>
      <c r="X313" s="55"/>
      <c r="Y313" s="55"/>
      <c r="Z313" s="55"/>
      <c r="BR313" s="161"/>
    </row>
    <row r="314" spans="2:70" x14ac:dyDescent="0.25">
      <c r="B314" s="51"/>
      <c r="C314" s="51"/>
      <c r="D314" s="51"/>
      <c r="I314" s="51"/>
      <c r="J314" s="51"/>
      <c r="L314" s="55"/>
      <c r="M314" s="55"/>
      <c r="N314" s="55"/>
      <c r="O314" s="55"/>
      <c r="P314" s="55"/>
      <c r="Q314" s="55"/>
      <c r="R314" s="55"/>
      <c r="S314" s="55"/>
      <c r="T314" s="55"/>
      <c r="U314" s="55"/>
      <c r="V314" s="55"/>
      <c r="W314" s="55"/>
      <c r="X314" s="55"/>
      <c r="Y314" s="55"/>
      <c r="Z314" s="55"/>
      <c r="BR314" s="161"/>
    </row>
    <row r="315" spans="2:70" x14ac:dyDescent="0.25">
      <c r="B315" s="51"/>
      <c r="C315" s="51"/>
      <c r="D315" s="51"/>
      <c r="I315" s="51"/>
      <c r="J315" s="51"/>
      <c r="L315" s="55"/>
      <c r="M315" s="55"/>
      <c r="N315" s="55"/>
      <c r="O315" s="55"/>
      <c r="P315" s="55"/>
      <c r="Q315" s="55"/>
      <c r="R315" s="55"/>
      <c r="S315" s="55"/>
      <c r="T315" s="55"/>
      <c r="U315" s="55"/>
      <c r="V315" s="55"/>
      <c r="W315" s="55"/>
      <c r="X315" s="55"/>
      <c r="Y315" s="55"/>
      <c r="Z315" s="55"/>
      <c r="BR315" s="161"/>
    </row>
    <row r="316" spans="2:70" x14ac:dyDescent="0.25">
      <c r="B316" s="51"/>
      <c r="C316" s="51"/>
      <c r="D316" s="51"/>
      <c r="I316" s="51"/>
      <c r="J316" s="51"/>
      <c r="L316" s="55"/>
      <c r="M316" s="55"/>
      <c r="N316" s="55"/>
      <c r="O316" s="55"/>
      <c r="P316" s="55"/>
      <c r="Q316" s="55"/>
      <c r="R316" s="55"/>
      <c r="S316" s="55"/>
      <c r="T316" s="55"/>
      <c r="U316" s="55"/>
      <c r="V316" s="55"/>
      <c r="W316" s="55"/>
      <c r="X316" s="55"/>
      <c r="Y316" s="55"/>
      <c r="Z316" s="55"/>
      <c r="BR316" s="161"/>
    </row>
    <row r="317" spans="2:70" x14ac:dyDescent="0.25">
      <c r="B317" s="51"/>
      <c r="C317" s="51"/>
      <c r="D317" s="51"/>
      <c r="I317" s="51"/>
      <c r="J317" s="51"/>
      <c r="L317" s="55"/>
      <c r="M317" s="55"/>
      <c r="N317" s="55"/>
      <c r="O317" s="55"/>
      <c r="P317" s="55"/>
      <c r="Q317" s="55"/>
      <c r="R317" s="55"/>
      <c r="S317" s="55"/>
      <c r="T317" s="55"/>
      <c r="U317" s="55"/>
      <c r="V317" s="55"/>
      <c r="W317" s="55"/>
      <c r="X317" s="55"/>
      <c r="Y317" s="55"/>
      <c r="Z317" s="55"/>
      <c r="BR317" s="161"/>
    </row>
    <row r="318" spans="2:70" x14ac:dyDescent="0.25">
      <c r="B318" s="51"/>
      <c r="C318" s="51"/>
      <c r="D318" s="51"/>
      <c r="I318" s="51"/>
      <c r="J318" s="51"/>
      <c r="L318" s="55"/>
      <c r="M318" s="55"/>
      <c r="N318" s="55"/>
      <c r="O318" s="55"/>
      <c r="P318" s="55"/>
      <c r="Q318" s="55"/>
      <c r="R318" s="55"/>
      <c r="S318" s="55"/>
      <c r="T318" s="55"/>
      <c r="U318" s="55"/>
      <c r="V318" s="55"/>
      <c r="W318" s="55"/>
      <c r="X318" s="55"/>
      <c r="Y318" s="55"/>
      <c r="Z318" s="55"/>
      <c r="BR318" s="161"/>
    </row>
    <row r="319" spans="2:70" x14ac:dyDescent="0.25">
      <c r="B319" s="51"/>
      <c r="C319" s="51"/>
      <c r="D319" s="51"/>
      <c r="I319" s="51"/>
      <c r="J319" s="51"/>
      <c r="L319" s="55"/>
      <c r="M319" s="55"/>
      <c r="N319" s="55"/>
      <c r="O319" s="55"/>
      <c r="P319" s="55"/>
      <c r="Q319" s="55"/>
      <c r="R319" s="55"/>
      <c r="S319" s="55"/>
      <c r="T319" s="55"/>
      <c r="U319" s="55"/>
      <c r="V319" s="55"/>
      <c r="W319" s="55"/>
      <c r="X319" s="55"/>
      <c r="Y319" s="55"/>
      <c r="Z319" s="55"/>
      <c r="BR319" s="161"/>
    </row>
    <row r="320" spans="2:70" x14ac:dyDescent="0.25">
      <c r="B320" s="51"/>
      <c r="C320" s="51"/>
      <c r="D320" s="51"/>
      <c r="I320" s="51"/>
      <c r="J320" s="51"/>
      <c r="L320" s="55"/>
      <c r="M320" s="55"/>
      <c r="N320" s="55"/>
      <c r="O320" s="55"/>
      <c r="P320" s="55"/>
      <c r="Q320" s="55"/>
      <c r="R320" s="55"/>
      <c r="S320" s="55"/>
      <c r="T320" s="55"/>
      <c r="U320" s="55"/>
      <c r="V320" s="55"/>
      <c r="W320" s="55"/>
      <c r="X320" s="55"/>
      <c r="Y320" s="55"/>
      <c r="Z320" s="55"/>
      <c r="BR320" s="161"/>
    </row>
    <row r="321" spans="2:70" x14ac:dyDescent="0.25">
      <c r="B321" s="51"/>
      <c r="C321" s="51"/>
      <c r="D321" s="51"/>
      <c r="I321" s="51"/>
      <c r="J321" s="51"/>
      <c r="L321" s="55"/>
      <c r="M321" s="55"/>
      <c r="N321" s="55"/>
      <c r="O321" s="55"/>
      <c r="P321" s="55"/>
      <c r="Q321" s="55"/>
      <c r="R321" s="55"/>
      <c r="S321" s="55"/>
      <c r="T321" s="55"/>
      <c r="U321" s="55"/>
      <c r="V321" s="55"/>
      <c r="W321" s="55"/>
      <c r="X321" s="55"/>
      <c r="Y321" s="55"/>
      <c r="Z321" s="55"/>
      <c r="BR321" s="161"/>
    </row>
    <row r="322" spans="2:70" x14ac:dyDescent="0.25">
      <c r="B322" s="51"/>
      <c r="C322" s="51"/>
      <c r="D322" s="51"/>
      <c r="I322" s="51"/>
      <c r="J322" s="51"/>
      <c r="L322" s="55"/>
      <c r="M322" s="55"/>
      <c r="N322" s="55"/>
      <c r="O322" s="55"/>
      <c r="P322" s="55"/>
      <c r="Q322" s="55"/>
      <c r="R322" s="55"/>
      <c r="S322" s="55"/>
      <c r="T322" s="55"/>
      <c r="U322" s="55"/>
      <c r="V322" s="55"/>
      <c r="W322" s="55"/>
      <c r="X322" s="55"/>
      <c r="Y322" s="55"/>
      <c r="Z322" s="55"/>
      <c r="BR322" s="161"/>
    </row>
    <row r="323" spans="2:70" x14ac:dyDescent="0.25">
      <c r="B323" s="51"/>
      <c r="C323" s="51"/>
      <c r="D323" s="51"/>
      <c r="I323" s="51"/>
      <c r="J323" s="51"/>
      <c r="L323" s="55"/>
      <c r="M323" s="55"/>
      <c r="N323" s="55"/>
      <c r="O323" s="55"/>
      <c r="P323" s="55"/>
      <c r="Q323" s="55"/>
      <c r="R323" s="55"/>
      <c r="S323" s="55"/>
      <c r="T323" s="55"/>
      <c r="U323" s="55"/>
      <c r="V323" s="55"/>
      <c r="W323" s="55"/>
      <c r="X323" s="55"/>
      <c r="Y323" s="55"/>
      <c r="Z323" s="55"/>
      <c r="BR323" s="161"/>
    </row>
    <row r="324" spans="2:70" x14ac:dyDescent="0.25">
      <c r="B324" s="51"/>
      <c r="C324" s="51"/>
      <c r="D324" s="51"/>
      <c r="I324" s="51"/>
      <c r="J324" s="51"/>
      <c r="L324" s="55"/>
      <c r="M324" s="55"/>
      <c r="N324" s="55"/>
      <c r="O324" s="55"/>
      <c r="P324" s="55"/>
      <c r="Q324" s="55"/>
      <c r="R324" s="55"/>
      <c r="S324" s="55"/>
      <c r="T324" s="55"/>
      <c r="U324" s="55"/>
      <c r="V324" s="55"/>
      <c r="W324" s="55"/>
      <c r="X324" s="55"/>
      <c r="Y324" s="55"/>
      <c r="Z324" s="55"/>
      <c r="BR324" s="161"/>
    </row>
    <row r="325" spans="2:70" x14ac:dyDescent="0.25">
      <c r="B325" s="51"/>
      <c r="C325" s="51"/>
      <c r="D325" s="51"/>
      <c r="I325" s="51"/>
      <c r="J325" s="51"/>
      <c r="L325" s="55"/>
      <c r="M325" s="55"/>
      <c r="N325" s="55"/>
      <c r="O325" s="55"/>
      <c r="P325" s="55"/>
      <c r="Q325" s="55"/>
      <c r="R325" s="55"/>
      <c r="S325" s="55"/>
      <c r="T325" s="55"/>
      <c r="U325" s="55"/>
      <c r="V325" s="55"/>
      <c r="W325" s="55"/>
      <c r="X325" s="55"/>
      <c r="Y325" s="55"/>
      <c r="Z325" s="55"/>
      <c r="BR325" s="161"/>
    </row>
    <row r="326" spans="2:70" x14ac:dyDescent="0.25">
      <c r="B326" s="51"/>
      <c r="C326" s="51"/>
      <c r="D326" s="51"/>
      <c r="I326" s="51"/>
      <c r="J326" s="51"/>
      <c r="L326" s="55"/>
      <c r="M326" s="55"/>
      <c r="N326" s="55"/>
      <c r="O326" s="55"/>
      <c r="P326" s="55"/>
      <c r="Q326" s="55"/>
      <c r="R326" s="55"/>
      <c r="S326" s="55"/>
      <c r="T326" s="55"/>
      <c r="U326" s="55"/>
      <c r="V326" s="55"/>
      <c r="W326" s="55"/>
      <c r="X326" s="55"/>
      <c r="Y326" s="55"/>
      <c r="Z326" s="55"/>
      <c r="BR326" s="161"/>
    </row>
    <row r="327" spans="2:70" x14ac:dyDescent="0.25">
      <c r="B327" s="51"/>
      <c r="C327" s="51"/>
      <c r="D327" s="51"/>
      <c r="I327" s="51"/>
      <c r="J327" s="51"/>
      <c r="L327" s="55"/>
      <c r="M327" s="55"/>
      <c r="N327" s="55"/>
      <c r="O327" s="55"/>
      <c r="P327" s="55"/>
      <c r="Q327" s="55"/>
      <c r="R327" s="55"/>
      <c r="S327" s="55"/>
      <c r="T327" s="55"/>
      <c r="U327" s="55"/>
      <c r="V327" s="55"/>
      <c r="W327" s="55"/>
      <c r="X327" s="55"/>
      <c r="Y327" s="55"/>
      <c r="Z327" s="55"/>
      <c r="BR327" s="161"/>
    </row>
    <row r="328" spans="2:70" x14ac:dyDescent="0.25">
      <c r="B328" s="51"/>
      <c r="C328" s="51"/>
      <c r="D328" s="51"/>
      <c r="I328" s="51"/>
      <c r="J328" s="51"/>
      <c r="L328" s="55"/>
      <c r="M328" s="55"/>
      <c r="N328" s="55"/>
      <c r="O328" s="55"/>
      <c r="P328" s="55"/>
      <c r="Q328" s="55"/>
      <c r="R328" s="55"/>
      <c r="S328" s="55"/>
      <c r="T328" s="55"/>
      <c r="U328" s="55"/>
      <c r="V328" s="55"/>
      <c r="W328" s="55"/>
      <c r="X328" s="55"/>
      <c r="Y328" s="55"/>
      <c r="Z328" s="55"/>
      <c r="BR328" s="161"/>
    </row>
    <row r="329" spans="2:70" x14ac:dyDescent="0.25">
      <c r="B329" s="51"/>
      <c r="C329" s="51"/>
      <c r="D329" s="51"/>
      <c r="I329" s="51"/>
      <c r="J329" s="51"/>
      <c r="L329" s="55"/>
      <c r="M329" s="55"/>
      <c r="N329" s="55"/>
      <c r="O329" s="55"/>
      <c r="P329" s="55"/>
      <c r="Q329" s="55"/>
      <c r="R329" s="55"/>
      <c r="S329" s="55"/>
      <c r="T329" s="55"/>
      <c r="U329" s="55"/>
      <c r="V329" s="55"/>
      <c r="W329" s="55"/>
      <c r="X329" s="55"/>
      <c r="Y329" s="55"/>
      <c r="Z329" s="55"/>
      <c r="BR329" s="161"/>
    </row>
    <row r="330" spans="2:70" x14ac:dyDescent="0.25">
      <c r="B330" s="51"/>
      <c r="C330" s="51"/>
      <c r="D330" s="51"/>
      <c r="I330" s="51"/>
      <c r="J330" s="51"/>
      <c r="L330" s="55"/>
      <c r="M330" s="55"/>
      <c r="N330" s="55"/>
      <c r="O330" s="55"/>
      <c r="P330" s="55"/>
      <c r="Q330" s="55"/>
      <c r="R330" s="55"/>
      <c r="S330" s="55"/>
      <c r="T330" s="55"/>
      <c r="U330" s="55"/>
      <c r="V330" s="55"/>
      <c r="W330" s="55"/>
      <c r="X330" s="55"/>
      <c r="Y330" s="55"/>
      <c r="Z330" s="55"/>
      <c r="BR330" s="161"/>
    </row>
    <row r="331" spans="2:70" x14ac:dyDescent="0.25">
      <c r="B331" s="51"/>
      <c r="C331" s="51"/>
      <c r="D331" s="51"/>
      <c r="I331" s="51"/>
      <c r="J331" s="51"/>
      <c r="L331" s="55"/>
      <c r="M331" s="55"/>
      <c r="N331" s="55"/>
      <c r="O331" s="55"/>
      <c r="P331" s="55"/>
      <c r="Q331" s="55"/>
      <c r="R331" s="55"/>
      <c r="S331" s="55"/>
      <c r="T331" s="55"/>
      <c r="U331" s="55"/>
      <c r="V331" s="55"/>
      <c r="W331" s="55"/>
      <c r="X331" s="55"/>
      <c r="Y331" s="55"/>
      <c r="Z331" s="55"/>
      <c r="BR331" s="161"/>
    </row>
    <row r="332" spans="2:70" x14ac:dyDescent="0.25">
      <c r="B332" s="51"/>
      <c r="C332" s="51"/>
      <c r="D332" s="51"/>
      <c r="I332" s="51"/>
      <c r="J332" s="51"/>
      <c r="L332" s="55"/>
      <c r="M332" s="55"/>
      <c r="N332" s="55"/>
      <c r="O332" s="55"/>
      <c r="P332" s="55"/>
      <c r="Q332" s="55"/>
      <c r="R332" s="55"/>
      <c r="S332" s="55"/>
      <c r="T332" s="55"/>
      <c r="U332" s="55"/>
      <c r="V332" s="55"/>
      <c r="W332" s="55"/>
      <c r="X332" s="55"/>
      <c r="Y332" s="55"/>
      <c r="Z332" s="55"/>
      <c r="BR332" s="161"/>
    </row>
    <row r="333" spans="2:70" x14ac:dyDescent="0.25">
      <c r="B333" s="51"/>
      <c r="C333" s="51"/>
      <c r="D333" s="51"/>
      <c r="I333" s="51"/>
      <c r="J333" s="51"/>
      <c r="L333" s="55"/>
      <c r="M333" s="55"/>
      <c r="N333" s="55"/>
      <c r="O333" s="55"/>
      <c r="P333" s="55"/>
      <c r="Q333" s="55"/>
      <c r="R333" s="55"/>
      <c r="S333" s="55"/>
      <c r="T333" s="55"/>
      <c r="U333" s="55"/>
      <c r="V333" s="55"/>
      <c r="W333" s="55"/>
      <c r="X333" s="55"/>
      <c r="Y333" s="55"/>
      <c r="Z333" s="55"/>
      <c r="BR333" s="161"/>
    </row>
    <row r="334" spans="2:70" x14ac:dyDescent="0.25">
      <c r="B334" s="51"/>
      <c r="C334" s="51"/>
      <c r="D334" s="51"/>
      <c r="I334" s="51"/>
      <c r="J334" s="51"/>
      <c r="L334" s="55"/>
      <c r="M334" s="55"/>
      <c r="N334" s="55"/>
      <c r="O334" s="55"/>
      <c r="P334" s="55"/>
      <c r="Q334" s="55"/>
      <c r="R334" s="55"/>
      <c r="S334" s="55"/>
      <c r="T334" s="55"/>
      <c r="U334" s="55"/>
      <c r="V334" s="55"/>
      <c r="W334" s="55"/>
      <c r="X334" s="55"/>
      <c r="Y334" s="55"/>
      <c r="Z334" s="55"/>
      <c r="BR334" s="161"/>
    </row>
    <row r="335" spans="2:70" x14ac:dyDescent="0.25">
      <c r="B335" s="51"/>
      <c r="C335" s="51"/>
      <c r="D335" s="51"/>
      <c r="I335" s="51"/>
      <c r="J335" s="51"/>
      <c r="L335" s="55"/>
      <c r="M335" s="55"/>
      <c r="N335" s="55"/>
      <c r="O335" s="55"/>
      <c r="P335" s="55"/>
      <c r="Q335" s="55"/>
      <c r="R335" s="55"/>
      <c r="S335" s="55"/>
      <c r="T335" s="55"/>
      <c r="U335" s="55"/>
      <c r="V335" s="55"/>
      <c r="W335" s="55"/>
      <c r="X335" s="55"/>
      <c r="Y335" s="55"/>
      <c r="Z335" s="55"/>
      <c r="BR335" s="161"/>
    </row>
    <row r="336" spans="2:70" x14ac:dyDescent="0.25">
      <c r="B336" s="51"/>
      <c r="C336" s="51"/>
      <c r="D336" s="51"/>
      <c r="I336" s="51"/>
      <c r="J336" s="51"/>
      <c r="L336" s="55"/>
      <c r="M336" s="55"/>
      <c r="N336" s="55"/>
      <c r="O336" s="55"/>
      <c r="P336" s="55"/>
      <c r="Q336" s="55"/>
      <c r="R336" s="55"/>
      <c r="S336" s="55"/>
      <c r="T336" s="55"/>
      <c r="U336" s="55"/>
      <c r="V336" s="55"/>
      <c r="W336" s="55"/>
      <c r="X336" s="55"/>
      <c r="Y336" s="55"/>
      <c r="Z336" s="55"/>
      <c r="BR336" s="161"/>
    </row>
    <row r="337" spans="2:70" x14ac:dyDescent="0.25">
      <c r="B337" s="51"/>
      <c r="C337" s="51"/>
      <c r="D337" s="51"/>
      <c r="I337" s="51"/>
      <c r="J337" s="51"/>
      <c r="L337" s="55"/>
      <c r="M337" s="55"/>
      <c r="N337" s="55"/>
      <c r="O337" s="55"/>
      <c r="P337" s="55"/>
      <c r="Q337" s="55"/>
      <c r="R337" s="55"/>
      <c r="S337" s="55"/>
      <c r="T337" s="55"/>
      <c r="U337" s="55"/>
      <c r="V337" s="55"/>
      <c r="W337" s="55"/>
      <c r="X337" s="55"/>
      <c r="Y337" s="55"/>
      <c r="Z337" s="55"/>
      <c r="BR337" s="161"/>
    </row>
    <row r="338" spans="2:70" x14ac:dyDescent="0.25">
      <c r="B338" s="51"/>
      <c r="C338" s="51"/>
      <c r="D338" s="51"/>
      <c r="I338" s="51"/>
      <c r="J338" s="51"/>
      <c r="L338" s="55"/>
      <c r="M338" s="55"/>
      <c r="N338" s="55"/>
      <c r="O338" s="55"/>
      <c r="P338" s="55"/>
      <c r="Q338" s="55"/>
      <c r="R338" s="55"/>
      <c r="S338" s="55"/>
      <c r="T338" s="55"/>
      <c r="U338" s="55"/>
      <c r="V338" s="55"/>
      <c r="W338" s="55"/>
      <c r="X338" s="55"/>
      <c r="Y338" s="55"/>
      <c r="Z338" s="55"/>
      <c r="BR338" s="161"/>
    </row>
    <row r="339" spans="2:70" x14ac:dyDescent="0.25">
      <c r="B339" s="51"/>
      <c r="C339" s="51"/>
      <c r="D339" s="51"/>
      <c r="I339" s="51"/>
      <c r="J339" s="51"/>
      <c r="L339" s="55"/>
      <c r="M339" s="55"/>
      <c r="N339" s="55"/>
      <c r="O339" s="55"/>
      <c r="P339" s="55"/>
      <c r="Q339" s="55"/>
      <c r="R339" s="55"/>
      <c r="S339" s="55"/>
      <c r="T339" s="55"/>
      <c r="U339" s="55"/>
      <c r="V339" s="55"/>
      <c r="W339" s="55"/>
      <c r="X339" s="55"/>
      <c r="Y339" s="55"/>
      <c r="Z339" s="55"/>
      <c r="BR339" s="161"/>
    </row>
    <row r="340" spans="2:70" x14ac:dyDescent="0.25">
      <c r="B340" s="51"/>
      <c r="C340" s="51"/>
      <c r="D340" s="51"/>
      <c r="I340" s="51"/>
      <c r="J340" s="51"/>
      <c r="L340" s="55"/>
      <c r="M340" s="55"/>
      <c r="N340" s="55"/>
      <c r="O340" s="55"/>
      <c r="P340" s="55"/>
      <c r="Q340" s="55"/>
      <c r="R340" s="55"/>
      <c r="S340" s="55"/>
      <c r="T340" s="55"/>
      <c r="U340" s="55"/>
      <c r="V340" s="55"/>
      <c r="W340" s="55"/>
      <c r="X340" s="55"/>
      <c r="Y340" s="55"/>
      <c r="Z340" s="55"/>
      <c r="BR340" s="161"/>
    </row>
    <row r="341" spans="2:70" x14ac:dyDescent="0.25">
      <c r="B341" s="51"/>
      <c r="C341" s="51"/>
      <c r="D341" s="51"/>
      <c r="I341" s="51"/>
      <c r="J341" s="51"/>
      <c r="L341" s="55"/>
      <c r="M341" s="55"/>
      <c r="N341" s="55"/>
      <c r="O341" s="55"/>
      <c r="P341" s="55"/>
      <c r="Q341" s="55"/>
      <c r="R341" s="55"/>
      <c r="S341" s="55"/>
      <c r="T341" s="55"/>
      <c r="U341" s="55"/>
      <c r="V341" s="55"/>
      <c r="W341" s="55"/>
      <c r="X341" s="55"/>
      <c r="Y341" s="55"/>
      <c r="Z341" s="55"/>
      <c r="BR341" s="161"/>
    </row>
    <row r="342" spans="2:70" x14ac:dyDescent="0.25">
      <c r="B342" s="51"/>
      <c r="C342" s="51"/>
      <c r="D342" s="51"/>
      <c r="I342" s="51"/>
      <c r="J342" s="51"/>
      <c r="L342" s="55"/>
      <c r="M342" s="55"/>
      <c r="N342" s="55"/>
      <c r="O342" s="55"/>
      <c r="P342" s="55"/>
      <c r="Q342" s="55"/>
      <c r="R342" s="55"/>
      <c r="S342" s="55"/>
      <c r="T342" s="55"/>
      <c r="U342" s="55"/>
      <c r="V342" s="55"/>
      <c r="W342" s="55"/>
      <c r="X342" s="55"/>
      <c r="Y342" s="55"/>
      <c r="Z342" s="55"/>
      <c r="BR342" s="161"/>
    </row>
    <row r="343" spans="2:70" x14ac:dyDescent="0.25">
      <c r="B343" s="51"/>
      <c r="C343" s="51"/>
      <c r="D343" s="51"/>
      <c r="I343" s="51"/>
      <c r="J343" s="51"/>
      <c r="L343" s="55"/>
      <c r="M343" s="55"/>
      <c r="N343" s="55"/>
      <c r="O343" s="55"/>
      <c r="P343" s="55"/>
      <c r="Q343" s="55"/>
      <c r="R343" s="55"/>
      <c r="S343" s="55"/>
      <c r="T343" s="55"/>
      <c r="U343" s="55"/>
      <c r="V343" s="55"/>
      <c r="W343" s="55"/>
      <c r="X343" s="55"/>
      <c r="Y343" s="55"/>
      <c r="Z343" s="55"/>
      <c r="BR343" s="161"/>
    </row>
    <row r="344" spans="2:70" x14ac:dyDescent="0.25">
      <c r="B344" s="51"/>
      <c r="C344" s="51"/>
      <c r="D344" s="51"/>
      <c r="I344" s="51"/>
      <c r="J344" s="51"/>
      <c r="L344" s="55"/>
      <c r="M344" s="55"/>
      <c r="N344" s="55"/>
      <c r="O344" s="55"/>
      <c r="P344" s="55"/>
      <c r="Q344" s="55"/>
      <c r="R344" s="55"/>
      <c r="S344" s="55"/>
      <c r="T344" s="55"/>
      <c r="U344" s="55"/>
      <c r="V344" s="55"/>
      <c r="W344" s="55"/>
      <c r="X344" s="55"/>
      <c r="Y344" s="55"/>
      <c r="Z344" s="55"/>
      <c r="BR344" s="161"/>
    </row>
    <row r="345" spans="2:70" x14ac:dyDescent="0.25">
      <c r="B345" s="51"/>
      <c r="C345" s="51"/>
      <c r="D345" s="51"/>
      <c r="I345" s="51"/>
      <c r="J345" s="51"/>
      <c r="L345" s="55"/>
      <c r="M345" s="55"/>
      <c r="N345" s="55"/>
      <c r="O345" s="55"/>
      <c r="P345" s="55"/>
      <c r="Q345" s="55"/>
      <c r="R345" s="55"/>
      <c r="S345" s="55"/>
      <c r="T345" s="55"/>
      <c r="U345" s="55"/>
      <c r="V345" s="55"/>
      <c r="W345" s="55"/>
      <c r="X345" s="55"/>
      <c r="Y345" s="55"/>
      <c r="Z345" s="55"/>
      <c r="BR345" s="161"/>
    </row>
    <row r="346" spans="2:70" x14ac:dyDescent="0.25">
      <c r="B346" s="51"/>
      <c r="C346" s="51"/>
      <c r="D346" s="51"/>
      <c r="I346" s="51"/>
      <c r="J346" s="51"/>
      <c r="L346" s="55"/>
      <c r="M346" s="55"/>
      <c r="N346" s="55"/>
      <c r="O346" s="55"/>
      <c r="P346" s="55"/>
      <c r="Q346" s="55"/>
      <c r="R346" s="55"/>
      <c r="S346" s="55"/>
      <c r="T346" s="55"/>
      <c r="U346" s="55"/>
      <c r="V346" s="55"/>
      <c r="W346" s="55"/>
      <c r="X346" s="55"/>
      <c r="Y346" s="55"/>
      <c r="Z346" s="55"/>
      <c r="BR346" s="161"/>
    </row>
    <row r="347" spans="2:70" x14ac:dyDescent="0.25">
      <c r="B347" s="51"/>
      <c r="C347" s="51"/>
      <c r="D347" s="51"/>
      <c r="I347" s="51"/>
      <c r="J347" s="51"/>
      <c r="L347" s="55"/>
      <c r="M347" s="55"/>
      <c r="N347" s="55"/>
      <c r="O347" s="55"/>
      <c r="P347" s="55"/>
      <c r="Q347" s="55"/>
      <c r="R347" s="55"/>
      <c r="S347" s="55"/>
      <c r="T347" s="55"/>
      <c r="U347" s="55"/>
      <c r="V347" s="55"/>
      <c r="W347" s="55"/>
      <c r="X347" s="55"/>
      <c r="Y347" s="55"/>
      <c r="Z347" s="55"/>
      <c r="BR347" s="161"/>
    </row>
    <row r="348" spans="2:70" x14ac:dyDescent="0.25">
      <c r="B348" s="51"/>
      <c r="C348" s="51"/>
      <c r="D348" s="51"/>
      <c r="I348" s="51"/>
      <c r="J348" s="51"/>
      <c r="L348" s="55"/>
      <c r="M348" s="55"/>
      <c r="N348" s="55"/>
      <c r="O348" s="55"/>
      <c r="P348" s="55"/>
      <c r="Q348" s="55"/>
      <c r="R348" s="55"/>
      <c r="S348" s="55"/>
      <c r="T348" s="55"/>
      <c r="U348" s="55"/>
      <c r="V348" s="55"/>
      <c r="W348" s="55"/>
      <c r="X348" s="55"/>
      <c r="Y348" s="55"/>
      <c r="Z348" s="55"/>
      <c r="BR348" s="161"/>
    </row>
    <row r="349" spans="2:70" x14ac:dyDescent="0.25">
      <c r="B349" s="51"/>
      <c r="C349" s="51"/>
      <c r="D349" s="51"/>
      <c r="I349" s="51"/>
      <c r="J349" s="51"/>
      <c r="L349" s="55"/>
      <c r="M349" s="55"/>
      <c r="N349" s="55"/>
      <c r="O349" s="55"/>
      <c r="P349" s="55"/>
      <c r="Q349" s="55"/>
      <c r="R349" s="55"/>
      <c r="S349" s="55"/>
      <c r="T349" s="55"/>
      <c r="U349" s="55"/>
      <c r="V349" s="55"/>
      <c r="W349" s="55"/>
      <c r="X349" s="55"/>
      <c r="Y349" s="55"/>
      <c r="Z349" s="55"/>
      <c r="BR349" s="161"/>
    </row>
    <row r="350" spans="2:70" x14ac:dyDescent="0.25">
      <c r="B350" s="51"/>
      <c r="C350" s="51"/>
      <c r="D350" s="51"/>
      <c r="I350" s="51"/>
      <c r="J350" s="51"/>
      <c r="L350" s="55"/>
      <c r="M350" s="55"/>
      <c r="N350" s="55"/>
      <c r="O350" s="55"/>
      <c r="P350" s="55"/>
      <c r="Q350" s="55"/>
      <c r="R350" s="55"/>
      <c r="S350" s="55"/>
      <c r="T350" s="55"/>
      <c r="U350" s="55"/>
      <c r="V350" s="55"/>
      <c r="W350" s="55"/>
      <c r="X350" s="55"/>
      <c r="Y350" s="55"/>
      <c r="Z350" s="55"/>
      <c r="BR350" s="161"/>
    </row>
    <row r="351" spans="2:70" x14ac:dyDescent="0.25">
      <c r="B351" s="51"/>
      <c r="C351" s="51"/>
      <c r="D351" s="51"/>
      <c r="I351" s="51"/>
      <c r="J351" s="51"/>
      <c r="L351" s="55"/>
      <c r="M351" s="55"/>
      <c r="N351" s="55"/>
      <c r="O351" s="55"/>
      <c r="P351" s="55"/>
      <c r="Q351" s="55"/>
      <c r="R351" s="55"/>
      <c r="S351" s="55"/>
      <c r="T351" s="55"/>
      <c r="U351" s="55"/>
      <c r="V351" s="55"/>
      <c r="W351" s="55"/>
      <c r="X351" s="55"/>
      <c r="Y351" s="55"/>
      <c r="Z351" s="55"/>
      <c r="BR351" s="161"/>
    </row>
    <row r="352" spans="2:70" x14ac:dyDescent="0.25">
      <c r="B352" s="51"/>
      <c r="C352" s="51"/>
      <c r="D352" s="51"/>
      <c r="I352" s="51"/>
      <c r="J352" s="51"/>
      <c r="L352" s="55"/>
      <c r="M352" s="55"/>
      <c r="N352" s="55"/>
      <c r="O352" s="55"/>
      <c r="P352" s="55"/>
      <c r="Q352" s="55"/>
      <c r="R352" s="55"/>
      <c r="S352" s="55"/>
      <c r="T352" s="55"/>
      <c r="U352" s="55"/>
      <c r="V352" s="55"/>
      <c r="W352" s="55"/>
      <c r="X352" s="55"/>
      <c r="Y352" s="55"/>
      <c r="Z352" s="55"/>
      <c r="BR352" s="161"/>
    </row>
    <row r="353" spans="2:70" x14ac:dyDescent="0.25">
      <c r="B353" s="51"/>
      <c r="C353" s="51"/>
      <c r="D353" s="51"/>
      <c r="I353" s="51"/>
      <c r="J353" s="51"/>
      <c r="L353" s="55"/>
      <c r="M353" s="55"/>
      <c r="N353" s="55"/>
      <c r="O353" s="55"/>
      <c r="P353" s="55"/>
      <c r="Q353" s="55"/>
      <c r="R353" s="55"/>
      <c r="S353" s="55"/>
      <c r="T353" s="55"/>
      <c r="U353" s="55"/>
      <c r="V353" s="55"/>
      <c r="W353" s="55"/>
      <c r="X353" s="55"/>
      <c r="Y353" s="55"/>
      <c r="Z353" s="55"/>
      <c r="BR353" s="161"/>
    </row>
    <row r="354" spans="2:70" x14ac:dyDescent="0.25">
      <c r="B354" s="51"/>
      <c r="C354" s="51"/>
      <c r="D354" s="51"/>
      <c r="I354" s="51"/>
      <c r="J354" s="51"/>
      <c r="L354" s="55"/>
      <c r="M354" s="55"/>
      <c r="N354" s="55"/>
      <c r="O354" s="55"/>
      <c r="P354" s="55"/>
      <c r="Q354" s="55"/>
      <c r="R354" s="55"/>
      <c r="S354" s="55"/>
      <c r="T354" s="55"/>
      <c r="U354" s="55"/>
      <c r="V354" s="55"/>
      <c r="W354" s="55"/>
      <c r="X354" s="55"/>
      <c r="Y354" s="55"/>
      <c r="Z354" s="55"/>
      <c r="BR354" s="161"/>
    </row>
    <row r="355" spans="2:70" x14ac:dyDescent="0.25">
      <c r="B355" s="51"/>
      <c r="C355" s="51"/>
      <c r="D355" s="51"/>
      <c r="I355" s="51"/>
      <c r="J355" s="51"/>
      <c r="L355" s="55"/>
      <c r="M355" s="55"/>
      <c r="N355" s="55"/>
      <c r="O355" s="55"/>
      <c r="P355" s="55"/>
      <c r="Q355" s="55"/>
      <c r="R355" s="55"/>
      <c r="S355" s="55"/>
      <c r="T355" s="55"/>
      <c r="U355" s="55"/>
      <c r="V355" s="55"/>
      <c r="W355" s="55"/>
      <c r="X355" s="55"/>
      <c r="Y355" s="55"/>
      <c r="Z355" s="55"/>
      <c r="BR355" s="161"/>
    </row>
    <row r="356" spans="2:70" x14ac:dyDescent="0.25">
      <c r="B356" s="51"/>
      <c r="C356" s="51"/>
      <c r="D356" s="51"/>
      <c r="I356" s="51"/>
      <c r="J356" s="51"/>
      <c r="L356" s="55"/>
      <c r="M356" s="55"/>
      <c r="N356" s="55"/>
      <c r="O356" s="55"/>
      <c r="P356" s="55"/>
      <c r="Q356" s="55"/>
      <c r="R356" s="55"/>
      <c r="S356" s="55"/>
      <c r="T356" s="55"/>
      <c r="U356" s="55"/>
      <c r="V356" s="55"/>
      <c r="W356" s="55"/>
      <c r="X356" s="55"/>
      <c r="Y356" s="55"/>
      <c r="Z356" s="55"/>
      <c r="BR356" s="161"/>
    </row>
    <row r="357" spans="2:70" x14ac:dyDescent="0.25">
      <c r="B357" s="51"/>
      <c r="C357" s="51"/>
      <c r="D357" s="51"/>
      <c r="I357" s="51"/>
      <c r="J357" s="51"/>
      <c r="L357" s="55"/>
      <c r="M357" s="55"/>
      <c r="N357" s="55"/>
      <c r="O357" s="55"/>
      <c r="P357" s="55"/>
      <c r="Q357" s="55"/>
      <c r="R357" s="55"/>
      <c r="S357" s="55"/>
      <c r="T357" s="55"/>
      <c r="U357" s="55"/>
      <c r="V357" s="55"/>
      <c r="W357" s="55"/>
      <c r="X357" s="55"/>
      <c r="Y357" s="55"/>
      <c r="Z357" s="55"/>
      <c r="BR357" s="161"/>
    </row>
    <row r="358" spans="2:70" x14ac:dyDescent="0.25">
      <c r="B358" s="51"/>
      <c r="C358" s="51"/>
      <c r="D358" s="51"/>
      <c r="I358" s="51"/>
      <c r="J358" s="51"/>
      <c r="L358" s="55"/>
      <c r="M358" s="55"/>
      <c r="N358" s="55"/>
      <c r="O358" s="55"/>
      <c r="P358" s="55"/>
      <c r="Q358" s="55"/>
      <c r="R358" s="55"/>
      <c r="S358" s="55"/>
      <c r="T358" s="55"/>
      <c r="U358" s="55"/>
      <c r="V358" s="55"/>
      <c r="W358" s="55"/>
      <c r="X358" s="55"/>
      <c r="Y358" s="55"/>
      <c r="Z358" s="55"/>
      <c r="BR358" s="161"/>
    </row>
    <row r="359" spans="2:70" x14ac:dyDescent="0.25">
      <c r="B359" s="51"/>
      <c r="C359" s="51"/>
      <c r="D359" s="51"/>
      <c r="I359" s="51"/>
      <c r="J359" s="51"/>
      <c r="L359" s="55"/>
      <c r="M359" s="55"/>
      <c r="N359" s="55"/>
      <c r="O359" s="55"/>
      <c r="P359" s="55"/>
      <c r="Q359" s="55"/>
      <c r="R359" s="55"/>
      <c r="S359" s="55"/>
      <c r="T359" s="55"/>
      <c r="U359" s="55"/>
      <c r="V359" s="55"/>
      <c r="W359" s="55"/>
      <c r="X359" s="55"/>
      <c r="Y359" s="55"/>
      <c r="Z359" s="55"/>
      <c r="BR359" s="161"/>
    </row>
    <row r="360" spans="2:70" x14ac:dyDescent="0.25">
      <c r="B360" s="51"/>
      <c r="C360" s="51"/>
      <c r="D360" s="51"/>
      <c r="I360" s="51"/>
      <c r="J360" s="51"/>
      <c r="L360" s="55"/>
      <c r="M360" s="55"/>
      <c r="N360" s="55"/>
      <c r="O360" s="55"/>
      <c r="P360" s="55"/>
      <c r="Q360" s="55"/>
      <c r="R360" s="55"/>
      <c r="S360" s="55"/>
      <c r="T360" s="55"/>
      <c r="U360" s="55"/>
      <c r="V360" s="55"/>
      <c r="W360" s="55"/>
      <c r="X360" s="55"/>
      <c r="Y360" s="55"/>
      <c r="Z360" s="55"/>
      <c r="BR360" s="161"/>
    </row>
    <row r="361" spans="2:70" x14ac:dyDescent="0.25">
      <c r="B361" s="51"/>
      <c r="C361" s="51"/>
      <c r="D361" s="51"/>
      <c r="I361" s="51"/>
      <c r="J361" s="51"/>
      <c r="L361" s="55"/>
      <c r="M361" s="55"/>
      <c r="N361" s="55"/>
      <c r="O361" s="55"/>
      <c r="P361" s="55"/>
      <c r="Q361" s="55"/>
      <c r="R361" s="55"/>
      <c r="S361" s="55"/>
      <c r="T361" s="55"/>
      <c r="U361" s="55"/>
      <c r="V361" s="55"/>
      <c r="W361" s="55"/>
      <c r="X361" s="55"/>
      <c r="Y361" s="55"/>
      <c r="Z361" s="55"/>
      <c r="BR361" s="161"/>
    </row>
    <row r="362" spans="2:70" x14ac:dyDescent="0.25">
      <c r="B362" s="51"/>
      <c r="C362" s="51"/>
      <c r="D362" s="51"/>
      <c r="I362" s="51"/>
      <c r="J362" s="51"/>
      <c r="L362" s="55"/>
      <c r="M362" s="55"/>
      <c r="N362" s="55"/>
      <c r="O362" s="55"/>
      <c r="P362" s="55"/>
      <c r="Q362" s="55"/>
      <c r="R362" s="55"/>
      <c r="S362" s="55"/>
      <c r="T362" s="55"/>
      <c r="U362" s="55"/>
      <c r="V362" s="55"/>
      <c r="W362" s="55"/>
      <c r="X362" s="55"/>
      <c r="Y362" s="55"/>
      <c r="Z362" s="55"/>
      <c r="BR362" s="161"/>
    </row>
    <row r="363" spans="2:70" x14ac:dyDescent="0.25">
      <c r="B363" s="51"/>
      <c r="C363" s="51"/>
      <c r="D363" s="51"/>
      <c r="I363" s="51"/>
      <c r="J363" s="51"/>
      <c r="L363" s="55"/>
      <c r="M363" s="55"/>
      <c r="N363" s="55"/>
      <c r="O363" s="55"/>
      <c r="P363" s="55"/>
      <c r="Q363" s="55"/>
      <c r="R363" s="55"/>
      <c r="S363" s="55"/>
      <c r="T363" s="55"/>
      <c r="U363" s="55"/>
      <c r="V363" s="55"/>
      <c r="W363" s="55"/>
      <c r="X363" s="55"/>
      <c r="Y363" s="55"/>
      <c r="Z363" s="55"/>
      <c r="BR363" s="161"/>
    </row>
    <row r="364" spans="2:70" x14ac:dyDescent="0.25">
      <c r="B364" s="51"/>
      <c r="C364" s="51"/>
      <c r="D364" s="51"/>
      <c r="I364" s="51"/>
      <c r="J364" s="51"/>
      <c r="L364" s="55"/>
      <c r="M364" s="55"/>
      <c r="N364" s="55"/>
      <c r="O364" s="55"/>
      <c r="P364" s="55"/>
      <c r="Q364" s="55"/>
      <c r="R364" s="55"/>
      <c r="S364" s="55"/>
      <c r="T364" s="55"/>
      <c r="U364" s="55"/>
      <c r="V364" s="55"/>
      <c r="W364" s="55"/>
      <c r="X364" s="55"/>
      <c r="Y364" s="55"/>
      <c r="Z364" s="55"/>
      <c r="BR364" s="161"/>
    </row>
    <row r="365" spans="2:70" x14ac:dyDescent="0.25">
      <c r="B365" s="51"/>
      <c r="C365" s="51"/>
      <c r="D365" s="51"/>
      <c r="I365" s="51"/>
      <c r="J365" s="51"/>
      <c r="L365" s="55"/>
      <c r="M365" s="55"/>
      <c r="N365" s="55"/>
      <c r="O365" s="55"/>
      <c r="P365" s="55"/>
      <c r="Q365" s="55"/>
      <c r="R365" s="55"/>
      <c r="S365" s="55"/>
      <c r="T365" s="55"/>
      <c r="U365" s="55"/>
      <c r="V365" s="55"/>
      <c r="W365" s="55"/>
      <c r="X365" s="55"/>
      <c r="Y365" s="55"/>
      <c r="Z365" s="55"/>
      <c r="BR365" s="161"/>
    </row>
    <row r="366" spans="2:70" x14ac:dyDescent="0.25">
      <c r="B366" s="51"/>
      <c r="C366" s="51"/>
      <c r="D366" s="51"/>
      <c r="I366" s="51"/>
      <c r="J366" s="51"/>
      <c r="L366" s="55"/>
      <c r="M366" s="55"/>
      <c r="N366" s="55"/>
      <c r="O366" s="55"/>
      <c r="P366" s="55"/>
      <c r="Q366" s="55"/>
      <c r="R366" s="55"/>
      <c r="S366" s="55"/>
      <c r="T366" s="55"/>
      <c r="U366" s="55"/>
      <c r="V366" s="55"/>
      <c r="W366" s="55"/>
      <c r="X366" s="55"/>
      <c r="Y366" s="55"/>
      <c r="Z366" s="55"/>
      <c r="BR366" s="161"/>
    </row>
    <row r="367" spans="2:70" x14ac:dyDescent="0.25">
      <c r="B367" s="51"/>
      <c r="C367" s="51"/>
      <c r="D367" s="51"/>
      <c r="I367" s="51"/>
      <c r="J367" s="51"/>
      <c r="L367" s="55"/>
      <c r="M367" s="55"/>
      <c r="N367" s="55"/>
      <c r="O367" s="55"/>
      <c r="P367" s="55"/>
      <c r="Q367" s="55"/>
      <c r="R367" s="55"/>
      <c r="S367" s="55"/>
      <c r="T367" s="55"/>
      <c r="U367" s="55"/>
      <c r="V367" s="55"/>
      <c r="W367" s="55"/>
      <c r="X367" s="55"/>
      <c r="Y367" s="55"/>
      <c r="Z367" s="55"/>
      <c r="BR367" s="161"/>
    </row>
    <row r="368" spans="2:70" x14ac:dyDescent="0.25">
      <c r="B368" s="51"/>
      <c r="C368" s="51"/>
      <c r="D368" s="51"/>
      <c r="I368" s="51"/>
      <c r="J368" s="51"/>
      <c r="L368" s="55"/>
      <c r="M368" s="55"/>
      <c r="N368" s="55"/>
      <c r="O368" s="55"/>
      <c r="P368" s="55"/>
      <c r="Q368" s="55"/>
      <c r="R368" s="55"/>
      <c r="S368" s="55"/>
      <c r="T368" s="55"/>
      <c r="U368" s="55"/>
      <c r="V368" s="55"/>
      <c r="W368" s="55"/>
      <c r="X368" s="55"/>
      <c r="Y368" s="55"/>
      <c r="Z368" s="55"/>
      <c r="BR368" s="161"/>
    </row>
    <row r="369" spans="2:70" x14ac:dyDescent="0.25">
      <c r="B369" s="51"/>
      <c r="C369" s="51"/>
      <c r="D369" s="51"/>
      <c r="I369" s="51"/>
      <c r="J369" s="51"/>
      <c r="L369" s="55"/>
      <c r="M369" s="55"/>
      <c r="N369" s="55"/>
      <c r="O369" s="55"/>
      <c r="P369" s="55"/>
      <c r="Q369" s="55"/>
      <c r="R369" s="55"/>
      <c r="S369" s="55"/>
      <c r="T369" s="55"/>
      <c r="U369" s="55"/>
      <c r="V369" s="55"/>
      <c r="W369" s="55"/>
      <c r="X369" s="55"/>
      <c r="Y369" s="55"/>
      <c r="Z369" s="55"/>
      <c r="BR369" s="161"/>
    </row>
    <row r="370" spans="2:70" x14ac:dyDescent="0.25">
      <c r="B370" s="51"/>
      <c r="C370" s="51"/>
      <c r="D370" s="51"/>
      <c r="I370" s="51"/>
      <c r="J370" s="51"/>
      <c r="L370" s="55"/>
      <c r="M370" s="55"/>
      <c r="N370" s="55"/>
      <c r="O370" s="55"/>
      <c r="P370" s="55"/>
      <c r="Q370" s="55"/>
      <c r="R370" s="55"/>
      <c r="S370" s="55"/>
      <c r="T370" s="55"/>
      <c r="U370" s="55"/>
      <c r="V370" s="55"/>
      <c r="W370" s="55"/>
      <c r="X370" s="55"/>
      <c r="Y370" s="55"/>
      <c r="Z370" s="55"/>
      <c r="BR370" s="161"/>
    </row>
    <row r="371" spans="2:70" x14ac:dyDescent="0.25">
      <c r="B371" s="51"/>
      <c r="C371" s="51"/>
      <c r="D371" s="51"/>
      <c r="I371" s="51"/>
      <c r="J371" s="51"/>
      <c r="L371" s="55"/>
      <c r="M371" s="55"/>
      <c r="N371" s="55"/>
      <c r="O371" s="55"/>
      <c r="P371" s="55"/>
      <c r="Q371" s="55"/>
      <c r="R371" s="55"/>
      <c r="S371" s="55"/>
      <c r="T371" s="55"/>
      <c r="U371" s="55"/>
      <c r="V371" s="55"/>
      <c r="W371" s="55"/>
      <c r="X371" s="55"/>
      <c r="Y371" s="55"/>
      <c r="Z371" s="55"/>
      <c r="BR371" s="161"/>
    </row>
    <row r="372" spans="2:70" x14ac:dyDescent="0.25">
      <c r="B372" s="51"/>
      <c r="C372" s="51"/>
      <c r="D372" s="51"/>
      <c r="I372" s="51"/>
      <c r="J372" s="51"/>
      <c r="L372" s="55"/>
      <c r="M372" s="55"/>
      <c r="N372" s="55"/>
      <c r="O372" s="55"/>
      <c r="P372" s="55"/>
      <c r="Q372" s="55"/>
      <c r="R372" s="55"/>
      <c r="S372" s="55"/>
      <c r="T372" s="55"/>
      <c r="U372" s="55"/>
      <c r="V372" s="55"/>
      <c r="W372" s="55"/>
      <c r="X372" s="55"/>
      <c r="Y372" s="55"/>
      <c r="Z372" s="55"/>
      <c r="BR372" s="161"/>
    </row>
    <row r="373" spans="2:70" x14ac:dyDescent="0.25">
      <c r="B373" s="51"/>
      <c r="C373" s="51"/>
      <c r="D373" s="51"/>
      <c r="I373" s="51"/>
      <c r="J373" s="51"/>
      <c r="L373" s="55"/>
      <c r="M373" s="55"/>
      <c r="N373" s="55"/>
      <c r="O373" s="55"/>
      <c r="P373" s="55"/>
      <c r="Q373" s="55"/>
      <c r="R373" s="55"/>
      <c r="S373" s="55"/>
      <c r="T373" s="55"/>
      <c r="U373" s="55"/>
      <c r="V373" s="55"/>
      <c r="W373" s="55"/>
      <c r="X373" s="55"/>
      <c r="Y373" s="55"/>
      <c r="Z373" s="55"/>
      <c r="BR373" s="161"/>
    </row>
    <row r="374" spans="2:70" x14ac:dyDescent="0.25">
      <c r="B374" s="51"/>
      <c r="C374" s="51"/>
      <c r="D374" s="51"/>
      <c r="I374" s="51"/>
      <c r="J374" s="51"/>
      <c r="L374" s="55"/>
      <c r="M374" s="55"/>
      <c r="N374" s="55"/>
      <c r="O374" s="55"/>
      <c r="P374" s="55"/>
      <c r="Q374" s="55"/>
      <c r="R374" s="55"/>
      <c r="S374" s="55"/>
      <c r="T374" s="55"/>
      <c r="U374" s="55"/>
      <c r="V374" s="55"/>
      <c r="W374" s="55"/>
      <c r="X374" s="55"/>
      <c r="Y374" s="55"/>
      <c r="Z374" s="55"/>
      <c r="BR374" s="161"/>
    </row>
    <row r="375" spans="2:70" x14ac:dyDescent="0.25">
      <c r="B375" s="51"/>
      <c r="C375" s="51"/>
      <c r="D375" s="51"/>
      <c r="I375" s="51"/>
      <c r="J375" s="51"/>
      <c r="L375" s="55"/>
      <c r="M375" s="55"/>
      <c r="N375" s="55"/>
      <c r="O375" s="55"/>
      <c r="P375" s="55"/>
      <c r="Q375" s="55"/>
      <c r="R375" s="55"/>
      <c r="S375" s="55"/>
      <c r="T375" s="55"/>
      <c r="U375" s="55"/>
      <c r="V375" s="55"/>
      <c r="W375" s="55"/>
      <c r="X375" s="55"/>
      <c r="Y375" s="55"/>
      <c r="Z375" s="55"/>
      <c r="BR375" s="161"/>
    </row>
    <row r="376" spans="2:70" x14ac:dyDescent="0.25">
      <c r="B376" s="51"/>
      <c r="C376" s="51"/>
      <c r="D376" s="51"/>
      <c r="I376" s="51"/>
      <c r="J376" s="51"/>
      <c r="L376" s="55"/>
      <c r="M376" s="55"/>
      <c r="N376" s="55"/>
      <c r="O376" s="55"/>
      <c r="P376" s="55"/>
      <c r="Q376" s="55"/>
      <c r="R376" s="55"/>
      <c r="S376" s="55"/>
      <c r="T376" s="55"/>
      <c r="U376" s="55"/>
      <c r="V376" s="55"/>
      <c r="W376" s="55"/>
      <c r="X376" s="55"/>
      <c r="Y376" s="55"/>
      <c r="Z376" s="55"/>
      <c r="BR376" s="161"/>
    </row>
    <row r="377" spans="2:70" x14ac:dyDescent="0.25">
      <c r="B377" s="51"/>
      <c r="C377" s="51"/>
      <c r="D377" s="51"/>
      <c r="I377" s="51"/>
      <c r="J377" s="51"/>
      <c r="L377" s="55"/>
      <c r="M377" s="55"/>
      <c r="N377" s="55"/>
      <c r="O377" s="55"/>
      <c r="P377" s="55"/>
      <c r="Q377" s="55"/>
      <c r="R377" s="55"/>
      <c r="S377" s="55"/>
      <c r="T377" s="55"/>
      <c r="U377" s="55"/>
      <c r="V377" s="55"/>
      <c r="W377" s="55"/>
      <c r="X377" s="55"/>
      <c r="Y377" s="55"/>
      <c r="Z377" s="55"/>
      <c r="BR377" s="161"/>
    </row>
    <row r="378" spans="2:70" x14ac:dyDescent="0.25">
      <c r="B378" s="51"/>
      <c r="C378" s="51"/>
      <c r="D378" s="51"/>
      <c r="I378" s="51"/>
      <c r="J378" s="51"/>
      <c r="L378" s="55"/>
      <c r="M378" s="55"/>
      <c r="N378" s="55"/>
      <c r="O378" s="55"/>
      <c r="P378" s="55"/>
      <c r="Q378" s="55"/>
      <c r="R378" s="55"/>
      <c r="S378" s="55"/>
      <c r="T378" s="55"/>
      <c r="U378" s="55"/>
      <c r="V378" s="55"/>
      <c r="W378" s="55"/>
      <c r="X378" s="55"/>
      <c r="Y378" s="55"/>
      <c r="Z378" s="55"/>
      <c r="BR378" s="161"/>
    </row>
    <row r="379" spans="2:70" x14ac:dyDescent="0.25">
      <c r="B379" s="51"/>
      <c r="C379" s="51"/>
      <c r="D379" s="51"/>
      <c r="I379" s="51"/>
      <c r="J379" s="51"/>
      <c r="L379" s="55"/>
      <c r="M379" s="55"/>
      <c r="N379" s="55"/>
      <c r="O379" s="55"/>
      <c r="P379" s="55"/>
      <c r="Q379" s="55"/>
      <c r="R379" s="55"/>
      <c r="S379" s="55"/>
      <c r="T379" s="55"/>
      <c r="U379" s="55"/>
      <c r="V379" s="55"/>
      <c r="W379" s="55"/>
      <c r="X379" s="55"/>
      <c r="Y379" s="55"/>
      <c r="Z379" s="55"/>
      <c r="BR379" s="161"/>
    </row>
    <row r="380" spans="2:70" x14ac:dyDescent="0.25">
      <c r="B380" s="51"/>
      <c r="C380" s="51"/>
      <c r="D380" s="51"/>
      <c r="I380" s="51"/>
      <c r="J380" s="51"/>
      <c r="L380" s="55"/>
      <c r="M380" s="55"/>
      <c r="N380" s="55"/>
      <c r="O380" s="55"/>
      <c r="P380" s="55"/>
      <c r="Q380" s="55"/>
      <c r="R380" s="55"/>
      <c r="S380" s="55"/>
      <c r="T380" s="55"/>
      <c r="U380" s="55"/>
      <c r="V380" s="55"/>
      <c r="W380" s="55"/>
      <c r="X380" s="55"/>
      <c r="Y380" s="55"/>
      <c r="Z380" s="55"/>
      <c r="BR380" s="161"/>
    </row>
    <row r="381" spans="2:70" x14ac:dyDescent="0.25">
      <c r="B381" s="51"/>
      <c r="C381" s="51"/>
      <c r="D381" s="51"/>
      <c r="I381" s="51"/>
      <c r="J381" s="51"/>
      <c r="L381" s="55"/>
      <c r="M381" s="55"/>
      <c r="N381" s="55"/>
      <c r="O381" s="55"/>
      <c r="P381" s="55"/>
      <c r="Q381" s="55"/>
      <c r="R381" s="55"/>
      <c r="S381" s="55"/>
      <c r="T381" s="55"/>
      <c r="U381" s="55"/>
      <c r="V381" s="55"/>
      <c r="W381" s="55"/>
      <c r="X381" s="55"/>
      <c r="Y381" s="55"/>
      <c r="Z381" s="55"/>
      <c r="BR381" s="161"/>
    </row>
    <row r="382" spans="2:70" x14ac:dyDescent="0.25">
      <c r="B382" s="51"/>
      <c r="C382" s="51"/>
      <c r="D382" s="51"/>
      <c r="I382" s="51"/>
      <c r="J382" s="51"/>
      <c r="L382" s="55"/>
      <c r="M382" s="55"/>
      <c r="N382" s="55"/>
      <c r="O382" s="55"/>
      <c r="P382" s="55"/>
      <c r="Q382" s="55"/>
      <c r="R382" s="55"/>
      <c r="S382" s="55"/>
      <c r="T382" s="55"/>
      <c r="U382" s="55"/>
      <c r="V382" s="55"/>
      <c r="W382" s="55"/>
      <c r="X382" s="55"/>
      <c r="Y382" s="55"/>
      <c r="Z382" s="55"/>
      <c r="BR382" s="161"/>
    </row>
    <row r="383" spans="2:70" x14ac:dyDescent="0.25">
      <c r="B383" s="51"/>
      <c r="C383" s="51"/>
      <c r="D383" s="51"/>
      <c r="I383" s="51"/>
      <c r="J383" s="51"/>
      <c r="L383" s="55"/>
      <c r="M383" s="55"/>
      <c r="N383" s="55"/>
      <c r="O383" s="55"/>
      <c r="P383" s="55"/>
      <c r="Q383" s="55"/>
      <c r="R383" s="55"/>
      <c r="S383" s="55"/>
      <c r="T383" s="55"/>
      <c r="U383" s="55"/>
      <c r="V383" s="55"/>
      <c r="W383" s="55"/>
      <c r="X383" s="55"/>
      <c r="Y383" s="55"/>
      <c r="Z383" s="55"/>
      <c r="BR383" s="161"/>
    </row>
    <row r="384" spans="2:70" x14ac:dyDescent="0.25">
      <c r="B384" s="51"/>
      <c r="C384" s="51"/>
      <c r="D384" s="51"/>
      <c r="I384" s="51"/>
      <c r="J384" s="51"/>
      <c r="L384" s="55"/>
      <c r="M384" s="55"/>
      <c r="N384" s="55"/>
      <c r="O384" s="55"/>
      <c r="P384" s="55"/>
      <c r="Q384" s="55"/>
      <c r="R384" s="55"/>
      <c r="S384" s="55"/>
      <c r="T384" s="55"/>
      <c r="U384" s="55"/>
      <c r="V384" s="55"/>
      <c r="W384" s="55"/>
      <c r="X384" s="55"/>
      <c r="Y384" s="55"/>
      <c r="Z384" s="55"/>
      <c r="BR384" s="161"/>
    </row>
    <row r="385" spans="2:70" x14ac:dyDescent="0.25">
      <c r="B385" s="51"/>
      <c r="C385" s="51"/>
      <c r="D385" s="51"/>
      <c r="I385" s="51"/>
      <c r="J385" s="51"/>
      <c r="L385" s="55"/>
      <c r="M385" s="55"/>
      <c r="N385" s="55"/>
      <c r="O385" s="55"/>
      <c r="P385" s="55"/>
      <c r="Q385" s="55"/>
      <c r="R385" s="55"/>
      <c r="S385" s="55"/>
      <c r="T385" s="55"/>
      <c r="U385" s="55"/>
      <c r="V385" s="55"/>
      <c r="W385" s="55"/>
      <c r="X385" s="55"/>
      <c r="Y385" s="55"/>
      <c r="Z385" s="55"/>
      <c r="BR385" s="161"/>
    </row>
    <row r="386" spans="2:70" x14ac:dyDescent="0.25">
      <c r="B386" s="51"/>
      <c r="C386" s="51"/>
      <c r="D386" s="51"/>
      <c r="I386" s="51"/>
      <c r="J386" s="51"/>
      <c r="L386" s="55"/>
      <c r="M386" s="55"/>
      <c r="N386" s="55"/>
      <c r="O386" s="55"/>
      <c r="P386" s="55"/>
      <c r="Q386" s="55"/>
      <c r="R386" s="55"/>
      <c r="S386" s="55"/>
      <c r="T386" s="55"/>
      <c r="U386" s="55"/>
      <c r="V386" s="55"/>
      <c r="W386" s="55"/>
      <c r="X386" s="55"/>
      <c r="Y386" s="55"/>
      <c r="Z386" s="55"/>
      <c r="BR386" s="161"/>
    </row>
    <row r="387" spans="2:70" x14ac:dyDescent="0.25">
      <c r="B387" s="51"/>
      <c r="C387" s="51"/>
      <c r="D387" s="51"/>
      <c r="I387" s="51"/>
      <c r="J387" s="51"/>
      <c r="L387" s="55"/>
      <c r="M387" s="55"/>
      <c r="N387" s="55"/>
      <c r="O387" s="55"/>
      <c r="P387" s="55"/>
      <c r="Q387" s="55"/>
      <c r="R387" s="55"/>
      <c r="S387" s="55"/>
      <c r="T387" s="55"/>
      <c r="U387" s="55"/>
      <c r="V387" s="55"/>
      <c r="W387" s="55"/>
      <c r="X387" s="55"/>
      <c r="Y387" s="55"/>
      <c r="Z387" s="55"/>
      <c r="BR387" s="161"/>
    </row>
    <row r="388" spans="2:70" x14ac:dyDescent="0.25">
      <c r="B388" s="51"/>
      <c r="C388" s="51"/>
      <c r="D388" s="51"/>
      <c r="I388" s="51"/>
      <c r="J388" s="51"/>
      <c r="L388" s="55"/>
      <c r="M388" s="55"/>
      <c r="N388" s="55"/>
      <c r="O388" s="55"/>
      <c r="P388" s="55"/>
      <c r="Q388" s="55"/>
      <c r="R388" s="55"/>
      <c r="S388" s="55"/>
      <c r="T388" s="55"/>
      <c r="U388" s="55"/>
      <c r="V388" s="55"/>
      <c r="W388" s="55"/>
      <c r="X388" s="55"/>
      <c r="Y388" s="55"/>
      <c r="Z388" s="55"/>
      <c r="BR388" s="161"/>
    </row>
    <row r="389" spans="2:70" x14ac:dyDescent="0.25">
      <c r="B389" s="51"/>
      <c r="C389" s="51"/>
      <c r="D389" s="51"/>
      <c r="I389" s="51"/>
      <c r="J389" s="51"/>
      <c r="L389" s="55"/>
      <c r="M389" s="55"/>
      <c r="N389" s="55"/>
      <c r="O389" s="55"/>
      <c r="P389" s="55"/>
      <c r="Q389" s="55"/>
      <c r="R389" s="55"/>
      <c r="S389" s="55"/>
      <c r="T389" s="55"/>
      <c r="U389" s="55"/>
      <c r="V389" s="55"/>
      <c r="W389" s="55"/>
      <c r="X389" s="55"/>
      <c r="Y389" s="55"/>
      <c r="Z389" s="55"/>
      <c r="BR389" s="161"/>
    </row>
    <row r="390" spans="2:70" x14ac:dyDescent="0.25">
      <c r="B390" s="51"/>
      <c r="C390" s="51"/>
      <c r="D390" s="51"/>
      <c r="I390" s="51"/>
      <c r="J390" s="51"/>
      <c r="L390" s="55"/>
      <c r="M390" s="55"/>
      <c r="N390" s="55"/>
      <c r="O390" s="55"/>
      <c r="P390" s="55"/>
      <c r="Q390" s="55"/>
      <c r="R390" s="55"/>
      <c r="S390" s="55"/>
      <c r="T390" s="55"/>
      <c r="U390" s="55"/>
      <c r="V390" s="55"/>
      <c r="W390" s="55"/>
      <c r="X390" s="55"/>
      <c r="Y390" s="55"/>
      <c r="Z390" s="55"/>
      <c r="BR390" s="161"/>
    </row>
    <row r="391" spans="2:70" x14ac:dyDescent="0.25">
      <c r="B391" s="51"/>
      <c r="C391" s="51"/>
      <c r="D391" s="51"/>
      <c r="I391" s="51"/>
      <c r="J391" s="51"/>
      <c r="L391" s="55"/>
      <c r="M391" s="55"/>
      <c r="N391" s="55"/>
      <c r="O391" s="55"/>
      <c r="P391" s="55"/>
      <c r="Q391" s="55"/>
      <c r="R391" s="55"/>
      <c r="S391" s="55"/>
      <c r="T391" s="55"/>
      <c r="U391" s="55"/>
      <c r="V391" s="55"/>
      <c r="W391" s="55"/>
      <c r="X391" s="55"/>
      <c r="Y391" s="55"/>
      <c r="Z391" s="55"/>
      <c r="BR391" s="161"/>
    </row>
    <row r="392" spans="2:70" x14ac:dyDescent="0.25">
      <c r="B392" s="51"/>
      <c r="C392" s="51"/>
      <c r="D392" s="51"/>
      <c r="I392" s="51"/>
      <c r="J392" s="51"/>
      <c r="L392" s="55"/>
      <c r="M392" s="55"/>
      <c r="N392" s="55"/>
      <c r="O392" s="55"/>
      <c r="P392" s="55"/>
      <c r="Q392" s="55"/>
      <c r="R392" s="55"/>
      <c r="S392" s="55"/>
      <c r="T392" s="55"/>
      <c r="U392" s="55"/>
      <c r="V392" s="55"/>
      <c r="W392" s="55"/>
      <c r="X392" s="55"/>
      <c r="Y392" s="55"/>
      <c r="Z392" s="55"/>
      <c r="BR392" s="161"/>
    </row>
    <row r="393" spans="2:70" x14ac:dyDescent="0.25">
      <c r="B393" s="51"/>
      <c r="C393" s="51"/>
      <c r="D393" s="51"/>
      <c r="I393" s="51"/>
      <c r="J393" s="51"/>
      <c r="L393" s="55"/>
      <c r="M393" s="55"/>
      <c r="N393" s="55"/>
      <c r="O393" s="55"/>
      <c r="P393" s="55"/>
      <c r="Q393" s="55"/>
      <c r="R393" s="55"/>
      <c r="S393" s="55"/>
      <c r="T393" s="55"/>
      <c r="U393" s="55"/>
      <c r="V393" s="55"/>
      <c r="W393" s="55"/>
      <c r="X393" s="55"/>
      <c r="Y393" s="55"/>
      <c r="Z393" s="55"/>
      <c r="BR393" s="161"/>
    </row>
    <row r="394" spans="2:70" x14ac:dyDescent="0.25">
      <c r="B394" s="51"/>
      <c r="C394" s="51"/>
      <c r="D394" s="51"/>
      <c r="I394" s="51"/>
      <c r="J394" s="51"/>
      <c r="L394" s="55"/>
      <c r="M394" s="55"/>
      <c r="N394" s="55"/>
      <c r="O394" s="55"/>
      <c r="P394" s="55"/>
      <c r="Q394" s="55"/>
      <c r="R394" s="55"/>
      <c r="S394" s="55"/>
      <c r="T394" s="55"/>
      <c r="U394" s="55"/>
      <c r="V394" s="55"/>
      <c r="W394" s="55"/>
      <c r="X394" s="55"/>
      <c r="Y394" s="55"/>
      <c r="Z394" s="55"/>
      <c r="BR394" s="161"/>
    </row>
    <row r="395" spans="2:70" x14ac:dyDescent="0.25">
      <c r="B395" s="51"/>
      <c r="C395" s="51"/>
      <c r="D395" s="51"/>
      <c r="I395" s="51"/>
      <c r="J395" s="51"/>
      <c r="L395" s="55"/>
      <c r="M395" s="55"/>
      <c r="N395" s="55"/>
      <c r="O395" s="55"/>
      <c r="P395" s="55"/>
      <c r="Q395" s="55"/>
      <c r="R395" s="55"/>
      <c r="S395" s="55"/>
      <c r="T395" s="55"/>
      <c r="U395" s="55"/>
      <c r="V395" s="55"/>
      <c r="W395" s="55"/>
      <c r="X395" s="55"/>
      <c r="Y395" s="55"/>
      <c r="Z395" s="55"/>
      <c r="BR395" s="161"/>
    </row>
    <row r="396" spans="2:70" x14ac:dyDescent="0.25">
      <c r="B396" s="51"/>
      <c r="C396" s="51"/>
      <c r="D396" s="51"/>
      <c r="I396" s="51"/>
      <c r="J396" s="51"/>
      <c r="L396" s="55"/>
      <c r="M396" s="55"/>
      <c r="N396" s="55"/>
      <c r="O396" s="55"/>
      <c r="P396" s="55"/>
      <c r="Q396" s="55"/>
      <c r="R396" s="55"/>
      <c r="S396" s="55"/>
      <c r="T396" s="55"/>
      <c r="U396" s="55"/>
      <c r="V396" s="55"/>
      <c r="W396" s="55"/>
      <c r="X396" s="55"/>
      <c r="Y396" s="55"/>
      <c r="Z396" s="55"/>
      <c r="BR396" s="161"/>
    </row>
    <row r="397" spans="2:70" x14ac:dyDescent="0.25">
      <c r="B397" s="51"/>
      <c r="C397" s="51"/>
      <c r="D397" s="51"/>
      <c r="I397" s="51"/>
      <c r="J397" s="51"/>
      <c r="L397" s="55"/>
      <c r="M397" s="55"/>
      <c r="N397" s="55"/>
      <c r="O397" s="55"/>
      <c r="P397" s="55"/>
      <c r="Q397" s="55"/>
      <c r="R397" s="55"/>
      <c r="S397" s="55"/>
      <c r="T397" s="55"/>
      <c r="U397" s="55"/>
      <c r="V397" s="55"/>
      <c r="W397" s="55"/>
      <c r="X397" s="55"/>
      <c r="Y397" s="55"/>
      <c r="Z397" s="55"/>
      <c r="BR397" s="161"/>
    </row>
    <row r="398" spans="2:70" x14ac:dyDescent="0.25">
      <c r="B398" s="51"/>
      <c r="C398" s="51"/>
      <c r="D398" s="51"/>
      <c r="I398" s="51"/>
      <c r="J398" s="51"/>
      <c r="L398" s="55"/>
      <c r="M398" s="55"/>
      <c r="N398" s="55"/>
      <c r="O398" s="55"/>
      <c r="P398" s="55"/>
      <c r="Q398" s="55"/>
      <c r="R398" s="55"/>
      <c r="S398" s="55"/>
      <c r="T398" s="55"/>
      <c r="U398" s="55"/>
      <c r="V398" s="55"/>
      <c r="W398" s="55"/>
      <c r="X398" s="55"/>
      <c r="Y398" s="55"/>
      <c r="Z398" s="55"/>
      <c r="BR398" s="161"/>
    </row>
    <row r="399" spans="2:70" x14ac:dyDescent="0.25">
      <c r="B399" s="51"/>
      <c r="C399" s="51"/>
      <c r="D399" s="51"/>
      <c r="I399" s="51"/>
      <c r="J399" s="51"/>
      <c r="L399" s="55"/>
      <c r="M399" s="55"/>
      <c r="N399" s="55"/>
      <c r="O399" s="55"/>
      <c r="P399" s="55"/>
      <c r="Q399" s="55"/>
      <c r="R399" s="55"/>
      <c r="S399" s="55"/>
      <c r="T399" s="55"/>
      <c r="U399" s="55"/>
      <c r="V399" s="55"/>
      <c r="W399" s="55"/>
      <c r="X399" s="55"/>
      <c r="Y399" s="55"/>
      <c r="Z399" s="55"/>
      <c r="BR399" s="161"/>
    </row>
    <row r="400" spans="2:70" x14ac:dyDescent="0.25">
      <c r="B400" s="51"/>
      <c r="C400" s="51"/>
      <c r="D400" s="51"/>
      <c r="I400" s="51"/>
      <c r="J400" s="51"/>
      <c r="L400" s="55"/>
      <c r="M400" s="55"/>
      <c r="N400" s="55"/>
      <c r="O400" s="55"/>
      <c r="P400" s="55"/>
      <c r="Q400" s="55"/>
      <c r="R400" s="55"/>
      <c r="S400" s="55"/>
      <c r="T400" s="55"/>
      <c r="U400" s="55"/>
      <c r="V400" s="55"/>
      <c r="W400" s="55"/>
      <c r="X400" s="55"/>
      <c r="Y400" s="55"/>
      <c r="Z400" s="55"/>
      <c r="BR400" s="161"/>
    </row>
    <row r="401" spans="2:70" x14ac:dyDescent="0.25">
      <c r="B401" s="51"/>
      <c r="C401" s="51"/>
      <c r="D401" s="51"/>
      <c r="I401" s="51"/>
      <c r="J401" s="51"/>
      <c r="L401" s="55"/>
      <c r="M401" s="55"/>
      <c r="N401" s="55"/>
      <c r="O401" s="55"/>
      <c r="P401" s="55"/>
      <c r="Q401" s="55"/>
      <c r="R401" s="55"/>
      <c r="S401" s="55"/>
      <c r="T401" s="55"/>
      <c r="U401" s="55"/>
      <c r="V401" s="55"/>
      <c r="W401" s="55"/>
      <c r="X401" s="55"/>
      <c r="Y401" s="55"/>
      <c r="Z401" s="55"/>
      <c r="BR401" s="161"/>
    </row>
    <row r="402" spans="2:70" x14ac:dyDescent="0.25">
      <c r="B402" s="51"/>
      <c r="C402" s="51"/>
      <c r="D402" s="51"/>
      <c r="I402" s="51"/>
      <c r="J402" s="51"/>
      <c r="L402" s="55"/>
      <c r="M402" s="55"/>
      <c r="N402" s="55"/>
      <c r="O402" s="55"/>
      <c r="P402" s="55"/>
      <c r="Q402" s="55"/>
      <c r="R402" s="55"/>
      <c r="S402" s="55"/>
      <c r="T402" s="55"/>
      <c r="U402" s="55"/>
      <c r="V402" s="55"/>
      <c r="W402" s="55"/>
      <c r="X402" s="55"/>
      <c r="Y402" s="55"/>
      <c r="Z402" s="55"/>
      <c r="BR402" s="161"/>
    </row>
    <row r="403" spans="2:70" x14ac:dyDescent="0.25">
      <c r="B403" s="51"/>
      <c r="C403" s="51"/>
      <c r="D403" s="51"/>
      <c r="I403" s="51"/>
      <c r="J403" s="51"/>
      <c r="L403" s="55"/>
      <c r="M403" s="55"/>
      <c r="N403" s="55"/>
      <c r="O403" s="55"/>
      <c r="P403" s="55"/>
      <c r="Q403" s="55"/>
      <c r="R403" s="55"/>
      <c r="S403" s="55"/>
      <c r="T403" s="55"/>
      <c r="U403" s="55"/>
      <c r="V403" s="55"/>
      <c r="W403" s="55"/>
      <c r="X403" s="55"/>
      <c r="Y403" s="55"/>
      <c r="Z403" s="55"/>
      <c r="BR403" s="161"/>
    </row>
    <row r="404" spans="2:70" x14ac:dyDescent="0.25">
      <c r="B404" s="51"/>
      <c r="C404" s="51"/>
      <c r="D404" s="51"/>
      <c r="I404" s="51"/>
      <c r="J404" s="51"/>
      <c r="L404" s="55"/>
      <c r="M404" s="55"/>
      <c r="N404" s="55"/>
      <c r="O404" s="55"/>
      <c r="P404" s="55"/>
      <c r="Q404" s="55"/>
      <c r="R404" s="55"/>
      <c r="S404" s="55"/>
      <c r="T404" s="55"/>
      <c r="U404" s="55"/>
      <c r="V404" s="55"/>
      <c r="W404" s="55"/>
      <c r="X404" s="55"/>
      <c r="Y404" s="55"/>
      <c r="Z404" s="55"/>
      <c r="BR404" s="161"/>
    </row>
    <row r="405" spans="2:70" x14ac:dyDescent="0.25">
      <c r="B405" s="51"/>
      <c r="C405" s="51"/>
      <c r="D405" s="51"/>
      <c r="I405" s="51"/>
      <c r="J405" s="51"/>
      <c r="L405" s="55"/>
      <c r="M405" s="55"/>
      <c r="N405" s="55"/>
      <c r="O405" s="55"/>
      <c r="P405" s="55"/>
      <c r="Q405" s="55"/>
      <c r="R405" s="55"/>
      <c r="S405" s="55"/>
      <c r="T405" s="55"/>
      <c r="U405" s="55"/>
      <c r="V405" s="55"/>
      <c r="W405" s="55"/>
      <c r="X405" s="55"/>
      <c r="Y405" s="55"/>
      <c r="Z405" s="55"/>
      <c r="BR405" s="161"/>
    </row>
    <row r="406" spans="2:70" x14ac:dyDescent="0.25">
      <c r="B406" s="51"/>
      <c r="C406" s="51"/>
      <c r="D406" s="51"/>
      <c r="I406" s="51"/>
      <c r="J406" s="51"/>
      <c r="L406" s="55"/>
      <c r="M406" s="55"/>
      <c r="N406" s="55"/>
      <c r="O406" s="55"/>
      <c r="P406" s="55"/>
      <c r="Q406" s="55"/>
      <c r="R406" s="55"/>
      <c r="S406" s="55"/>
      <c r="T406" s="55"/>
      <c r="U406" s="55"/>
      <c r="V406" s="55"/>
      <c r="W406" s="55"/>
      <c r="X406" s="55"/>
      <c r="Y406" s="55"/>
      <c r="Z406" s="55"/>
      <c r="BR406" s="161"/>
    </row>
    <row r="407" spans="2:70" x14ac:dyDescent="0.25">
      <c r="B407" s="51"/>
      <c r="C407" s="51"/>
      <c r="D407" s="51"/>
      <c r="I407" s="51"/>
      <c r="J407" s="51"/>
      <c r="L407" s="55"/>
      <c r="M407" s="55"/>
      <c r="N407" s="55"/>
      <c r="O407" s="55"/>
      <c r="P407" s="55"/>
      <c r="Q407" s="55"/>
      <c r="R407" s="55"/>
      <c r="S407" s="55"/>
      <c r="T407" s="55"/>
      <c r="U407" s="55"/>
      <c r="V407" s="55"/>
      <c r="W407" s="55"/>
      <c r="X407" s="55"/>
      <c r="Y407" s="55"/>
      <c r="Z407" s="55"/>
      <c r="BR407" s="161"/>
    </row>
    <row r="408" spans="2:70" x14ac:dyDescent="0.25">
      <c r="B408" s="51"/>
      <c r="C408" s="51"/>
      <c r="D408" s="51"/>
      <c r="I408" s="51"/>
      <c r="J408" s="51"/>
      <c r="L408" s="55"/>
      <c r="M408" s="55"/>
      <c r="N408" s="55"/>
      <c r="O408" s="55"/>
      <c r="P408" s="55"/>
      <c r="Q408" s="55"/>
      <c r="R408" s="55"/>
      <c r="S408" s="55"/>
      <c r="T408" s="55"/>
      <c r="U408" s="55"/>
      <c r="V408" s="55"/>
      <c r="W408" s="55"/>
      <c r="X408" s="55"/>
      <c r="Y408" s="55"/>
      <c r="Z408" s="55"/>
      <c r="BR408" s="161"/>
    </row>
    <row r="409" spans="2:70" x14ac:dyDescent="0.25">
      <c r="B409" s="51"/>
      <c r="C409" s="51"/>
      <c r="D409" s="51"/>
      <c r="I409" s="51"/>
      <c r="J409" s="51"/>
      <c r="L409" s="55"/>
      <c r="M409" s="55"/>
      <c r="N409" s="55"/>
      <c r="O409" s="55"/>
      <c r="P409" s="55"/>
      <c r="Q409" s="55"/>
      <c r="R409" s="55"/>
      <c r="S409" s="55"/>
      <c r="T409" s="55"/>
      <c r="U409" s="55"/>
      <c r="V409" s="55"/>
      <c r="W409" s="55"/>
      <c r="X409" s="55"/>
      <c r="Y409" s="55"/>
      <c r="Z409" s="55"/>
      <c r="BR409" s="161"/>
    </row>
    <row r="410" spans="2:70" x14ac:dyDescent="0.25">
      <c r="B410" s="51"/>
      <c r="C410" s="51"/>
      <c r="D410" s="51"/>
      <c r="I410" s="51"/>
      <c r="J410" s="51"/>
      <c r="L410" s="55"/>
      <c r="M410" s="55"/>
      <c r="N410" s="55"/>
      <c r="O410" s="55"/>
      <c r="P410" s="55"/>
      <c r="Q410" s="55"/>
      <c r="R410" s="55"/>
      <c r="S410" s="55"/>
      <c r="T410" s="55"/>
      <c r="U410" s="55"/>
      <c r="V410" s="55"/>
      <c r="W410" s="55"/>
      <c r="X410" s="55"/>
      <c r="Y410" s="55"/>
      <c r="Z410" s="55"/>
      <c r="BR410" s="161"/>
    </row>
    <row r="411" spans="2:70" x14ac:dyDescent="0.25">
      <c r="B411" s="51"/>
      <c r="C411" s="51"/>
      <c r="D411" s="51"/>
      <c r="I411" s="51"/>
      <c r="J411" s="51"/>
      <c r="L411" s="55"/>
      <c r="M411" s="55"/>
      <c r="N411" s="55"/>
      <c r="O411" s="55"/>
      <c r="P411" s="55"/>
      <c r="Q411" s="55"/>
      <c r="R411" s="55"/>
      <c r="S411" s="55"/>
      <c r="T411" s="55"/>
      <c r="U411" s="55"/>
      <c r="V411" s="55"/>
      <c r="W411" s="55"/>
      <c r="X411" s="55"/>
      <c r="Y411" s="55"/>
      <c r="Z411" s="55"/>
      <c r="BR411" s="161"/>
    </row>
    <row r="412" spans="2:70" x14ac:dyDescent="0.25">
      <c r="B412" s="51"/>
      <c r="C412" s="51"/>
      <c r="D412" s="51"/>
      <c r="I412" s="51"/>
      <c r="J412" s="51"/>
      <c r="L412" s="55"/>
      <c r="M412" s="55"/>
      <c r="N412" s="55"/>
      <c r="O412" s="55"/>
      <c r="P412" s="55"/>
      <c r="Q412" s="55"/>
      <c r="R412" s="55"/>
      <c r="S412" s="55"/>
      <c r="T412" s="55"/>
      <c r="U412" s="55"/>
      <c r="V412" s="55"/>
      <c r="W412" s="55"/>
      <c r="X412" s="55"/>
      <c r="Y412" s="55"/>
      <c r="Z412" s="55"/>
      <c r="BR412" s="161"/>
    </row>
    <row r="413" spans="2:70" x14ac:dyDescent="0.25">
      <c r="B413" s="51"/>
      <c r="C413" s="51"/>
      <c r="D413" s="51"/>
      <c r="I413" s="51"/>
      <c r="J413" s="51"/>
      <c r="L413" s="55"/>
      <c r="M413" s="55"/>
      <c r="N413" s="55"/>
      <c r="O413" s="55"/>
      <c r="P413" s="55"/>
      <c r="Q413" s="55"/>
      <c r="R413" s="55"/>
      <c r="S413" s="55"/>
      <c r="T413" s="55"/>
      <c r="U413" s="55"/>
      <c r="V413" s="55"/>
      <c r="W413" s="55"/>
      <c r="X413" s="55"/>
      <c r="Y413" s="55"/>
      <c r="Z413" s="55"/>
      <c r="BR413" s="161"/>
    </row>
    <row r="414" spans="2:70" x14ac:dyDescent="0.25">
      <c r="B414" s="51"/>
      <c r="C414" s="51"/>
      <c r="D414" s="51"/>
      <c r="I414" s="51"/>
      <c r="J414" s="51"/>
      <c r="L414" s="55"/>
      <c r="M414" s="55"/>
      <c r="N414" s="55"/>
      <c r="O414" s="55"/>
      <c r="P414" s="55"/>
      <c r="Q414" s="55"/>
      <c r="R414" s="55"/>
      <c r="S414" s="55"/>
      <c r="T414" s="55"/>
      <c r="U414" s="55"/>
      <c r="V414" s="55"/>
      <c r="W414" s="55"/>
      <c r="X414" s="55"/>
      <c r="Y414" s="55"/>
      <c r="Z414" s="55"/>
      <c r="BR414" s="161"/>
    </row>
    <row r="415" spans="2:70" x14ac:dyDescent="0.25">
      <c r="B415" s="51"/>
      <c r="C415" s="51"/>
      <c r="D415" s="51"/>
      <c r="I415" s="51"/>
      <c r="J415" s="51"/>
      <c r="L415" s="55"/>
      <c r="M415" s="55"/>
      <c r="N415" s="55"/>
      <c r="O415" s="55"/>
      <c r="P415" s="55"/>
      <c r="Q415" s="55"/>
      <c r="R415" s="55"/>
      <c r="S415" s="55"/>
      <c r="T415" s="55"/>
      <c r="U415" s="55"/>
      <c r="V415" s="55"/>
      <c r="W415" s="55"/>
      <c r="X415" s="55"/>
      <c r="Y415" s="55"/>
      <c r="Z415" s="55"/>
      <c r="BR415" s="161"/>
    </row>
    <row r="416" spans="2:70" x14ac:dyDescent="0.25">
      <c r="B416" s="51"/>
      <c r="C416" s="51"/>
      <c r="D416" s="51"/>
      <c r="I416" s="51"/>
      <c r="J416" s="51"/>
      <c r="L416" s="55"/>
      <c r="M416" s="55"/>
      <c r="N416" s="55"/>
      <c r="O416" s="55"/>
      <c r="P416" s="55"/>
      <c r="Q416" s="55"/>
      <c r="R416" s="55"/>
      <c r="S416" s="55"/>
      <c r="T416" s="55"/>
      <c r="U416" s="55"/>
      <c r="V416" s="55"/>
      <c r="W416" s="55"/>
      <c r="X416" s="55"/>
      <c r="Y416" s="55"/>
      <c r="Z416" s="55"/>
      <c r="BR416" s="161"/>
    </row>
    <row r="417" spans="2:70" x14ac:dyDescent="0.25">
      <c r="B417" s="51"/>
      <c r="C417" s="51"/>
      <c r="D417" s="51"/>
      <c r="I417" s="51"/>
      <c r="J417" s="51"/>
      <c r="L417" s="55"/>
      <c r="M417" s="55"/>
      <c r="N417" s="55"/>
      <c r="O417" s="55"/>
      <c r="P417" s="55"/>
      <c r="Q417" s="55"/>
      <c r="R417" s="55"/>
      <c r="S417" s="55"/>
      <c r="T417" s="55"/>
      <c r="U417" s="55"/>
      <c r="V417" s="55"/>
      <c r="W417" s="55"/>
      <c r="X417" s="55"/>
      <c r="Y417" s="55"/>
      <c r="Z417" s="55"/>
      <c r="BR417" s="161"/>
    </row>
    <row r="418" spans="2:70" x14ac:dyDescent="0.25">
      <c r="B418" s="51"/>
      <c r="C418" s="51"/>
      <c r="D418" s="51"/>
      <c r="I418" s="51"/>
      <c r="J418" s="51"/>
      <c r="L418" s="55"/>
      <c r="M418" s="55"/>
      <c r="N418" s="55"/>
      <c r="O418" s="55"/>
      <c r="P418" s="55"/>
      <c r="Q418" s="55"/>
      <c r="R418" s="55"/>
      <c r="S418" s="55"/>
      <c r="T418" s="55"/>
      <c r="U418" s="55"/>
      <c r="V418" s="55"/>
      <c r="W418" s="55"/>
      <c r="X418" s="55"/>
      <c r="Y418" s="55"/>
      <c r="Z418" s="55"/>
      <c r="BR418" s="161"/>
    </row>
    <row r="419" spans="2:70" x14ac:dyDescent="0.25">
      <c r="B419" s="51"/>
      <c r="C419" s="51"/>
      <c r="D419" s="51"/>
      <c r="I419" s="51"/>
      <c r="J419" s="51"/>
      <c r="L419" s="55"/>
      <c r="M419" s="55"/>
      <c r="N419" s="55"/>
      <c r="O419" s="55"/>
      <c r="P419" s="55"/>
      <c r="Q419" s="55"/>
      <c r="R419" s="55"/>
      <c r="S419" s="55"/>
      <c r="T419" s="55"/>
      <c r="U419" s="55"/>
      <c r="V419" s="55"/>
      <c r="W419" s="55"/>
      <c r="X419" s="55"/>
      <c r="Y419" s="55"/>
      <c r="Z419" s="55"/>
      <c r="BR419" s="161"/>
    </row>
    <row r="420" spans="2:70" x14ac:dyDescent="0.25">
      <c r="B420" s="51"/>
      <c r="C420" s="51"/>
      <c r="D420" s="51"/>
      <c r="I420" s="51"/>
      <c r="J420" s="51"/>
      <c r="L420" s="55"/>
      <c r="M420" s="55"/>
      <c r="N420" s="55"/>
      <c r="O420" s="55"/>
      <c r="P420" s="55"/>
      <c r="Q420" s="55"/>
      <c r="R420" s="55"/>
      <c r="S420" s="55"/>
      <c r="T420" s="55"/>
      <c r="U420" s="55"/>
      <c r="V420" s="55"/>
      <c r="W420" s="55"/>
      <c r="X420" s="55"/>
      <c r="Y420" s="55"/>
      <c r="Z420" s="55"/>
      <c r="BR420" s="161"/>
    </row>
    <row r="421" spans="2:70" x14ac:dyDescent="0.25">
      <c r="B421" s="51"/>
      <c r="C421" s="51"/>
      <c r="D421" s="51"/>
      <c r="I421" s="51"/>
      <c r="J421" s="51"/>
      <c r="L421" s="55"/>
      <c r="M421" s="55"/>
      <c r="N421" s="55"/>
      <c r="O421" s="55"/>
      <c r="P421" s="55"/>
      <c r="Q421" s="55"/>
      <c r="R421" s="55"/>
      <c r="S421" s="55"/>
      <c r="T421" s="55"/>
      <c r="U421" s="55"/>
      <c r="V421" s="55"/>
      <c r="W421" s="55"/>
      <c r="X421" s="55"/>
      <c r="Y421" s="55"/>
      <c r="Z421" s="55"/>
      <c r="BR421" s="161"/>
    </row>
    <row r="422" spans="2:70" x14ac:dyDescent="0.25">
      <c r="B422" s="51"/>
      <c r="C422" s="51"/>
      <c r="D422" s="51"/>
      <c r="I422" s="51"/>
      <c r="J422" s="51"/>
      <c r="L422" s="55"/>
      <c r="M422" s="55"/>
      <c r="N422" s="55"/>
      <c r="O422" s="55"/>
      <c r="P422" s="55"/>
      <c r="Q422" s="55"/>
      <c r="R422" s="55"/>
      <c r="S422" s="55"/>
      <c r="T422" s="55"/>
      <c r="U422" s="55"/>
      <c r="V422" s="55"/>
      <c r="W422" s="55"/>
      <c r="X422" s="55"/>
      <c r="Y422" s="55"/>
      <c r="Z422" s="55"/>
      <c r="BR422" s="161"/>
    </row>
    <row r="423" spans="2:70" x14ac:dyDescent="0.25">
      <c r="B423" s="51"/>
      <c r="C423" s="51"/>
      <c r="D423" s="51"/>
      <c r="I423" s="51"/>
      <c r="J423" s="51"/>
      <c r="L423" s="55"/>
      <c r="M423" s="55"/>
      <c r="N423" s="55"/>
      <c r="O423" s="55"/>
      <c r="P423" s="55"/>
      <c r="Q423" s="55"/>
      <c r="R423" s="55"/>
      <c r="S423" s="55"/>
      <c r="T423" s="55"/>
      <c r="U423" s="55"/>
      <c r="V423" s="55"/>
      <c r="W423" s="55"/>
      <c r="X423" s="55"/>
      <c r="Y423" s="55"/>
      <c r="Z423" s="55"/>
      <c r="BR423" s="161"/>
    </row>
    <row r="424" spans="2:70" x14ac:dyDescent="0.25">
      <c r="B424" s="51"/>
      <c r="C424" s="51"/>
      <c r="D424" s="51"/>
      <c r="I424" s="51"/>
      <c r="J424" s="51"/>
      <c r="L424" s="55"/>
      <c r="M424" s="55"/>
      <c r="N424" s="55"/>
      <c r="O424" s="55"/>
      <c r="P424" s="55"/>
      <c r="Q424" s="55"/>
      <c r="R424" s="55"/>
      <c r="S424" s="55"/>
      <c r="T424" s="55"/>
      <c r="U424" s="55"/>
      <c r="V424" s="55"/>
      <c r="W424" s="55"/>
      <c r="X424" s="55"/>
      <c r="Y424" s="55"/>
      <c r="Z424" s="55"/>
      <c r="BR424" s="161"/>
    </row>
    <row r="425" spans="2:70" x14ac:dyDescent="0.25">
      <c r="B425" s="51"/>
      <c r="C425" s="51"/>
      <c r="D425" s="51"/>
      <c r="I425" s="51"/>
      <c r="J425" s="51"/>
      <c r="L425" s="55"/>
      <c r="M425" s="55"/>
      <c r="N425" s="55"/>
      <c r="O425" s="55"/>
      <c r="P425" s="55"/>
      <c r="Q425" s="55"/>
      <c r="R425" s="55"/>
      <c r="S425" s="55"/>
      <c r="T425" s="55"/>
      <c r="U425" s="55"/>
      <c r="V425" s="55"/>
      <c r="W425" s="55"/>
      <c r="X425" s="55"/>
      <c r="Y425" s="55"/>
      <c r="Z425" s="55"/>
      <c r="BR425" s="161"/>
    </row>
    <row r="426" spans="2:70" x14ac:dyDescent="0.25">
      <c r="B426" s="51"/>
      <c r="C426" s="51"/>
      <c r="D426" s="51"/>
      <c r="I426" s="51"/>
      <c r="J426" s="51"/>
      <c r="L426" s="55"/>
      <c r="M426" s="55"/>
      <c r="N426" s="55"/>
      <c r="O426" s="55"/>
      <c r="P426" s="55"/>
      <c r="Q426" s="55"/>
      <c r="R426" s="55"/>
      <c r="S426" s="55"/>
      <c r="T426" s="55"/>
      <c r="U426" s="55"/>
      <c r="V426" s="55"/>
      <c r="W426" s="55"/>
      <c r="X426" s="55"/>
      <c r="Y426" s="55"/>
      <c r="Z426" s="55"/>
      <c r="BR426" s="161"/>
    </row>
    <row r="427" spans="2:70" x14ac:dyDescent="0.25">
      <c r="B427" s="51"/>
      <c r="C427" s="51"/>
      <c r="D427" s="51"/>
      <c r="I427" s="51"/>
      <c r="J427" s="51"/>
      <c r="L427" s="55"/>
      <c r="M427" s="55"/>
      <c r="N427" s="55"/>
      <c r="O427" s="55"/>
      <c r="P427" s="55"/>
      <c r="Q427" s="55"/>
      <c r="R427" s="55"/>
      <c r="S427" s="55"/>
      <c r="T427" s="55"/>
      <c r="U427" s="55"/>
      <c r="V427" s="55"/>
      <c r="W427" s="55"/>
      <c r="X427" s="55"/>
      <c r="Y427" s="55"/>
      <c r="Z427" s="55"/>
      <c r="BR427" s="161"/>
    </row>
    <row r="428" spans="2:70" x14ac:dyDescent="0.25">
      <c r="B428" s="51"/>
      <c r="C428" s="51"/>
      <c r="D428" s="51"/>
      <c r="I428" s="51"/>
      <c r="J428" s="51"/>
      <c r="L428" s="55"/>
      <c r="M428" s="55"/>
      <c r="N428" s="55"/>
      <c r="O428" s="55"/>
      <c r="P428" s="55"/>
      <c r="Q428" s="55"/>
      <c r="R428" s="55"/>
      <c r="S428" s="55"/>
      <c r="T428" s="55"/>
      <c r="U428" s="55"/>
      <c r="V428" s="55"/>
      <c r="W428" s="55"/>
      <c r="X428" s="55"/>
      <c r="Y428" s="55"/>
      <c r="Z428" s="55"/>
      <c r="BR428" s="161"/>
    </row>
    <row r="429" spans="2:70" x14ac:dyDescent="0.25">
      <c r="B429" s="51"/>
      <c r="C429" s="51"/>
      <c r="D429" s="51"/>
      <c r="I429" s="51"/>
      <c r="J429" s="51"/>
      <c r="L429" s="55"/>
      <c r="M429" s="55"/>
      <c r="N429" s="55"/>
      <c r="O429" s="55"/>
      <c r="P429" s="55"/>
      <c r="Q429" s="55"/>
      <c r="R429" s="55"/>
      <c r="S429" s="55"/>
      <c r="T429" s="55"/>
      <c r="U429" s="55"/>
      <c r="V429" s="55"/>
      <c r="W429" s="55"/>
      <c r="X429" s="55"/>
      <c r="Y429" s="55"/>
      <c r="Z429" s="55"/>
      <c r="BR429" s="161"/>
    </row>
    <row r="430" spans="2:70" x14ac:dyDescent="0.25">
      <c r="B430" s="51"/>
      <c r="C430" s="51"/>
      <c r="D430" s="51"/>
      <c r="I430" s="51"/>
      <c r="J430" s="51"/>
      <c r="L430" s="55"/>
      <c r="M430" s="55"/>
      <c r="N430" s="55"/>
      <c r="O430" s="55"/>
      <c r="P430" s="55"/>
      <c r="Q430" s="55"/>
      <c r="R430" s="55"/>
      <c r="S430" s="55"/>
      <c r="T430" s="55"/>
      <c r="U430" s="55"/>
      <c r="V430" s="55"/>
      <c r="W430" s="55"/>
      <c r="X430" s="55"/>
      <c r="Y430" s="55"/>
      <c r="Z430" s="55"/>
      <c r="BR430" s="161"/>
    </row>
    <row r="431" spans="2:70" x14ac:dyDescent="0.25">
      <c r="B431" s="51"/>
      <c r="C431" s="51"/>
      <c r="D431" s="51"/>
      <c r="I431" s="51"/>
      <c r="J431" s="51"/>
      <c r="L431" s="55"/>
      <c r="M431" s="55"/>
      <c r="N431" s="55"/>
      <c r="O431" s="55"/>
      <c r="P431" s="55"/>
      <c r="Q431" s="55"/>
      <c r="R431" s="55"/>
      <c r="S431" s="55"/>
      <c r="T431" s="55"/>
      <c r="U431" s="55"/>
      <c r="V431" s="55"/>
      <c r="W431" s="55"/>
      <c r="X431" s="55"/>
      <c r="Y431" s="55"/>
      <c r="Z431" s="55"/>
      <c r="BR431" s="161"/>
    </row>
    <row r="432" spans="2:70" x14ac:dyDescent="0.25">
      <c r="B432" s="51"/>
      <c r="C432" s="51"/>
      <c r="D432" s="51"/>
      <c r="I432" s="51"/>
      <c r="J432" s="51"/>
      <c r="L432" s="55"/>
      <c r="M432" s="55"/>
      <c r="N432" s="55"/>
      <c r="O432" s="55"/>
      <c r="P432" s="55"/>
      <c r="Q432" s="55"/>
      <c r="R432" s="55"/>
      <c r="S432" s="55"/>
      <c r="T432" s="55"/>
      <c r="U432" s="55"/>
      <c r="V432" s="55"/>
      <c r="W432" s="55"/>
      <c r="X432" s="55"/>
      <c r="Y432" s="55"/>
      <c r="Z432" s="55"/>
      <c r="BR432" s="161"/>
    </row>
    <row r="433" spans="2:70" x14ac:dyDescent="0.25">
      <c r="B433" s="51"/>
      <c r="C433" s="51"/>
      <c r="D433" s="51"/>
      <c r="I433" s="51"/>
      <c r="J433" s="51"/>
      <c r="L433" s="55"/>
      <c r="M433" s="55"/>
      <c r="N433" s="55"/>
      <c r="O433" s="55"/>
      <c r="P433" s="55"/>
      <c r="Q433" s="55"/>
      <c r="R433" s="55"/>
      <c r="S433" s="55"/>
      <c r="T433" s="55"/>
      <c r="U433" s="55"/>
      <c r="V433" s="55"/>
      <c r="W433" s="55"/>
      <c r="X433" s="55"/>
      <c r="Y433" s="55"/>
      <c r="Z433" s="55"/>
      <c r="BR433" s="161"/>
    </row>
    <row r="434" spans="2:70" x14ac:dyDescent="0.25">
      <c r="B434" s="51"/>
      <c r="C434" s="51"/>
      <c r="D434" s="51"/>
      <c r="I434" s="51"/>
      <c r="J434" s="51"/>
      <c r="L434" s="55"/>
      <c r="M434" s="55"/>
      <c r="N434" s="55"/>
      <c r="O434" s="55"/>
      <c r="P434" s="55"/>
      <c r="Q434" s="55"/>
      <c r="R434" s="55"/>
      <c r="S434" s="55"/>
      <c r="T434" s="55"/>
      <c r="U434" s="55"/>
      <c r="V434" s="55"/>
      <c r="W434" s="55"/>
      <c r="X434" s="55"/>
      <c r="Y434" s="55"/>
      <c r="Z434" s="55"/>
      <c r="BR434" s="161"/>
    </row>
    <row r="435" spans="2:70" x14ac:dyDescent="0.25">
      <c r="B435" s="51"/>
      <c r="C435" s="51"/>
      <c r="D435" s="51"/>
      <c r="I435" s="51"/>
      <c r="J435" s="51"/>
      <c r="L435" s="55"/>
      <c r="M435" s="55"/>
      <c r="N435" s="55"/>
      <c r="O435" s="55"/>
      <c r="P435" s="55"/>
      <c r="Q435" s="55"/>
      <c r="R435" s="55"/>
      <c r="S435" s="55"/>
      <c r="T435" s="55"/>
      <c r="U435" s="55"/>
      <c r="V435" s="55"/>
      <c r="W435" s="55"/>
      <c r="X435" s="55"/>
      <c r="Y435" s="55"/>
      <c r="Z435" s="55"/>
      <c r="BR435" s="161"/>
    </row>
    <row r="436" spans="2:70" x14ac:dyDescent="0.25">
      <c r="B436" s="51"/>
      <c r="C436" s="51"/>
      <c r="D436" s="51"/>
      <c r="I436" s="51"/>
      <c r="J436" s="51"/>
      <c r="L436" s="55"/>
      <c r="M436" s="55"/>
      <c r="N436" s="55"/>
      <c r="O436" s="55"/>
      <c r="P436" s="55"/>
      <c r="Q436" s="55"/>
      <c r="R436" s="55"/>
      <c r="S436" s="55"/>
      <c r="T436" s="55"/>
      <c r="U436" s="55"/>
      <c r="V436" s="55"/>
      <c r="W436" s="55"/>
      <c r="X436" s="55"/>
      <c r="Y436" s="55"/>
      <c r="Z436" s="55"/>
      <c r="BR436" s="161"/>
    </row>
    <row r="437" spans="2:70" x14ac:dyDescent="0.25">
      <c r="B437" s="51"/>
      <c r="C437" s="51"/>
      <c r="D437" s="51"/>
      <c r="I437" s="51"/>
      <c r="J437" s="51"/>
      <c r="L437" s="55"/>
      <c r="M437" s="55"/>
      <c r="N437" s="55"/>
      <c r="O437" s="55"/>
      <c r="P437" s="55"/>
      <c r="Q437" s="55"/>
      <c r="R437" s="55"/>
      <c r="S437" s="55"/>
      <c r="T437" s="55"/>
      <c r="U437" s="55"/>
      <c r="V437" s="55"/>
      <c r="W437" s="55"/>
      <c r="X437" s="55"/>
      <c r="Y437" s="55"/>
      <c r="Z437" s="55"/>
      <c r="BR437" s="161"/>
    </row>
    <row r="438" spans="2:70" x14ac:dyDescent="0.25">
      <c r="B438" s="51"/>
      <c r="C438" s="51"/>
      <c r="D438" s="51"/>
      <c r="I438" s="51"/>
      <c r="J438" s="51"/>
      <c r="L438" s="55"/>
      <c r="M438" s="55"/>
      <c r="N438" s="55"/>
      <c r="O438" s="55"/>
      <c r="P438" s="55"/>
      <c r="Q438" s="55"/>
      <c r="R438" s="55"/>
      <c r="S438" s="55"/>
      <c r="T438" s="55"/>
      <c r="U438" s="55"/>
      <c r="V438" s="55"/>
      <c r="W438" s="55"/>
      <c r="X438" s="55"/>
      <c r="Y438" s="55"/>
      <c r="Z438" s="55"/>
      <c r="BR438" s="161"/>
    </row>
    <row r="439" spans="2:70" x14ac:dyDescent="0.25">
      <c r="B439" s="51"/>
      <c r="C439" s="51"/>
      <c r="D439" s="51"/>
      <c r="I439" s="51"/>
      <c r="J439" s="51"/>
      <c r="L439" s="55"/>
      <c r="M439" s="55"/>
      <c r="N439" s="55"/>
      <c r="O439" s="55"/>
      <c r="P439" s="55"/>
      <c r="Q439" s="55"/>
      <c r="R439" s="55"/>
      <c r="S439" s="55"/>
      <c r="T439" s="55"/>
      <c r="U439" s="55"/>
      <c r="V439" s="55"/>
      <c r="W439" s="55"/>
      <c r="X439" s="55"/>
      <c r="Y439" s="55"/>
      <c r="Z439" s="55"/>
      <c r="BR439" s="161"/>
    </row>
    <row r="440" spans="2:70" x14ac:dyDescent="0.25">
      <c r="B440" s="51"/>
      <c r="C440" s="51"/>
      <c r="D440" s="51"/>
      <c r="I440" s="51"/>
      <c r="J440" s="51"/>
      <c r="L440" s="55"/>
      <c r="M440" s="55"/>
      <c r="N440" s="55"/>
      <c r="O440" s="55"/>
      <c r="P440" s="55"/>
      <c r="Q440" s="55"/>
      <c r="R440" s="55"/>
      <c r="S440" s="55"/>
      <c r="T440" s="55"/>
      <c r="U440" s="55"/>
      <c r="V440" s="55"/>
      <c r="W440" s="55"/>
      <c r="X440" s="55"/>
      <c r="Y440" s="55"/>
      <c r="Z440" s="55"/>
      <c r="BR440" s="161"/>
    </row>
    <row r="441" spans="2:70" x14ac:dyDescent="0.25">
      <c r="B441" s="51"/>
      <c r="C441" s="51"/>
      <c r="D441" s="51"/>
      <c r="I441" s="51"/>
      <c r="J441" s="51"/>
      <c r="L441" s="55"/>
      <c r="M441" s="55"/>
      <c r="N441" s="55"/>
      <c r="O441" s="55"/>
      <c r="P441" s="55"/>
      <c r="Q441" s="55"/>
      <c r="R441" s="55"/>
      <c r="S441" s="55"/>
      <c r="T441" s="55"/>
      <c r="U441" s="55"/>
      <c r="V441" s="55"/>
      <c r="W441" s="55"/>
      <c r="X441" s="55"/>
      <c r="Y441" s="55"/>
      <c r="Z441" s="55"/>
      <c r="BR441" s="161"/>
    </row>
    <row r="442" spans="2:70" x14ac:dyDescent="0.25">
      <c r="B442" s="51"/>
      <c r="C442" s="51"/>
      <c r="D442" s="51"/>
      <c r="I442" s="51"/>
      <c r="J442" s="51"/>
      <c r="L442" s="55"/>
      <c r="M442" s="55"/>
      <c r="N442" s="55"/>
      <c r="O442" s="55"/>
      <c r="P442" s="55"/>
      <c r="Q442" s="55"/>
      <c r="R442" s="55"/>
      <c r="S442" s="55"/>
      <c r="T442" s="55"/>
      <c r="U442" s="55"/>
      <c r="V442" s="55"/>
      <c r="W442" s="55"/>
      <c r="X442" s="55"/>
      <c r="Y442" s="55"/>
      <c r="Z442" s="55"/>
      <c r="BR442" s="161"/>
    </row>
    <row r="443" spans="2:70" x14ac:dyDescent="0.25">
      <c r="B443" s="51"/>
      <c r="C443" s="51"/>
      <c r="D443" s="51"/>
      <c r="I443" s="51"/>
      <c r="J443" s="51"/>
      <c r="L443" s="55"/>
      <c r="M443" s="55"/>
      <c r="N443" s="55"/>
      <c r="O443" s="55"/>
      <c r="P443" s="55"/>
      <c r="Q443" s="55"/>
      <c r="R443" s="55"/>
      <c r="S443" s="55"/>
      <c r="T443" s="55"/>
      <c r="U443" s="55"/>
      <c r="V443" s="55"/>
      <c r="W443" s="55"/>
      <c r="X443" s="55"/>
      <c r="Y443" s="55"/>
      <c r="Z443" s="55"/>
      <c r="BR443" s="161"/>
    </row>
    <row r="444" spans="2:70" x14ac:dyDescent="0.25">
      <c r="B444" s="51"/>
      <c r="C444" s="51"/>
      <c r="D444" s="51"/>
      <c r="I444" s="51"/>
      <c r="J444" s="51"/>
      <c r="L444" s="55"/>
      <c r="M444" s="55"/>
      <c r="N444" s="55"/>
      <c r="O444" s="55"/>
      <c r="P444" s="55"/>
      <c r="Q444" s="55"/>
      <c r="R444" s="55"/>
      <c r="S444" s="55"/>
      <c r="T444" s="55"/>
      <c r="U444" s="55"/>
      <c r="V444" s="55"/>
      <c r="W444" s="55"/>
      <c r="X444" s="55"/>
      <c r="Y444" s="55"/>
      <c r="Z444" s="55"/>
      <c r="BR444" s="161"/>
    </row>
    <row r="445" spans="2:70" x14ac:dyDescent="0.25">
      <c r="B445" s="51"/>
      <c r="C445" s="51"/>
      <c r="D445" s="51"/>
      <c r="I445" s="51"/>
      <c r="J445" s="51"/>
      <c r="L445" s="55"/>
      <c r="M445" s="55"/>
      <c r="N445" s="55"/>
      <c r="O445" s="55"/>
      <c r="P445" s="55"/>
      <c r="Q445" s="55"/>
      <c r="R445" s="55"/>
      <c r="S445" s="55"/>
      <c r="T445" s="55"/>
      <c r="U445" s="55"/>
      <c r="V445" s="55"/>
      <c r="W445" s="55"/>
      <c r="X445" s="55"/>
      <c r="Y445" s="55"/>
      <c r="Z445" s="55"/>
      <c r="BR445" s="161"/>
    </row>
    <row r="446" spans="2:70" x14ac:dyDescent="0.25">
      <c r="B446" s="51"/>
      <c r="C446" s="51"/>
      <c r="D446" s="51"/>
      <c r="I446" s="51"/>
      <c r="J446" s="51"/>
      <c r="L446" s="55"/>
      <c r="M446" s="55"/>
      <c r="N446" s="55"/>
      <c r="O446" s="55"/>
      <c r="P446" s="55"/>
      <c r="Q446" s="55"/>
      <c r="R446" s="55"/>
      <c r="S446" s="55"/>
      <c r="T446" s="55"/>
      <c r="U446" s="55"/>
      <c r="V446" s="55"/>
      <c r="W446" s="55"/>
      <c r="X446" s="55"/>
      <c r="Y446" s="55"/>
      <c r="Z446" s="55"/>
      <c r="BR446" s="161"/>
    </row>
    <row r="447" spans="2:70" x14ac:dyDescent="0.25">
      <c r="B447" s="51"/>
      <c r="C447" s="51"/>
      <c r="D447" s="51"/>
      <c r="I447" s="51"/>
      <c r="J447" s="51"/>
      <c r="L447" s="55"/>
      <c r="M447" s="55"/>
      <c r="N447" s="55"/>
      <c r="O447" s="55"/>
      <c r="P447" s="55"/>
      <c r="Q447" s="55"/>
      <c r="R447" s="55"/>
      <c r="S447" s="55"/>
      <c r="T447" s="55"/>
      <c r="U447" s="55"/>
      <c r="V447" s="55"/>
      <c r="W447" s="55"/>
      <c r="X447" s="55"/>
      <c r="Y447" s="55"/>
      <c r="Z447" s="55"/>
      <c r="BR447" s="161"/>
    </row>
    <row r="448" spans="2:70" x14ac:dyDescent="0.25">
      <c r="B448" s="51"/>
      <c r="C448" s="51"/>
      <c r="D448" s="51"/>
      <c r="L448" s="55"/>
      <c r="M448" s="55"/>
      <c r="N448" s="55"/>
      <c r="O448" s="55"/>
      <c r="P448" s="55"/>
      <c r="Q448" s="55"/>
      <c r="R448" s="55"/>
      <c r="S448" s="55"/>
      <c r="T448" s="55"/>
      <c r="U448" s="55"/>
      <c r="V448" s="55"/>
      <c r="W448" s="55"/>
      <c r="X448" s="55"/>
      <c r="Y448" s="55"/>
      <c r="Z448" s="55"/>
      <c r="BR448" s="161"/>
    </row>
    <row r="449" spans="2:70" x14ac:dyDescent="0.25">
      <c r="B449" s="51"/>
      <c r="L449" s="55"/>
      <c r="M449" s="55"/>
      <c r="N449" s="55"/>
      <c r="O449" s="55"/>
      <c r="P449" s="55"/>
      <c r="Q449" s="55"/>
      <c r="R449" s="55"/>
      <c r="S449" s="55"/>
      <c r="T449" s="55"/>
      <c r="U449" s="55"/>
      <c r="V449" s="55"/>
      <c r="W449" s="55"/>
      <c r="X449" s="55"/>
      <c r="Y449" s="55"/>
      <c r="Z449" s="55"/>
      <c r="BR449" s="161"/>
    </row>
    <row r="450" spans="2:70" x14ac:dyDescent="0.25">
      <c r="B450" s="51"/>
      <c r="L450" s="55"/>
      <c r="M450" s="55"/>
      <c r="N450" s="55"/>
      <c r="O450" s="55"/>
      <c r="P450" s="55"/>
      <c r="Q450" s="55"/>
      <c r="R450" s="55"/>
      <c r="S450" s="55"/>
      <c r="T450" s="55"/>
      <c r="U450" s="55"/>
      <c r="V450" s="55"/>
      <c r="W450" s="55"/>
      <c r="X450" s="55"/>
      <c r="Y450" s="55"/>
      <c r="Z450" s="55"/>
      <c r="BR450" s="161"/>
    </row>
    <row r="451" spans="2:70" x14ac:dyDescent="0.25">
      <c r="B451" s="51"/>
      <c r="L451" s="55"/>
      <c r="M451" s="55"/>
      <c r="N451" s="55"/>
      <c r="O451" s="55"/>
      <c r="P451" s="55"/>
      <c r="Q451" s="55"/>
      <c r="R451" s="55"/>
      <c r="S451" s="55"/>
      <c r="T451" s="55"/>
      <c r="U451" s="55"/>
      <c r="V451" s="55"/>
      <c r="W451" s="55"/>
      <c r="X451" s="55"/>
      <c r="Y451" s="55"/>
      <c r="Z451" s="55"/>
      <c r="BR451" s="161"/>
    </row>
    <row r="452" spans="2:70" x14ac:dyDescent="0.25">
      <c r="B452" s="51"/>
      <c r="L452" s="55"/>
      <c r="M452" s="55"/>
      <c r="N452" s="55"/>
      <c r="O452" s="55"/>
      <c r="P452" s="55"/>
      <c r="Q452" s="55"/>
      <c r="R452" s="55"/>
      <c r="S452" s="55"/>
      <c r="T452" s="55"/>
      <c r="U452" s="55"/>
      <c r="V452" s="55"/>
      <c r="W452" s="55"/>
      <c r="X452" s="55"/>
      <c r="Y452" s="55"/>
      <c r="Z452" s="55"/>
      <c r="BR452" s="161"/>
    </row>
    <row r="453" spans="2:70" x14ac:dyDescent="0.25">
      <c r="B453" s="51"/>
      <c r="L453" s="55"/>
      <c r="M453" s="55"/>
      <c r="N453" s="55"/>
      <c r="O453" s="55"/>
      <c r="P453" s="55"/>
      <c r="Q453" s="55"/>
      <c r="R453" s="55"/>
      <c r="S453" s="55"/>
      <c r="T453" s="55"/>
      <c r="U453" s="55"/>
      <c r="V453" s="55"/>
      <c r="W453" s="55"/>
      <c r="X453" s="55"/>
      <c r="Y453" s="55"/>
      <c r="Z453" s="55"/>
      <c r="BR453" s="161"/>
    </row>
    <row r="454" spans="2:70" x14ac:dyDescent="0.25">
      <c r="B454" s="51"/>
      <c r="L454" s="55"/>
      <c r="M454" s="55"/>
      <c r="N454" s="55"/>
      <c r="O454" s="55"/>
      <c r="P454" s="55"/>
      <c r="Q454" s="55"/>
      <c r="R454" s="55"/>
      <c r="S454" s="55"/>
      <c r="T454" s="55"/>
      <c r="U454" s="55"/>
      <c r="V454" s="55"/>
      <c r="W454" s="55"/>
      <c r="X454" s="55"/>
      <c r="Y454" s="55"/>
      <c r="Z454" s="55"/>
      <c r="BR454" s="161"/>
    </row>
    <row r="455" spans="2:70" x14ac:dyDescent="0.25">
      <c r="B455" s="51"/>
      <c r="L455" s="55"/>
      <c r="M455" s="55"/>
      <c r="N455" s="55"/>
      <c r="O455" s="55"/>
      <c r="P455" s="55"/>
      <c r="Q455" s="55"/>
      <c r="R455" s="55"/>
      <c r="S455" s="55"/>
      <c r="T455" s="55"/>
      <c r="U455" s="55"/>
      <c r="V455" s="55"/>
      <c r="W455" s="55"/>
      <c r="X455" s="55"/>
      <c r="Y455" s="55"/>
      <c r="Z455" s="55"/>
      <c r="BR455" s="161"/>
    </row>
    <row r="456" spans="2:70" x14ac:dyDescent="0.25">
      <c r="B456" s="51"/>
      <c r="L456" s="55"/>
      <c r="M456" s="55"/>
      <c r="N456" s="55"/>
      <c r="O456" s="55"/>
      <c r="P456" s="55"/>
      <c r="Q456" s="55"/>
      <c r="R456" s="55"/>
      <c r="S456" s="55"/>
      <c r="T456" s="55"/>
      <c r="U456" s="55"/>
      <c r="V456" s="55"/>
      <c r="W456" s="55"/>
      <c r="X456" s="55"/>
      <c r="Y456" s="55"/>
      <c r="Z456" s="55"/>
      <c r="BR456" s="161"/>
    </row>
    <row r="457" spans="2:70" x14ac:dyDescent="0.25">
      <c r="B457" s="51"/>
      <c r="L457" s="55"/>
      <c r="M457" s="55"/>
      <c r="N457" s="55"/>
      <c r="O457" s="55"/>
      <c r="P457" s="55"/>
      <c r="Q457" s="55"/>
      <c r="R457" s="55"/>
      <c r="S457" s="55"/>
      <c r="T457" s="55"/>
      <c r="U457" s="55"/>
      <c r="V457" s="55"/>
      <c r="W457" s="55"/>
      <c r="X457" s="55"/>
      <c r="Y457" s="55"/>
      <c r="Z457" s="55"/>
      <c r="BR457" s="161"/>
    </row>
    <row r="458" spans="2:70" x14ac:dyDescent="0.25">
      <c r="B458" s="51"/>
      <c r="L458" s="55"/>
      <c r="M458" s="55"/>
      <c r="N458" s="55"/>
      <c r="O458" s="55"/>
      <c r="P458" s="55"/>
      <c r="Q458" s="55"/>
      <c r="R458" s="55"/>
      <c r="S458" s="55"/>
      <c r="T458" s="55"/>
      <c r="U458" s="55"/>
      <c r="V458" s="55"/>
      <c r="W458" s="55"/>
      <c r="X458" s="55"/>
      <c r="Y458" s="55"/>
      <c r="Z458" s="55"/>
      <c r="BR458" s="161"/>
    </row>
    <row r="459" spans="2:70" x14ac:dyDescent="0.25">
      <c r="B459" s="51"/>
      <c r="L459" s="55"/>
      <c r="M459" s="55"/>
      <c r="N459" s="55"/>
      <c r="O459" s="55"/>
      <c r="P459" s="55"/>
      <c r="Q459" s="55"/>
      <c r="R459" s="55"/>
      <c r="S459" s="55"/>
      <c r="T459" s="55"/>
      <c r="U459" s="55"/>
      <c r="V459" s="55"/>
      <c r="W459" s="55"/>
      <c r="X459" s="55"/>
      <c r="Y459" s="55"/>
      <c r="Z459" s="55"/>
      <c r="BR459" s="161"/>
    </row>
    <row r="460" spans="2:70" x14ac:dyDescent="0.25">
      <c r="B460" s="51"/>
      <c r="L460" s="55"/>
      <c r="M460" s="55"/>
      <c r="N460" s="55"/>
      <c r="O460" s="55"/>
      <c r="P460" s="55"/>
      <c r="Q460" s="55"/>
      <c r="R460" s="55"/>
      <c r="S460" s="55"/>
      <c r="T460" s="55"/>
      <c r="U460" s="55"/>
      <c r="V460" s="55"/>
      <c r="W460" s="55"/>
      <c r="X460" s="55"/>
      <c r="Y460" s="55"/>
      <c r="Z460" s="55"/>
      <c r="BR460" s="161"/>
    </row>
    <row r="461" spans="2:70" x14ac:dyDescent="0.25">
      <c r="B461" s="51"/>
      <c r="L461" s="55"/>
      <c r="M461" s="55"/>
      <c r="N461" s="55"/>
      <c r="O461" s="55"/>
      <c r="P461" s="55"/>
      <c r="Q461" s="55"/>
      <c r="R461" s="55"/>
      <c r="S461" s="55"/>
      <c r="T461" s="55"/>
      <c r="U461" s="55"/>
      <c r="V461" s="55"/>
      <c r="W461" s="55"/>
      <c r="X461" s="55"/>
      <c r="Y461" s="55"/>
      <c r="Z461" s="55"/>
      <c r="BR461" s="161"/>
    </row>
    <row r="462" spans="2:70" x14ac:dyDescent="0.25">
      <c r="B462" s="51"/>
      <c r="L462" s="55"/>
      <c r="M462" s="55"/>
      <c r="N462" s="55"/>
      <c r="O462" s="55"/>
      <c r="P462" s="55"/>
      <c r="Q462" s="55"/>
      <c r="R462" s="55"/>
      <c r="S462" s="55"/>
      <c r="T462" s="55"/>
      <c r="U462" s="55"/>
      <c r="V462" s="55"/>
      <c r="W462" s="55"/>
      <c r="X462" s="55"/>
      <c r="Y462" s="55"/>
      <c r="Z462" s="55"/>
      <c r="BR462" s="161"/>
    </row>
    <row r="463" spans="2:70" x14ac:dyDescent="0.25">
      <c r="B463" s="51"/>
      <c r="L463" s="55"/>
      <c r="M463" s="55"/>
      <c r="N463" s="55"/>
      <c r="O463" s="55"/>
      <c r="P463" s="55"/>
      <c r="Q463" s="55"/>
      <c r="R463" s="55"/>
      <c r="S463" s="55"/>
      <c r="T463" s="55"/>
      <c r="U463" s="55"/>
      <c r="V463" s="55"/>
      <c r="W463" s="55"/>
      <c r="X463" s="55"/>
      <c r="Y463" s="55"/>
      <c r="Z463" s="55"/>
      <c r="BR463" s="161"/>
    </row>
    <row r="464" spans="2:70" x14ac:dyDescent="0.25">
      <c r="B464" s="51"/>
      <c r="L464" s="55"/>
      <c r="M464" s="55"/>
      <c r="N464" s="55"/>
      <c r="O464" s="55"/>
      <c r="P464" s="55"/>
      <c r="Q464" s="55"/>
      <c r="R464" s="55"/>
      <c r="S464" s="55"/>
      <c r="T464" s="55"/>
      <c r="U464" s="55"/>
      <c r="V464" s="55"/>
      <c r="W464" s="55"/>
      <c r="X464" s="55"/>
      <c r="Y464" s="55"/>
      <c r="Z464" s="55"/>
      <c r="BR464" s="161"/>
    </row>
    <row r="465" spans="2:70" x14ac:dyDescent="0.25">
      <c r="B465" s="51"/>
      <c r="L465" s="55"/>
      <c r="M465" s="55"/>
      <c r="N465" s="55"/>
      <c r="O465" s="55"/>
      <c r="P465" s="55"/>
      <c r="Q465" s="55"/>
      <c r="R465" s="55"/>
      <c r="S465" s="55"/>
      <c r="T465" s="55"/>
      <c r="U465" s="55"/>
      <c r="V465" s="55"/>
      <c r="W465" s="55"/>
      <c r="X465" s="55"/>
      <c r="Y465" s="55"/>
      <c r="Z465" s="55"/>
      <c r="BR465" s="161"/>
    </row>
    <row r="466" spans="2:70" x14ac:dyDescent="0.25">
      <c r="B466" s="51"/>
      <c r="L466" s="55"/>
      <c r="M466" s="55"/>
      <c r="N466" s="55"/>
      <c r="O466" s="55"/>
      <c r="P466" s="55"/>
      <c r="Q466" s="55"/>
      <c r="R466" s="55"/>
      <c r="S466" s="55"/>
      <c r="T466" s="55"/>
      <c r="U466" s="55"/>
      <c r="V466" s="55"/>
      <c r="W466" s="55"/>
      <c r="X466" s="55"/>
      <c r="Y466" s="55"/>
      <c r="Z466" s="55"/>
      <c r="BR466" s="161"/>
    </row>
    <row r="467" spans="2:70" x14ac:dyDescent="0.25">
      <c r="B467" s="51"/>
      <c r="L467" s="55"/>
      <c r="M467" s="55"/>
      <c r="N467" s="55"/>
      <c r="O467" s="55"/>
      <c r="P467" s="55"/>
      <c r="Q467" s="55"/>
      <c r="R467" s="55"/>
      <c r="S467" s="55"/>
      <c r="T467" s="55"/>
      <c r="U467" s="55"/>
      <c r="V467" s="55"/>
      <c r="W467" s="55"/>
      <c r="X467" s="55"/>
      <c r="Y467" s="55"/>
      <c r="Z467" s="55"/>
      <c r="BR467" s="161"/>
    </row>
    <row r="468" spans="2:70" x14ac:dyDescent="0.25">
      <c r="B468" s="51"/>
      <c r="L468" s="55"/>
      <c r="M468" s="55"/>
      <c r="N468" s="55"/>
      <c r="O468" s="55"/>
      <c r="P468" s="55"/>
      <c r="Q468" s="55"/>
      <c r="R468" s="55"/>
      <c r="S468" s="55"/>
      <c r="T468" s="55"/>
      <c r="U468" s="55"/>
      <c r="V468" s="55"/>
      <c r="W468" s="55"/>
      <c r="X468" s="55"/>
      <c r="Y468" s="55"/>
      <c r="Z468" s="55"/>
      <c r="BR468" s="161"/>
    </row>
    <row r="469" spans="2:70" x14ac:dyDescent="0.25">
      <c r="B469" s="51"/>
      <c r="L469" s="55"/>
      <c r="M469" s="55"/>
      <c r="N469" s="55"/>
      <c r="O469" s="55"/>
      <c r="P469" s="55"/>
      <c r="Q469" s="55"/>
      <c r="R469" s="55"/>
      <c r="S469" s="55"/>
      <c r="T469" s="55"/>
      <c r="U469" s="55"/>
      <c r="V469" s="55"/>
      <c r="W469" s="55"/>
      <c r="X469" s="55"/>
      <c r="Y469" s="55"/>
      <c r="Z469" s="55"/>
      <c r="BR469" s="161"/>
    </row>
    <row r="470" spans="2:70" x14ac:dyDescent="0.25">
      <c r="B470" s="51"/>
      <c r="L470" s="55"/>
      <c r="M470" s="55"/>
      <c r="N470" s="55"/>
      <c r="O470" s="55"/>
      <c r="P470" s="55"/>
      <c r="Q470" s="55"/>
      <c r="R470" s="55"/>
      <c r="S470" s="55"/>
      <c r="T470" s="55"/>
      <c r="U470" s="55"/>
      <c r="V470" s="55"/>
      <c r="W470" s="55"/>
      <c r="X470" s="55"/>
      <c r="Y470" s="55"/>
      <c r="Z470" s="55"/>
      <c r="BR470" s="161"/>
    </row>
    <row r="471" spans="2:70" x14ac:dyDescent="0.25">
      <c r="B471" s="51"/>
      <c r="L471" s="55"/>
      <c r="M471" s="55"/>
      <c r="N471" s="55"/>
      <c r="O471" s="55"/>
      <c r="P471" s="55"/>
      <c r="Q471" s="55"/>
      <c r="R471" s="55"/>
      <c r="S471" s="55"/>
      <c r="T471" s="55"/>
      <c r="U471" s="55"/>
      <c r="V471" s="55"/>
      <c r="W471" s="55"/>
      <c r="X471" s="55"/>
      <c r="Y471" s="55"/>
      <c r="Z471" s="55"/>
      <c r="BR471" s="161"/>
    </row>
    <row r="472" spans="2:70" x14ac:dyDescent="0.25">
      <c r="B472" s="51"/>
      <c r="L472" s="55"/>
      <c r="M472" s="55"/>
      <c r="N472" s="55"/>
      <c r="O472" s="55"/>
      <c r="P472" s="55"/>
      <c r="Q472" s="55"/>
      <c r="R472" s="55"/>
      <c r="S472" s="55"/>
      <c r="T472" s="55"/>
      <c r="U472" s="55"/>
      <c r="V472" s="55"/>
      <c r="W472" s="55"/>
      <c r="X472" s="55"/>
      <c r="Y472" s="55"/>
      <c r="Z472" s="55"/>
      <c r="BR472" s="161"/>
    </row>
    <row r="473" spans="2:70" x14ac:dyDescent="0.25">
      <c r="B473" s="51"/>
      <c r="L473" s="55"/>
      <c r="M473" s="55"/>
      <c r="N473" s="55"/>
      <c r="O473" s="55"/>
      <c r="P473" s="55"/>
      <c r="Q473" s="55"/>
      <c r="R473" s="55"/>
      <c r="S473" s="55"/>
      <c r="T473" s="55"/>
      <c r="U473" s="55"/>
      <c r="V473" s="55"/>
      <c r="W473" s="55"/>
      <c r="X473" s="55"/>
      <c r="Y473" s="55"/>
      <c r="Z473" s="55"/>
      <c r="BR473" s="161"/>
    </row>
    <row r="474" spans="2:70" x14ac:dyDescent="0.25">
      <c r="B474" s="51"/>
      <c r="L474" s="55"/>
      <c r="M474" s="55"/>
      <c r="N474" s="55"/>
      <c r="O474" s="55"/>
      <c r="P474" s="55"/>
      <c r="Q474" s="55"/>
      <c r="R474" s="55"/>
      <c r="S474" s="55"/>
      <c r="T474" s="55"/>
      <c r="U474" s="55"/>
      <c r="V474" s="55"/>
      <c r="W474" s="55"/>
      <c r="X474" s="55"/>
      <c r="Y474" s="55"/>
      <c r="Z474" s="55"/>
      <c r="BR474" s="161"/>
    </row>
    <row r="475" spans="2:70" x14ac:dyDescent="0.25">
      <c r="B475" s="51"/>
      <c r="L475" s="55"/>
      <c r="M475" s="55"/>
      <c r="N475" s="55"/>
      <c r="O475" s="55"/>
      <c r="P475" s="55"/>
      <c r="Q475" s="55"/>
      <c r="R475" s="55"/>
      <c r="S475" s="55"/>
      <c r="T475" s="55"/>
      <c r="U475" s="55"/>
      <c r="V475" s="55"/>
      <c r="W475" s="55"/>
      <c r="X475" s="55"/>
      <c r="Y475" s="55"/>
      <c r="Z475" s="55"/>
      <c r="BR475" s="161"/>
    </row>
    <row r="476" spans="2:70" x14ac:dyDescent="0.25">
      <c r="B476" s="51"/>
      <c r="L476" s="55"/>
      <c r="M476" s="55"/>
      <c r="N476" s="55"/>
      <c r="O476" s="55"/>
      <c r="P476" s="55"/>
      <c r="Q476" s="55"/>
      <c r="R476" s="55"/>
      <c r="S476" s="55"/>
      <c r="T476" s="55"/>
      <c r="U476" s="55"/>
      <c r="V476" s="55"/>
      <c r="W476" s="55"/>
      <c r="X476" s="55"/>
      <c r="Y476" s="55"/>
      <c r="Z476" s="55"/>
      <c r="BR476" s="161"/>
    </row>
    <row r="477" spans="2:70" x14ac:dyDescent="0.25">
      <c r="B477" s="51"/>
      <c r="L477" s="55"/>
      <c r="M477" s="55"/>
      <c r="N477" s="55"/>
      <c r="O477" s="55"/>
      <c r="P477" s="55"/>
      <c r="Q477" s="55"/>
      <c r="R477" s="55"/>
      <c r="S477" s="55"/>
      <c r="T477" s="55"/>
      <c r="U477" s="55"/>
      <c r="V477" s="55"/>
      <c r="W477" s="55"/>
      <c r="X477" s="55"/>
      <c r="Y477" s="55"/>
      <c r="Z477" s="55"/>
      <c r="BR477" s="161"/>
    </row>
    <row r="478" spans="2:70" x14ac:dyDescent="0.25">
      <c r="B478" s="51"/>
      <c r="L478" s="55"/>
      <c r="M478" s="55"/>
      <c r="N478" s="55"/>
      <c r="O478" s="55"/>
      <c r="P478" s="55"/>
      <c r="Q478" s="55"/>
      <c r="R478" s="55"/>
      <c r="S478" s="55"/>
      <c r="T478" s="55"/>
      <c r="U478" s="55"/>
      <c r="V478" s="55"/>
      <c r="W478" s="55"/>
      <c r="X478" s="55"/>
      <c r="Y478" s="55"/>
      <c r="Z478" s="55"/>
      <c r="BR478" s="161"/>
    </row>
    <row r="479" spans="2:70" x14ac:dyDescent="0.25">
      <c r="B479" s="51"/>
      <c r="L479" s="55"/>
      <c r="M479" s="55"/>
      <c r="N479" s="55"/>
      <c r="O479" s="55"/>
      <c r="P479" s="55"/>
      <c r="Q479" s="55"/>
      <c r="R479" s="55"/>
      <c r="S479" s="55"/>
      <c r="T479" s="55"/>
      <c r="U479" s="55"/>
      <c r="V479" s="55"/>
      <c r="W479" s="55"/>
      <c r="X479" s="55"/>
      <c r="Y479" s="55"/>
      <c r="Z479" s="55"/>
      <c r="BR479" s="161"/>
    </row>
    <row r="480" spans="2:70" x14ac:dyDescent="0.25">
      <c r="B480" s="51"/>
      <c r="L480" s="55"/>
      <c r="M480" s="55"/>
      <c r="N480" s="55"/>
      <c r="O480" s="55"/>
      <c r="P480" s="55"/>
      <c r="Q480" s="55"/>
      <c r="R480" s="55"/>
      <c r="S480" s="55"/>
      <c r="T480" s="55"/>
      <c r="U480" s="55"/>
      <c r="V480" s="55"/>
      <c r="W480" s="55"/>
      <c r="X480" s="55"/>
      <c r="Y480" s="55"/>
      <c r="Z480" s="55"/>
      <c r="BR480" s="161"/>
    </row>
    <row r="481" spans="2:70" x14ac:dyDescent="0.25">
      <c r="B481" s="51"/>
      <c r="L481" s="55"/>
      <c r="M481" s="55"/>
      <c r="N481" s="55"/>
      <c r="O481" s="55"/>
      <c r="P481" s="55"/>
      <c r="Q481" s="55"/>
      <c r="R481" s="55"/>
      <c r="S481" s="55"/>
      <c r="T481" s="55"/>
      <c r="U481" s="55"/>
      <c r="V481" s="55"/>
      <c r="W481" s="55"/>
      <c r="X481" s="55"/>
      <c r="Y481" s="55"/>
      <c r="Z481" s="55"/>
      <c r="BR481" s="161"/>
    </row>
    <row r="482" spans="2:70" x14ac:dyDescent="0.25">
      <c r="B482" s="51"/>
      <c r="L482" s="55"/>
      <c r="M482" s="55"/>
      <c r="N482" s="55"/>
      <c r="O482" s="55"/>
      <c r="P482" s="55"/>
      <c r="Q482" s="55"/>
      <c r="R482" s="55"/>
      <c r="S482" s="55"/>
      <c r="T482" s="55"/>
      <c r="U482" s="55"/>
      <c r="V482" s="55"/>
      <c r="W482" s="55"/>
      <c r="X482" s="55"/>
      <c r="Y482" s="55"/>
      <c r="Z482" s="55"/>
      <c r="BR482" s="161"/>
    </row>
    <row r="483" spans="2:70" x14ac:dyDescent="0.25">
      <c r="B483" s="51"/>
      <c r="L483" s="55"/>
      <c r="M483" s="55"/>
      <c r="N483" s="55"/>
      <c r="O483" s="55"/>
      <c r="P483" s="55"/>
      <c r="Q483" s="55"/>
      <c r="R483" s="55"/>
      <c r="S483" s="55"/>
      <c r="T483" s="55"/>
      <c r="U483" s="55"/>
      <c r="V483" s="55"/>
      <c r="W483" s="55"/>
      <c r="X483" s="55"/>
      <c r="Y483" s="55"/>
      <c r="Z483" s="55"/>
      <c r="BR483" s="161"/>
    </row>
    <row r="484" spans="2:70" x14ac:dyDescent="0.25">
      <c r="B484" s="51"/>
      <c r="L484" s="55"/>
      <c r="M484" s="55"/>
      <c r="N484" s="55"/>
      <c r="O484" s="55"/>
      <c r="P484" s="55"/>
      <c r="Q484" s="55"/>
      <c r="R484" s="55"/>
      <c r="S484" s="55"/>
      <c r="T484" s="55"/>
      <c r="U484" s="55"/>
      <c r="V484" s="55"/>
      <c r="W484" s="55"/>
      <c r="X484" s="55"/>
      <c r="Y484" s="55"/>
      <c r="Z484" s="55"/>
      <c r="BR484" s="161"/>
    </row>
    <row r="485" spans="2:70" x14ac:dyDescent="0.25">
      <c r="B485" s="51"/>
      <c r="L485" s="55"/>
      <c r="M485" s="55"/>
      <c r="N485" s="55"/>
      <c r="O485" s="55"/>
      <c r="P485" s="55"/>
      <c r="Q485" s="55"/>
      <c r="R485" s="55"/>
      <c r="S485" s="55"/>
      <c r="T485" s="55"/>
      <c r="U485" s="55"/>
      <c r="V485" s="55"/>
      <c r="W485" s="55"/>
      <c r="X485" s="55"/>
      <c r="Y485" s="55"/>
      <c r="Z485" s="55"/>
      <c r="BR485" s="161"/>
    </row>
    <row r="486" spans="2:70" x14ac:dyDescent="0.25">
      <c r="B486" s="51"/>
      <c r="L486" s="55"/>
      <c r="M486" s="55"/>
      <c r="N486" s="55"/>
      <c r="O486" s="55"/>
      <c r="P486" s="55"/>
      <c r="Q486" s="55"/>
      <c r="R486" s="55"/>
      <c r="S486" s="55"/>
      <c r="T486" s="55"/>
      <c r="U486" s="55"/>
      <c r="V486" s="55"/>
      <c r="W486" s="55"/>
      <c r="X486" s="55"/>
      <c r="Y486" s="55"/>
      <c r="Z486" s="55"/>
      <c r="BR486" s="161"/>
    </row>
    <row r="487" spans="2:70" x14ac:dyDescent="0.25">
      <c r="B487" s="51"/>
      <c r="L487" s="55"/>
      <c r="M487" s="55"/>
      <c r="N487" s="55"/>
      <c r="O487" s="55"/>
      <c r="P487" s="55"/>
      <c r="Q487" s="55"/>
      <c r="R487" s="55"/>
      <c r="S487" s="55"/>
      <c r="T487" s="55"/>
      <c r="U487" s="55"/>
      <c r="V487" s="55"/>
      <c r="W487" s="55"/>
      <c r="X487" s="55"/>
      <c r="Y487" s="55"/>
      <c r="Z487" s="55"/>
      <c r="BR487" s="161"/>
    </row>
    <row r="488" spans="2:70" x14ac:dyDescent="0.25">
      <c r="B488" s="51"/>
      <c r="L488" s="55"/>
      <c r="M488" s="55"/>
      <c r="N488" s="55"/>
      <c r="O488" s="55"/>
      <c r="P488" s="55"/>
      <c r="Q488" s="55"/>
      <c r="R488" s="55"/>
      <c r="S488" s="55"/>
      <c r="T488" s="55"/>
      <c r="U488" s="55"/>
      <c r="V488" s="55"/>
      <c r="W488" s="55"/>
      <c r="X488" s="55"/>
      <c r="Y488" s="55"/>
      <c r="Z488" s="55"/>
      <c r="BR488" s="161"/>
    </row>
    <row r="489" spans="2:70" x14ac:dyDescent="0.25">
      <c r="B489" s="51"/>
      <c r="L489" s="55"/>
      <c r="M489" s="55"/>
      <c r="N489" s="55"/>
      <c r="O489" s="55"/>
      <c r="P489" s="55"/>
      <c r="Q489" s="55"/>
      <c r="R489" s="55"/>
      <c r="S489" s="55"/>
      <c r="T489" s="55"/>
      <c r="U489" s="55"/>
      <c r="V489" s="55"/>
      <c r="W489" s="55"/>
      <c r="X489" s="55"/>
      <c r="Y489" s="55"/>
      <c r="Z489" s="55"/>
      <c r="BR489" s="161"/>
    </row>
    <row r="490" spans="2:70" x14ac:dyDescent="0.25">
      <c r="B490" s="51"/>
      <c r="L490" s="55"/>
      <c r="M490" s="55"/>
      <c r="N490" s="55"/>
      <c r="O490" s="55"/>
      <c r="P490" s="55"/>
      <c r="Q490" s="55"/>
      <c r="R490" s="55"/>
      <c r="S490" s="55"/>
      <c r="T490" s="55"/>
      <c r="U490" s="55"/>
      <c r="V490" s="55"/>
      <c r="W490" s="55"/>
      <c r="X490" s="55"/>
      <c r="Y490" s="55"/>
      <c r="Z490" s="55"/>
      <c r="BR490" s="161"/>
    </row>
    <row r="491" spans="2:70" x14ac:dyDescent="0.25">
      <c r="B491" s="51"/>
      <c r="L491" s="55"/>
      <c r="M491" s="55"/>
      <c r="N491" s="55"/>
      <c r="O491" s="55"/>
      <c r="P491" s="55"/>
      <c r="Q491" s="55"/>
      <c r="R491" s="55"/>
      <c r="S491" s="55"/>
      <c r="T491" s="55"/>
      <c r="U491" s="55"/>
      <c r="V491" s="55"/>
      <c r="W491" s="55"/>
      <c r="X491" s="55"/>
      <c r="Y491" s="55"/>
      <c r="Z491" s="55"/>
      <c r="BR491" s="161"/>
    </row>
    <row r="492" spans="2:70" x14ac:dyDescent="0.25">
      <c r="B492" s="51"/>
      <c r="L492" s="55"/>
      <c r="M492" s="55"/>
      <c r="N492" s="55"/>
      <c r="O492" s="55"/>
      <c r="P492" s="55"/>
      <c r="Q492" s="55"/>
      <c r="R492" s="55"/>
      <c r="S492" s="55"/>
      <c r="T492" s="55"/>
      <c r="U492" s="55"/>
      <c r="V492" s="55"/>
      <c r="W492" s="55"/>
      <c r="X492" s="55"/>
      <c r="Y492" s="55"/>
      <c r="Z492" s="55"/>
      <c r="BR492" s="161"/>
    </row>
    <row r="493" spans="2:70" x14ac:dyDescent="0.25">
      <c r="B493" s="51"/>
      <c r="L493" s="55"/>
      <c r="M493" s="55"/>
      <c r="N493" s="55"/>
      <c r="O493" s="55"/>
      <c r="P493" s="55"/>
      <c r="Q493" s="55"/>
      <c r="R493" s="55"/>
      <c r="S493" s="55"/>
      <c r="T493" s="55"/>
      <c r="U493" s="55"/>
      <c r="V493" s="55"/>
      <c r="W493" s="55"/>
      <c r="X493" s="55"/>
      <c r="Y493" s="55"/>
      <c r="Z493" s="55"/>
      <c r="BR493" s="161"/>
    </row>
    <row r="494" spans="2:70" x14ac:dyDescent="0.25">
      <c r="B494" s="51"/>
      <c r="L494" s="55"/>
      <c r="M494" s="55"/>
      <c r="N494" s="55"/>
      <c r="O494" s="55"/>
      <c r="P494" s="55"/>
      <c r="Q494" s="55"/>
      <c r="R494" s="55"/>
      <c r="S494" s="55"/>
      <c r="T494" s="55"/>
      <c r="U494" s="55"/>
      <c r="V494" s="55"/>
      <c r="W494" s="55"/>
      <c r="X494" s="55"/>
      <c r="Y494" s="55"/>
      <c r="Z494" s="55"/>
      <c r="BR494" s="161"/>
    </row>
    <row r="495" spans="2:70" x14ac:dyDescent="0.25">
      <c r="B495" s="51"/>
      <c r="L495" s="55"/>
      <c r="M495" s="55"/>
      <c r="N495" s="55"/>
      <c r="O495" s="55"/>
      <c r="P495" s="55"/>
      <c r="Q495" s="55"/>
      <c r="R495" s="55"/>
      <c r="S495" s="55"/>
      <c r="T495" s="55"/>
      <c r="U495" s="55"/>
      <c r="V495" s="55"/>
      <c r="W495" s="55"/>
      <c r="X495" s="55"/>
      <c r="Y495" s="55"/>
      <c r="Z495" s="55"/>
      <c r="BR495" s="161"/>
    </row>
    <row r="496" spans="2:70" x14ac:dyDescent="0.25">
      <c r="B496" s="51"/>
      <c r="L496" s="55"/>
      <c r="M496" s="55"/>
      <c r="N496" s="55"/>
      <c r="O496" s="55"/>
      <c r="P496" s="55"/>
      <c r="Q496" s="55"/>
      <c r="R496" s="55"/>
      <c r="S496" s="55"/>
      <c r="T496" s="55"/>
      <c r="U496" s="55"/>
      <c r="V496" s="55"/>
      <c r="W496" s="55"/>
      <c r="X496" s="55"/>
      <c r="Y496" s="55"/>
      <c r="Z496" s="55"/>
      <c r="BR496" s="161"/>
    </row>
    <row r="497" spans="2:70" x14ac:dyDescent="0.25">
      <c r="B497" s="51"/>
      <c r="L497" s="55"/>
      <c r="M497" s="55"/>
      <c r="N497" s="55"/>
      <c r="O497" s="55"/>
      <c r="P497" s="55"/>
      <c r="Q497" s="55"/>
      <c r="R497" s="55"/>
      <c r="S497" s="55"/>
      <c r="T497" s="55"/>
      <c r="U497" s="55"/>
      <c r="V497" s="55"/>
      <c r="W497" s="55"/>
      <c r="X497" s="55"/>
      <c r="Y497" s="55"/>
      <c r="Z497" s="55"/>
      <c r="BR497" s="161"/>
    </row>
    <row r="498" spans="2:70" x14ac:dyDescent="0.25">
      <c r="B498" s="51"/>
      <c r="L498" s="55"/>
      <c r="M498" s="55"/>
      <c r="N498" s="55"/>
      <c r="O498" s="55"/>
      <c r="P498" s="55"/>
      <c r="Q498" s="55"/>
      <c r="R498" s="55"/>
      <c r="S498" s="55"/>
      <c r="T498" s="55"/>
      <c r="U498" s="55"/>
      <c r="V498" s="55"/>
      <c r="W498" s="55"/>
      <c r="X498" s="55"/>
      <c r="Y498" s="55"/>
      <c r="Z498" s="55"/>
      <c r="BR498" s="161"/>
    </row>
    <row r="499" spans="2:70" x14ac:dyDescent="0.25">
      <c r="B499" s="51"/>
      <c r="L499" s="55"/>
      <c r="M499" s="55"/>
      <c r="N499" s="55"/>
      <c r="O499" s="55"/>
      <c r="P499" s="55"/>
      <c r="Q499" s="55"/>
      <c r="R499" s="55"/>
      <c r="S499" s="55"/>
      <c r="T499" s="55"/>
      <c r="U499" s="55"/>
      <c r="V499" s="55"/>
      <c r="W499" s="55"/>
      <c r="X499" s="55"/>
      <c r="Y499" s="55"/>
      <c r="Z499" s="55"/>
      <c r="BR499" s="161"/>
    </row>
    <row r="500" spans="2:70" x14ac:dyDescent="0.25">
      <c r="B500" s="51"/>
      <c r="L500" s="55"/>
      <c r="M500" s="55"/>
      <c r="N500" s="55"/>
      <c r="O500" s="55"/>
      <c r="P500" s="55"/>
      <c r="Q500" s="55"/>
      <c r="R500" s="55"/>
      <c r="S500" s="55"/>
      <c r="T500" s="55"/>
      <c r="U500" s="55"/>
      <c r="V500" s="55"/>
      <c r="W500" s="55"/>
      <c r="X500" s="55"/>
      <c r="Y500" s="55"/>
      <c r="Z500" s="55"/>
      <c r="BR500" s="161"/>
    </row>
    <row r="501" spans="2:70" x14ac:dyDescent="0.25">
      <c r="B501" s="51"/>
      <c r="L501" s="55"/>
      <c r="M501" s="55"/>
      <c r="N501" s="55"/>
      <c r="O501" s="55"/>
      <c r="P501" s="55"/>
      <c r="Q501" s="55"/>
      <c r="R501" s="55"/>
      <c r="S501" s="55"/>
      <c r="T501" s="55"/>
      <c r="U501" s="55"/>
      <c r="V501" s="55"/>
      <c r="W501" s="55"/>
      <c r="X501" s="55"/>
      <c r="Y501" s="55"/>
      <c r="Z501" s="55"/>
      <c r="BR501" s="161"/>
    </row>
    <row r="502" spans="2:70" x14ac:dyDescent="0.25">
      <c r="B502" s="51"/>
      <c r="L502" s="55"/>
      <c r="M502" s="55"/>
      <c r="N502" s="55"/>
      <c r="O502" s="55"/>
      <c r="P502" s="55"/>
      <c r="Q502" s="55"/>
      <c r="R502" s="55"/>
      <c r="S502" s="55"/>
      <c r="T502" s="55"/>
      <c r="U502" s="55"/>
      <c r="V502" s="55"/>
      <c r="W502" s="55"/>
      <c r="X502" s="55"/>
      <c r="Y502" s="55"/>
      <c r="Z502" s="55"/>
      <c r="BR502" s="161"/>
    </row>
    <row r="503" spans="2:70" x14ac:dyDescent="0.25">
      <c r="B503" s="51"/>
      <c r="L503" s="55"/>
      <c r="M503" s="55"/>
      <c r="N503" s="55"/>
      <c r="O503" s="55"/>
      <c r="P503" s="55"/>
      <c r="Q503" s="55"/>
      <c r="R503" s="55"/>
      <c r="S503" s="55"/>
      <c r="T503" s="55"/>
      <c r="U503" s="55"/>
      <c r="V503" s="55"/>
      <c r="W503" s="55"/>
      <c r="X503" s="55"/>
      <c r="Y503" s="55"/>
      <c r="Z503" s="55"/>
      <c r="BR503" s="161"/>
    </row>
    <row r="504" spans="2:70" x14ac:dyDescent="0.25">
      <c r="B504" s="51"/>
      <c r="L504" s="55"/>
      <c r="M504" s="55"/>
      <c r="N504" s="55"/>
      <c r="O504" s="55"/>
      <c r="P504" s="55"/>
      <c r="Q504" s="55"/>
      <c r="R504" s="55"/>
      <c r="S504" s="55"/>
      <c r="T504" s="55"/>
      <c r="U504" s="55"/>
      <c r="V504" s="55"/>
      <c r="W504" s="55"/>
      <c r="X504" s="55"/>
      <c r="Y504" s="55"/>
      <c r="Z504" s="55"/>
      <c r="BR504" s="161"/>
    </row>
    <row r="505" spans="2:70" x14ac:dyDescent="0.25">
      <c r="B505" s="51"/>
      <c r="L505" s="55"/>
      <c r="M505" s="55"/>
      <c r="N505" s="55"/>
      <c r="O505" s="55"/>
      <c r="P505" s="55"/>
      <c r="Q505" s="55"/>
      <c r="R505" s="55"/>
      <c r="S505" s="55"/>
      <c r="T505" s="55"/>
      <c r="U505" s="55"/>
      <c r="V505" s="55"/>
      <c r="W505" s="55"/>
      <c r="X505" s="55"/>
      <c r="Y505" s="55"/>
      <c r="Z505" s="55"/>
      <c r="BR505" s="161"/>
    </row>
    <row r="506" spans="2:70" x14ac:dyDescent="0.25">
      <c r="B506" s="51"/>
      <c r="L506" s="55"/>
      <c r="M506" s="55"/>
      <c r="N506" s="55"/>
      <c r="O506" s="55"/>
      <c r="P506" s="55"/>
      <c r="Q506" s="55"/>
      <c r="R506" s="55"/>
      <c r="S506" s="55"/>
      <c r="T506" s="55"/>
      <c r="U506" s="55"/>
      <c r="V506" s="55"/>
      <c r="W506" s="55"/>
      <c r="X506" s="55"/>
      <c r="Y506" s="55"/>
      <c r="Z506" s="55"/>
      <c r="BR506" s="161"/>
    </row>
    <row r="507" spans="2:70" x14ac:dyDescent="0.25">
      <c r="B507" s="51"/>
      <c r="L507" s="55"/>
      <c r="M507" s="55"/>
      <c r="N507" s="55"/>
      <c r="O507" s="55"/>
      <c r="P507" s="55"/>
      <c r="Q507" s="55"/>
      <c r="R507" s="55"/>
      <c r="S507" s="55"/>
      <c r="T507" s="55"/>
      <c r="U507" s="55"/>
      <c r="V507" s="55"/>
      <c r="W507" s="55"/>
      <c r="X507" s="55"/>
      <c r="Y507" s="55"/>
      <c r="Z507" s="55"/>
      <c r="BR507" s="161"/>
    </row>
    <row r="508" spans="2:70" x14ac:dyDescent="0.25">
      <c r="B508" s="51"/>
      <c r="L508" s="55"/>
      <c r="M508" s="55"/>
      <c r="N508" s="55"/>
      <c r="O508" s="55"/>
      <c r="P508" s="55"/>
      <c r="Q508" s="55"/>
      <c r="R508" s="55"/>
      <c r="S508" s="55"/>
      <c r="T508" s="55"/>
      <c r="U508" s="55"/>
      <c r="V508" s="55"/>
      <c r="W508" s="55"/>
      <c r="X508" s="55"/>
      <c r="Y508" s="55"/>
      <c r="Z508" s="55"/>
      <c r="BR508" s="161"/>
    </row>
    <row r="509" spans="2:70" x14ac:dyDescent="0.25">
      <c r="B509" s="51"/>
      <c r="L509" s="55"/>
      <c r="M509" s="55"/>
      <c r="N509" s="55"/>
      <c r="O509" s="55"/>
      <c r="P509" s="55"/>
      <c r="Q509" s="55"/>
      <c r="R509" s="55"/>
      <c r="S509" s="55"/>
      <c r="T509" s="55"/>
      <c r="U509" s="55"/>
      <c r="V509" s="55"/>
      <c r="W509" s="55"/>
      <c r="X509" s="55"/>
      <c r="Y509" s="55"/>
      <c r="Z509" s="55"/>
      <c r="BR509" s="161"/>
    </row>
    <row r="510" spans="2:70" x14ac:dyDescent="0.25">
      <c r="B510" s="51"/>
      <c r="L510" s="55"/>
      <c r="M510" s="55"/>
      <c r="N510" s="55"/>
      <c r="O510" s="55"/>
      <c r="P510" s="55"/>
      <c r="Q510" s="55"/>
      <c r="R510" s="55"/>
      <c r="S510" s="55"/>
      <c r="T510" s="55"/>
      <c r="U510" s="55"/>
      <c r="V510" s="55"/>
      <c r="W510" s="55"/>
      <c r="X510" s="55"/>
      <c r="Y510" s="55"/>
      <c r="Z510" s="55"/>
      <c r="BR510" s="161"/>
    </row>
    <row r="511" spans="2:70" x14ac:dyDescent="0.25">
      <c r="B511" s="51"/>
      <c r="L511" s="55"/>
      <c r="M511" s="55"/>
      <c r="N511" s="55"/>
      <c r="O511" s="55"/>
      <c r="P511" s="55"/>
      <c r="Q511" s="55"/>
      <c r="R511" s="55"/>
      <c r="S511" s="55"/>
      <c r="T511" s="55"/>
      <c r="U511" s="55"/>
      <c r="V511" s="55"/>
      <c r="W511" s="55"/>
      <c r="X511" s="55"/>
      <c r="Y511" s="55"/>
      <c r="Z511" s="55"/>
      <c r="BR511" s="161"/>
    </row>
    <row r="512" spans="2:70" x14ac:dyDescent="0.25">
      <c r="B512" s="51"/>
      <c r="L512" s="55"/>
      <c r="M512" s="55"/>
      <c r="N512" s="55"/>
      <c r="O512" s="55"/>
      <c r="P512" s="55"/>
      <c r="Q512" s="55"/>
      <c r="R512" s="55"/>
      <c r="S512" s="55"/>
      <c r="T512" s="55"/>
      <c r="U512" s="55"/>
      <c r="V512" s="55"/>
      <c r="W512" s="55"/>
      <c r="X512" s="55"/>
      <c r="Y512" s="55"/>
      <c r="Z512" s="55"/>
      <c r="BR512" s="161"/>
    </row>
    <row r="513" spans="2:70" x14ac:dyDescent="0.25">
      <c r="B513" s="51"/>
      <c r="L513" s="55"/>
      <c r="M513" s="55"/>
      <c r="N513" s="55"/>
      <c r="O513" s="55"/>
      <c r="P513" s="55"/>
      <c r="Q513" s="55"/>
      <c r="R513" s="55"/>
      <c r="S513" s="55"/>
      <c r="T513" s="55"/>
      <c r="U513" s="55"/>
      <c r="V513" s="55"/>
      <c r="W513" s="55"/>
      <c r="X513" s="55"/>
      <c r="Y513" s="55"/>
      <c r="Z513" s="55"/>
      <c r="BR513" s="161"/>
    </row>
    <row r="514" spans="2:70" x14ac:dyDescent="0.25">
      <c r="B514" s="51"/>
      <c r="L514" s="55"/>
      <c r="M514" s="55"/>
      <c r="N514" s="55"/>
      <c r="O514" s="55"/>
      <c r="P514" s="55"/>
      <c r="Q514" s="55"/>
      <c r="R514" s="55"/>
      <c r="S514" s="55"/>
      <c r="T514" s="55"/>
      <c r="U514" s="55"/>
      <c r="V514" s="55"/>
      <c r="W514" s="55"/>
      <c r="X514" s="55"/>
      <c r="Y514" s="55"/>
      <c r="Z514" s="55"/>
      <c r="BR514" s="161"/>
    </row>
    <row r="515" spans="2:70" x14ac:dyDescent="0.25">
      <c r="B515" s="51"/>
      <c r="L515" s="55"/>
      <c r="M515" s="55"/>
      <c r="N515" s="55"/>
      <c r="O515" s="55"/>
      <c r="P515" s="55"/>
      <c r="Q515" s="55"/>
      <c r="R515" s="55"/>
      <c r="S515" s="55"/>
      <c r="T515" s="55"/>
      <c r="U515" s="55"/>
      <c r="V515" s="55"/>
      <c r="W515" s="55"/>
      <c r="X515" s="55"/>
      <c r="Y515" s="55"/>
      <c r="Z515" s="55"/>
      <c r="BR515" s="161"/>
    </row>
    <row r="516" spans="2:70" x14ac:dyDescent="0.25">
      <c r="B516" s="51"/>
      <c r="L516" s="55"/>
      <c r="M516" s="55"/>
      <c r="N516" s="55"/>
      <c r="O516" s="55"/>
      <c r="P516" s="55"/>
      <c r="Q516" s="55"/>
      <c r="R516" s="55"/>
      <c r="S516" s="55"/>
      <c r="T516" s="55"/>
      <c r="U516" s="55"/>
      <c r="V516" s="55"/>
      <c r="W516" s="55"/>
      <c r="X516" s="55"/>
      <c r="Y516" s="55"/>
      <c r="Z516" s="55"/>
      <c r="BR516" s="161"/>
    </row>
    <row r="517" spans="2:70" x14ac:dyDescent="0.25">
      <c r="L517" s="55"/>
      <c r="M517" s="55"/>
      <c r="N517" s="55"/>
      <c r="O517" s="55"/>
      <c r="P517" s="55"/>
      <c r="Q517" s="55"/>
      <c r="R517" s="55"/>
      <c r="S517" s="55"/>
      <c r="T517" s="55"/>
      <c r="U517" s="55"/>
      <c r="V517" s="55"/>
      <c r="W517" s="55"/>
      <c r="X517" s="55"/>
      <c r="Y517" s="55"/>
      <c r="Z517" s="55"/>
      <c r="BR517" s="161"/>
    </row>
    <row r="518" spans="2:70" x14ac:dyDescent="0.25">
      <c r="L518" s="55"/>
      <c r="M518" s="55"/>
      <c r="N518" s="55"/>
      <c r="O518" s="55"/>
      <c r="P518" s="55"/>
      <c r="Q518" s="55"/>
      <c r="R518" s="55"/>
      <c r="S518" s="55"/>
      <c r="T518" s="55"/>
      <c r="U518" s="55"/>
      <c r="V518" s="55"/>
      <c r="W518" s="55"/>
      <c r="X518" s="55"/>
      <c r="Y518" s="55"/>
      <c r="Z518" s="55"/>
      <c r="BR518" s="161"/>
    </row>
    <row r="519" spans="2:70" x14ac:dyDescent="0.25">
      <c r="L519" s="55"/>
      <c r="M519" s="55"/>
      <c r="N519" s="55"/>
      <c r="O519" s="55"/>
      <c r="P519" s="55"/>
      <c r="Q519" s="55"/>
      <c r="R519" s="55"/>
      <c r="S519" s="55"/>
      <c r="T519" s="55"/>
      <c r="U519" s="55"/>
      <c r="V519" s="55"/>
      <c r="W519" s="55"/>
      <c r="X519" s="55"/>
      <c r="Y519" s="55"/>
      <c r="Z519" s="55"/>
      <c r="BR519" s="161"/>
    </row>
    <row r="520" spans="2:70" x14ac:dyDescent="0.25">
      <c r="L520" s="55"/>
      <c r="M520" s="55"/>
      <c r="N520" s="55"/>
      <c r="O520" s="55"/>
      <c r="P520" s="55"/>
      <c r="Q520" s="55"/>
      <c r="R520" s="55"/>
      <c r="S520" s="55"/>
      <c r="T520" s="55"/>
      <c r="U520" s="55"/>
      <c r="V520" s="55"/>
      <c r="W520" s="55"/>
      <c r="X520" s="55"/>
      <c r="Y520" s="55"/>
      <c r="Z520" s="55"/>
      <c r="BR520" s="161"/>
    </row>
    <row r="521" spans="2:70" x14ac:dyDescent="0.25">
      <c r="L521" s="55"/>
      <c r="M521" s="55"/>
      <c r="N521" s="55"/>
      <c r="O521" s="55"/>
      <c r="P521" s="55"/>
      <c r="Q521" s="55"/>
      <c r="R521" s="55"/>
      <c r="S521" s="55"/>
      <c r="T521" s="55"/>
      <c r="U521" s="55"/>
      <c r="V521" s="55"/>
      <c r="W521" s="55"/>
      <c r="X521" s="55"/>
      <c r="Y521" s="55"/>
      <c r="Z521" s="55"/>
      <c r="BR521" s="161"/>
    </row>
    <row r="522" spans="2:70" x14ac:dyDescent="0.25">
      <c r="L522" s="55"/>
      <c r="M522" s="55"/>
      <c r="N522" s="55"/>
      <c r="O522" s="55"/>
      <c r="P522" s="55"/>
      <c r="Q522" s="55"/>
      <c r="R522" s="55"/>
      <c r="S522" s="55"/>
      <c r="T522" s="55"/>
      <c r="U522" s="55"/>
      <c r="V522" s="55"/>
      <c r="W522" s="55"/>
      <c r="X522" s="55"/>
      <c r="Y522" s="55"/>
      <c r="Z522" s="55"/>
      <c r="BR522" s="161"/>
    </row>
    <row r="523" spans="2:70" x14ac:dyDescent="0.25">
      <c r="L523" s="55"/>
      <c r="M523" s="55"/>
      <c r="N523" s="55"/>
      <c r="O523" s="55"/>
      <c r="P523" s="55"/>
      <c r="Q523" s="55"/>
      <c r="R523" s="55"/>
      <c r="S523" s="55"/>
      <c r="T523" s="55"/>
      <c r="U523" s="55"/>
      <c r="V523" s="55"/>
      <c r="W523" s="55"/>
      <c r="X523" s="55"/>
      <c r="Y523" s="55"/>
      <c r="Z523" s="55"/>
      <c r="BR523" s="161"/>
    </row>
    <row r="524" spans="2:70" x14ac:dyDescent="0.25">
      <c r="L524" s="55"/>
      <c r="M524" s="55"/>
      <c r="N524" s="55"/>
      <c r="O524" s="55"/>
      <c r="P524" s="55"/>
      <c r="Q524" s="55"/>
      <c r="R524" s="55"/>
      <c r="S524" s="55"/>
      <c r="T524" s="55"/>
      <c r="U524" s="55"/>
      <c r="V524" s="55"/>
      <c r="W524" s="55"/>
      <c r="X524" s="55"/>
      <c r="Y524" s="55"/>
      <c r="Z524" s="55"/>
      <c r="BR524" s="161"/>
    </row>
    <row r="525" spans="2:70" x14ac:dyDescent="0.25">
      <c r="L525" s="55"/>
      <c r="M525" s="55"/>
      <c r="N525" s="55"/>
      <c r="O525" s="55"/>
      <c r="P525" s="55"/>
      <c r="Q525" s="55"/>
      <c r="R525" s="55"/>
      <c r="S525" s="55"/>
      <c r="T525" s="55"/>
      <c r="U525" s="55"/>
      <c r="V525" s="55"/>
      <c r="W525" s="55"/>
      <c r="X525" s="55"/>
      <c r="Y525" s="55"/>
      <c r="Z525" s="55"/>
      <c r="BR525" s="161"/>
    </row>
    <row r="526" spans="2:70" x14ac:dyDescent="0.25">
      <c r="L526" s="55"/>
      <c r="M526" s="55"/>
      <c r="N526" s="55"/>
      <c r="O526" s="55"/>
      <c r="P526" s="55"/>
      <c r="Q526" s="55"/>
      <c r="R526" s="55"/>
      <c r="S526" s="55"/>
      <c r="T526" s="55"/>
      <c r="U526" s="55"/>
      <c r="V526" s="55"/>
      <c r="W526" s="55"/>
      <c r="X526" s="55"/>
      <c r="Y526" s="55"/>
      <c r="Z526" s="55"/>
      <c r="BR526" s="161"/>
    </row>
    <row r="527" spans="2:70" x14ac:dyDescent="0.25">
      <c r="L527" s="55"/>
      <c r="M527" s="55"/>
      <c r="N527" s="55"/>
      <c r="O527" s="55"/>
      <c r="P527" s="55"/>
      <c r="Q527" s="55"/>
      <c r="R527" s="55"/>
      <c r="S527" s="55"/>
      <c r="T527" s="55"/>
      <c r="U527" s="55"/>
      <c r="V527" s="55"/>
      <c r="W527" s="55"/>
      <c r="X527" s="55"/>
      <c r="Y527" s="55"/>
      <c r="Z527" s="55"/>
      <c r="BR527" s="161"/>
    </row>
    <row r="528" spans="2:70" x14ac:dyDescent="0.25">
      <c r="L528" s="55"/>
      <c r="M528" s="55"/>
      <c r="N528" s="55"/>
      <c r="O528" s="55"/>
      <c r="P528" s="55"/>
      <c r="Q528" s="55"/>
      <c r="R528" s="55"/>
      <c r="S528" s="55"/>
      <c r="T528" s="55"/>
      <c r="U528" s="55"/>
      <c r="V528" s="55"/>
      <c r="W528" s="55"/>
      <c r="X528" s="55"/>
      <c r="Y528" s="55"/>
      <c r="Z528" s="55"/>
      <c r="BR528" s="161"/>
    </row>
    <row r="529" spans="12:70" x14ac:dyDescent="0.25">
      <c r="L529" s="55"/>
      <c r="M529" s="55"/>
      <c r="N529" s="55"/>
      <c r="O529" s="55"/>
      <c r="P529" s="55"/>
      <c r="Q529" s="55"/>
      <c r="R529" s="55"/>
      <c r="S529" s="55"/>
      <c r="T529" s="55"/>
      <c r="U529" s="55"/>
      <c r="V529" s="55"/>
      <c r="W529" s="55"/>
      <c r="X529" s="55"/>
      <c r="Y529" s="55"/>
      <c r="Z529" s="55"/>
      <c r="BR529" s="161"/>
    </row>
    <row r="530" spans="12:70" x14ac:dyDescent="0.25">
      <c r="L530" s="55"/>
      <c r="M530" s="55"/>
      <c r="N530" s="55"/>
      <c r="O530" s="55"/>
      <c r="P530" s="55"/>
      <c r="Q530" s="55"/>
      <c r="R530" s="55"/>
      <c r="S530" s="55"/>
      <c r="T530" s="55"/>
      <c r="U530" s="55"/>
      <c r="V530" s="55"/>
      <c r="W530" s="55"/>
      <c r="X530" s="55"/>
      <c r="Y530" s="55"/>
      <c r="Z530" s="55"/>
      <c r="BR530" s="161"/>
    </row>
    <row r="531" spans="12:70" x14ac:dyDescent="0.25">
      <c r="L531" s="55"/>
      <c r="M531" s="55"/>
      <c r="N531" s="55"/>
      <c r="O531" s="55"/>
      <c r="P531" s="55"/>
      <c r="Q531" s="55"/>
      <c r="R531" s="55"/>
      <c r="S531" s="55"/>
      <c r="T531" s="55"/>
      <c r="U531" s="55"/>
      <c r="V531" s="55"/>
      <c r="W531" s="55"/>
      <c r="X531" s="55"/>
      <c r="Y531" s="55"/>
      <c r="Z531" s="55"/>
      <c r="BR531" s="161"/>
    </row>
    <row r="532" spans="12:70" x14ac:dyDescent="0.25">
      <c r="L532" s="55"/>
      <c r="M532" s="55"/>
      <c r="N532" s="55"/>
      <c r="O532" s="55"/>
      <c r="P532" s="55"/>
      <c r="Q532" s="55"/>
      <c r="R532" s="55"/>
      <c r="S532" s="55"/>
      <c r="T532" s="55"/>
      <c r="U532" s="55"/>
      <c r="V532" s="55"/>
      <c r="W532" s="55"/>
      <c r="X532" s="55"/>
      <c r="Y532" s="55"/>
      <c r="Z532" s="55"/>
      <c r="BR532" s="161"/>
    </row>
    <row r="533" spans="12:70" x14ac:dyDescent="0.25">
      <c r="L533" s="55"/>
      <c r="M533" s="55"/>
      <c r="N533" s="55"/>
      <c r="O533" s="55"/>
      <c r="P533" s="55"/>
      <c r="Q533" s="55"/>
      <c r="R533" s="55"/>
      <c r="S533" s="55"/>
      <c r="T533" s="55"/>
      <c r="U533" s="55"/>
      <c r="V533" s="55"/>
      <c r="W533" s="55"/>
      <c r="X533" s="55"/>
      <c r="Y533" s="55"/>
      <c r="Z533" s="55"/>
      <c r="BR533" s="161"/>
    </row>
    <row r="534" spans="12:70" x14ac:dyDescent="0.25">
      <c r="L534" s="55"/>
      <c r="M534" s="55"/>
      <c r="N534" s="55"/>
      <c r="O534" s="55"/>
      <c r="P534" s="55"/>
      <c r="Q534" s="55"/>
      <c r="R534" s="55"/>
      <c r="S534" s="55"/>
      <c r="T534" s="55"/>
      <c r="U534" s="55"/>
      <c r="V534" s="55"/>
      <c r="W534" s="55"/>
      <c r="X534" s="55"/>
      <c r="Y534" s="55"/>
      <c r="Z534" s="55"/>
      <c r="BR534" s="161"/>
    </row>
    <row r="535" spans="12:70" x14ac:dyDescent="0.25">
      <c r="L535" s="55"/>
      <c r="M535" s="55"/>
      <c r="N535" s="55"/>
      <c r="O535" s="55"/>
      <c r="P535" s="55"/>
      <c r="Q535" s="55"/>
      <c r="R535" s="55"/>
      <c r="S535" s="55"/>
      <c r="T535" s="55"/>
      <c r="U535" s="55"/>
      <c r="V535" s="55"/>
      <c r="W535" s="55"/>
      <c r="X535" s="55"/>
      <c r="Y535" s="55"/>
      <c r="Z535" s="55"/>
      <c r="BR535" s="161"/>
    </row>
    <row r="536" spans="12:70" x14ac:dyDescent="0.25">
      <c r="L536" s="55"/>
      <c r="M536" s="55"/>
      <c r="N536" s="55"/>
      <c r="O536" s="55"/>
      <c r="P536" s="55"/>
      <c r="Q536" s="55"/>
      <c r="R536" s="55"/>
      <c r="S536" s="55"/>
      <c r="T536" s="55"/>
      <c r="U536" s="55"/>
      <c r="V536" s="55"/>
      <c r="W536" s="55"/>
      <c r="X536" s="55"/>
      <c r="Y536" s="55"/>
      <c r="Z536" s="55"/>
      <c r="BR536" s="161"/>
    </row>
    <row r="537" spans="12:70" x14ac:dyDescent="0.25">
      <c r="L537" s="55"/>
      <c r="M537" s="55"/>
      <c r="N537" s="55"/>
      <c r="O537" s="55"/>
      <c r="P537" s="55"/>
      <c r="Q537" s="55"/>
      <c r="R537" s="55"/>
      <c r="S537" s="55"/>
      <c r="T537" s="55"/>
      <c r="U537" s="55"/>
      <c r="V537" s="55"/>
      <c r="W537" s="55"/>
      <c r="X537" s="55"/>
      <c r="Y537" s="55"/>
      <c r="Z537" s="55"/>
      <c r="BR537" s="161"/>
    </row>
    <row r="538" spans="12:70" x14ac:dyDescent="0.25">
      <c r="L538" s="55"/>
      <c r="M538" s="55"/>
      <c r="N538" s="55"/>
      <c r="O538" s="55"/>
      <c r="P538" s="55"/>
      <c r="Q538" s="55"/>
      <c r="R538" s="55"/>
      <c r="S538" s="55"/>
      <c r="T538" s="55"/>
      <c r="U538" s="55"/>
      <c r="V538" s="55"/>
      <c r="W538" s="55"/>
      <c r="X538" s="55"/>
      <c r="Y538" s="55"/>
      <c r="Z538" s="55"/>
      <c r="BR538" s="161"/>
    </row>
    <row r="539" spans="12:70" x14ac:dyDescent="0.25">
      <c r="L539" s="55"/>
      <c r="M539" s="55"/>
      <c r="N539" s="55"/>
      <c r="O539" s="55"/>
      <c r="P539" s="55"/>
      <c r="Q539" s="55"/>
      <c r="R539" s="55"/>
      <c r="S539" s="55"/>
      <c r="T539" s="55"/>
      <c r="U539" s="55"/>
      <c r="V539" s="55"/>
      <c r="W539" s="55"/>
      <c r="X539" s="55"/>
      <c r="Y539" s="55"/>
      <c r="Z539" s="55"/>
      <c r="BR539" s="161"/>
    </row>
    <row r="540" spans="12:70" x14ac:dyDescent="0.25">
      <c r="L540" s="55"/>
      <c r="M540" s="55"/>
      <c r="N540" s="55"/>
      <c r="O540" s="55"/>
      <c r="P540" s="55"/>
      <c r="Q540" s="55"/>
      <c r="R540" s="55"/>
      <c r="S540" s="55"/>
      <c r="T540" s="55"/>
      <c r="U540" s="55"/>
      <c r="V540" s="55"/>
      <c r="W540" s="55"/>
      <c r="X540" s="55"/>
      <c r="Y540" s="55"/>
      <c r="Z540" s="55"/>
      <c r="BR540" s="161"/>
    </row>
    <row r="541" spans="12:70" x14ac:dyDescent="0.25">
      <c r="L541" s="55"/>
      <c r="M541" s="55"/>
      <c r="N541" s="55"/>
      <c r="O541" s="55"/>
      <c r="P541" s="55"/>
      <c r="Q541" s="55"/>
      <c r="R541" s="55"/>
      <c r="S541" s="55"/>
      <c r="T541" s="55"/>
      <c r="U541" s="55"/>
      <c r="V541" s="55"/>
      <c r="W541" s="55"/>
      <c r="X541" s="55"/>
      <c r="Y541" s="55"/>
      <c r="Z541" s="55"/>
      <c r="BR541" s="161"/>
    </row>
    <row r="542" spans="12:70" x14ac:dyDescent="0.25">
      <c r="L542" s="55"/>
      <c r="M542" s="55"/>
      <c r="N542" s="55"/>
      <c r="O542" s="55"/>
      <c r="P542" s="55"/>
      <c r="Q542" s="55"/>
      <c r="R542" s="55"/>
      <c r="S542" s="55"/>
      <c r="T542" s="55"/>
      <c r="U542" s="55"/>
      <c r="V542" s="55"/>
      <c r="W542" s="55"/>
      <c r="X542" s="55"/>
      <c r="Y542" s="55"/>
      <c r="Z542" s="55"/>
      <c r="BR542" s="161"/>
    </row>
    <row r="543" spans="12:70" x14ac:dyDescent="0.25">
      <c r="L543" s="55"/>
      <c r="M543" s="55"/>
      <c r="N543" s="55"/>
      <c r="O543" s="55"/>
      <c r="P543" s="55"/>
      <c r="Q543" s="55"/>
      <c r="R543" s="55"/>
      <c r="S543" s="55"/>
      <c r="T543" s="55"/>
      <c r="U543" s="55"/>
      <c r="V543" s="55"/>
      <c r="W543" s="55"/>
      <c r="X543" s="55"/>
      <c r="Y543" s="55"/>
      <c r="Z543" s="55"/>
      <c r="BR543" s="161"/>
    </row>
    <row r="544" spans="12:70" x14ac:dyDescent="0.25">
      <c r="L544" s="55"/>
      <c r="M544" s="55"/>
      <c r="N544" s="55"/>
      <c r="O544" s="55"/>
      <c r="P544" s="55"/>
      <c r="Q544" s="55"/>
      <c r="R544" s="55"/>
      <c r="S544" s="55"/>
      <c r="T544" s="55"/>
      <c r="U544" s="55"/>
      <c r="V544" s="55"/>
      <c r="W544" s="55"/>
      <c r="X544" s="55"/>
      <c r="Y544" s="55"/>
      <c r="Z544" s="55"/>
      <c r="BR544" s="161"/>
    </row>
    <row r="545" spans="12:70" x14ac:dyDescent="0.25">
      <c r="L545" s="55"/>
      <c r="M545" s="55"/>
      <c r="N545" s="55"/>
      <c r="O545" s="55"/>
      <c r="P545" s="55"/>
      <c r="Q545" s="55"/>
      <c r="R545" s="55"/>
      <c r="S545" s="55"/>
      <c r="T545" s="55"/>
      <c r="U545" s="55"/>
      <c r="V545" s="55"/>
      <c r="W545" s="55"/>
      <c r="X545" s="55"/>
      <c r="Y545" s="55"/>
      <c r="Z545" s="55"/>
      <c r="BR545" s="161"/>
    </row>
    <row r="546" spans="12:70" x14ac:dyDescent="0.25">
      <c r="L546" s="55"/>
      <c r="M546" s="55"/>
      <c r="N546" s="55"/>
      <c r="O546" s="55"/>
      <c r="P546" s="55"/>
      <c r="Q546" s="55"/>
      <c r="R546" s="55"/>
      <c r="S546" s="55"/>
      <c r="T546" s="55"/>
      <c r="U546" s="55"/>
      <c r="V546" s="55"/>
      <c r="W546" s="55"/>
      <c r="X546" s="55"/>
      <c r="Y546" s="55"/>
      <c r="Z546" s="55"/>
      <c r="BR546" s="161"/>
    </row>
    <row r="547" spans="12:70" x14ac:dyDescent="0.25">
      <c r="L547" s="55"/>
      <c r="M547" s="55"/>
      <c r="N547" s="55"/>
      <c r="O547" s="55"/>
      <c r="P547" s="55"/>
      <c r="Q547" s="55"/>
      <c r="R547" s="55"/>
      <c r="S547" s="55"/>
      <c r="T547" s="55"/>
      <c r="U547" s="55"/>
      <c r="V547" s="55"/>
      <c r="W547" s="55"/>
      <c r="X547" s="55"/>
      <c r="Y547" s="55"/>
      <c r="Z547" s="55"/>
      <c r="BR547" s="161"/>
    </row>
    <row r="548" spans="12:70" x14ac:dyDescent="0.25">
      <c r="L548" s="55"/>
      <c r="M548" s="55"/>
      <c r="N548" s="55"/>
      <c r="O548" s="55"/>
      <c r="P548" s="55"/>
      <c r="Q548" s="55"/>
      <c r="R548" s="55"/>
      <c r="S548" s="55"/>
      <c r="T548" s="55"/>
      <c r="U548" s="55"/>
      <c r="V548" s="55"/>
      <c r="W548" s="55"/>
      <c r="X548" s="55"/>
      <c r="Y548" s="55"/>
      <c r="Z548" s="55"/>
      <c r="BR548" s="161"/>
    </row>
    <row r="549" spans="12:70" x14ac:dyDescent="0.25">
      <c r="L549" s="55"/>
      <c r="M549" s="55"/>
      <c r="N549" s="55"/>
      <c r="O549" s="55"/>
      <c r="P549" s="55"/>
      <c r="Q549" s="55"/>
      <c r="R549" s="55"/>
      <c r="S549" s="55"/>
      <c r="T549" s="55"/>
      <c r="U549" s="55"/>
      <c r="V549" s="55"/>
      <c r="W549" s="55"/>
      <c r="X549" s="55"/>
      <c r="Y549" s="55"/>
      <c r="Z549" s="55"/>
      <c r="BR549" s="161"/>
    </row>
    <row r="550" spans="12:70" x14ac:dyDescent="0.25">
      <c r="L550" s="55"/>
      <c r="M550" s="55"/>
      <c r="N550" s="55"/>
      <c r="O550" s="55"/>
      <c r="P550" s="55"/>
      <c r="Q550" s="55"/>
      <c r="R550" s="55"/>
      <c r="S550" s="55"/>
      <c r="T550" s="55"/>
      <c r="U550" s="55"/>
      <c r="V550" s="55"/>
      <c r="W550" s="55"/>
      <c r="X550" s="55"/>
      <c r="Y550" s="55"/>
      <c r="Z550" s="55"/>
      <c r="BR550" s="161"/>
    </row>
    <row r="551" spans="12:70" x14ac:dyDescent="0.25">
      <c r="L551" s="55"/>
      <c r="M551" s="55"/>
      <c r="N551" s="55"/>
      <c r="O551" s="55"/>
      <c r="P551" s="55"/>
      <c r="Q551" s="55"/>
      <c r="R551" s="55"/>
      <c r="S551" s="55"/>
      <c r="T551" s="55"/>
      <c r="U551" s="55"/>
      <c r="V551" s="55"/>
      <c r="W551" s="55"/>
      <c r="X551" s="55"/>
      <c r="Y551" s="55"/>
      <c r="Z551" s="55"/>
      <c r="BR551" s="161"/>
    </row>
    <row r="552" spans="12:70" x14ac:dyDescent="0.25">
      <c r="L552" s="55"/>
      <c r="M552" s="55"/>
      <c r="N552" s="55"/>
      <c r="O552" s="55"/>
      <c r="P552" s="55"/>
      <c r="Q552" s="55"/>
      <c r="R552" s="55"/>
      <c r="S552" s="55"/>
      <c r="T552" s="55"/>
      <c r="U552" s="55"/>
      <c r="V552" s="55"/>
      <c r="W552" s="55"/>
      <c r="X552" s="55"/>
      <c r="Y552" s="55"/>
      <c r="Z552" s="55"/>
      <c r="BR552" s="161"/>
    </row>
    <row r="553" spans="12:70" x14ac:dyDescent="0.25">
      <c r="L553" s="55"/>
      <c r="M553" s="55"/>
      <c r="N553" s="55"/>
      <c r="O553" s="55"/>
      <c r="P553" s="55"/>
      <c r="Q553" s="55"/>
      <c r="R553" s="55"/>
      <c r="S553" s="55"/>
      <c r="T553" s="55"/>
      <c r="U553" s="55"/>
      <c r="V553" s="55"/>
      <c r="W553" s="55"/>
      <c r="X553" s="55"/>
      <c r="Y553" s="55"/>
      <c r="Z553" s="55"/>
      <c r="BR553" s="161"/>
    </row>
    <row r="554" spans="12:70" x14ac:dyDescent="0.25">
      <c r="L554" s="55"/>
      <c r="M554" s="55"/>
      <c r="N554" s="55"/>
      <c r="O554" s="55"/>
      <c r="P554" s="55"/>
      <c r="Q554" s="55"/>
      <c r="R554" s="55"/>
      <c r="S554" s="55"/>
      <c r="T554" s="55"/>
      <c r="U554" s="55"/>
      <c r="V554" s="55"/>
      <c r="W554" s="55"/>
      <c r="X554" s="55"/>
      <c r="Y554" s="55"/>
      <c r="Z554" s="55"/>
      <c r="BR554" s="161"/>
    </row>
    <row r="555" spans="12:70" x14ac:dyDescent="0.25">
      <c r="L555" s="55"/>
      <c r="M555" s="55"/>
      <c r="N555" s="55"/>
      <c r="O555" s="55"/>
      <c r="P555" s="55"/>
      <c r="Q555" s="55"/>
      <c r="R555" s="55"/>
      <c r="S555" s="55"/>
      <c r="T555" s="55"/>
      <c r="U555" s="55"/>
      <c r="V555" s="55"/>
      <c r="W555" s="55"/>
      <c r="X555" s="55"/>
      <c r="Y555" s="55"/>
      <c r="Z555" s="55"/>
      <c r="BR555" s="161"/>
    </row>
    <row r="556" spans="12:70" x14ac:dyDescent="0.25">
      <c r="L556" s="55"/>
      <c r="M556" s="55"/>
      <c r="N556" s="55"/>
      <c r="O556" s="55"/>
      <c r="P556" s="55"/>
      <c r="Q556" s="55"/>
      <c r="R556" s="55"/>
      <c r="S556" s="55"/>
      <c r="T556" s="55"/>
      <c r="U556" s="55"/>
      <c r="V556" s="55"/>
      <c r="W556" s="55"/>
      <c r="X556" s="55"/>
      <c r="Y556" s="55"/>
      <c r="Z556" s="55"/>
      <c r="BR556" s="161"/>
    </row>
    <row r="557" spans="12:70" x14ac:dyDescent="0.25">
      <c r="L557" s="55"/>
      <c r="M557" s="55"/>
      <c r="N557" s="55"/>
      <c r="O557" s="55"/>
      <c r="P557" s="55"/>
      <c r="Q557" s="55"/>
      <c r="R557" s="55"/>
      <c r="S557" s="55"/>
      <c r="T557" s="55"/>
      <c r="U557" s="55"/>
      <c r="V557" s="55"/>
      <c r="W557" s="55"/>
      <c r="X557" s="55"/>
      <c r="Y557" s="55"/>
      <c r="Z557" s="55"/>
      <c r="BR557" s="161"/>
    </row>
    <row r="558" spans="12:70" x14ac:dyDescent="0.25">
      <c r="L558" s="55"/>
      <c r="M558" s="55"/>
      <c r="N558" s="55"/>
      <c r="O558" s="55"/>
      <c r="P558" s="55"/>
      <c r="Q558" s="55"/>
      <c r="R558" s="55"/>
      <c r="S558" s="55"/>
      <c r="T558" s="55"/>
      <c r="U558" s="55"/>
      <c r="V558" s="55"/>
      <c r="W558" s="55"/>
      <c r="X558" s="55"/>
      <c r="Y558" s="55"/>
      <c r="Z558" s="55"/>
      <c r="BR558" s="161"/>
    </row>
    <row r="559" spans="12:70" x14ac:dyDescent="0.25">
      <c r="L559" s="55"/>
      <c r="M559" s="55"/>
      <c r="N559" s="55"/>
      <c r="O559" s="55"/>
      <c r="P559" s="55"/>
      <c r="Q559" s="55"/>
      <c r="R559" s="55"/>
      <c r="S559" s="55"/>
      <c r="T559" s="55"/>
      <c r="U559" s="55"/>
      <c r="V559" s="55"/>
      <c r="W559" s="55"/>
      <c r="X559" s="55"/>
      <c r="Y559" s="55"/>
      <c r="Z559" s="55"/>
      <c r="BR559" s="161"/>
    </row>
    <row r="560" spans="12:70" x14ac:dyDescent="0.25">
      <c r="L560" s="55"/>
      <c r="M560" s="55"/>
      <c r="N560" s="55"/>
      <c r="O560" s="55"/>
      <c r="P560" s="55"/>
      <c r="Q560" s="55"/>
      <c r="R560" s="55"/>
      <c r="S560" s="55"/>
      <c r="T560" s="55"/>
      <c r="U560" s="55"/>
      <c r="V560" s="55"/>
      <c r="W560" s="55"/>
      <c r="X560" s="55"/>
      <c r="Y560" s="55"/>
      <c r="Z560" s="55"/>
      <c r="BR560" s="161"/>
    </row>
    <row r="561" spans="12:70" x14ac:dyDescent="0.25">
      <c r="L561" s="55"/>
      <c r="M561" s="55"/>
      <c r="N561" s="55"/>
      <c r="O561" s="55"/>
      <c r="P561" s="55"/>
      <c r="Q561" s="55"/>
      <c r="R561" s="55"/>
      <c r="S561" s="55"/>
      <c r="T561" s="55"/>
      <c r="U561" s="55"/>
      <c r="V561" s="55"/>
      <c r="W561" s="55"/>
      <c r="X561" s="55"/>
      <c r="Y561" s="55"/>
      <c r="Z561" s="55"/>
      <c r="BR561" s="161"/>
    </row>
    <row r="562" spans="12:70" x14ac:dyDescent="0.25">
      <c r="L562" s="55"/>
      <c r="M562" s="55"/>
      <c r="N562" s="55"/>
      <c r="O562" s="55"/>
      <c r="P562" s="55"/>
      <c r="Q562" s="55"/>
      <c r="R562" s="55"/>
      <c r="S562" s="55"/>
      <c r="T562" s="55"/>
      <c r="U562" s="55"/>
      <c r="V562" s="55"/>
      <c r="W562" s="55"/>
      <c r="X562" s="55"/>
      <c r="Y562" s="55"/>
      <c r="Z562" s="55"/>
      <c r="BR562" s="161"/>
    </row>
    <row r="563" spans="12:70" x14ac:dyDescent="0.25">
      <c r="L563" s="55"/>
      <c r="M563" s="55"/>
      <c r="N563" s="55"/>
      <c r="O563" s="55"/>
      <c r="P563" s="55"/>
      <c r="Q563" s="55"/>
      <c r="R563" s="55"/>
      <c r="S563" s="55"/>
      <c r="T563" s="55"/>
      <c r="U563" s="55"/>
      <c r="V563" s="55"/>
      <c r="W563" s="55"/>
      <c r="X563" s="55"/>
      <c r="Y563" s="55"/>
      <c r="Z563" s="55"/>
      <c r="BR563" s="161"/>
    </row>
    <row r="564" spans="12:70" x14ac:dyDescent="0.25">
      <c r="L564" s="55"/>
      <c r="M564" s="55"/>
      <c r="N564" s="55"/>
      <c r="O564" s="55"/>
      <c r="P564" s="55"/>
      <c r="Q564" s="55"/>
      <c r="R564" s="55"/>
      <c r="S564" s="55"/>
      <c r="T564" s="55"/>
      <c r="U564" s="55"/>
      <c r="V564" s="55"/>
      <c r="W564" s="55"/>
      <c r="X564" s="55"/>
      <c r="Y564" s="55"/>
      <c r="Z564" s="55"/>
      <c r="BR564" s="161"/>
    </row>
    <row r="565" spans="12:70" x14ac:dyDescent="0.25">
      <c r="L565" s="55"/>
      <c r="M565" s="55"/>
      <c r="N565" s="55"/>
      <c r="O565" s="55"/>
      <c r="P565" s="55"/>
      <c r="Q565" s="55"/>
      <c r="R565" s="55"/>
      <c r="S565" s="55"/>
      <c r="T565" s="55"/>
      <c r="U565" s="55"/>
      <c r="V565" s="55"/>
      <c r="W565" s="55"/>
      <c r="X565" s="55"/>
      <c r="Y565" s="55"/>
      <c r="Z565" s="55"/>
      <c r="BR565" s="161"/>
    </row>
    <row r="566" spans="12:70" x14ac:dyDescent="0.25">
      <c r="L566" s="55"/>
      <c r="M566" s="55"/>
      <c r="N566" s="55"/>
      <c r="O566" s="55"/>
      <c r="P566" s="55"/>
      <c r="Q566" s="55"/>
      <c r="R566" s="55"/>
      <c r="S566" s="55"/>
      <c r="T566" s="55"/>
      <c r="U566" s="55"/>
      <c r="V566" s="55"/>
      <c r="W566" s="55"/>
      <c r="X566" s="55"/>
      <c r="Y566" s="55"/>
      <c r="Z566" s="55"/>
      <c r="BR566" s="161"/>
    </row>
    <row r="567" spans="12:70" x14ac:dyDescent="0.25">
      <c r="L567" s="55"/>
      <c r="M567" s="55"/>
      <c r="N567" s="55"/>
      <c r="O567" s="55"/>
      <c r="P567" s="55"/>
      <c r="Q567" s="55"/>
      <c r="R567" s="55"/>
      <c r="S567" s="55"/>
      <c r="T567" s="55"/>
      <c r="U567" s="55"/>
      <c r="V567" s="55"/>
      <c r="W567" s="55"/>
      <c r="X567" s="55"/>
      <c r="Y567" s="55"/>
      <c r="Z567" s="55"/>
      <c r="BR567" s="161"/>
    </row>
    <row r="568" spans="12:70" x14ac:dyDescent="0.25">
      <c r="L568" s="55"/>
      <c r="M568" s="55"/>
      <c r="N568" s="55"/>
      <c r="O568" s="55"/>
      <c r="P568" s="55"/>
      <c r="Q568" s="55"/>
      <c r="R568" s="55"/>
      <c r="S568" s="55"/>
      <c r="T568" s="55"/>
      <c r="U568" s="55"/>
      <c r="V568" s="55"/>
      <c r="W568" s="55"/>
      <c r="X568" s="55"/>
      <c r="Y568" s="55"/>
      <c r="Z568" s="55"/>
      <c r="BR568" s="161"/>
    </row>
    <row r="569" spans="12:70" x14ac:dyDescent="0.25">
      <c r="L569" s="55"/>
      <c r="M569" s="55"/>
      <c r="N569" s="55"/>
      <c r="O569" s="55"/>
      <c r="P569" s="55"/>
      <c r="Q569" s="55"/>
      <c r="R569" s="55"/>
      <c r="S569" s="55"/>
      <c r="T569" s="55"/>
      <c r="U569" s="55"/>
      <c r="V569" s="55"/>
      <c r="W569" s="55"/>
      <c r="X569" s="55"/>
      <c r="Y569" s="55"/>
      <c r="Z569" s="55"/>
      <c r="BR569" s="161"/>
    </row>
    <row r="570" spans="12:70" x14ac:dyDescent="0.25">
      <c r="L570" s="55"/>
      <c r="M570" s="55"/>
      <c r="N570" s="55"/>
      <c r="O570" s="55"/>
      <c r="P570" s="55"/>
      <c r="Q570" s="55"/>
      <c r="R570" s="55"/>
      <c r="S570" s="55"/>
      <c r="T570" s="55"/>
      <c r="U570" s="55"/>
      <c r="V570" s="55"/>
      <c r="W570" s="55"/>
      <c r="X570" s="55"/>
      <c r="Y570" s="55"/>
      <c r="Z570" s="55"/>
      <c r="BR570" s="161"/>
    </row>
    <row r="571" spans="12:70" x14ac:dyDescent="0.25">
      <c r="L571" s="55"/>
      <c r="M571" s="55"/>
      <c r="N571" s="55"/>
      <c r="O571" s="55"/>
      <c r="P571" s="55"/>
      <c r="Q571" s="55"/>
      <c r="R571" s="55"/>
      <c r="S571" s="55"/>
      <c r="T571" s="55"/>
      <c r="U571" s="55"/>
      <c r="V571" s="55"/>
      <c r="W571" s="55"/>
      <c r="X571" s="55"/>
      <c r="Y571" s="55"/>
      <c r="Z571" s="55"/>
      <c r="BR571" s="161"/>
    </row>
    <row r="572" spans="12:70" x14ac:dyDescent="0.25">
      <c r="L572" s="55"/>
      <c r="M572" s="55"/>
      <c r="N572" s="55"/>
      <c r="O572" s="55"/>
      <c r="P572" s="55"/>
      <c r="Q572" s="55"/>
      <c r="R572" s="55"/>
      <c r="S572" s="55"/>
      <c r="T572" s="55"/>
      <c r="U572" s="55"/>
      <c r="V572" s="55"/>
      <c r="W572" s="55"/>
      <c r="X572" s="55"/>
      <c r="Y572" s="55"/>
      <c r="Z572" s="55"/>
      <c r="BR572" s="161"/>
    </row>
    <row r="573" spans="12:70" x14ac:dyDescent="0.25">
      <c r="L573" s="55"/>
      <c r="M573" s="55"/>
      <c r="N573" s="55"/>
      <c r="O573" s="55"/>
      <c r="P573" s="55"/>
      <c r="Q573" s="55"/>
      <c r="R573" s="55"/>
      <c r="S573" s="55"/>
      <c r="T573" s="55"/>
      <c r="U573" s="55"/>
      <c r="V573" s="55"/>
      <c r="W573" s="55"/>
      <c r="X573" s="55"/>
      <c r="Y573" s="55"/>
      <c r="Z573" s="55"/>
      <c r="BR573" s="161"/>
    </row>
    <row r="574" spans="12:70" x14ac:dyDescent="0.25">
      <c r="L574" s="55"/>
      <c r="M574" s="55"/>
      <c r="N574" s="55"/>
      <c r="O574" s="55"/>
      <c r="P574" s="55"/>
      <c r="Q574" s="55"/>
      <c r="R574" s="55"/>
      <c r="S574" s="55"/>
      <c r="T574" s="55"/>
      <c r="U574" s="55"/>
      <c r="V574" s="55"/>
      <c r="W574" s="55"/>
      <c r="X574" s="55"/>
      <c r="Y574" s="55"/>
      <c r="Z574" s="55"/>
      <c r="BR574" s="161"/>
    </row>
    <row r="575" spans="12:70" x14ac:dyDescent="0.25">
      <c r="L575" s="55"/>
      <c r="M575" s="55"/>
      <c r="N575" s="55"/>
      <c r="O575" s="55"/>
      <c r="P575" s="55"/>
      <c r="Q575" s="55"/>
      <c r="R575" s="55"/>
      <c r="S575" s="55"/>
      <c r="T575" s="55"/>
      <c r="U575" s="55"/>
      <c r="V575" s="55"/>
      <c r="W575" s="55"/>
      <c r="X575" s="55"/>
      <c r="Y575" s="55"/>
      <c r="Z575" s="55"/>
      <c r="BR575" s="161"/>
    </row>
    <row r="576" spans="12:70" x14ac:dyDescent="0.25">
      <c r="L576" s="55"/>
      <c r="M576" s="55"/>
      <c r="N576" s="55"/>
      <c r="O576" s="55"/>
      <c r="P576" s="55"/>
      <c r="Q576" s="55"/>
      <c r="R576" s="55"/>
      <c r="S576" s="55"/>
      <c r="T576" s="55"/>
      <c r="U576" s="55"/>
      <c r="V576" s="55"/>
      <c r="W576" s="55"/>
      <c r="X576" s="55"/>
      <c r="Y576" s="55"/>
      <c r="Z576" s="55"/>
      <c r="BR576" s="161"/>
    </row>
    <row r="577" spans="12:70" x14ac:dyDescent="0.25">
      <c r="L577" s="55"/>
      <c r="M577" s="55"/>
      <c r="N577" s="55"/>
      <c r="O577" s="55"/>
      <c r="P577" s="55"/>
      <c r="Q577" s="55"/>
      <c r="R577" s="55"/>
      <c r="S577" s="55"/>
      <c r="T577" s="55"/>
      <c r="U577" s="55"/>
      <c r="V577" s="55"/>
      <c r="W577" s="55"/>
      <c r="X577" s="55"/>
      <c r="Y577" s="55"/>
      <c r="Z577" s="55"/>
      <c r="BR577" s="161"/>
    </row>
    <row r="578" spans="12:70" x14ac:dyDescent="0.25">
      <c r="L578" s="55"/>
      <c r="M578" s="55"/>
      <c r="N578" s="55"/>
      <c r="O578" s="55"/>
      <c r="P578" s="55"/>
      <c r="Q578" s="55"/>
      <c r="R578" s="55"/>
      <c r="S578" s="55"/>
      <c r="T578" s="55"/>
      <c r="U578" s="55"/>
      <c r="V578" s="55"/>
      <c r="W578" s="55"/>
      <c r="X578" s="55"/>
      <c r="Y578" s="55"/>
      <c r="Z578" s="55"/>
      <c r="BR578" s="161"/>
    </row>
    <row r="579" spans="12:70" x14ac:dyDescent="0.25">
      <c r="L579" s="55"/>
      <c r="M579" s="55"/>
      <c r="N579" s="55"/>
      <c r="O579" s="55"/>
      <c r="P579" s="55"/>
      <c r="Q579" s="55"/>
      <c r="R579" s="55"/>
      <c r="S579" s="55"/>
      <c r="T579" s="55"/>
      <c r="U579" s="55"/>
      <c r="V579" s="55"/>
      <c r="W579" s="55"/>
      <c r="X579" s="55"/>
      <c r="Y579" s="55"/>
      <c r="Z579" s="55"/>
      <c r="BR579" s="161"/>
    </row>
    <row r="580" spans="12:70" x14ac:dyDescent="0.25">
      <c r="L580" s="55"/>
      <c r="M580" s="55"/>
      <c r="N580" s="55"/>
      <c r="O580" s="55"/>
      <c r="P580" s="55"/>
      <c r="Q580" s="55"/>
      <c r="R580" s="55"/>
      <c r="S580" s="55"/>
      <c r="T580" s="55"/>
      <c r="U580" s="55"/>
      <c r="V580" s="55"/>
      <c r="W580" s="55"/>
      <c r="X580" s="55"/>
      <c r="Y580" s="55"/>
      <c r="Z580" s="55"/>
      <c r="BR580" s="161"/>
    </row>
    <row r="581" spans="12:70" x14ac:dyDescent="0.25">
      <c r="L581" s="55"/>
      <c r="M581" s="55"/>
      <c r="N581" s="55"/>
      <c r="O581" s="55"/>
      <c r="P581" s="55"/>
      <c r="Q581" s="55"/>
      <c r="R581" s="55"/>
      <c r="S581" s="55"/>
      <c r="T581" s="55"/>
      <c r="U581" s="55"/>
      <c r="V581" s="55"/>
      <c r="W581" s="55"/>
      <c r="X581" s="55"/>
      <c r="Y581" s="55"/>
      <c r="Z581" s="55"/>
      <c r="BR581" s="161"/>
    </row>
    <row r="582" spans="12:70" x14ac:dyDescent="0.25">
      <c r="L582" s="55"/>
      <c r="M582" s="55"/>
      <c r="N582" s="55"/>
      <c r="O582" s="55"/>
      <c r="P582" s="55"/>
      <c r="Q582" s="55"/>
      <c r="R582" s="55"/>
      <c r="S582" s="55"/>
      <c r="T582" s="55"/>
      <c r="U582" s="55"/>
      <c r="V582" s="55"/>
      <c r="W582" s="55"/>
      <c r="X582" s="55"/>
      <c r="Y582" s="55"/>
      <c r="Z582" s="55"/>
      <c r="BR582" s="161"/>
    </row>
    <row r="583" spans="12:70" x14ac:dyDescent="0.25">
      <c r="L583" s="55"/>
      <c r="M583" s="55"/>
      <c r="N583" s="55"/>
      <c r="O583" s="55"/>
      <c r="P583" s="55"/>
      <c r="Q583" s="55"/>
      <c r="R583" s="55"/>
      <c r="S583" s="55"/>
      <c r="T583" s="55"/>
      <c r="U583" s="55"/>
      <c r="V583" s="55"/>
      <c r="W583" s="55"/>
      <c r="X583" s="55"/>
      <c r="Y583" s="55"/>
      <c r="Z583" s="55"/>
      <c r="BR583" s="161"/>
    </row>
    <row r="584" spans="12:70" x14ac:dyDescent="0.25">
      <c r="L584" s="55"/>
      <c r="M584" s="55"/>
      <c r="N584" s="55"/>
      <c r="O584" s="55"/>
      <c r="P584" s="55"/>
      <c r="Q584" s="55"/>
      <c r="R584" s="55"/>
      <c r="S584" s="55"/>
      <c r="T584" s="55"/>
      <c r="U584" s="55"/>
      <c r="V584" s="55"/>
      <c r="W584" s="55"/>
      <c r="X584" s="55"/>
      <c r="Y584" s="55"/>
      <c r="Z584" s="55"/>
      <c r="BR584" s="161"/>
    </row>
    <row r="585" spans="12:70" x14ac:dyDescent="0.25">
      <c r="L585" s="55"/>
      <c r="M585" s="55"/>
      <c r="N585" s="55"/>
      <c r="O585" s="55"/>
      <c r="P585" s="55"/>
      <c r="Q585" s="55"/>
      <c r="R585" s="55"/>
      <c r="S585" s="55"/>
      <c r="T585" s="55"/>
      <c r="U585" s="55"/>
      <c r="V585" s="55"/>
      <c r="W585" s="55"/>
      <c r="X585" s="55"/>
      <c r="Y585" s="55"/>
      <c r="Z585" s="55"/>
      <c r="BR585" s="161"/>
    </row>
    <row r="586" spans="12:70" x14ac:dyDescent="0.25">
      <c r="L586" s="55"/>
      <c r="M586" s="55"/>
      <c r="N586" s="55"/>
      <c r="O586" s="55"/>
      <c r="P586" s="55"/>
      <c r="Q586" s="55"/>
      <c r="R586" s="55"/>
      <c r="S586" s="55"/>
      <c r="T586" s="55"/>
      <c r="U586" s="55"/>
      <c r="V586" s="55"/>
      <c r="W586" s="55"/>
      <c r="X586" s="55"/>
      <c r="Y586" s="55"/>
      <c r="Z586" s="55"/>
      <c r="BR586" s="161"/>
    </row>
    <row r="587" spans="12:70" x14ac:dyDescent="0.25">
      <c r="L587" s="55"/>
      <c r="M587" s="55"/>
      <c r="N587" s="55"/>
      <c r="O587" s="55"/>
      <c r="P587" s="55"/>
      <c r="Q587" s="55"/>
      <c r="R587" s="55"/>
      <c r="S587" s="55"/>
      <c r="T587" s="55"/>
      <c r="U587" s="55"/>
      <c r="V587" s="55"/>
      <c r="W587" s="55"/>
      <c r="X587" s="55"/>
      <c r="Y587" s="55"/>
      <c r="Z587" s="55"/>
      <c r="BR587" s="161"/>
    </row>
    <row r="588" spans="12:70" x14ac:dyDescent="0.25">
      <c r="L588" s="55"/>
      <c r="M588" s="55"/>
      <c r="N588" s="55"/>
      <c r="O588" s="55"/>
      <c r="P588" s="55"/>
      <c r="Q588" s="55"/>
      <c r="R588" s="55"/>
      <c r="S588" s="55"/>
      <c r="T588" s="55"/>
      <c r="U588" s="55"/>
      <c r="V588" s="55"/>
      <c r="W588" s="55"/>
      <c r="X588" s="55"/>
      <c r="Y588" s="55"/>
      <c r="Z588" s="55"/>
      <c r="BR588" s="161"/>
    </row>
    <row r="589" spans="12:70" x14ac:dyDescent="0.25">
      <c r="L589" s="55"/>
      <c r="M589" s="55"/>
      <c r="N589" s="55"/>
      <c r="O589" s="55"/>
      <c r="P589" s="55"/>
      <c r="Q589" s="55"/>
      <c r="R589" s="55"/>
      <c r="S589" s="55"/>
      <c r="T589" s="55"/>
      <c r="U589" s="55"/>
      <c r="V589" s="55"/>
      <c r="W589" s="55"/>
      <c r="X589" s="55"/>
      <c r="Y589" s="55"/>
      <c r="Z589" s="55"/>
      <c r="BR589" s="161"/>
    </row>
    <row r="590" spans="12:70" x14ac:dyDescent="0.25">
      <c r="L590" s="55"/>
      <c r="M590" s="55"/>
      <c r="N590" s="55"/>
      <c r="O590" s="55"/>
      <c r="P590" s="55"/>
      <c r="Q590" s="55"/>
      <c r="R590" s="55"/>
      <c r="S590" s="55"/>
      <c r="T590" s="55"/>
      <c r="U590" s="55"/>
      <c r="V590" s="55"/>
      <c r="W590" s="55"/>
      <c r="X590" s="55"/>
      <c r="Y590" s="55"/>
      <c r="Z590" s="55"/>
      <c r="BR590" s="161"/>
    </row>
    <row r="591" spans="12:70" x14ac:dyDescent="0.25">
      <c r="L591" s="55"/>
      <c r="M591" s="55"/>
      <c r="N591" s="55"/>
      <c r="O591" s="55"/>
      <c r="P591" s="55"/>
      <c r="Q591" s="55"/>
      <c r="R591" s="55"/>
      <c r="S591" s="55"/>
      <c r="T591" s="55"/>
      <c r="U591" s="55"/>
      <c r="V591" s="55"/>
      <c r="W591" s="55"/>
      <c r="X591" s="55"/>
      <c r="Y591" s="55"/>
      <c r="Z591" s="55"/>
      <c r="BR591" s="161"/>
    </row>
    <row r="592" spans="12:70" x14ac:dyDescent="0.25">
      <c r="L592" s="55"/>
      <c r="M592" s="55"/>
      <c r="N592" s="55"/>
      <c r="O592" s="55"/>
      <c r="P592" s="55"/>
      <c r="Q592" s="55"/>
      <c r="R592" s="55"/>
      <c r="S592" s="55"/>
      <c r="T592" s="55"/>
      <c r="U592" s="55"/>
      <c r="V592" s="55"/>
      <c r="W592" s="55"/>
      <c r="X592" s="55"/>
      <c r="Y592" s="55"/>
      <c r="Z592" s="55"/>
      <c r="BR592" s="161"/>
    </row>
    <row r="593" spans="12:70" x14ac:dyDescent="0.25">
      <c r="L593" s="55"/>
      <c r="M593" s="55"/>
      <c r="N593" s="55"/>
      <c r="O593" s="55"/>
      <c r="P593" s="55"/>
      <c r="Q593" s="55"/>
      <c r="R593" s="55"/>
      <c r="S593" s="55"/>
      <c r="T593" s="55"/>
      <c r="U593" s="55"/>
      <c r="V593" s="55"/>
      <c r="W593" s="55"/>
      <c r="X593" s="55"/>
      <c r="Y593" s="55"/>
      <c r="Z593" s="55"/>
      <c r="BR593" s="161"/>
    </row>
    <row r="594" spans="12:70" x14ac:dyDescent="0.25">
      <c r="L594" s="55"/>
      <c r="M594" s="55"/>
      <c r="N594" s="55"/>
      <c r="O594" s="55"/>
      <c r="P594" s="55"/>
      <c r="Q594" s="55"/>
      <c r="R594" s="55"/>
      <c r="S594" s="55"/>
      <c r="T594" s="55"/>
      <c r="U594" s="55"/>
      <c r="V594" s="55"/>
      <c r="W594" s="55"/>
      <c r="X594" s="55"/>
      <c r="Y594" s="55"/>
      <c r="Z594" s="55"/>
      <c r="BR594" s="161"/>
    </row>
    <row r="595" spans="12:70" x14ac:dyDescent="0.25">
      <c r="L595" s="55"/>
      <c r="M595" s="55"/>
      <c r="N595" s="55"/>
      <c r="O595" s="55"/>
      <c r="P595" s="55"/>
      <c r="Q595" s="55"/>
      <c r="R595" s="55"/>
      <c r="S595" s="55"/>
      <c r="T595" s="55"/>
      <c r="U595" s="55"/>
      <c r="V595" s="55"/>
      <c r="W595" s="55"/>
      <c r="X595" s="55"/>
      <c r="Y595" s="55"/>
      <c r="Z595" s="55"/>
      <c r="BR595" s="161"/>
    </row>
    <row r="596" spans="12:70" x14ac:dyDescent="0.25">
      <c r="L596" s="55"/>
      <c r="M596" s="55"/>
      <c r="N596" s="55"/>
      <c r="O596" s="55"/>
      <c r="P596" s="55"/>
      <c r="Q596" s="55"/>
      <c r="R596" s="55"/>
      <c r="S596" s="55"/>
      <c r="T596" s="55"/>
      <c r="U596" s="55"/>
      <c r="V596" s="55"/>
      <c r="W596" s="55"/>
      <c r="X596" s="55"/>
      <c r="Y596" s="55"/>
      <c r="Z596" s="55"/>
      <c r="BR596" s="161"/>
    </row>
    <row r="597" spans="12:70" x14ac:dyDescent="0.25">
      <c r="L597" s="55"/>
      <c r="M597" s="55"/>
      <c r="N597" s="55"/>
      <c r="O597" s="55"/>
      <c r="P597" s="55"/>
      <c r="Q597" s="55"/>
      <c r="R597" s="55"/>
      <c r="S597" s="55"/>
      <c r="T597" s="55"/>
      <c r="U597" s="55"/>
      <c r="V597" s="55"/>
      <c r="W597" s="55"/>
      <c r="X597" s="55"/>
      <c r="Y597" s="55"/>
      <c r="Z597" s="55"/>
      <c r="BR597" s="161"/>
    </row>
    <row r="598" spans="12:70" x14ac:dyDescent="0.25">
      <c r="L598" s="55"/>
      <c r="M598" s="55"/>
      <c r="N598" s="55"/>
      <c r="O598" s="55"/>
      <c r="P598" s="55"/>
      <c r="Q598" s="55"/>
      <c r="R598" s="55"/>
      <c r="S598" s="55"/>
      <c r="T598" s="55"/>
      <c r="U598" s="55"/>
      <c r="V598" s="55"/>
      <c r="W598" s="55"/>
      <c r="X598" s="55"/>
      <c r="Y598" s="55"/>
      <c r="Z598" s="55"/>
      <c r="BR598" s="161"/>
    </row>
    <row r="599" spans="12:70" x14ac:dyDescent="0.25">
      <c r="L599" s="55"/>
      <c r="M599" s="55"/>
      <c r="N599" s="55"/>
      <c r="O599" s="55"/>
      <c r="P599" s="55"/>
      <c r="Q599" s="55"/>
      <c r="R599" s="55"/>
      <c r="S599" s="55"/>
      <c r="T599" s="55"/>
      <c r="U599" s="55"/>
      <c r="V599" s="55"/>
      <c r="W599" s="55"/>
      <c r="X599" s="55"/>
      <c r="Y599" s="55"/>
      <c r="Z599" s="55"/>
      <c r="BR599" s="161"/>
    </row>
    <row r="600" spans="12:70" x14ac:dyDescent="0.25">
      <c r="L600" s="55"/>
      <c r="M600" s="55"/>
      <c r="N600" s="55"/>
      <c r="O600" s="55"/>
      <c r="P600" s="55"/>
      <c r="Q600" s="55"/>
      <c r="R600" s="55"/>
      <c r="S600" s="55"/>
      <c r="T600" s="55"/>
      <c r="U600" s="55"/>
      <c r="V600" s="55"/>
      <c r="W600" s="55"/>
      <c r="X600" s="55"/>
      <c r="Y600" s="55"/>
      <c r="Z600" s="55"/>
      <c r="BR600" s="161"/>
    </row>
    <row r="601" spans="12:70" x14ac:dyDescent="0.25">
      <c r="L601" s="55"/>
      <c r="M601" s="55"/>
      <c r="N601" s="55"/>
      <c r="O601" s="55"/>
      <c r="P601" s="55"/>
      <c r="Q601" s="55"/>
      <c r="R601" s="55"/>
      <c r="S601" s="55"/>
      <c r="T601" s="55"/>
      <c r="U601" s="55"/>
      <c r="V601" s="55"/>
      <c r="W601" s="55"/>
      <c r="X601" s="55"/>
      <c r="Y601" s="55"/>
      <c r="Z601" s="55"/>
      <c r="BR601" s="161"/>
    </row>
    <row r="602" spans="12:70" x14ac:dyDescent="0.25">
      <c r="L602" s="55"/>
      <c r="M602" s="55"/>
      <c r="N602" s="55"/>
      <c r="O602" s="55"/>
      <c r="P602" s="55"/>
      <c r="Q602" s="55"/>
      <c r="R602" s="55"/>
      <c r="S602" s="55"/>
      <c r="T602" s="55"/>
      <c r="U602" s="55"/>
      <c r="V602" s="55"/>
      <c r="W602" s="55"/>
      <c r="X602" s="55"/>
      <c r="Y602" s="55"/>
      <c r="Z602" s="55"/>
      <c r="BR602" s="161"/>
    </row>
    <row r="603" spans="12:70" x14ac:dyDescent="0.25">
      <c r="L603" s="55"/>
      <c r="M603" s="55"/>
      <c r="N603" s="55"/>
      <c r="O603" s="55"/>
      <c r="P603" s="55"/>
      <c r="Q603" s="55"/>
      <c r="R603" s="55"/>
      <c r="S603" s="55"/>
      <c r="T603" s="55"/>
      <c r="U603" s="55"/>
      <c r="V603" s="55"/>
      <c r="W603" s="55"/>
      <c r="X603" s="55"/>
      <c r="Y603" s="55"/>
      <c r="Z603" s="55"/>
      <c r="BR603" s="161"/>
    </row>
    <row r="604" spans="12:70" x14ac:dyDescent="0.25">
      <c r="L604" s="55"/>
      <c r="M604" s="55"/>
      <c r="N604" s="55"/>
      <c r="O604" s="55"/>
      <c r="P604" s="55"/>
      <c r="Q604" s="55"/>
      <c r="R604" s="55"/>
      <c r="S604" s="55"/>
      <c r="T604" s="55"/>
      <c r="U604" s="55"/>
      <c r="V604" s="55"/>
      <c r="W604" s="55"/>
      <c r="X604" s="55"/>
      <c r="Y604" s="55"/>
      <c r="Z604" s="55"/>
      <c r="BR604" s="161"/>
    </row>
    <row r="605" spans="12:70" x14ac:dyDescent="0.25">
      <c r="L605" s="55"/>
      <c r="M605" s="55"/>
      <c r="N605" s="55"/>
      <c r="O605" s="55"/>
      <c r="P605" s="55"/>
      <c r="Q605" s="55"/>
      <c r="R605" s="55"/>
      <c r="S605" s="55"/>
      <c r="T605" s="55"/>
      <c r="U605" s="55"/>
      <c r="V605" s="55"/>
      <c r="W605" s="55"/>
      <c r="X605" s="55"/>
      <c r="Y605" s="55"/>
      <c r="Z605" s="55"/>
      <c r="BR605" s="161"/>
    </row>
    <row r="606" spans="12:70" x14ac:dyDescent="0.25">
      <c r="L606" s="55"/>
      <c r="M606" s="55"/>
      <c r="N606" s="55"/>
      <c r="O606" s="55"/>
      <c r="P606" s="55"/>
      <c r="Q606" s="55"/>
      <c r="R606" s="55"/>
      <c r="S606" s="55"/>
      <c r="T606" s="55"/>
      <c r="U606" s="55"/>
      <c r="V606" s="55"/>
      <c r="W606" s="55"/>
      <c r="X606" s="55"/>
      <c r="Y606" s="55"/>
      <c r="Z606" s="55"/>
      <c r="BR606" s="161"/>
    </row>
    <row r="607" spans="12:70" x14ac:dyDescent="0.25">
      <c r="L607" s="55"/>
      <c r="M607" s="55"/>
      <c r="N607" s="55"/>
      <c r="O607" s="55"/>
      <c r="P607" s="55"/>
      <c r="Q607" s="55"/>
      <c r="R607" s="55"/>
      <c r="S607" s="55"/>
      <c r="T607" s="55"/>
      <c r="U607" s="55"/>
      <c r="V607" s="55"/>
      <c r="W607" s="55"/>
      <c r="X607" s="55"/>
      <c r="Y607" s="55"/>
      <c r="Z607" s="55"/>
      <c r="BR607" s="161"/>
    </row>
    <row r="608" spans="12:70" x14ac:dyDescent="0.25">
      <c r="L608" s="55"/>
      <c r="M608" s="55"/>
      <c r="N608" s="55"/>
      <c r="O608" s="55"/>
      <c r="P608" s="55"/>
      <c r="Q608" s="55"/>
      <c r="R608" s="55"/>
      <c r="S608" s="55"/>
      <c r="T608" s="55"/>
      <c r="U608" s="55"/>
      <c r="V608" s="55"/>
      <c r="W608" s="55"/>
      <c r="X608" s="55"/>
      <c r="Y608" s="55"/>
      <c r="Z608" s="55"/>
      <c r="BR608" s="161"/>
    </row>
    <row r="609" spans="12:70" x14ac:dyDescent="0.25">
      <c r="L609" s="55"/>
      <c r="M609" s="55"/>
      <c r="N609" s="55"/>
      <c r="O609" s="55"/>
      <c r="P609" s="55"/>
      <c r="Q609" s="55"/>
      <c r="R609" s="55"/>
      <c r="S609" s="55"/>
      <c r="T609" s="55"/>
      <c r="U609" s="55"/>
      <c r="V609" s="55"/>
      <c r="W609" s="55"/>
      <c r="X609" s="55"/>
      <c r="Y609" s="55"/>
      <c r="Z609" s="55"/>
      <c r="BR609" s="161"/>
    </row>
    <row r="610" spans="12:70" x14ac:dyDescent="0.25">
      <c r="L610" s="55"/>
      <c r="M610" s="55"/>
      <c r="N610" s="55"/>
      <c r="O610" s="55"/>
      <c r="P610" s="55"/>
      <c r="Q610" s="55"/>
      <c r="R610" s="55"/>
      <c r="S610" s="55"/>
      <c r="T610" s="55"/>
      <c r="U610" s="55"/>
      <c r="V610" s="55"/>
      <c r="W610" s="55"/>
      <c r="X610" s="55"/>
      <c r="Y610" s="55"/>
      <c r="Z610" s="55"/>
      <c r="BR610" s="161"/>
    </row>
    <row r="611" spans="12:70" x14ac:dyDescent="0.25">
      <c r="L611" s="55"/>
      <c r="M611" s="55"/>
      <c r="N611" s="55"/>
      <c r="O611" s="55"/>
      <c r="P611" s="55"/>
      <c r="Q611" s="55"/>
      <c r="R611" s="55"/>
      <c r="S611" s="55"/>
      <c r="T611" s="55"/>
      <c r="U611" s="55"/>
      <c r="V611" s="55"/>
      <c r="W611" s="55"/>
      <c r="X611" s="55"/>
      <c r="Y611" s="55"/>
      <c r="Z611" s="55"/>
      <c r="BR611" s="161"/>
    </row>
    <row r="612" spans="12:70" x14ac:dyDescent="0.25">
      <c r="L612" s="55"/>
      <c r="M612" s="55"/>
      <c r="N612" s="55"/>
      <c r="O612" s="55"/>
      <c r="P612" s="55"/>
      <c r="Q612" s="55"/>
      <c r="R612" s="55"/>
      <c r="S612" s="55"/>
      <c r="T612" s="55"/>
      <c r="U612" s="55"/>
      <c r="V612" s="55"/>
      <c r="W612" s="55"/>
      <c r="X612" s="55"/>
      <c r="Y612" s="55"/>
      <c r="Z612" s="55"/>
      <c r="BR612" s="161"/>
    </row>
    <row r="613" spans="12:70" x14ac:dyDescent="0.25">
      <c r="L613" s="55"/>
      <c r="M613" s="55"/>
      <c r="N613" s="55"/>
      <c r="O613" s="55"/>
      <c r="P613" s="55"/>
      <c r="Q613" s="55"/>
      <c r="R613" s="55"/>
      <c r="S613" s="55"/>
      <c r="T613" s="55"/>
      <c r="U613" s="55"/>
      <c r="V613" s="55"/>
      <c r="W613" s="55"/>
      <c r="X613" s="55"/>
      <c r="Y613" s="55"/>
      <c r="Z613" s="55"/>
      <c r="BR613" s="161"/>
    </row>
    <row r="614" spans="12:70" x14ac:dyDescent="0.25">
      <c r="L614" s="55"/>
      <c r="M614" s="55"/>
      <c r="N614" s="55"/>
      <c r="O614" s="55"/>
      <c r="P614" s="55"/>
      <c r="Q614" s="55"/>
      <c r="R614" s="55"/>
      <c r="S614" s="55"/>
      <c r="T614" s="55"/>
      <c r="U614" s="55"/>
      <c r="V614" s="55"/>
      <c r="W614" s="55"/>
      <c r="X614" s="55"/>
      <c r="Y614" s="55"/>
      <c r="Z614" s="55"/>
      <c r="BR614" s="161"/>
    </row>
    <row r="615" spans="12:70" x14ac:dyDescent="0.25">
      <c r="L615" s="55"/>
      <c r="M615" s="55"/>
      <c r="N615" s="55"/>
      <c r="O615" s="55"/>
      <c r="P615" s="55"/>
      <c r="Q615" s="55"/>
      <c r="R615" s="55"/>
      <c r="S615" s="55"/>
      <c r="T615" s="55"/>
      <c r="U615" s="55"/>
      <c r="V615" s="55"/>
      <c r="W615" s="55"/>
      <c r="X615" s="55"/>
      <c r="Y615" s="55"/>
      <c r="Z615" s="55"/>
      <c r="BR615" s="161"/>
    </row>
    <row r="616" spans="12:70" x14ac:dyDescent="0.25">
      <c r="L616" s="55"/>
      <c r="M616" s="55"/>
      <c r="N616" s="55"/>
      <c r="O616" s="55"/>
      <c r="P616" s="55"/>
      <c r="Q616" s="55"/>
      <c r="R616" s="55"/>
      <c r="S616" s="55"/>
      <c r="T616" s="55"/>
      <c r="U616" s="55"/>
      <c r="V616" s="55"/>
      <c r="W616" s="55"/>
      <c r="X616" s="55"/>
      <c r="Y616" s="55"/>
      <c r="Z616" s="55"/>
      <c r="BR616" s="161"/>
    </row>
    <row r="617" spans="12:70" x14ac:dyDescent="0.25">
      <c r="L617" s="55"/>
      <c r="M617" s="55"/>
      <c r="N617" s="55"/>
      <c r="O617" s="55"/>
      <c r="P617" s="55"/>
      <c r="Q617" s="55"/>
      <c r="R617" s="55"/>
      <c r="S617" s="55"/>
      <c r="T617" s="55"/>
      <c r="U617" s="55"/>
      <c r="V617" s="55"/>
      <c r="W617" s="55"/>
      <c r="X617" s="55"/>
      <c r="Y617" s="55"/>
      <c r="Z617" s="55"/>
      <c r="BR617" s="161"/>
    </row>
    <row r="618" spans="12:70" x14ac:dyDescent="0.25">
      <c r="L618" s="55"/>
      <c r="M618" s="55"/>
      <c r="N618" s="55"/>
      <c r="O618" s="55"/>
      <c r="P618" s="55"/>
      <c r="Q618" s="55"/>
      <c r="R618" s="55"/>
      <c r="S618" s="55"/>
      <c r="T618" s="55"/>
      <c r="U618" s="55"/>
      <c r="V618" s="55"/>
      <c r="W618" s="55"/>
      <c r="X618" s="55"/>
      <c r="Y618" s="55"/>
      <c r="Z618" s="55"/>
      <c r="BR618" s="161"/>
    </row>
    <row r="619" spans="12:70" x14ac:dyDescent="0.25">
      <c r="L619" s="55"/>
      <c r="M619" s="55"/>
      <c r="N619" s="55"/>
      <c r="O619" s="55"/>
      <c r="P619" s="55"/>
      <c r="Q619" s="55"/>
      <c r="R619" s="55"/>
      <c r="S619" s="55"/>
      <c r="T619" s="55"/>
      <c r="U619" s="55"/>
      <c r="V619" s="55"/>
      <c r="W619" s="55"/>
      <c r="X619" s="55"/>
      <c r="Y619" s="55"/>
      <c r="Z619" s="55"/>
      <c r="BR619" s="161"/>
    </row>
    <row r="620" spans="12:70" x14ac:dyDescent="0.25">
      <c r="L620" s="55"/>
      <c r="M620" s="55"/>
      <c r="N620" s="55"/>
      <c r="O620" s="55"/>
      <c r="P620" s="55"/>
      <c r="Q620" s="55"/>
      <c r="R620" s="55"/>
      <c r="S620" s="55"/>
      <c r="T620" s="55"/>
      <c r="U620" s="55"/>
      <c r="V620" s="55"/>
      <c r="W620" s="55"/>
      <c r="X620" s="55"/>
      <c r="Y620" s="55"/>
      <c r="Z620" s="55"/>
      <c r="BR620" s="161"/>
    </row>
    <row r="621" spans="12:70" x14ac:dyDescent="0.25">
      <c r="L621" s="55"/>
      <c r="M621" s="55"/>
      <c r="N621" s="55"/>
      <c r="O621" s="55"/>
      <c r="P621" s="55"/>
      <c r="Q621" s="55"/>
      <c r="R621" s="55"/>
      <c r="S621" s="55"/>
      <c r="T621" s="55"/>
      <c r="U621" s="55"/>
      <c r="V621" s="55"/>
      <c r="W621" s="55"/>
      <c r="X621" s="55"/>
      <c r="Y621" s="55"/>
      <c r="Z621" s="55"/>
      <c r="BR621" s="161"/>
    </row>
    <row r="622" spans="12:70" x14ac:dyDescent="0.25">
      <c r="L622" s="55"/>
      <c r="M622" s="55"/>
      <c r="N622" s="55"/>
      <c r="O622" s="55"/>
      <c r="P622" s="55"/>
      <c r="Q622" s="55"/>
      <c r="R622" s="55"/>
      <c r="S622" s="55"/>
      <c r="T622" s="55"/>
      <c r="U622" s="55"/>
      <c r="V622" s="55"/>
      <c r="W622" s="55"/>
      <c r="X622" s="55"/>
      <c r="Y622" s="55"/>
      <c r="Z622" s="55"/>
      <c r="BR622" s="161"/>
    </row>
    <row r="623" spans="12:70" x14ac:dyDescent="0.25">
      <c r="L623" s="55"/>
      <c r="M623" s="55"/>
      <c r="N623" s="55"/>
      <c r="O623" s="55"/>
      <c r="P623" s="55"/>
      <c r="Q623" s="55"/>
      <c r="R623" s="55"/>
      <c r="S623" s="55"/>
      <c r="T623" s="55"/>
      <c r="U623" s="55"/>
      <c r="V623" s="55"/>
      <c r="W623" s="55"/>
      <c r="X623" s="55"/>
      <c r="Y623" s="55"/>
      <c r="Z623" s="55"/>
      <c r="BR623" s="161"/>
    </row>
    <row r="624" spans="12:70" x14ac:dyDescent="0.25">
      <c r="L624" s="55"/>
      <c r="M624" s="55"/>
      <c r="N624" s="55"/>
      <c r="O624" s="55"/>
      <c r="P624" s="55"/>
      <c r="Q624" s="55"/>
      <c r="R624" s="55"/>
      <c r="S624" s="55"/>
      <c r="T624" s="55"/>
      <c r="U624" s="55"/>
      <c r="V624" s="55"/>
      <c r="W624" s="55"/>
      <c r="X624" s="55"/>
      <c r="Y624" s="55"/>
      <c r="Z624" s="55"/>
      <c r="BR624" s="161"/>
    </row>
    <row r="625" spans="12:70" x14ac:dyDescent="0.25">
      <c r="L625" s="55"/>
      <c r="M625" s="55"/>
      <c r="N625" s="55"/>
      <c r="O625" s="55"/>
      <c r="P625" s="55"/>
      <c r="Q625" s="55"/>
      <c r="R625" s="55"/>
      <c r="S625" s="55"/>
      <c r="T625" s="55"/>
      <c r="U625" s="55"/>
      <c r="V625" s="55"/>
      <c r="W625" s="55"/>
      <c r="X625" s="55"/>
      <c r="Y625" s="55"/>
      <c r="Z625" s="55"/>
      <c r="BR625" s="161"/>
    </row>
    <row r="626" spans="12:70" x14ac:dyDescent="0.25">
      <c r="L626" s="55"/>
      <c r="M626" s="55"/>
      <c r="N626" s="55"/>
      <c r="O626" s="55"/>
      <c r="P626" s="55"/>
      <c r="Q626" s="55"/>
      <c r="R626" s="55"/>
      <c r="S626" s="55"/>
      <c r="T626" s="55"/>
      <c r="U626" s="55"/>
      <c r="V626" s="55"/>
      <c r="W626" s="55"/>
      <c r="X626" s="55"/>
      <c r="Y626" s="55"/>
      <c r="Z626" s="55"/>
      <c r="BR626" s="161"/>
    </row>
    <row r="627" spans="12:70" x14ac:dyDescent="0.25">
      <c r="L627" s="55"/>
      <c r="M627" s="55"/>
      <c r="N627" s="55"/>
      <c r="O627" s="55"/>
      <c r="P627" s="55"/>
      <c r="Q627" s="55"/>
      <c r="R627" s="55"/>
      <c r="S627" s="55"/>
      <c r="T627" s="55"/>
      <c r="U627" s="55"/>
      <c r="V627" s="55"/>
      <c r="W627" s="55"/>
      <c r="X627" s="55"/>
      <c r="Y627" s="55"/>
      <c r="Z627" s="55"/>
      <c r="BR627" s="161"/>
    </row>
    <row r="628" spans="12:70" x14ac:dyDescent="0.25">
      <c r="L628" s="55"/>
      <c r="M628" s="55"/>
      <c r="N628" s="55"/>
      <c r="O628" s="55"/>
      <c r="P628" s="55"/>
      <c r="Q628" s="55"/>
      <c r="R628" s="55"/>
      <c r="S628" s="55"/>
      <c r="T628" s="55"/>
      <c r="U628" s="55"/>
      <c r="V628" s="55"/>
      <c r="W628" s="55"/>
      <c r="X628" s="55"/>
      <c r="Y628" s="55"/>
      <c r="Z628" s="55"/>
      <c r="BR628" s="161"/>
    </row>
    <row r="629" spans="12:70" x14ac:dyDescent="0.25">
      <c r="L629" s="55"/>
      <c r="M629" s="55"/>
      <c r="N629" s="55"/>
      <c r="O629" s="55"/>
      <c r="P629" s="55"/>
      <c r="Q629" s="55"/>
      <c r="R629" s="55"/>
      <c r="S629" s="55"/>
      <c r="T629" s="55"/>
      <c r="U629" s="55"/>
      <c r="V629" s="55"/>
      <c r="W629" s="55"/>
      <c r="X629" s="55"/>
      <c r="Y629" s="55"/>
      <c r="Z629" s="55"/>
      <c r="BR629" s="161"/>
    </row>
    <row r="630" spans="12:70" x14ac:dyDescent="0.25">
      <c r="L630" s="55"/>
      <c r="M630" s="55"/>
      <c r="N630" s="55"/>
      <c r="O630" s="55"/>
      <c r="P630" s="55"/>
      <c r="Q630" s="55"/>
      <c r="R630" s="55"/>
      <c r="S630" s="55"/>
      <c r="T630" s="55"/>
      <c r="U630" s="55"/>
      <c r="V630" s="55"/>
      <c r="W630" s="55"/>
      <c r="X630" s="55"/>
      <c r="Y630" s="55"/>
      <c r="Z630" s="55"/>
      <c r="BR630" s="161"/>
    </row>
    <row r="631" spans="12:70" x14ac:dyDescent="0.25">
      <c r="L631" s="55"/>
      <c r="M631" s="55"/>
      <c r="N631" s="55"/>
      <c r="O631" s="55"/>
      <c r="P631" s="55"/>
      <c r="Q631" s="55"/>
      <c r="R631" s="55"/>
      <c r="S631" s="55"/>
      <c r="T631" s="55"/>
      <c r="U631" s="55"/>
      <c r="V631" s="55"/>
      <c r="W631" s="55"/>
      <c r="X631" s="55"/>
      <c r="Y631" s="55"/>
      <c r="Z631" s="55"/>
      <c r="BR631" s="161"/>
    </row>
    <row r="632" spans="12:70" x14ac:dyDescent="0.25">
      <c r="L632" s="55"/>
      <c r="M632" s="55"/>
      <c r="N632" s="55"/>
      <c r="O632" s="55"/>
      <c r="P632" s="55"/>
      <c r="Q632" s="55"/>
      <c r="R632" s="55"/>
      <c r="S632" s="55"/>
      <c r="T632" s="55"/>
      <c r="U632" s="55"/>
      <c r="V632" s="55"/>
      <c r="W632" s="55"/>
      <c r="X632" s="55"/>
      <c r="Y632" s="55"/>
      <c r="Z632" s="55"/>
      <c r="BR632" s="161"/>
    </row>
    <row r="633" spans="12:70" x14ac:dyDescent="0.25">
      <c r="L633" s="55"/>
      <c r="M633" s="55"/>
      <c r="N633" s="55"/>
      <c r="O633" s="55"/>
      <c r="P633" s="55"/>
      <c r="Q633" s="55"/>
      <c r="R633" s="55"/>
      <c r="S633" s="55"/>
      <c r="T633" s="55"/>
      <c r="U633" s="55"/>
      <c r="V633" s="55"/>
      <c r="W633" s="55"/>
      <c r="X633" s="55"/>
      <c r="Y633" s="55"/>
      <c r="Z633" s="55"/>
      <c r="BR633" s="161"/>
    </row>
    <row r="634" spans="12:70" x14ac:dyDescent="0.25">
      <c r="L634" s="55"/>
      <c r="M634" s="55"/>
      <c r="N634" s="55"/>
      <c r="O634" s="55"/>
      <c r="P634" s="55"/>
      <c r="Q634" s="55"/>
      <c r="R634" s="55"/>
      <c r="S634" s="55"/>
      <c r="T634" s="55"/>
      <c r="U634" s="55"/>
      <c r="V634" s="55"/>
      <c r="W634" s="55"/>
      <c r="X634" s="55"/>
      <c r="Y634" s="55"/>
      <c r="Z634" s="55"/>
      <c r="BR634" s="161"/>
    </row>
    <row r="635" spans="12:70" x14ac:dyDescent="0.25">
      <c r="L635" s="55"/>
      <c r="M635" s="55"/>
      <c r="N635" s="55"/>
      <c r="O635" s="55"/>
      <c r="P635" s="55"/>
      <c r="Q635" s="55"/>
      <c r="R635" s="55"/>
      <c r="S635" s="55"/>
      <c r="T635" s="55"/>
      <c r="U635" s="55"/>
      <c r="V635" s="55"/>
      <c r="W635" s="55"/>
      <c r="X635" s="55"/>
      <c r="Y635" s="55"/>
      <c r="Z635" s="55"/>
      <c r="BR635" s="161"/>
    </row>
    <row r="636" spans="12:70" x14ac:dyDescent="0.25">
      <c r="L636" s="55"/>
      <c r="M636" s="55"/>
      <c r="N636" s="55"/>
      <c r="O636" s="55"/>
      <c r="P636" s="55"/>
      <c r="Q636" s="55"/>
      <c r="R636" s="55"/>
      <c r="S636" s="55"/>
      <c r="T636" s="55"/>
      <c r="U636" s="55"/>
      <c r="V636" s="55"/>
      <c r="W636" s="55"/>
      <c r="X636" s="55"/>
      <c r="Y636" s="55"/>
      <c r="Z636" s="55"/>
      <c r="BR636" s="161"/>
    </row>
    <row r="637" spans="12:70" x14ac:dyDescent="0.25">
      <c r="L637" s="55"/>
      <c r="M637" s="55"/>
      <c r="N637" s="55"/>
      <c r="O637" s="55"/>
      <c r="P637" s="55"/>
      <c r="Q637" s="55"/>
      <c r="R637" s="55"/>
      <c r="S637" s="55"/>
      <c r="T637" s="55"/>
      <c r="U637" s="55"/>
      <c r="V637" s="55"/>
      <c r="W637" s="55"/>
      <c r="X637" s="55"/>
      <c r="Y637" s="55"/>
      <c r="Z637" s="55"/>
      <c r="BR637" s="161"/>
    </row>
    <row r="638" spans="12:70" x14ac:dyDescent="0.25">
      <c r="L638" s="55"/>
      <c r="M638" s="55"/>
      <c r="N638" s="55"/>
      <c r="O638" s="55"/>
      <c r="P638" s="55"/>
      <c r="Q638" s="55"/>
      <c r="R638" s="55"/>
      <c r="S638" s="55"/>
      <c r="T638" s="55"/>
      <c r="U638" s="55"/>
      <c r="V638" s="55"/>
      <c r="W638" s="55"/>
      <c r="X638" s="55"/>
      <c r="Y638" s="55"/>
      <c r="Z638" s="55"/>
      <c r="BR638" s="161"/>
    </row>
    <row r="639" spans="12:70" x14ac:dyDescent="0.25">
      <c r="L639" s="55"/>
      <c r="M639" s="55"/>
      <c r="N639" s="55"/>
      <c r="O639" s="55"/>
      <c r="P639" s="55"/>
      <c r="Q639" s="55"/>
      <c r="R639" s="55"/>
      <c r="S639" s="55"/>
      <c r="T639" s="55"/>
      <c r="U639" s="55"/>
      <c r="V639" s="55"/>
      <c r="W639" s="55"/>
      <c r="X639" s="55"/>
      <c r="Y639" s="55"/>
      <c r="Z639" s="55"/>
      <c r="BR639" s="161"/>
    </row>
    <row r="640" spans="12:70" x14ac:dyDescent="0.25">
      <c r="L640" s="55"/>
      <c r="M640" s="55"/>
      <c r="N640" s="55"/>
      <c r="O640" s="55"/>
      <c r="P640" s="55"/>
      <c r="Q640" s="55"/>
      <c r="R640" s="55"/>
      <c r="S640" s="55"/>
      <c r="T640" s="55"/>
      <c r="U640" s="55"/>
      <c r="V640" s="55"/>
      <c r="W640" s="55"/>
      <c r="X640" s="55"/>
      <c r="Y640" s="55"/>
      <c r="Z640" s="55"/>
      <c r="BR640" s="161"/>
    </row>
    <row r="641" spans="12:70" x14ac:dyDescent="0.25">
      <c r="L641" s="55"/>
      <c r="M641" s="55"/>
      <c r="N641" s="55"/>
      <c r="O641" s="55"/>
      <c r="P641" s="55"/>
      <c r="Q641" s="55"/>
      <c r="R641" s="55"/>
      <c r="S641" s="55"/>
      <c r="T641" s="55"/>
      <c r="U641" s="55"/>
      <c r="V641" s="55"/>
      <c r="W641" s="55"/>
      <c r="X641" s="55"/>
      <c r="Y641" s="55"/>
      <c r="Z641" s="55"/>
      <c r="BR641" s="161"/>
    </row>
    <row r="642" spans="12:70" x14ac:dyDescent="0.25">
      <c r="L642" s="55"/>
      <c r="M642" s="55"/>
      <c r="N642" s="55"/>
      <c r="O642" s="55"/>
      <c r="P642" s="55"/>
      <c r="Q642" s="55"/>
      <c r="R642" s="55"/>
      <c r="S642" s="55"/>
      <c r="T642" s="55"/>
      <c r="U642" s="55"/>
      <c r="V642" s="55"/>
      <c r="W642" s="55"/>
      <c r="X642" s="55"/>
      <c r="Y642" s="55"/>
      <c r="Z642" s="55"/>
      <c r="BR642" s="161"/>
    </row>
    <row r="643" spans="12:70" x14ac:dyDescent="0.25">
      <c r="L643" s="55"/>
      <c r="M643" s="55"/>
      <c r="N643" s="55"/>
      <c r="O643" s="55"/>
      <c r="P643" s="55"/>
      <c r="Q643" s="55"/>
      <c r="R643" s="55"/>
      <c r="S643" s="55"/>
      <c r="T643" s="55"/>
      <c r="U643" s="55"/>
      <c r="V643" s="55"/>
      <c r="W643" s="55"/>
      <c r="X643" s="55"/>
      <c r="Y643" s="55"/>
      <c r="Z643" s="55"/>
      <c r="BR643" s="161"/>
    </row>
    <row r="644" spans="12:70" x14ac:dyDescent="0.25">
      <c r="L644" s="55"/>
      <c r="M644" s="55"/>
      <c r="N644" s="55"/>
      <c r="O644" s="55"/>
      <c r="P644" s="55"/>
      <c r="Q644" s="55"/>
      <c r="R644" s="55"/>
      <c r="S644" s="55"/>
      <c r="T644" s="55"/>
      <c r="U644" s="55"/>
      <c r="V644" s="55"/>
      <c r="W644" s="55"/>
      <c r="X644" s="55"/>
      <c r="Y644" s="55"/>
      <c r="Z644" s="55"/>
      <c r="BR644" s="161"/>
    </row>
    <row r="645" spans="12:70" x14ac:dyDescent="0.25">
      <c r="L645" s="55"/>
      <c r="M645" s="55"/>
      <c r="N645" s="55"/>
      <c r="O645" s="55"/>
      <c r="P645" s="55"/>
      <c r="Q645" s="55"/>
      <c r="R645" s="55"/>
      <c r="S645" s="55"/>
      <c r="T645" s="55"/>
      <c r="U645" s="55"/>
      <c r="V645" s="55"/>
      <c r="W645" s="55"/>
      <c r="X645" s="55"/>
      <c r="Y645" s="55"/>
      <c r="Z645" s="55"/>
      <c r="BR645" s="161"/>
    </row>
    <row r="646" spans="12:70" x14ac:dyDescent="0.25">
      <c r="L646" s="55"/>
      <c r="M646" s="55"/>
      <c r="N646" s="55"/>
      <c r="O646" s="55"/>
      <c r="P646" s="55"/>
      <c r="Q646" s="55"/>
      <c r="R646" s="55"/>
      <c r="S646" s="55"/>
      <c r="T646" s="55"/>
      <c r="U646" s="55"/>
      <c r="V646" s="55"/>
      <c r="W646" s="55"/>
      <c r="X646" s="55"/>
      <c r="Y646" s="55"/>
      <c r="Z646" s="55"/>
      <c r="BR646" s="161"/>
    </row>
    <row r="647" spans="12:70" x14ac:dyDescent="0.25">
      <c r="L647" s="55"/>
      <c r="M647" s="55"/>
      <c r="N647" s="55"/>
      <c r="O647" s="55"/>
      <c r="P647" s="55"/>
      <c r="Q647" s="55"/>
      <c r="R647" s="55"/>
      <c r="S647" s="55"/>
      <c r="T647" s="55"/>
      <c r="U647" s="55"/>
      <c r="V647" s="55"/>
      <c r="W647" s="55"/>
      <c r="X647" s="55"/>
      <c r="Y647" s="55"/>
      <c r="Z647" s="55"/>
      <c r="BR647" s="161"/>
    </row>
    <row r="648" spans="12:70" x14ac:dyDescent="0.25">
      <c r="L648" s="55"/>
      <c r="M648" s="55"/>
      <c r="N648" s="55"/>
      <c r="O648" s="55"/>
      <c r="P648" s="55"/>
      <c r="Q648" s="55"/>
      <c r="R648" s="55"/>
      <c r="S648" s="55"/>
      <c r="T648" s="55"/>
      <c r="U648" s="55"/>
      <c r="V648" s="55"/>
      <c r="W648" s="55"/>
      <c r="X648" s="55"/>
      <c r="Y648" s="55"/>
      <c r="Z648" s="55"/>
      <c r="BR648" s="161"/>
    </row>
    <row r="649" spans="12:70" x14ac:dyDescent="0.25">
      <c r="L649" s="55"/>
      <c r="M649" s="55"/>
      <c r="N649" s="55"/>
      <c r="O649" s="55"/>
      <c r="P649" s="55"/>
      <c r="Q649" s="55"/>
      <c r="R649" s="55"/>
      <c r="S649" s="55"/>
      <c r="T649" s="55"/>
      <c r="U649" s="55"/>
      <c r="V649" s="55"/>
      <c r="W649" s="55"/>
      <c r="X649" s="55"/>
      <c r="Y649" s="55"/>
      <c r="Z649" s="55"/>
      <c r="BR649" s="161"/>
    </row>
    <row r="650" spans="12:70" x14ac:dyDescent="0.25">
      <c r="L650" s="55"/>
      <c r="M650" s="55"/>
      <c r="N650" s="55"/>
      <c r="O650" s="55"/>
      <c r="P650" s="55"/>
      <c r="Q650" s="55"/>
      <c r="R650" s="55"/>
      <c r="S650" s="55"/>
      <c r="T650" s="55"/>
      <c r="U650" s="55"/>
      <c r="V650" s="55"/>
      <c r="W650" s="55"/>
      <c r="X650" s="55"/>
      <c r="Y650" s="55"/>
      <c r="Z650" s="55"/>
      <c r="BR650" s="161"/>
    </row>
    <row r="651" spans="12:70" x14ac:dyDescent="0.25">
      <c r="L651" s="55"/>
      <c r="M651" s="55"/>
      <c r="N651" s="55"/>
      <c r="O651" s="55"/>
      <c r="P651" s="55"/>
      <c r="Q651" s="55"/>
      <c r="R651" s="55"/>
      <c r="S651" s="55"/>
      <c r="T651" s="55"/>
      <c r="U651" s="55"/>
      <c r="V651" s="55"/>
      <c r="W651" s="55"/>
      <c r="X651" s="55"/>
      <c r="Y651" s="55"/>
      <c r="Z651" s="55"/>
      <c r="BR651" s="161"/>
    </row>
    <row r="652" spans="12:70" x14ac:dyDescent="0.25">
      <c r="L652" s="55"/>
      <c r="M652" s="55"/>
      <c r="N652" s="55"/>
      <c r="O652" s="55"/>
      <c r="P652" s="55"/>
      <c r="Q652" s="55"/>
      <c r="R652" s="55"/>
      <c r="S652" s="55"/>
      <c r="T652" s="55"/>
      <c r="U652" s="55"/>
      <c r="V652" s="55"/>
      <c r="W652" s="55"/>
      <c r="X652" s="55"/>
      <c r="Y652" s="55"/>
      <c r="Z652" s="55"/>
      <c r="BR652" s="161"/>
    </row>
    <row r="653" spans="12:70" x14ac:dyDescent="0.25">
      <c r="L653" s="55"/>
      <c r="M653" s="55"/>
      <c r="N653" s="55"/>
      <c r="O653" s="55"/>
      <c r="P653" s="55"/>
      <c r="Q653" s="55"/>
      <c r="R653" s="55"/>
      <c r="S653" s="55"/>
      <c r="T653" s="55"/>
      <c r="U653" s="55"/>
      <c r="V653" s="55"/>
      <c r="W653" s="55"/>
      <c r="X653" s="55"/>
      <c r="Y653" s="55"/>
      <c r="Z653" s="55"/>
      <c r="BR653" s="161"/>
    </row>
    <row r="654" spans="12:70" x14ac:dyDescent="0.25">
      <c r="L654" s="55"/>
      <c r="M654" s="55"/>
      <c r="N654" s="55"/>
      <c r="O654" s="55"/>
      <c r="P654" s="55"/>
      <c r="Q654" s="55"/>
      <c r="R654" s="55"/>
      <c r="S654" s="55"/>
      <c r="T654" s="55"/>
      <c r="U654" s="55"/>
      <c r="V654" s="55"/>
      <c r="W654" s="55"/>
      <c r="X654" s="55"/>
      <c r="Y654" s="55"/>
      <c r="Z654" s="55"/>
      <c r="BR654" s="161"/>
    </row>
    <row r="655" spans="12:70" x14ac:dyDescent="0.25">
      <c r="L655" s="55"/>
      <c r="M655" s="55"/>
      <c r="N655" s="55"/>
      <c r="O655" s="55"/>
      <c r="P655" s="55"/>
      <c r="Q655" s="55"/>
      <c r="R655" s="55"/>
      <c r="S655" s="55"/>
      <c r="T655" s="55"/>
      <c r="U655" s="55"/>
      <c r="V655" s="55"/>
      <c r="W655" s="55"/>
      <c r="X655" s="55"/>
      <c r="Y655" s="55"/>
      <c r="Z655" s="55"/>
      <c r="BR655" s="161"/>
    </row>
    <row r="656" spans="12:70" x14ac:dyDescent="0.25">
      <c r="L656" s="55"/>
      <c r="M656" s="55"/>
      <c r="N656" s="55"/>
      <c r="O656" s="55"/>
      <c r="P656" s="55"/>
      <c r="Q656" s="55"/>
      <c r="R656" s="55"/>
      <c r="S656" s="55"/>
      <c r="T656" s="55"/>
      <c r="U656" s="55"/>
      <c r="V656" s="55"/>
      <c r="W656" s="55"/>
      <c r="X656" s="55"/>
      <c r="Y656" s="55"/>
      <c r="Z656" s="55"/>
      <c r="BR656" s="161"/>
    </row>
    <row r="657" spans="12:70" x14ac:dyDescent="0.25">
      <c r="L657" s="55"/>
      <c r="M657" s="55"/>
      <c r="N657" s="55"/>
      <c r="O657" s="55"/>
      <c r="P657" s="55"/>
      <c r="Q657" s="55"/>
      <c r="R657" s="55"/>
      <c r="S657" s="55"/>
      <c r="T657" s="55"/>
      <c r="U657" s="55"/>
      <c r="V657" s="55"/>
      <c r="W657" s="55"/>
      <c r="X657" s="55"/>
      <c r="Y657" s="55"/>
      <c r="Z657" s="55"/>
      <c r="BR657" s="161"/>
    </row>
    <row r="658" spans="12:70" x14ac:dyDescent="0.25">
      <c r="L658" s="55"/>
      <c r="M658" s="55"/>
      <c r="N658" s="55"/>
      <c r="O658" s="55"/>
      <c r="P658" s="55"/>
      <c r="Q658" s="55"/>
      <c r="R658" s="55"/>
      <c r="S658" s="55"/>
      <c r="T658" s="55"/>
      <c r="U658" s="55"/>
      <c r="V658" s="55"/>
      <c r="W658" s="55"/>
      <c r="X658" s="55"/>
      <c r="Y658" s="55"/>
      <c r="Z658" s="55"/>
      <c r="BR658" s="161"/>
    </row>
    <row r="659" spans="12:70" x14ac:dyDescent="0.25">
      <c r="L659" s="55"/>
      <c r="M659" s="55"/>
      <c r="N659" s="55"/>
      <c r="O659" s="55"/>
      <c r="P659" s="55"/>
      <c r="Q659" s="55"/>
      <c r="R659" s="55"/>
      <c r="S659" s="55"/>
      <c r="T659" s="55"/>
      <c r="U659" s="55"/>
      <c r="V659" s="55"/>
      <c r="W659" s="55"/>
      <c r="X659" s="55"/>
      <c r="Y659" s="55"/>
      <c r="Z659" s="55"/>
      <c r="BR659" s="161"/>
    </row>
    <row r="660" spans="12:70" x14ac:dyDescent="0.25">
      <c r="L660" s="55"/>
      <c r="M660" s="55"/>
      <c r="N660" s="55"/>
      <c r="O660" s="55"/>
      <c r="P660" s="55"/>
      <c r="Q660" s="55"/>
      <c r="R660" s="55"/>
      <c r="S660" s="55"/>
      <c r="T660" s="55"/>
      <c r="U660" s="55"/>
      <c r="V660" s="55"/>
      <c r="W660" s="55"/>
      <c r="X660" s="55"/>
      <c r="Y660" s="55"/>
      <c r="Z660" s="55"/>
      <c r="BR660" s="161"/>
    </row>
    <row r="661" spans="12:70" x14ac:dyDescent="0.25">
      <c r="L661" s="55"/>
      <c r="M661" s="55"/>
      <c r="N661" s="55"/>
      <c r="O661" s="55"/>
      <c r="P661" s="55"/>
      <c r="Q661" s="55"/>
      <c r="R661" s="55"/>
      <c r="S661" s="55"/>
      <c r="T661" s="55"/>
      <c r="U661" s="55"/>
      <c r="V661" s="55"/>
      <c r="W661" s="55"/>
      <c r="X661" s="55"/>
      <c r="Y661" s="55"/>
      <c r="Z661" s="55"/>
      <c r="BR661" s="161"/>
    </row>
    <row r="662" spans="12:70" x14ac:dyDescent="0.25">
      <c r="L662" s="55"/>
      <c r="M662" s="55"/>
      <c r="N662" s="55"/>
      <c r="O662" s="55"/>
      <c r="P662" s="55"/>
      <c r="Q662" s="55"/>
      <c r="R662" s="55"/>
      <c r="S662" s="55"/>
      <c r="T662" s="55"/>
      <c r="U662" s="55"/>
      <c r="V662" s="55"/>
      <c r="W662" s="55"/>
      <c r="X662" s="55"/>
      <c r="Y662" s="55"/>
      <c r="Z662" s="55"/>
      <c r="BR662" s="161"/>
    </row>
    <row r="663" spans="12:70" x14ac:dyDescent="0.25">
      <c r="L663" s="55"/>
      <c r="M663" s="55"/>
      <c r="N663" s="55"/>
      <c r="O663" s="55"/>
      <c r="P663" s="55"/>
      <c r="Q663" s="55"/>
      <c r="R663" s="55"/>
      <c r="S663" s="55"/>
      <c r="T663" s="55"/>
      <c r="U663" s="55"/>
      <c r="V663" s="55"/>
      <c r="W663" s="55"/>
      <c r="X663" s="55"/>
      <c r="Y663" s="55"/>
      <c r="Z663" s="55"/>
      <c r="BR663" s="161"/>
    </row>
    <row r="664" spans="12:70" x14ac:dyDescent="0.25">
      <c r="L664" s="55"/>
      <c r="M664" s="55"/>
      <c r="N664" s="55"/>
      <c r="O664" s="55"/>
      <c r="P664" s="55"/>
      <c r="Q664" s="55"/>
      <c r="R664" s="55"/>
      <c r="S664" s="55"/>
      <c r="T664" s="55"/>
      <c r="U664" s="55"/>
      <c r="V664" s="55"/>
      <c r="W664" s="55"/>
      <c r="X664" s="55"/>
      <c r="Y664" s="55"/>
      <c r="Z664" s="55"/>
      <c r="BR664" s="161"/>
    </row>
    <row r="665" spans="12:70" x14ac:dyDescent="0.25">
      <c r="L665" s="55"/>
      <c r="M665" s="55"/>
      <c r="N665" s="55"/>
      <c r="O665" s="55"/>
      <c r="P665" s="55"/>
      <c r="Q665" s="55"/>
      <c r="R665" s="55"/>
      <c r="S665" s="55"/>
      <c r="T665" s="55"/>
      <c r="U665" s="55"/>
      <c r="V665" s="55"/>
      <c r="W665" s="55"/>
      <c r="X665" s="55"/>
      <c r="Y665" s="55"/>
      <c r="Z665" s="55"/>
      <c r="BR665" s="161"/>
    </row>
    <row r="666" spans="12:70" x14ac:dyDescent="0.25">
      <c r="L666" s="55"/>
      <c r="M666" s="55"/>
      <c r="N666" s="55"/>
      <c r="O666" s="55"/>
      <c r="P666" s="55"/>
      <c r="Q666" s="55"/>
      <c r="R666" s="55"/>
      <c r="S666" s="55"/>
      <c r="T666" s="55"/>
      <c r="U666" s="55"/>
      <c r="V666" s="55"/>
      <c r="W666" s="55"/>
      <c r="X666" s="55"/>
      <c r="Y666" s="55"/>
      <c r="Z666" s="55"/>
      <c r="BR666" s="161"/>
    </row>
    <row r="667" spans="12:70" x14ac:dyDescent="0.25">
      <c r="L667" s="55"/>
      <c r="M667" s="55"/>
      <c r="N667" s="55"/>
      <c r="O667" s="55"/>
      <c r="P667" s="55"/>
      <c r="Q667" s="55"/>
      <c r="R667" s="55"/>
      <c r="S667" s="55"/>
      <c r="T667" s="55"/>
      <c r="U667" s="55"/>
      <c r="V667" s="55"/>
      <c r="W667" s="55"/>
      <c r="X667" s="55"/>
      <c r="Y667" s="55"/>
      <c r="Z667" s="55"/>
      <c r="BR667" s="161"/>
    </row>
    <row r="668" spans="12:70" x14ac:dyDescent="0.25">
      <c r="L668" s="55"/>
      <c r="M668" s="55"/>
      <c r="N668" s="55"/>
      <c r="O668" s="55"/>
      <c r="P668" s="55"/>
      <c r="Q668" s="55"/>
      <c r="R668" s="55"/>
      <c r="S668" s="55"/>
      <c r="T668" s="55"/>
      <c r="U668" s="55"/>
      <c r="V668" s="55"/>
      <c r="W668" s="55"/>
      <c r="X668" s="55"/>
      <c r="Y668" s="55"/>
      <c r="Z668" s="55"/>
      <c r="BR668" s="161"/>
    </row>
    <row r="669" spans="12:70" x14ac:dyDescent="0.25">
      <c r="L669" s="55"/>
      <c r="M669" s="55"/>
      <c r="N669" s="55"/>
      <c r="O669" s="55"/>
      <c r="P669" s="55"/>
      <c r="Q669" s="55"/>
      <c r="R669" s="55"/>
      <c r="S669" s="55"/>
      <c r="T669" s="55"/>
      <c r="U669" s="55"/>
      <c r="V669" s="55"/>
      <c r="W669" s="55"/>
      <c r="X669" s="55"/>
      <c r="Y669" s="55"/>
      <c r="Z669" s="55"/>
      <c r="BR669" s="161"/>
    </row>
    <row r="670" spans="12:70" x14ac:dyDescent="0.25">
      <c r="L670" s="55"/>
      <c r="M670" s="55"/>
      <c r="N670" s="55"/>
      <c r="O670" s="55"/>
      <c r="P670" s="55"/>
      <c r="Q670" s="55"/>
      <c r="R670" s="55"/>
      <c r="S670" s="55"/>
      <c r="T670" s="55"/>
      <c r="U670" s="55"/>
      <c r="V670" s="55"/>
      <c r="W670" s="55"/>
      <c r="X670" s="55"/>
      <c r="Y670" s="55"/>
      <c r="Z670" s="55"/>
      <c r="BR670" s="161"/>
    </row>
    <row r="671" spans="12:70" x14ac:dyDescent="0.25">
      <c r="L671" s="55"/>
      <c r="M671" s="55"/>
      <c r="N671" s="55"/>
      <c r="O671" s="55"/>
      <c r="P671" s="55"/>
      <c r="Q671" s="55"/>
      <c r="R671" s="55"/>
      <c r="S671" s="55"/>
      <c r="T671" s="55"/>
      <c r="U671" s="55"/>
      <c r="V671" s="55"/>
      <c r="W671" s="55"/>
      <c r="X671" s="55"/>
      <c r="Y671" s="55"/>
      <c r="Z671" s="55"/>
      <c r="BR671" s="161"/>
    </row>
    <row r="672" spans="12:70" x14ac:dyDescent="0.25">
      <c r="L672" s="55"/>
      <c r="M672" s="55"/>
      <c r="N672" s="55"/>
      <c r="O672" s="55"/>
      <c r="P672" s="55"/>
      <c r="Q672" s="55"/>
      <c r="R672" s="55"/>
      <c r="S672" s="55"/>
      <c r="T672" s="55"/>
      <c r="U672" s="55"/>
      <c r="V672" s="55"/>
      <c r="W672" s="55"/>
      <c r="X672" s="55"/>
      <c r="Y672" s="55"/>
      <c r="Z672" s="55"/>
      <c r="BR672" s="161"/>
    </row>
    <row r="673" spans="12:70" x14ac:dyDescent="0.25">
      <c r="L673" s="55"/>
      <c r="M673" s="55"/>
      <c r="N673" s="55"/>
      <c r="O673" s="55"/>
      <c r="P673" s="55"/>
      <c r="Q673" s="55"/>
      <c r="R673" s="55"/>
      <c r="S673" s="55"/>
      <c r="T673" s="55"/>
      <c r="U673" s="55"/>
      <c r="V673" s="55"/>
      <c r="W673" s="55"/>
      <c r="X673" s="55"/>
      <c r="Y673" s="55"/>
      <c r="Z673" s="55"/>
      <c r="BR673" s="161"/>
    </row>
    <row r="674" spans="12:70" x14ac:dyDescent="0.25">
      <c r="L674" s="55"/>
      <c r="M674" s="55"/>
      <c r="N674" s="55"/>
      <c r="O674" s="55"/>
      <c r="P674" s="55"/>
      <c r="Q674" s="55"/>
      <c r="R674" s="55"/>
      <c r="S674" s="55"/>
      <c r="T674" s="55"/>
      <c r="U674" s="55"/>
      <c r="V674" s="55"/>
      <c r="W674" s="55"/>
      <c r="X674" s="55"/>
      <c r="Y674" s="55"/>
      <c r="Z674" s="55"/>
      <c r="BR674" s="161"/>
    </row>
    <row r="675" spans="12:70" x14ac:dyDescent="0.25">
      <c r="L675" s="55"/>
      <c r="M675" s="55"/>
      <c r="N675" s="55"/>
      <c r="O675" s="55"/>
      <c r="P675" s="55"/>
      <c r="Q675" s="55"/>
      <c r="R675" s="55"/>
      <c r="S675" s="55"/>
      <c r="T675" s="55"/>
      <c r="U675" s="55"/>
      <c r="V675" s="55"/>
      <c r="W675" s="55"/>
      <c r="X675" s="55"/>
      <c r="Y675" s="55"/>
      <c r="Z675" s="55"/>
      <c r="BR675" s="161"/>
    </row>
    <row r="676" spans="12:70" x14ac:dyDescent="0.25">
      <c r="L676" s="55"/>
      <c r="M676" s="55"/>
      <c r="N676" s="55"/>
      <c r="O676" s="55"/>
      <c r="P676" s="55"/>
      <c r="Q676" s="55"/>
      <c r="R676" s="55"/>
      <c r="S676" s="55"/>
      <c r="T676" s="55"/>
      <c r="U676" s="55"/>
      <c r="V676" s="55"/>
      <c r="W676" s="55"/>
      <c r="X676" s="55"/>
      <c r="Y676" s="55"/>
      <c r="Z676" s="55"/>
      <c r="BR676" s="161"/>
    </row>
    <row r="677" spans="12:70" x14ac:dyDescent="0.25">
      <c r="L677" s="55"/>
      <c r="M677" s="55"/>
      <c r="N677" s="55"/>
      <c r="O677" s="55"/>
      <c r="P677" s="55"/>
      <c r="Q677" s="55"/>
      <c r="R677" s="55"/>
      <c r="S677" s="55"/>
      <c r="T677" s="55"/>
      <c r="U677" s="55"/>
      <c r="V677" s="55"/>
      <c r="W677" s="55"/>
      <c r="X677" s="55"/>
      <c r="Y677" s="55"/>
      <c r="Z677" s="55"/>
      <c r="BR677" s="161"/>
    </row>
    <row r="678" spans="12:70" x14ac:dyDescent="0.25">
      <c r="L678" s="55"/>
      <c r="M678" s="55"/>
      <c r="N678" s="55"/>
      <c r="O678" s="55"/>
      <c r="P678" s="55"/>
      <c r="Q678" s="55"/>
      <c r="R678" s="55"/>
      <c r="S678" s="55"/>
      <c r="T678" s="55"/>
      <c r="U678" s="55"/>
      <c r="V678" s="55"/>
      <c r="W678" s="55"/>
      <c r="X678" s="55"/>
      <c r="Y678" s="55"/>
      <c r="Z678" s="55"/>
      <c r="BR678" s="161"/>
    </row>
    <row r="679" spans="12:70" x14ac:dyDescent="0.25">
      <c r="L679" s="55"/>
      <c r="M679" s="55"/>
      <c r="N679" s="55"/>
      <c r="O679" s="55"/>
      <c r="P679" s="55"/>
      <c r="Q679" s="55"/>
      <c r="R679" s="55"/>
      <c r="S679" s="55"/>
      <c r="T679" s="55"/>
      <c r="U679" s="55"/>
      <c r="V679" s="55"/>
      <c r="W679" s="55"/>
      <c r="X679" s="55"/>
      <c r="Y679" s="55"/>
      <c r="Z679" s="55"/>
      <c r="BR679" s="161"/>
    </row>
    <row r="680" spans="12:70" x14ac:dyDescent="0.25">
      <c r="L680" s="55"/>
      <c r="M680" s="55"/>
      <c r="N680" s="55"/>
      <c r="O680" s="55"/>
      <c r="P680" s="55"/>
      <c r="Q680" s="55"/>
      <c r="R680" s="55"/>
      <c r="S680" s="55"/>
      <c r="T680" s="55"/>
      <c r="U680" s="55"/>
      <c r="V680" s="55"/>
      <c r="W680" s="55"/>
      <c r="X680" s="55"/>
      <c r="Y680" s="55"/>
      <c r="Z680" s="55"/>
      <c r="BR680" s="161"/>
    </row>
    <row r="681" spans="12:70" x14ac:dyDescent="0.25">
      <c r="L681" s="55"/>
      <c r="M681" s="55"/>
      <c r="N681" s="55"/>
      <c r="O681" s="55"/>
      <c r="P681" s="55"/>
      <c r="Q681" s="55"/>
      <c r="R681" s="55"/>
      <c r="S681" s="55"/>
      <c r="T681" s="55"/>
      <c r="U681" s="55"/>
      <c r="V681" s="55"/>
      <c r="W681" s="55"/>
      <c r="X681" s="55"/>
      <c r="Y681" s="55"/>
      <c r="Z681" s="55"/>
      <c r="BR681" s="161"/>
    </row>
    <row r="682" spans="12:70" x14ac:dyDescent="0.25">
      <c r="L682" s="55"/>
      <c r="M682" s="55"/>
      <c r="N682" s="55"/>
      <c r="O682" s="55"/>
      <c r="P682" s="55"/>
      <c r="Q682" s="55"/>
      <c r="R682" s="55"/>
      <c r="S682" s="55"/>
      <c r="T682" s="55"/>
      <c r="U682" s="55"/>
      <c r="V682" s="55"/>
      <c r="W682" s="55"/>
      <c r="X682" s="55"/>
      <c r="Y682" s="55"/>
      <c r="Z682" s="55"/>
      <c r="BR682" s="161"/>
    </row>
    <row r="683" spans="12:70" x14ac:dyDescent="0.25">
      <c r="L683" s="55"/>
      <c r="M683" s="55"/>
      <c r="N683" s="55"/>
      <c r="O683" s="55"/>
      <c r="P683" s="55"/>
      <c r="Q683" s="55"/>
      <c r="R683" s="55"/>
      <c r="S683" s="55"/>
      <c r="T683" s="55"/>
      <c r="U683" s="55"/>
      <c r="V683" s="55"/>
      <c r="W683" s="55"/>
      <c r="X683" s="55"/>
      <c r="Y683" s="55"/>
      <c r="Z683" s="55"/>
      <c r="BR683" s="161"/>
    </row>
    <row r="684" spans="12:70" x14ac:dyDescent="0.25">
      <c r="L684" s="55"/>
      <c r="M684" s="55"/>
      <c r="N684" s="55"/>
      <c r="O684" s="55"/>
      <c r="P684" s="55"/>
      <c r="Q684" s="55"/>
      <c r="R684" s="55"/>
      <c r="S684" s="55"/>
      <c r="T684" s="55"/>
      <c r="U684" s="55"/>
      <c r="V684" s="55"/>
      <c r="W684" s="55"/>
      <c r="X684" s="55"/>
      <c r="Y684" s="55"/>
      <c r="Z684" s="55"/>
      <c r="BR684" s="161"/>
    </row>
    <row r="685" spans="12:70" x14ac:dyDescent="0.25">
      <c r="L685" s="55"/>
      <c r="M685" s="55"/>
      <c r="N685" s="55"/>
      <c r="O685" s="55"/>
      <c r="P685" s="55"/>
      <c r="Q685" s="55"/>
      <c r="R685" s="55"/>
      <c r="S685" s="55"/>
      <c r="T685" s="55"/>
      <c r="U685" s="55"/>
      <c r="V685" s="55"/>
      <c r="W685" s="55"/>
      <c r="X685" s="55"/>
      <c r="Y685" s="55"/>
      <c r="Z685" s="55"/>
      <c r="BR685" s="161"/>
    </row>
    <row r="686" spans="12:70" x14ac:dyDescent="0.25">
      <c r="L686" s="55"/>
      <c r="M686" s="55"/>
      <c r="N686" s="55"/>
      <c r="O686" s="55"/>
      <c r="P686" s="55"/>
      <c r="Q686" s="55"/>
      <c r="R686" s="55"/>
      <c r="S686" s="55"/>
      <c r="T686" s="55"/>
      <c r="U686" s="55"/>
      <c r="V686" s="55"/>
      <c r="W686" s="55"/>
      <c r="X686" s="55"/>
      <c r="Y686" s="55"/>
      <c r="Z686" s="55"/>
      <c r="BR686" s="161"/>
    </row>
    <row r="687" spans="12:70" x14ac:dyDescent="0.25">
      <c r="L687" s="55"/>
      <c r="M687" s="55"/>
      <c r="N687" s="55"/>
      <c r="O687" s="55"/>
      <c r="P687" s="55"/>
      <c r="Q687" s="55"/>
      <c r="R687" s="55"/>
      <c r="S687" s="55"/>
      <c r="T687" s="55"/>
      <c r="U687" s="55"/>
      <c r="V687" s="55"/>
      <c r="W687" s="55"/>
      <c r="X687" s="55"/>
      <c r="Y687" s="55"/>
      <c r="Z687" s="55"/>
      <c r="BR687" s="161"/>
    </row>
    <row r="688" spans="12:70" x14ac:dyDescent="0.25">
      <c r="L688" s="55"/>
      <c r="M688" s="55"/>
      <c r="N688" s="55"/>
      <c r="O688" s="55"/>
      <c r="P688" s="55"/>
      <c r="Q688" s="55"/>
      <c r="R688" s="55"/>
      <c r="S688" s="55"/>
      <c r="T688" s="55"/>
      <c r="U688" s="55"/>
      <c r="V688" s="55"/>
      <c r="W688" s="55"/>
      <c r="X688" s="55"/>
      <c r="Y688" s="55"/>
      <c r="Z688" s="55"/>
      <c r="BR688" s="161"/>
    </row>
    <row r="689" spans="12:70" x14ac:dyDescent="0.25">
      <c r="L689" s="55"/>
      <c r="M689" s="55"/>
      <c r="N689" s="55"/>
      <c r="O689" s="55"/>
      <c r="P689" s="55"/>
      <c r="Q689" s="55"/>
      <c r="R689" s="55"/>
      <c r="S689" s="55"/>
      <c r="T689" s="55"/>
      <c r="U689" s="55"/>
      <c r="V689" s="55"/>
      <c r="W689" s="55"/>
      <c r="X689" s="55"/>
      <c r="Y689" s="55"/>
      <c r="Z689" s="55"/>
      <c r="BR689" s="161"/>
    </row>
    <row r="690" spans="12:70" x14ac:dyDescent="0.25">
      <c r="L690" s="55"/>
      <c r="M690" s="55"/>
      <c r="N690" s="55"/>
      <c r="O690" s="55"/>
      <c r="P690" s="55"/>
      <c r="Q690" s="55"/>
      <c r="R690" s="55"/>
      <c r="S690" s="55"/>
      <c r="T690" s="55"/>
      <c r="U690" s="55"/>
      <c r="V690" s="55"/>
      <c r="W690" s="55"/>
      <c r="X690" s="55"/>
      <c r="Y690" s="55"/>
      <c r="Z690" s="55"/>
      <c r="BR690" s="161"/>
    </row>
    <row r="691" spans="12:70" x14ac:dyDescent="0.25">
      <c r="L691" s="55"/>
      <c r="M691" s="55"/>
      <c r="N691" s="55"/>
      <c r="O691" s="55"/>
      <c r="P691" s="55"/>
      <c r="Q691" s="55"/>
      <c r="R691" s="55"/>
      <c r="S691" s="55"/>
      <c r="T691" s="55"/>
      <c r="U691" s="55"/>
      <c r="V691" s="55"/>
      <c r="W691" s="55"/>
      <c r="X691" s="55"/>
      <c r="Y691" s="55"/>
      <c r="Z691" s="55"/>
      <c r="BR691" s="161"/>
    </row>
    <row r="692" spans="12:70" x14ac:dyDescent="0.25">
      <c r="L692" s="55"/>
      <c r="M692" s="55"/>
      <c r="N692" s="55"/>
      <c r="O692" s="55"/>
      <c r="P692" s="55"/>
      <c r="Q692" s="55"/>
      <c r="R692" s="55"/>
      <c r="S692" s="55"/>
      <c r="T692" s="55"/>
      <c r="U692" s="55"/>
      <c r="V692" s="55"/>
      <c r="W692" s="55"/>
      <c r="X692" s="55"/>
      <c r="Y692" s="55"/>
      <c r="Z692" s="55"/>
      <c r="BR692" s="161"/>
    </row>
    <row r="693" spans="12:70" x14ac:dyDescent="0.25">
      <c r="L693" s="55"/>
      <c r="M693" s="55"/>
      <c r="N693" s="55"/>
      <c r="O693" s="55"/>
      <c r="P693" s="55"/>
      <c r="Q693" s="55"/>
      <c r="R693" s="55"/>
      <c r="S693" s="55"/>
      <c r="T693" s="55"/>
      <c r="U693" s="55"/>
      <c r="V693" s="55"/>
      <c r="W693" s="55"/>
      <c r="X693" s="55"/>
      <c r="Y693" s="55"/>
      <c r="Z693" s="55"/>
      <c r="BR693" s="161"/>
    </row>
    <row r="694" spans="12:70" x14ac:dyDescent="0.25">
      <c r="L694" s="55"/>
      <c r="M694" s="55"/>
      <c r="N694" s="55"/>
      <c r="O694" s="55"/>
      <c r="P694" s="55"/>
      <c r="Q694" s="55"/>
      <c r="R694" s="55"/>
      <c r="S694" s="55"/>
      <c r="T694" s="55"/>
      <c r="U694" s="55"/>
      <c r="V694" s="55"/>
      <c r="W694" s="55"/>
      <c r="X694" s="55"/>
      <c r="Y694" s="55"/>
      <c r="Z694" s="55"/>
      <c r="BR694" s="161"/>
    </row>
    <row r="695" spans="12:70" x14ac:dyDescent="0.25">
      <c r="L695" s="55"/>
      <c r="M695" s="55"/>
      <c r="N695" s="55"/>
      <c r="O695" s="55"/>
      <c r="P695" s="55"/>
      <c r="Q695" s="55"/>
      <c r="R695" s="55"/>
      <c r="S695" s="55"/>
      <c r="T695" s="55"/>
      <c r="U695" s="55"/>
      <c r="V695" s="55"/>
      <c r="W695" s="55"/>
      <c r="X695" s="55"/>
      <c r="Y695" s="55"/>
      <c r="Z695" s="55"/>
      <c r="BR695" s="161"/>
    </row>
    <row r="696" spans="12:70" x14ac:dyDescent="0.25">
      <c r="L696" s="55"/>
      <c r="M696" s="55"/>
      <c r="N696" s="55"/>
      <c r="O696" s="55"/>
      <c r="P696" s="55"/>
      <c r="Q696" s="55"/>
      <c r="R696" s="55"/>
      <c r="S696" s="55"/>
      <c r="T696" s="55"/>
      <c r="U696" s="55"/>
      <c r="V696" s="55"/>
      <c r="W696" s="55"/>
      <c r="X696" s="55"/>
      <c r="Y696" s="55"/>
      <c r="Z696" s="55"/>
      <c r="BR696" s="161"/>
    </row>
    <row r="697" spans="12:70" x14ac:dyDescent="0.25">
      <c r="L697" s="55"/>
      <c r="M697" s="55"/>
      <c r="N697" s="55"/>
      <c r="O697" s="55"/>
      <c r="P697" s="55"/>
      <c r="Q697" s="55"/>
      <c r="R697" s="55"/>
      <c r="S697" s="55"/>
      <c r="T697" s="55"/>
      <c r="U697" s="55"/>
      <c r="V697" s="55"/>
      <c r="W697" s="55"/>
      <c r="X697" s="55"/>
      <c r="Y697" s="55"/>
      <c r="Z697" s="55"/>
      <c r="BR697" s="161"/>
    </row>
    <row r="698" spans="12:70" x14ac:dyDescent="0.25">
      <c r="L698" s="55"/>
      <c r="M698" s="55"/>
      <c r="N698" s="55"/>
      <c r="O698" s="55"/>
      <c r="P698" s="55"/>
      <c r="Q698" s="55"/>
      <c r="R698" s="55"/>
      <c r="S698" s="55"/>
      <c r="T698" s="55"/>
      <c r="U698" s="55"/>
      <c r="V698" s="55"/>
      <c r="W698" s="55"/>
      <c r="X698" s="55"/>
      <c r="Y698" s="55"/>
      <c r="Z698" s="55"/>
      <c r="BR698" s="161"/>
    </row>
    <row r="699" spans="12:70" x14ac:dyDescent="0.25">
      <c r="L699" s="55"/>
      <c r="M699" s="55"/>
      <c r="N699" s="55"/>
      <c r="O699" s="55"/>
      <c r="P699" s="55"/>
      <c r="Q699" s="55"/>
      <c r="R699" s="55"/>
      <c r="S699" s="55"/>
      <c r="T699" s="55"/>
      <c r="U699" s="55"/>
      <c r="V699" s="55"/>
      <c r="W699" s="55"/>
      <c r="X699" s="55"/>
      <c r="Y699" s="55"/>
      <c r="Z699" s="55"/>
      <c r="BR699" s="161"/>
    </row>
    <row r="700" spans="12:70" x14ac:dyDescent="0.25">
      <c r="L700" s="55"/>
      <c r="M700" s="55"/>
      <c r="N700" s="55"/>
      <c r="O700" s="55"/>
      <c r="P700" s="55"/>
      <c r="Q700" s="55"/>
      <c r="R700" s="55"/>
      <c r="S700" s="55"/>
      <c r="T700" s="55"/>
      <c r="U700" s="55"/>
      <c r="V700" s="55"/>
      <c r="W700" s="55"/>
      <c r="X700" s="55"/>
      <c r="Y700" s="55"/>
      <c r="Z700" s="55"/>
      <c r="BR700" s="161"/>
    </row>
    <row r="701" spans="12:70" x14ac:dyDescent="0.25">
      <c r="L701" s="55"/>
      <c r="M701" s="55"/>
      <c r="N701" s="55"/>
      <c r="O701" s="55"/>
      <c r="P701" s="55"/>
      <c r="Q701" s="55"/>
      <c r="R701" s="55"/>
      <c r="S701" s="55"/>
      <c r="T701" s="55"/>
      <c r="U701" s="55"/>
      <c r="V701" s="55"/>
      <c r="W701" s="55"/>
      <c r="X701" s="55"/>
      <c r="Y701" s="55"/>
      <c r="Z701" s="55"/>
      <c r="BR701" s="161"/>
    </row>
    <row r="702" spans="12:70" x14ac:dyDescent="0.25">
      <c r="L702" s="55"/>
      <c r="M702" s="55"/>
      <c r="N702" s="55"/>
      <c r="O702" s="55"/>
      <c r="P702" s="55"/>
      <c r="Q702" s="55"/>
      <c r="R702" s="55"/>
      <c r="S702" s="55"/>
      <c r="T702" s="55"/>
      <c r="U702" s="55"/>
      <c r="V702" s="55"/>
      <c r="W702" s="55"/>
      <c r="X702" s="55"/>
      <c r="Y702" s="55"/>
      <c r="Z702" s="55"/>
      <c r="BR702" s="161"/>
    </row>
    <row r="703" spans="12:70" x14ac:dyDescent="0.25">
      <c r="L703" s="55"/>
      <c r="M703" s="55"/>
      <c r="N703" s="55"/>
      <c r="O703" s="55"/>
      <c r="P703" s="55"/>
      <c r="Q703" s="55"/>
      <c r="R703" s="55"/>
      <c r="S703" s="55"/>
      <c r="T703" s="55"/>
      <c r="U703" s="55"/>
      <c r="V703" s="55"/>
      <c r="W703" s="55"/>
      <c r="X703" s="55"/>
      <c r="Y703" s="55"/>
      <c r="Z703" s="55"/>
      <c r="BR703" s="161"/>
    </row>
    <row r="704" spans="12:70" x14ac:dyDescent="0.25">
      <c r="L704" s="55"/>
      <c r="M704" s="55"/>
      <c r="N704" s="55"/>
      <c r="O704" s="55"/>
      <c r="P704" s="55"/>
      <c r="Q704" s="55"/>
      <c r="R704" s="55"/>
      <c r="S704" s="55"/>
      <c r="T704" s="55"/>
      <c r="U704" s="55"/>
      <c r="V704" s="55"/>
      <c r="W704" s="55"/>
      <c r="X704" s="55"/>
      <c r="Y704" s="55"/>
      <c r="Z704" s="55"/>
      <c r="BR704" s="161"/>
    </row>
    <row r="705" spans="12:70" x14ac:dyDescent="0.25">
      <c r="L705" s="55"/>
      <c r="M705" s="55"/>
      <c r="N705" s="55"/>
      <c r="O705" s="55"/>
      <c r="P705" s="55"/>
      <c r="Q705" s="55"/>
      <c r="R705" s="55"/>
      <c r="S705" s="55"/>
      <c r="T705" s="55"/>
      <c r="U705" s="55"/>
      <c r="V705" s="55"/>
      <c r="W705" s="55"/>
      <c r="X705" s="55"/>
      <c r="Y705" s="55"/>
      <c r="Z705" s="55"/>
      <c r="BR705" s="161"/>
    </row>
    <row r="706" spans="12:70" x14ac:dyDescent="0.25">
      <c r="L706" s="55"/>
      <c r="M706" s="55"/>
      <c r="N706" s="55"/>
      <c r="O706" s="55"/>
      <c r="P706" s="55"/>
      <c r="Q706" s="55"/>
      <c r="R706" s="55"/>
      <c r="S706" s="55"/>
      <c r="T706" s="55"/>
      <c r="U706" s="55"/>
      <c r="V706" s="55"/>
      <c r="W706" s="55"/>
      <c r="X706" s="55"/>
      <c r="Y706" s="55"/>
      <c r="Z706" s="55"/>
      <c r="BR706" s="161"/>
    </row>
    <row r="707" spans="12:70" x14ac:dyDescent="0.25">
      <c r="L707" s="55"/>
      <c r="M707" s="55"/>
      <c r="N707" s="55"/>
      <c r="O707" s="55"/>
      <c r="P707" s="55"/>
      <c r="Q707" s="55"/>
      <c r="R707" s="55"/>
      <c r="S707" s="55"/>
      <c r="T707" s="55"/>
      <c r="U707" s="55"/>
      <c r="V707" s="55"/>
      <c r="W707" s="55"/>
      <c r="X707" s="55"/>
      <c r="Y707" s="55"/>
      <c r="Z707" s="55"/>
      <c r="BR707" s="161"/>
    </row>
    <row r="708" spans="12:70" x14ac:dyDescent="0.25">
      <c r="L708" s="55"/>
      <c r="M708" s="55"/>
      <c r="N708" s="55"/>
      <c r="O708" s="55"/>
      <c r="P708" s="55"/>
      <c r="Q708" s="55"/>
      <c r="R708" s="55"/>
      <c r="S708" s="55"/>
      <c r="T708" s="55"/>
      <c r="U708" s="55"/>
      <c r="V708" s="55"/>
      <c r="W708" s="55"/>
      <c r="X708" s="55"/>
      <c r="Y708" s="55"/>
      <c r="Z708" s="55"/>
      <c r="BR708" s="161"/>
    </row>
    <row r="709" spans="12:70" x14ac:dyDescent="0.25">
      <c r="L709" s="55"/>
      <c r="M709" s="55"/>
      <c r="N709" s="55"/>
      <c r="O709" s="55"/>
      <c r="P709" s="55"/>
      <c r="Q709" s="55"/>
      <c r="R709" s="55"/>
      <c r="S709" s="55"/>
      <c r="T709" s="55"/>
      <c r="U709" s="55"/>
      <c r="V709" s="55"/>
      <c r="W709" s="55"/>
      <c r="X709" s="55"/>
      <c r="Y709" s="55"/>
      <c r="Z709" s="55"/>
      <c r="BR709" s="161"/>
    </row>
    <row r="710" spans="12:70" x14ac:dyDescent="0.25">
      <c r="L710" s="55"/>
      <c r="M710" s="55"/>
      <c r="N710" s="55"/>
      <c r="O710" s="55"/>
      <c r="P710" s="55"/>
      <c r="Q710" s="55"/>
      <c r="R710" s="55"/>
      <c r="S710" s="55"/>
      <c r="T710" s="55"/>
      <c r="U710" s="55"/>
      <c r="V710" s="55"/>
      <c r="W710" s="55"/>
      <c r="X710" s="55"/>
      <c r="Y710" s="55"/>
      <c r="Z710" s="55"/>
      <c r="BR710" s="161"/>
    </row>
    <row r="711" spans="12:70" x14ac:dyDescent="0.25">
      <c r="L711" s="55"/>
      <c r="M711" s="55"/>
      <c r="N711" s="55"/>
      <c r="O711" s="55"/>
      <c r="P711" s="55"/>
      <c r="Q711" s="55"/>
      <c r="R711" s="55"/>
      <c r="S711" s="55"/>
      <c r="T711" s="55"/>
      <c r="U711" s="55"/>
      <c r="V711" s="55"/>
      <c r="W711" s="55"/>
      <c r="X711" s="55"/>
      <c r="Y711" s="55"/>
      <c r="Z711" s="55"/>
      <c r="BR711" s="161"/>
    </row>
    <row r="712" spans="12:70" x14ac:dyDescent="0.25">
      <c r="L712" s="55"/>
      <c r="M712" s="55"/>
      <c r="N712" s="55"/>
      <c r="O712" s="55"/>
      <c r="P712" s="55"/>
      <c r="Q712" s="55"/>
      <c r="R712" s="55"/>
      <c r="S712" s="55"/>
      <c r="T712" s="55"/>
      <c r="U712" s="55"/>
      <c r="V712" s="55"/>
      <c r="W712" s="55"/>
      <c r="X712" s="55"/>
      <c r="Y712" s="55"/>
      <c r="Z712" s="55"/>
      <c r="BR712" s="161"/>
    </row>
    <row r="713" spans="12:70" x14ac:dyDescent="0.25">
      <c r="L713" s="55"/>
      <c r="M713" s="55"/>
      <c r="N713" s="55"/>
      <c r="O713" s="55"/>
      <c r="P713" s="55"/>
      <c r="Q713" s="55"/>
      <c r="R713" s="55"/>
      <c r="S713" s="55"/>
      <c r="T713" s="55"/>
      <c r="U713" s="55"/>
      <c r="V713" s="55"/>
      <c r="W713" s="55"/>
      <c r="X713" s="55"/>
      <c r="Y713" s="55"/>
      <c r="Z713" s="55"/>
      <c r="BR713" s="161"/>
    </row>
    <row r="714" spans="12:70" x14ac:dyDescent="0.25">
      <c r="L714" s="55"/>
      <c r="M714" s="55"/>
      <c r="N714" s="55"/>
      <c r="O714" s="55"/>
      <c r="P714" s="55"/>
      <c r="Q714" s="55"/>
      <c r="R714" s="55"/>
      <c r="S714" s="55"/>
      <c r="T714" s="55"/>
      <c r="U714" s="55"/>
      <c r="V714" s="55"/>
      <c r="W714" s="55"/>
      <c r="X714" s="55"/>
      <c r="Y714" s="55"/>
      <c r="Z714" s="55"/>
      <c r="BR714" s="161"/>
    </row>
    <row r="715" spans="12:70" x14ac:dyDescent="0.25">
      <c r="L715" s="55"/>
      <c r="M715" s="55"/>
      <c r="N715" s="55"/>
      <c r="O715" s="55"/>
      <c r="P715" s="55"/>
      <c r="Q715" s="55"/>
      <c r="R715" s="55"/>
      <c r="S715" s="55"/>
      <c r="T715" s="55"/>
      <c r="U715" s="55"/>
      <c r="V715" s="55"/>
      <c r="W715" s="55"/>
      <c r="X715" s="55"/>
      <c r="Y715" s="55"/>
      <c r="Z715" s="55"/>
      <c r="BR715" s="161"/>
    </row>
    <row r="716" spans="12:70" x14ac:dyDescent="0.25">
      <c r="L716" s="55"/>
      <c r="M716" s="55"/>
      <c r="N716" s="55"/>
      <c r="O716" s="55"/>
      <c r="P716" s="55"/>
      <c r="Q716" s="55"/>
      <c r="R716" s="55"/>
      <c r="S716" s="55"/>
      <c r="T716" s="55"/>
      <c r="U716" s="55"/>
      <c r="V716" s="55"/>
      <c r="W716" s="55"/>
      <c r="X716" s="55"/>
      <c r="Y716" s="55"/>
      <c r="Z716" s="55"/>
      <c r="BR716" s="161"/>
    </row>
    <row r="717" spans="12:70" x14ac:dyDescent="0.25">
      <c r="L717" s="55"/>
      <c r="M717" s="55"/>
      <c r="N717" s="55"/>
      <c r="O717" s="55"/>
      <c r="P717" s="55"/>
      <c r="Q717" s="55"/>
      <c r="R717" s="55"/>
      <c r="S717" s="55"/>
      <c r="T717" s="55"/>
      <c r="U717" s="55"/>
      <c r="V717" s="55"/>
      <c r="W717" s="55"/>
      <c r="X717" s="55"/>
      <c r="Y717" s="55"/>
      <c r="Z717" s="55"/>
      <c r="BR717" s="161"/>
    </row>
    <row r="718" spans="12:70" x14ac:dyDescent="0.25">
      <c r="L718" s="55"/>
      <c r="M718" s="55"/>
      <c r="N718" s="55"/>
      <c r="O718" s="55"/>
      <c r="P718" s="55"/>
      <c r="Q718" s="55"/>
      <c r="R718" s="55"/>
      <c r="S718" s="55"/>
      <c r="T718" s="55"/>
      <c r="U718" s="55"/>
      <c r="V718" s="55"/>
      <c r="W718" s="55"/>
      <c r="X718" s="55"/>
      <c r="Y718" s="55"/>
      <c r="Z718" s="55"/>
      <c r="BR718" s="161"/>
    </row>
    <row r="719" spans="12:70" x14ac:dyDescent="0.25">
      <c r="L719" s="55"/>
      <c r="M719" s="55"/>
      <c r="N719" s="55"/>
      <c r="O719" s="55"/>
      <c r="P719" s="55"/>
      <c r="Q719" s="55"/>
      <c r="R719" s="55"/>
      <c r="S719" s="55"/>
      <c r="T719" s="55"/>
      <c r="U719" s="55"/>
      <c r="V719" s="55"/>
      <c r="W719" s="55"/>
      <c r="X719" s="55"/>
      <c r="Y719" s="55"/>
      <c r="Z719" s="55"/>
      <c r="BR719" s="161"/>
    </row>
    <row r="720" spans="12:70" x14ac:dyDescent="0.25">
      <c r="L720" s="55"/>
      <c r="M720" s="55"/>
      <c r="N720" s="55"/>
      <c r="O720" s="55"/>
      <c r="P720" s="55"/>
      <c r="Q720" s="55"/>
      <c r="R720" s="55"/>
      <c r="S720" s="55"/>
      <c r="T720" s="55"/>
      <c r="U720" s="55"/>
      <c r="V720" s="55"/>
      <c r="W720" s="55"/>
      <c r="X720" s="55"/>
      <c r="Y720" s="55"/>
      <c r="Z720" s="55"/>
      <c r="BR720" s="161"/>
    </row>
    <row r="721" spans="12:70" x14ac:dyDescent="0.25">
      <c r="L721" s="55"/>
      <c r="M721" s="55"/>
      <c r="N721" s="55"/>
      <c r="O721" s="55"/>
      <c r="P721" s="55"/>
      <c r="Q721" s="55"/>
      <c r="R721" s="55"/>
      <c r="S721" s="55"/>
      <c r="T721" s="55"/>
      <c r="U721" s="55"/>
      <c r="V721" s="55"/>
      <c r="W721" s="55"/>
      <c r="X721" s="55"/>
      <c r="Y721" s="55"/>
      <c r="Z721" s="55"/>
      <c r="BR721" s="161"/>
    </row>
    <row r="722" spans="12:70" x14ac:dyDescent="0.25">
      <c r="L722" s="55"/>
      <c r="M722" s="55"/>
      <c r="N722" s="55"/>
      <c r="O722" s="55"/>
      <c r="P722" s="55"/>
      <c r="Q722" s="55"/>
      <c r="R722" s="55"/>
      <c r="S722" s="55"/>
      <c r="T722" s="55"/>
      <c r="U722" s="55"/>
      <c r="V722" s="55"/>
      <c r="W722" s="55"/>
      <c r="X722" s="55"/>
      <c r="Y722" s="55"/>
      <c r="Z722" s="55"/>
      <c r="BR722" s="161"/>
    </row>
    <row r="723" spans="12:70" x14ac:dyDescent="0.25">
      <c r="L723" s="55"/>
      <c r="M723" s="55"/>
      <c r="N723" s="55"/>
      <c r="O723" s="55"/>
      <c r="P723" s="55"/>
      <c r="Q723" s="55"/>
      <c r="R723" s="55"/>
      <c r="S723" s="55"/>
      <c r="T723" s="55"/>
      <c r="U723" s="55"/>
      <c r="V723" s="55"/>
      <c r="W723" s="55"/>
      <c r="X723" s="55"/>
      <c r="Y723" s="55"/>
      <c r="Z723" s="55"/>
      <c r="BR723" s="161"/>
    </row>
    <row r="724" spans="12:70" x14ac:dyDescent="0.25">
      <c r="L724" s="55"/>
      <c r="M724" s="55"/>
      <c r="N724" s="55"/>
      <c r="O724" s="55"/>
      <c r="P724" s="55"/>
      <c r="Q724" s="55"/>
      <c r="R724" s="55"/>
      <c r="S724" s="55"/>
      <c r="T724" s="55"/>
      <c r="U724" s="55"/>
      <c r="V724" s="55"/>
      <c r="W724" s="55"/>
      <c r="X724" s="55"/>
      <c r="Y724" s="55"/>
      <c r="Z724" s="55"/>
      <c r="BR724" s="161"/>
    </row>
    <row r="725" spans="12:70" x14ac:dyDescent="0.25">
      <c r="L725" s="55"/>
      <c r="M725" s="55"/>
      <c r="N725" s="55"/>
      <c r="O725" s="55"/>
      <c r="P725" s="55"/>
      <c r="Q725" s="55"/>
      <c r="R725" s="55"/>
      <c r="S725" s="55"/>
      <c r="T725" s="55"/>
      <c r="U725" s="55"/>
      <c r="V725" s="55"/>
      <c r="W725" s="55"/>
      <c r="X725" s="55"/>
      <c r="Y725" s="55"/>
      <c r="Z725" s="55"/>
      <c r="BR725" s="161"/>
    </row>
    <row r="726" spans="12:70" x14ac:dyDescent="0.25">
      <c r="L726" s="55"/>
      <c r="M726" s="55"/>
      <c r="N726" s="55"/>
      <c r="O726" s="55"/>
      <c r="P726" s="55"/>
      <c r="Q726" s="55"/>
      <c r="R726" s="55"/>
      <c r="S726" s="55"/>
      <c r="T726" s="55"/>
      <c r="U726" s="55"/>
      <c r="V726" s="55"/>
      <c r="W726" s="55"/>
      <c r="X726" s="55"/>
      <c r="Y726" s="55"/>
      <c r="Z726" s="55"/>
      <c r="BR726" s="161"/>
    </row>
    <row r="727" spans="12:70" x14ac:dyDescent="0.25">
      <c r="L727" s="55"/>
      <c r="M727" s="55"/>
      <c r="N727" s="55"/>
      <c r="O727" s="55"/>
      <c r="P727" s="55"/>
      <c r="Q727" s="55"/>
      <c r="R727" s="55"/>
      <c r="S727" s="55"/>
      <c r="T727" s="55"/>
      <c r="U727" s="55"/>
      <c r="V727" s="55"/>
      <c r="W727" s="55"/>
      <c r="X727" s="55"/>
      <c r="Y727" s="55"/>
      <c r="Z727" s="55"/>
      <c r="BR727" s="161"/>
    </row>
    <row r="728" spans="12:70" x14ac:dyDescent="0.25">
      <c r="L728" s="55"/>
      <c r="M728" s="55"/>
      <c r="N728" s="55"/>
      <c r="O728" s="55"/>
      <c r="P728" s="55"/>
      <c r="Q728" s="55"/>
      <c r="R728" s="55"/>
      <c r="S728" s="55"/>
      <c r="T728" s="55"/>
      <c r="U728" s="55"/>
      <c r="V728" s="55"/>
      <c r="W728" s="55"/>
      <c r="X728" s="55"/>
      <c r="Y728" s="55"/>
      <c r="Z728" s="55"/>
      <c r="BR728" s="161"/>
    </row>
    <row r="729" spans="12:70" x14ac:dyDescent="0.25">
      <c r="L729" s="55"/>
      <c r="M729" s="55"/>
      <c r="N729" s="55"/>
      <c r="O729" s="55"/>
      <c r="P729" s="55"/>
      <c r="Q729" s="55"/>
      <c r="R729" s="55"/>
      <c r="S729" s="55"/>
      <c r="T729" s="55"/>
      <c r="U729" s="55"/>
      <c r="V729" s="55"/>
      <c r="W729" s="55"/>
      <c r="X729" s="55"/>
      <c r="Y729" s="55"/>
      <c r="Z729" s="55"/>
      <c r="BR729" s="161"/>
    </row>
    <row r="730" spans="12:70" x14ac:dyDescent="0.25">
      <c r="L730" s="55"/>
      <c r="M730" s="55"/>
      <c r="N730" s="55"/>
      <c r="O730" s="55"/>
      <c r="P730" s="55"/>
      <c r="Q730" s="55"/>
      <c r="R730" s="55"/>
      <c r="S730" s="55"/>
      <c r="T730" s="55"/>
      <c r="U730" s="55"/>
      <c r="V730" s="55"/>
      <c r="W730" s="55"/>
      <c r="X730" s="55"/>
      <c r="Y730" s="55"/>
      <c r="Z730" s="55"/>
      <c r="BR730" s="161"/>
    </row>
    <row r="731" spans="12:70" x14ac:dyDescent="0.25">
      <c r="L731" s="55"/>
      <c r="M731" s="55"/>
      <c r="N731" s="55"/>
      <c r="O731" s="55"/>
      <c r="P731" s="55"/>
      <c r="Q731" s="55"/>
      <c r="R731" s="55"/>
      <c r="S731" s="55"/>
      <c r="T731" s="55"/>
      <c r="U731" s="55"/>
      <c r="V731" s="55"/>
      <c r="W731" s="55"/>
      <c r="X731" s="55"/>
      <c r="Y731" s="55"/>
      <c r="Z731" s="55"/>
      <c r="BR731" s="161"/>
    </row>
    <row r="732" spans="12:70" x14ac:dyDescent="0.25">
      <c r="L732" s="55"/>
      <c r="M732" s="55"/>
      <c r="N732" s="55"/>
      <c r="O732" s="55"/>
      <c r="P732" s="55"/>
      <c r="Q732" s="55"/>
      <c r="R732" s="55"/>
      <c r="S732" s="55"/>
      <c r="T732" s="55"/>
      <c r="U732" s="55"/>
      <c r="V732" s="55"/>
      <c r="W732" s="55"/>
      <c r="X732" s="55"/>
      <c r="Y732" s="55"/>
      <c r="Z732" s="55"/>
      <c r="BR732" s="161"/>
    </row>
    <row r="733" spans="12:70" x14ac:dyDescent="0.25">
      <c r="L733" s="55"/>
      <c r="M733" s="55"/>
      <c r="N733" s="55"/>
      <c r="O733" s="55"/>
      <c r="P733" s="55"/>
      <c r="Q733" s="55"/>
      <c r="R733" s="55"/>
      <c r="S733" s="55"/>
      <c r="T733" s="55"/>
      <c r="U733" s="55"/>
      <c r="V733" s="55"/>
      <c r="W733" s="55"/>
      <c r="X733" s="55"/>
      <c r="Y733" s="55"/>
      <c r="Z733" s="55"/>
      <c r="BR733" s="161"/>
    </row>
    <row r="734" spans="12:70" x14ac:dyDescent="0.25">
      <c r="L734" s="55"/>
      <c r="M734" s="55"/>
      <c r="N734" s="55"/>
      <c r="O734" s="55"/>
      <c r="P734" s="55"/>
      <c r="Q734" s="55"/>
      <c r="R734" s="55"/>
      <c r="S734" s="55"/>
      <c r="T734" s="55"/>
      <c r="U734" s="55"/>
      <c r="V734" s="55"/>
      <c r="W734" s="55"/>
      <c r="X734" s="55"/>
      <c r="Y734" s="55"/>
      <c r="Z734" s="55"/>
      <c r="BR734" s="161"/>
    </row>
    <row r="735" spans="12:70" x14ac:dyDescent="0.25">
      <c r="L735" s="55"/>
      <c r="M735" s="55"/>
      <c r="N735" s="55"/>
      <c r="O735" s="55"/>
      <c r="P735" s="55"/>
      <c r="Q735" s="55"/>
      <c r="R735" s="55"/>
      <c r="S735" s="55"/>
      <c r="T735" s="55"/>
      <c r="U735" s="55"/>
      <c r="V735" s="55"/>
      <c r="W735" s="55"/>
      <c r="X735" s="55"/>
      <c r="Y735" s="55"/>
      <c r="Z735" s="55"/>
      <c r="BR735" s="161"/>
    </row>
    <row r="736" spans="12:70" x14ac:dyDescent="0.25">
      <c r="L736" s="55"/>
      <c r="M736" s="55"/>
      <c r="N736" s="55"/>
      <c r="O736" s="55"/>
      <c r="P736" s="55"/>
      <c r="Q736" s="55"/>
      <c r="R736" s="55"/>
      <c r="S736" s="55"/>
      <c r="T736" s="55"/>
      <c r="U736" s="55"/>
      <c r="V736" s="55"/>
      <c r="W736" s="55"/>
      <c r="X736" s="55"/>
      <c r="Y736" s="55"/>
      <c r="Z736" s="55"/>
      <c r="BR736" s="161"/>
    </row>
    <row r="737" spans="12:70" x14ac:dyDescent="0.25">
      <c r="L737" s="55"/>
      <c r="M737" s="55"/>
      <c r="N737" s="55"/>
      <c r="O737" s="55"/>
      <c r="P737" s="55"/>
      <c r="Q737" s="55"/>
      <c r="R737" s="55"/>
      <c r="S737" s="55"/>
      <c r="T737" s="55"/>
      <c r="U737" s="55"/>
      <c r="V737" s="55"/>
      <c r="W737" s="55"/>
      <c r="X737" s="55"/>
      <c r="Y737" s="55"/>
      <c r="Z737" s="55"/>
      <c r="BR737" s="161"/>
    </row>
    <row r="738" spans="12:70" x14ac:dyDescent="0.25">
      <c r="L738" s="55"/>
      <c r="M738" s="55"/>
      <c r="N738" s="55"/>
      <c r="O738" s="55"/>
      <c r="P738" s="55"/>
      <c r="Q738" s="55"/>
      <c r="R738" s="55"/>
      <c r="S738" s="55"/>
      <c r="T738" s="55"/>
      <c r="U738" s="55"/>
      <c r="V738" s="55"/>
      <c r="W738" s="55"/>
      <c r="X738" s="55"/>
      <c r="Y738" s="55"/>
      <c r="Z738" s="55"/>
      <c r="BR738" s="161"/>
    </row>
    <row r="739" spans="12:70" x14ac:dyDescent="0.25">
      <c r="L739" s="55"/>
      <c r="M739" s="55"/>
      <c r="N739" s="55"/>
      <c r="O739" s="55"/>
      <c r="P739" s="55"/>
      <c r="Q739" s="55"/>
      <c r="R739" s="55"/>
      <c r="S739" s="55"/>
      <c r="T739" s="55"/>
      <c r="U739" s="55"/>
      <c r="V739" s="55"/>
      <c r="W739" s="55"/>
      <c r="X739" s="55"/>
      <c r="Y739" s="55"/>
      <c r="Z739" s="55"/>
      <c r="BR739" s="161"/>
    </row>
    <row r="740" spans="12:70" x14ac:dyDescent="0.25">
      <c r="L740" s="55"/>
      <c r="M740" s="55"/>
      <c r="N740" s="55"/>
      <c r="O740" s="55"/>
      <c r="P740" s="55"/>
      <c r="Q740" s="55"/>
      <c r="R740" s="55"/>
      <c r="S740" s="55"/>
      <c r="T740" s="55"/>
      <c r="U740" s="55"/>
      <c r="V740" s="55"/>
      <c r="W740" s="55"/>
      <c r="X740" s="55"/>
      <c r="Y740" s="55"/>
      <c r="Z740" s="55"/>
      <c r="BR740" s="161"/>
    </row>
    <row r="741" spans="12:70" x14ac:dyDescent="0.25">
      <c r="L741" s="55"/>
      <c r="M741" s="55"/>
      <c r="N741" s="55"/>
      <c r="O741" s="55"/>
      <c r="P741" s="55"/>
      <c r="Q741" s="55"/>
      <c r="R741" s="55"/>
      <c r="S741" s="55"/>
      <c r="T741" s="55"/>
      <c r="U741" s="55"/>
      <c r="V741" s="55"/>
      <c r="W741" s="55"/>
      <c r="X741" s="55"/>
      <c r="Y741" s="55"/>
      <c r="Z741" s="55"/>
      <c r="BR741" s="161"/>
    </row>
    <row r="742" spans="12:70" x14ac:dyDescent="0.25">
      <c r="L742" s="55"/>
      <c r="M742" s="55"/>
      <c r="N742" s="55"/>
      <c r="O742" s="55"/>
      <c r="P742" s="55"/>
      <c r="Q742" s="55"/>
      <c r="R742" s="55"/>
      <c r="S742" s="55"/>
      <c r="T742" s="55"/>
      <c r="U742" s="55"/>
      <c r="V742" s="55"/>
      <c r="W742" s="55"/>
      <c r="X742" s="55"/>
      <c r="Y742" s="55"/>
      <c r="Z742" s="55"/>
      <c r="BR742" s="161"/>
    </row>
    <row r="743" spans="12:70" x14ac:dyDescent="0.25">
      <c r="L743" s="55"/>
      <c r="M743" s="55"/>
      <c r="N743" s="55"/>
      <c r="O743" s="55"/>
      <c r="P743" s="55"/>
      <c r="Q743" s="55"/>
      <c r="R743" s="55"/>
      <c r="S743" s="55"/>
      <c r="T743" s="55"/>
      <c r="U743" s="55"/>
      <c r="V743" s="55"/>
      <c r="W743" s="55"/>
      <c r="X743" s="55"/>
      <c r="Y743" s="55"/>
      <c r="Z743" s="55"/>
      <c r="BR743" s="161"/>
    </row>
    <row r="744" spans="12:70" x14ac:dyDescent="0.25">
      <c r="L744" s="55"/>
      <c r="M744" s="55"/>
      <c r="N744" s="55"/>
      <c r="O744" s="55"/>
      <c r="P744" s="55"/>
      <c r="Q744" s="55"/>
      <c r="R744" s="55"/>
      <c r="S744" s="55"/>
      <c r="T744" s="55"/>
      <c r="U744" s="55"/>
      <c r="V744" s="55"/>
      <c r="W744" s="55"/>
      <c r="X744" s="55"/>
      <c r="Y744" s="55"/>
      <c r="Z744" s="55"/>
      <c r="BR744" s="161"/>
    </row>
    <row r="745" spans="12:70" x14ac:dyDescent="0.25">
      <c r="L745" s="55"/>
      <c r="M745" s="55"/>
      <c r="N745" s="55"/>
      <c r="O745" s="55"/>
      <c r="P745" s="55"/>
      <c r="Q745" s="55"/>
      <c r="R745" s="55"/>
      <c r="S745" s="55"/>
      <c r="T745" s="55"/>
      <c r="U745" s="55"/>
      <c r="V745" s="55"/>
      <c r="W745" s="55"/>
      <c r="X745" s="55"/>
      <c r="Y745" s="55"/>
      <c r="Z745" s="55"/>
      <c r="BR745" s="161"/>
    </row>
    <row r="746" spans="12:70" x14ac:dyDescent="0.25">
      <c r="L746" s="55"/>
      <c r="M746" s="55"/>
      <c r="N746" s="55"/>
      <c r="O746" s="55"/>
      <c r="P746" s="55"/>
      <c r="Q746" s="55"/>
      <c r="R746" s="55"/>
      <c r="S746" s="55"/>
      <c r="T746" s="55"/>
      <c r="U746" s="55"/>
      <c r="V746" s="55"/>
      <c r="W746" s="55"/>
      <c r="X746" s="55"/>
      <c r="Y746" s="55"/>
      <c r="Z746" s="55"/>
      <c r="BR746" s="161"/>
    </row>
    <row r="747" spans="12:70" x14ac:dyDescent="0.25">
      <c r="L747" s="55"/>
      <c r="M747" s="55"/>
      <c r="N747" s="55"/>
      <c r="O747" s="55"/>
      <c r="P747" s="55"/>
      <c r="Q747" s="55"/>
      <c r="R747" s="55"/>
      <c r="S747" s="55"/>
      <c r="T747" s="55"/>
      <c r="U747" s="55"/>
      <c r="V747" s="55"/>
      <c r="W747" s="55"/>
      <c r="X747" s="55"/>
      <c r="Y747" s="55"/>
      <c r="Z747" s="55"/>
      <c r="BR747" s="161"/>
    </row>
    <row r="748" spans="12:70" x14ac:dyDescent="0.25">
      <c r="L748" s="55"/>
      <c r="M748" s="55"/>
      <c r="N748" s="55"/>
      <c r="O748" s="55"/>
      <c r="P748" s="55"/>
      <c r="Q748" s="55"/>
      <c r="R748" s="55"/>
      <c r="S748" s="55"/>
      <c r="T748" s="55"/>
      <c r="U748" s="55"/>
      <c r="V748" s="55"/>
      <c r="W748" s="55"/>
      <c r="X748" s="55"/>
      <c r="Y748" s="55"/>
      <c r="Z748" s="55"/>
      <c r="BR748" s="161"/>
    </row>
    <row r="749" spans="12:70" x14ac:dyDescent="0.25">
      <c r="L749" s="55"/>
      <c r="M749" s="55"/>
      <c r="N749" s="55"/>
      <c r="O749" s="55"/>
      <c r="P749" s="55"/>
      <c r="Q749" s="55"/>
      <c r="R749" s="55"/>
      <c r="S749" s="55"/>
      <c r="T749" s="55"/>
      <c r="U749" s="55"/>
      <c r="V749" s="55"/>
      <c r="W749" s="55"/>
      <c r="X749" s="55"/>
      <c r="Y749" s="55"/>
      <c r="Z749" s="55"/>
      <c r="BR749" s="161"/>
    </row>
    <row r="750" spans="12:70" x14ac:dyDescent="0.25">
      <c r="L750" s="55"/>
      <c r="M750" s="55"/>
      <c r="N750" s="55"/>
      <c r="O750" s="55"/>
      <c r="P750" s="55"/>
      <c r="Q750" s="55"/>
      <c r="R750" s="55"/>
      <c r="S750" s="55"/>
      <c r="T750" s="55"/>
      <c r="U750" s="55"/>
      <c r="V750" s="55"/>
      <c r="W750" s="55"/>
      <c r="X750" s="55"/>
      <c r="Y750" s="55"/>
      <c r="Z750" s="55"/>
      <c r="BR750" s="161"/>
    </row>
    <row r="751" spans="12:70" x14ac:dyDescent="0.25">
      <c r="L751" s="55"/>
      <c r="M751" s="55"/>
      <c r="N751" s="55"/>
      <c r="O751" s="55"/>
      <c r="P751" s="55"/>
      <c r="Q751" s="55"/>
      <c r="R751" s="55"/>
      <c r="S751" s="55"/>
      <c r="T751" s="55"/>
      <c r="U751" s="55"/>
      <c r="V751" s="55"/>
      <c r="W751" s="55"/>
      <c r="X751" s="55"/>
      <c r="Y751" s="55"/>
      <c r="Z751" s="55"/>
      <c r="BR751" s="161"/>
    </row>
    <row r="752" spans="12:70" x14ac:dyDescent="0.25">
      <c r="L752" s="55"/>
      <c r="M752" s="55"/>
      <c r="N752" s="55"/>
      <c r="O752" s="55"/>
      <c r="P752" s="55"/>
      <c r="Q752" s="55"/>
      <c r="R752" s="55"/>
      <c r="S752" s="55"/>
      <c r="T752" s="55"/>
      <c r="U752" s="55"/>
      <c r="V752" s="55"/>
      <c r="W752" s="55"/>
      <c r="X752" s="55"/>
      <c r="Y752" s="55"/>
      <c r="Z752" s="55"/>
      <c r="BR752" s="161"/>
    </row>
    <row r="753" spans="12:70" x14ac:dyDescent="0.25">
      <c r="L753" s="55"/>
      <c r="M753" s="55"/>
      <c r="N753" s="55"/>
      <c r="O753" s="55"/>
      <c r="P753" s="55"/>
      <c r="Q753" s="55"/>
      <c r="R753" s="55"/>
      <c r="S753" s="55"/>
      <c r="T753" s="55"/>
      <c r="U753" s="55"/>
      <c r="V753" s="55"/>
      <c r="W753" s="55"/>
      <c r="X753" s="55"/>
      <c r="Y753" s="55"/>
      <c r="Z753" s="55"/>
      <c r="BR753" s="161"/>
    </row>
    <row r="754" spans="12:70" x14ac:dyDescent="0.25">
      <c r="L754" s="55"/>
      <c r="M754" s="55"/>
      <c r="N754" s="55"/>
      <c r="O754" s="55"/>
      <c r="P754" s="55"/>
      <c r="Q754" s="55"/>
      <c r="R754" s="55"/>
      <c r="S754" s="55"/>
      <c r="T754" s="55"/>
      <c r="U754" s="55"/>
      <c r="V754" s="55"/>
      <c r="W754" s="55"/>
      <c r="X754" s="55"/>
      <c r="Y754" s="55"/>
      <c r="Z754" s="55"/>
      <c r="BR754" s="161"/>
    </row>
    <row r="755" spans="12:70" x14ac:dyDescent="0.25">
      <c r="L755" s="55"/>
      <c r="M755" s="55"/>
      <c r="N755" s="55"/>
      <c r="O755" s="55"/>
      <c r="P755" s="55"/>
      <c r="Q755" s="55"/>
      <c r="R755" s="55"/>
      <c r="S755" s="55"/>
      <c r="T755" s="55"/>
      <c r="U755" s="55"/>
      <c r="V755" s="55"/>
      <c r="W755" s="55"/>
      <c r="X755" s="55"/>
      <c r="Y755" s="55"/>
      <c r="Z755" s="55"/>
      <c r="BR755" s="161"/>
    </row>
    <row r="756" spans="12:70" x14ac:dyDescent="0.25">
      <c r="L756" s="55"/>
      <c r="M756" s="55"/>
      <c r="N756" s="55"/>
      <c r="O756" s="55"/>
      <c r="P756" s="55"/>
      <c r="Q756" s="55"/>
      <c r="R756" s="55"/>
      <c r="S756" s="55"/>
      <c r="T756" s="55"/>
      <c r="U756" s="55"/>
      <c r="V756" s="55"/>
      <c r="W756" s="55"/>
      <c r="X756" s="55"/>
      <c r="Y756" s="55"/>
      <c r="Z756" s="55"/>
      <c r="BR756" s="161"/>
    </row>
    <row r="757" spans="12:70" x14ac:dyDescent="0.25">
      <c r="L757" s="55"/>
      <c r="M757" s="55"/>
      <c r="N757" s="55"/>
      <c r="O757" s="55"/>
      <c r="P757" s="55"/>
      <c r="Q757" s="55"/>
      <c r="R757" s="55"/>
      <c r="S757" s="55"/>
      <c r="T757" s="55"/>
      <c r="U757" s="55"/>
      <c r="V757" s="55"/>
      <c r="W757" s="55"/>
      <c r="X757" s="55"/>
      <c r="Y757" s="55"/>
      <c r="Z757" s="55"/>
      <c r="BR757" s="161"/>
    </row>
    <row r="758" spans="12:70" x14ac:dyDescent="0.25">
      <c r="L758" s="55"/>
      <c r="M758" s="55"/>
      <c r="N758" s="55"/>
      <c r="O758" s="55"/>
      <c r="P758" s="55"/>
      <c r="Q758" s="55"/>
      <c r="R758" s="55"/>
      <c r="S758" s="55"/>
      <c r="T758" s="55"/>
      <c r="U758" s="55"/>
      <c r="V758" s="55"/>
      <c r="W758" s="55"/>
      <c r="X758" s="55"/>
      <c r="Y758" s="55"/>
      <c r="Z758" s="55"/>
      <c r="BR758" s="161"/>
    </row>
    <row r="759" spans="12:70" x14ac:dyDescent="0.25">
      <c r="L759" s="55"/>
      <c r="M759" s="55"/>
      <c r="N759" s="55"/>
      <c r="O759" s="55"/>
      <c r="P759" s="55"/>
      <c r="Q759" s="55"/>
      <c r="R759" s="55"/>
      <c r="S759" s="55"/>
      <c r="T759" s="55"/>
      <c r="U759" s="55"/>
      <c r="V759" s="55"/>
      <c r="W759" s="55"/>
      <c r="X759" s="55"/>
      <c r="Y759" s="55"/>
      <c r="Z759" s="55"/>
      <c r="BR759" s="161"/>
    </row>
    <row r="760" spans="12:70" x14ac:dyDescent="0.25">
      <c r="L760" s="55"/>
      <c r="M760" s="55"/>
      <c r="N760" s="55"/>
      <c r="O760" s="55"/>
      <c r="P760" s="55"/>
      <c r="Q760" s="55"/>
      <c r="R760" s="55"/>
      <c r="S760" s="55"/>
      <c r="T760" s="55"/>
      <c r="U760" s="55"/>
      <c r="V760" s="55"/>
      <c r="W760" s="55"/>
      <c r="X760" s="55"/>
      <c r="Y760" s="55"/>
      <c r="Z760" s="55"/>
      <c r="BR760" s="161"/>
    </row>
    <row r="761" spans="12:70" x14ac:dyDescent="0.25">
      <c r="L761" s="55"/>
      <c r="M761" s="55"/>
      <c r="N761" s="55"/>
      <c r="O761" s="55"/>
      <c r="P761" s="55"/>
      <c r="Q761" s="55"/>
      <c r="R761" s="55"/>
      <c r="S761" s="55"/>
      <c r="T761" s="55"/>
      <c r="U761" s="55"/>
      <c r="V761" s="55"/>
      <c r="W761" s="55"/>
      <c r="X761" s="55"/>
      <c r="Y761" s="55"/>
      <c r="Z761" s="55"/>
      <c r="BR761" s="161"/>
    </row>
    <row r="762" spans="12:70" x14ac:dyDescent="0.25">
      <c r="L762" s="55"/>
      <c r="M762" s="55"/>
      <c r="N762" s="55"/>
      <c r="O762" s="55"/>
      <c r="P762" s="55"/>
      <c r="Q762" s="55"/>
      <c r="R762" s="55"/>
      <c r="S762" s="55"/>
      <c r="T762" s="55"/>
      <c r="U762" s="55"/>
      <c r="V762" s="55"/>
      <c r="W762" s="55"/>
      <c r="X762" s="55"/>
      <c r="Y762" s="55"/>
      <c r="Z762" s="55"/>
      <c r="BR762" s="161"/>
    </row>
    <row r="763" spans="12:70" x14ac:dyDescent="0.25">
      <c r="L763" s="55"/>
      <c r="M763" s="55"/>
      <c r="N763" s="55"/>
      <c r="O763" s="55"/>
      <c r="P763" s="55"/>
      <c r="Q763" s="55"/>
      <c r="R763" s="55"/>
      <c r="S763" s="55"/>
      <c r="T763" s="55"/>
      <c r="U763" s="55"/>
      <c r="V763" s="55"/>
      <c r="W763" s="55"/>
      <c r="X763" s="55"/>
      <c r="Y763" s="55"/>
      <c r="Z763" s="55"/>
      <c r="BR763" s="161"/>
    </row>
    <row r="764" spans="12:70" x14ac:dyDescent="0.25">
      <c r="L764" s="55"/>
      <c r="M764" s="55"/>
      <c r="N764" s="55"/>
      <c r="O764" s="55"/>
      <c r="P764" s="55"/>
      <c r="Q764" s="55"/>
      <c r="R764" s="55"/>
      <c r="S764" s="55"/>
      <c r="T764" s="55"/>
      <c r="U764" s="55"/>
      <c r="V764" s="55"/>
      <c r="W764" s="55"/>
      <c r="X764" s="55"/>
      <c r="Y764" s="55"/>
      <c r="Z764" s="55"/>
      <c r="BR764" s="161"/>
    </row>
    <row r="765" spans="12:70" x14ac:dyDescent="0.25">
      <c r="L765" s="55"/>
      <c r="M765" s="55"/>
      <c r="N765" s="55"/>
      <c r="O765" s="55"/>
      <c r="P765" s="55"/>
      <c r="Q765" s="55"/>
      <c r="R765" s="55"/>
      <c r="S765" s="55"/>
      <c r="T765" s="55"/>
      <c r="U765" s="55"/>
      <c r="V765" s="55"/>
      <c r="W765" s="55"/>
      <c r="X765" s="55"/>
      <c r="Y765" s="55"/>
      <c r="Z765" s="55"/>
      <c r="BR765" s="161"/>
    </row>
    <row r="766" spans="12:70" x14ac:dyDescent="0.25">
      <c r="L766" s="55"/>
      <c r="M766" s="55"/>
      <c r="N766" s="55"/>
      <c r="O766" s="55"/>
      <c r="P766" s="55"/>
      <c r="Q766" s="55"/>
      <c r="R766" s="55"/>
      <c r="S766" s="55"/>
      <c r="T766" s="55"/>
      <c r="U766" s="55"/>
      <c r="V766" s="55"/>
      <c r="W766" s="55"/>
      <c r="X766" s="55"/>
      <c r="Y766" s="55"/>
      <c r="Z766" s="55"/>
      <c r="BR766" s="161"/>
    </row>
    <row r="767" spans="12:70" x14ac:dyDescent="0.25">
      <c r="L767" s="55"/>
      <c r="M767" s="55"/>
      <c r="N767" s="55"/>
      <c r="O767" s="55"/>
      <c r="P767" s="55"/>
      <c r="Q767" s="55"/>
      <c r="R767" s="55"/>
      <c r="S767" s="55"/>
      <c r="T767" s="55"/>
      <c r="U767" s="55"/>
      <c r="V767" s="55"/>
      <c r="W767" s="55"/>
      <c r="X767" s="55"/>
      <c r="Y767" s="55"/>
      <c r="Z767" s="55"/>
      <c r="BR767" s="161"/>
    </row>
    <row r="768" spans="12:70" x14ac:dyDescent="0.25">
      <c r="L768" s="55"/>
      <c r="M768" s="55"/>
      <c r="N768" s="55"/>
      <c r="O768" s="55"/>
      <c r="P768" s="55"/>
      <c r="Q768" s="55"/>
      <c r="R768" s="55"/>
      <c r="S768" s="55"/>
      <c r="T768" s="55"/>
      <c r="U768" s="55"/>
      <c r="V768" s="55"/>
      <c r="W768" s="55"/>
      <c r="X768" s="55"/>
      <c r="Y768" s="55"/>
      <c r="Z768" s="55"/>
      <c r="BR768" s="161"/>
    </row>
    <row r="769" spans="12:70" x14ac:dyDescent="0.25">
      <c r="L769" s="55"/>
      <c r="M769" s="55"/>
      <c r="N769" s="55"/>
      <c r="O769" s="55"/>
      <c r="P769" s="55"/>
      <c r="Q769" s="55"/>
      <c r="R769" s="55"/>
      <c r="S769" s="55"/>
      <c r="T769" s="55"/>
      <c r="U769" s="55"/>
      <c r="V769" s="55"/>
      <c r="W769" s="55"/>
      <c r="X769" s="55"/>
      <c r="Y769" s="55"/>
      <c r="Z769" s="55"/>
      <c r="BR769" s="161"/>
    </row>
    <row r="770" spans="12:70" x14ac:dyDescent="0.25">
      <c r="L770" s="55"/>
      <c r="M770" s="55"/>
      <c r="N770" s="55"/>
      <c r="O770" s="55"/>
      <c r="P770" s="55"/>
      <c r="Q770" s="55"/>
      <c r="R770" s="55"/>
      <c r="S770" s="55"/>
      <c r="T770" s="55"/>
      <c r="U770" s="55"/>
      <c r="V770" s="55"/>
      <c r="W770" s="55"/>
      <c r="X770" s="55"/>
      <c r="Y770" s="55"/>
      <c r="Z770" s="55"/>
      <c r="BR770" s="161"/>
    </row>
    <row r="771" spans="12:70" x14ac:dyDescent="0.25">
      <c r="L771" s="55"/>
      <c r="M771" s="55"/>
      <c r="N771" s="55"/>
      <c r="O771" s="55"/>
      <c r="P771" s="55"/>
      <c r="Q771" s="55"/>
      <c r="R771" s="55"/>
      <c r="S771" s="55"/>
      <c r="T771" s="55"/>
      <c r="U771" s="55"/>
      <c r="V771" s="55"/>
      <c r="W771" s="55"/>
      <c r="X771" s="55"/>
      <c r="Y771" s="55"/>
      <c r="Z771" s="55"/>
      <c r="BR771" s="161"/>
    </row>
    <row r="772" spans="12:70" x14ac:dyDescent="0.25">
      <c r="L772" s="55"/>
      <c r="M772" s="55"/>
      <c r="N772" s="55"/>
      <c r="O772" s="55"/>
      <c r="P772" s="55"/>
      <c r="Q772" s="55"/>
      <c r="R772" s="55"/>
      <c r="S772" s="55"/>
      <c r="T772" s="55"/>
      <c r="U772" s="55"/>
      <c r="V772" s="55"/>
      <c r="W772" s="55"/>
      <c r="X772" s="55"/>
      <c r="Y772" s="55"/>
      <c r="Z772" s="55"/>
      <c r="BR772" s="161"/>
    </row>
    <row r="773" spans="12:70" x14ac:dyDescent="0.25">
      <c r="L773" s="55"/>
      <c r="M773" s="55"/>
      <c r="N773" s="55"/>
      <c r="O773" s="55"/>
      <c r="P773" s="55"/>
      <c r="Q773" s="55"/>
      <c r="R773" s="55"/>
      <c r="S773" s="55"/>
      <c r="T773" s="55"/>
      <c r="U773" s="55"/>
      <c r="V773" s="55"/>
      <c r="W773" s="55"/>
      <c r="X773" s="55"/>
      <c r="Y773" s="55"/>
      <c r="Z773" s="55"/>
      <c r="BR773" s="161"/>
    </row>
    <row r="774" spans="12:70" x14ac:dyDescent="0.25">
      <c r="L774" s="55"/>
      <c r="M774" s="55"/>
      <c r="N774" s="55"/>
      <c r="O774" s="55"/>
      <c r="P774" s="55"/>
      <c r="Q774" s="55"/>
      <c r="R774" s="55"/>
      <c r="S774" s="55"/>
      <c r="T774" s="55"/>
      <c r="U774" s="55"/>
      <c r="V774" s="55"/>
      <c r="W774" s="55"/>
      <c r="X774" s="55"/>
      <c r="Y774" s="55"/>
      <c r="Z774" s="55"/>
      <c r="BR774" s="161"/>
    </row>
    <row r="775" spans="12:70" x14ac:dyDescent="0.25">
      <c r="L775" s="55"/>
      <c r="M775" s="55"/>
      <c r="N775" s="55"/>
      <c r="O775" s="55"/>
      <c r="P775" s="55"/>
      <c r="Q775" s="55"/>
      <c r="R775" s="55"/>
      <c r="S775" s="55"/>
      <c r="T775" s="55"/>
      <c r="U775" s="55"/>
      <c r="V775" s="55"/>
      <c r="W775" s="55"/>
      <c r="X775" s="55"/>
      <c r="Y775" s="55"/>
      <c r="Z775" s="55"/>
      <c r="BR775" s="161"/>
    </row>
    <row r="776" spans="12:70" x14ac:dyDescent="0.25">
      <c r="L776" s="55"/>
      <c r="M776" s="55"/>
      <c r="N776" s="55"/>
      <c r="O776" s="55"/>
      <c r="P776" s="55"/>
      <c r="Q776" s="55"/>
      <c r="R776" s="55"/>
      <c r="S776" s="55"/>
      <c r="T776" s="55"/>
      <c r="U776" s="55"/>
      <c r="V776" s="55"/>
      <c r="W776" s="55"/>
      <c r="X776" s="55"/>
      <c r="Y776" s="55"/>
      <c r="Z776" s="55"/>
      <c r="BR776" s="161"/>
    </row>
    <row r="777" spans="12:70" x14ac:dyDescent="0.25">
      <c r="L777" s="55"/>
      <c r="M777" s="55"/>
      <c r="N777" s="55"/>
      <c r="O777" s="55"/>
      <c r="P777" s="55"/>
      <c r="Q777" s="55"/>
      <c r="R777" s="55"/>
      <c r="S777" s="55"/>
      <c r="T777" s="55"/>
      <c r="U777" s="55"/>
      <c r="V777" s="55"/>
      <c r="W777" s="55"/>
      <c r="X777" s="55"/>
      <c r="Y777" s="55"/>
      <c r="Z777" s="55"/>
      <c r="BR777" s="161"/>
    </row>
    <row r="778" spans="12:70" x14ac:dyDescent="0.25">
      <c r="L778" s="55"/>
      <c r="M778" s="55"/>
      <c r="N778" s="55"/>
      <c r="O778" s="55"/>
      <c r="P778" s="55"/>
      <c r="Q778" s="55"/>
      <c r="R778" s="55"/>
      <c r="S778" s="55"/>
      <c r="T778" s="55"/>
      <c r="U778" s="55"/>
      <c r="V778" s="55"/>
      <c r="W778" s="55"/>
      <c r="X778" s="55"/>
      <c r="Y778" s="55"/>
      <c r="Z778" s="55"/>
      <c r="BR778" s="161"/>
    </row>
    <row r="779" spans="12:70" x14ac:dyDescent="0.25">
      <c r="L779" s="55"/>
      <c r="M779" s="55"/>
      <c r="N779" s="55"/>
      <c r="O779" s="55"/>
      <c r="P779" s="55"/>
      <c r="Q779" s="55"/>
      <c r="R779" s="55"/>
      <c r="S779" s="55"/>
      <c r="T779" s="55"/>
      <c r="U779" s="55"/>
      <c r="V779" s="55"/>
      <c r="W779" s="55"/>
      <c r="X779" s="55"/>
      <c r="Y779" s="55"/>
      <c r="Z779" s="55"/>
      <c r="BR779" s="161"/>
    </row>
    <row r="780" spans="12:70" x14ac:dyDescent="0.25">
      <c r="L780" s="55"/>
      <c r="M780" s="55"/>
      <c r="N780" s="55"/>
      <c r="O780" s="55"/>
      <c r="P780" s="55"/>
      <c r="Q780" s="55"/>
      <c r="R780" s="55"/>
      <c r="S780" s="55"/>
      <c r="T780" s="55"/>
      <c r="U780" s="55"/>
      <c r="V780" s="55"/>
      <c r="W780" s="55"/>
      <c r="X780" s="55"/>
      <c r="Y780" s="55"/>
      <c r="Z780" s="55"/>
      <c r="BR780" s="161"/>
    </row>
    <row r="781" spans="12:70" x14ac:dyDescent="0.25">
      <c r="L781" s="55"/>
      <c r="M781" s="55"/>
      <c r="N781" s="55"/>
      <c r="O781" s="55"/>
      <c r="P781" s="55"/>
      <c r="Q781" s="55"/>
      <c r="R781" s="55"/>
      <c r="S781" s="55"/>
      <c r="T781" s="55"/>
      <c r="U781" s="55"/>
      <c r="V781" s="55"/>
      <c r="W781" s="55"/>
      <c r="X781" s="55"/>
      <c r="Y781" s="55"/>
      <c r="Z781" s="55"/>
      <c r="BR781" s="161"/>
    </row>
    <row r="782" spans="12:70" x14ac:dyDescent="0.25">
      <c r="L782" s="55"/>
      <c r="M782" s="55"/>
      <c r="N782" s="55"/>
      <c r="O782" s="55"/>
      <c r="P782" s="55"/>
      <c r="Q782" s="55"/>
      <c r="R782" s="55"/>
      <c r="S782" s="55"/>
      <c r="T782" s="55"/>
      <c r="U782" s="55"/>
      <c r="V782" s="55"/>
      <c r="W782" s="55"/>
      <c r="X782" s="55"/>
      <c r="Y782" s="55"/>
      <c r="Z782" s="55"/>
      <c r="BR782" s="161"/>
    </row>
    <row r="783" spans="12:70" x14ac:dyDescent="0.25">
      <c r="L783" s="55"/>
      <c r="M783" s="55"/>
      <c r="N783" s="55"/>
      <c r="O783" s="55"/>
      <c r="P783" s="55"/>
      <c r="Q783" s="55"/>
      <c r="R783" s="55"/>
      <c r="S783" s="55"/>
      <c r="T783" s="55"/>
      <c r="U783" s="55"/>
      <c r="V783" s="55"/>
      <c r="W783" s="55"/>
      <c r="X783" s="55"/>
      <c r="Y783" s="55"/>
      <c r="Z783" s="55"/>
      <c r="BR783" s="161"/>
    </row>
    <row r="784" spans="12:70" x14ac:dyDescent="0.25">
      <c r="L784" s="55"/>
      <c r="M784" s="55"/>
      <c r="N784" s="55"/>
      <c r="O784" s="55"/>
      <c r="P784" s="55"/>
      <c r="Q784" s="55"/>
      <c r="R784" s="55"/>
      <c r="S784" s="55"/>
      <c r="T784" s="55"/>
      <c r="U784" s="55"/>
      <c r="V784" s="55"/>
      <c r="W784" s="55"/>
      <c r="X784" s="55"/>
      <c r="Y784" s="55"/>
      <c r="Z784" s="55"/>
      <c r="BR784" s="161"/>
    </row>
    <row r="785" spans="12:70" x14ac:dyDescent="0.25">
      <c r="L785" s="55"/>
      <c r="M785" s="55"/>
      <c r="N785" s="55"/>
      <c r="O785" s="55"/>
      <c r="P785" s="55"/>
      <c r="Q785" s="55"/>
      <c r="R785" s="55"/>
      <c r="S785" s="55"/>
      <c r="T785" s="55"/>
      <c r="U785" s="55"/>
      <c r="V785" s="55"/>
      <c r="W785" s="55"/>
      <c r="X785" s="55"/>
      <c r="Y785" s="55"/>
      <c r="Z785" s="55"/>
      <c r="BR785" s="161"/>
    </row>
    <row r="786" spans="12:70" x14ac:dyDescent="0.25">
      <c r="L786" s="55"/>
      <c r="M786" s="55"/>
      <c r="N786" s="55"/>
      <c r="O786" s="55"/>
      <c r="P786" s="55"/>
      <c r="Q786" s="55"/>
      <c r="R786" s="55"/>
      <c r="S786" s="55"/>
      <c r="T786" s="55"/>
      <c r="U786" s="55"/>
      <c r="V786" s="55"/>
      <c r="W786" s="55"/>
      <c r="X786" s="55"/>
      <c r="Y786" s="55"/>
      <c r="Z786" s="55"/>
      <c r="BR786" s="161"/>
    </row>
    <row r="787" spans="12:70" x14ac:dyDescent="0.25">
      <c r="L787" s="55"/>
      <c r="M787" s="55"/>
      <c r="N787" s="55"/>
      <c r="O787" s="55"/>
      <c r="P787" s="55"/>
      <c r="Q787" s="55"/>
      <c r="R787" s="55"/>
      <c r="S787" s="55"/>
      <c r="T787" s="55"/>
      <c r="U787" s="55"/>
      <c r="V787" s="55"/>
      <c r="W787" s="55"/>
      <c r="X787" s="55"/>
      <c r="Y787" s="55"/>
      <c r="Z787" s="55"/>
      <c r="BR787" s="161"/>
    </row>
    <row r="788" spans="12:70" x14ac:dyDescent="0.25">
      <c r="L788" s="55"/>
      <c r="M788" s="55"/>
      <c r="N788" s="55"/>
      <c r="O788" s="55"/>
      <c r="P788" s="55"/>
      <c r="Q788" s="55"/>
      <c r="R788" s="55"/>
      <c r="S788" s="55"/>
      <c r="T788" s="55"/>
      <c r="U788" s="55"/>
      <c r="V788" s="55"/>
      <c r="W788" s="55"/>
      <c r="X788" s="55"/>
      <c r="Y788" s="55"/>
      <c r="Z788" s="55"/>
      <c r="BR788" s="161"/>
    </row>
    <row r="789" spans="12:70" x14ac:dyDescent="0.25">
      <c r="L789" s="55"/>
      <c r="M789" s="55"/>
      <c r="N789" s="55"/>
      <c r="O789" s="55"/>
      <c r="P789" s="55"/>
      <c r="Q789" s="55"/>
      <c r="R789" s="55"/>
      <c r="S789" s="55"/>
      <c r="T789" s="55"/>
      <c r="U789" s="55"/>
      <c r="V789" s="55"/>
      <c r="W789" s="55"/>
      <c r="X789" s="55"/>
      <c r="Y789" s="55"/>
      <c r="Z789" s="55"/>
      <c r="BR789" s="161"/>
    </row>
    <row r="790" spans="12:70" x14ac:dyDescent="0.25">
      <c r="L790" s="55"/>
      <c r="M790" s="55"/>
      <c r="N790" s="55"/>
      <c r="O790" s="55"/>
      <c r="P790" s="55"/>
      <c r="Q790" s="55"/>
      <c r="R790" s="55"/>
      <c r="S790" s="55"/>
      <c r="T790" s="55"/>
      <c r="U790" s="55"/>
      <c r="V790" s="55"/>
      <c r="W790" s="55"/>
      <c r="X790" s="55"/>
      <c r="Y790" s="55"/>
      <c r="Z790" s="55"/>
      <c r="BR790" s="161"/>
    </row>
    <row r="791" spans="12:70" x14ac:dyDescent="0.25">
      <c r="L791" s="55"/>
      <c r="M791" s="55"/>
      <c r="N791" s="55"/>
      <c r="O791" s="55"/>
      <c r="P791" s="55"/>
      <c r="Q791" s="55"/>
      <c r="R791" s="55"/>
      <c r="S791" s="55"/>
      <c r="T791" s="55"/>
      <c r="U791" s="55"/>
      <c r="V791" s="55"/>
      <c r="W791" s="55"/>
      <c r="X791" s="55"/>
      <c r="Y791" s="55"/>
      <c r="Z791" s="55"/>
      <c r="BR791" s="161"/>
    </row>
    <row r="792" spans="12:70" x14ac:dyDescent="0.25">
      <c r="L792" s="55"/>
      <c r="M792" s="55"/>
      <c r="N792" s="55"/>
      <c r="O792" s="55"/>
      <c r="P792" s="55"/>
      <c r="Q792" s="55"/>
      <c r="R792" s="55"/>
      <c r="S792" s="55"/>
      <c r="T792" s="55"/>
      <c r="U792" s="55"/>
      <c r="V792" s="55"/>
      <c r="W792" s="55"/>
      <c r="X792" s="55"/>
      <c r="Y792" s="55"/>
      <c r="Z792" s="55"/>
      <c r="BR792" s="161"/>
    </row>
    <row r="793" spans="12:70" x14ac:dyDescent="0.25">
      <c r="L793" s="55"/>
      <c r="M793" s="55"/>
      <c r="N793" s="55"/>
      <c r="O793" s="55"/>
      <c r="P793" s="55"/>
      <c r="Q793" s="55"/>
      <c r="R793" s="55"/>
      <c r="S793" s="55"/>
      <c r="T793" s="55"/>
      <c r="U793" s="55"/>
      <c r="V793" s="55"/>
      <c r="W793" s="55"/>
      <c r="X793" s="55"/>
      <c r="Y793" s="55"/>
      <c r="Z793" s="55"/>
      <c r="BR793" s="161"/>
    </row>
    <row r="794" spans="12:70" x14ac:dyDescent="0.25">
      <c r="L794" s="55"/>
      <c r="M794" s="55"/>
      <c r="N794" s="55"/>
      <c r="O794" s="55"/>
      <c r="P794" s="55"/>
      <c r="Q794" s="55"/>
      <c r="R794" s="55"/>
      <c r="S794" s="55"/>
      <c r="T794" s="55"/>
      <c r="U794" s="55"/>
      <c r="V794" s="55"/>
      <c r="W794" s="55"/>
      <c r="X794" s="55"/>
      <c r="Y794" s="55"/>
      <c r="Z794" s="55"/>
      <c r="BR794" s="161"/>
    </row>
    <row r="795" spans="12:70" x14ac:dyDescent="0.25">
      <c r="L795" s="55"/>
      <c r="M795" s="55"/>
      <c r="N795" s="55"/>
      <c r="O795" s="55"/>
      <c r="P795" s="55"/>
      <c r="Q795" s="55"/>
      <c r="R795" s="55"/>
      <c r="S795" s="55"/>
      <c r="T795" s="55"/>
      <c r="U795" s="55"/>
      <c r="V795" s="55"/>
      <c r="W795" s="55"/>
      <c r="X795" s="55"/>
      <c r="Y795" s="55"/>
      <c r="Z795" s="55"/>
      <c r="BR795" s="161"/>
    </row>
    <row r="796" spans="12:70" x14ac:dyDescent="0.25">
      <c r="L796" s="55"/>
      <c r="M796" s="55"/>
      <c r="N796" s="55"/>
      <c r="O796" s="55"/>
      <c r="P796" s="55"/>
      <c r="Q796" s="55"/>
      <c r="R796" s="55"/>
      <c r="S796" s="55"/>
      <c r="T796" s="55"/>
      <c r="U796" s="55"/>
      <c r="V796" s="55"/>
      <c r="W796" s="55"/>
      <c r="X796" s="55"/>
      <c r="Y796" s="55"/>
      <c r="Z796" s="55"/>
      <c r="BR796" s="161"/>
    </row>
    <row r="797" spans="12:70" x14ac:dyDescent="0.25">
      <c r="L797" s="55"/>
      <c r="M797" s="55"/>
      <c r="N797" s="55"/>
      <c r="O797" s="55"/>
      <c r="P797" s="55"/>
      <c r="Q797" s="55"/>
      <c r="R797" s="55"/>
      <c r="S797" s="55"/>
      <c r="T797" s="55"/>
      <c r="U797" s="55"/>
      <c r="V797" s="55"/>
      <c r="W797" s="55"/>
      <c r="X797" s="55"/>
      <c r="Y797" s="55"/>
      <c r="Z797" s="55"/>
      <c r="BR797" s="161"/>
    </row>
    <row r="798" spans="12:70" x14ac:dyDescent="0.25">
      <c r="L798" s="55"/>
      <c r="M798" s="55"/>
      <c r="N798" s="55"/>
      <c r="O798" s="55"/>
      <c r="P798" s="55"/>
      <c r="Q798" s="55"/>
      <c r="R798" s="55"/>
      <c r="S798" s="55"/>
      <c r="T798" s="55"/>
      <c r="U798" s="55"/>
      <c r="V798" s="55"/>
      <c r="W798" s="55"/>
      <c r="X798" s="55"/>
      <c r="Y798" s="55"/>
      <c r="Z798" s="55"/>
      <c r="BR798" s="161"/>
    </row>
    <row r="799" spans="12:70" x14ac:dyDescent="0.25">
      <c r="L799" s="55"/>
      <c r="M799" s="55"/>
      <c r="N799" s="55"/>
      <c r="O799" s="55"/>
      <c r="P799" s="55"/>
      <c r="Q799" s="55"/>
      <c r="R799" s="55"/>
      <c r="S799" s="55"/>
      <c r="T799" s="55"/>
      <c r="U799" s="55"/>
      <c r="V799" s="55"/>
      <c r="W799" s="55"/>
      <c r="X799" s="55"/>
      <c r="Y799" s="55"/>
      <c r="Z799" s="55"/>
      <c r="BR799" s="161"/>
    </row>
    <row r="800" spans="12:70" x14ac:dyDescent="0.25">
      <c r="L800" s="55"/>
      <c r="M800" s="55"/>
      <c r="N800" s="55"/>
      <c r="O800" s="55"/>
      <c r="P800" s="55"/>
      <c r="Q800" s="55"/>
      <c r="R800" s="55"/>
      <c r="S800" s="55"/>
      <c r="T800" s="55"/>
      <c r="U800" s="55"/>
      <c r="V800" s="55"/>
      <c r="W800" s="55"/>
      <c r="X800" s="55"/>
      <c r="Y800" s="55"/>
      <c r="Z800" s="55"/>
      <c r="BR800" s="161"/>
    </row>
    <row r="801" spans="12:70" x14ac:dyDescent="0.25">
      <c r="L801" s="55"/>
      <c r="M801" s="55"/>
      <c r="N801" s="55"/>
      <c r="O801" s="55"/>
      <c r="P801" s="55"/>
      <c r="Q801" s="55"/>
      <c r="R801" s="55"/>
      <c r="S801" s="55"/>
      <c r="T801" s="55"/>
      <c r="U801" s="55"/>
      <c r="V801" s="55"/>
      <c r="W801" s="55"/>
      <c r="X801" s="55"/>
      <c r="Y801" s="55"/>
      <c r="Z801" s="55"/>
      <c r="BR801" s="161"/>
    </row>
    <row r="802" spans="12:70" x14ac:dyDescent="0.25">
      <c r="L802" s="55"/>
      <c r="M802" s="55"/>
      <c r="N802" s="55"/>
      <c r="O802" s="55"/>
      <c r="P802" s="55"/>
      <c r="Q802" s="55"/>
      <c r="R802" s="55"/>
      <c r="S802" s="55"/>
      <c r="T802" s="55"/>
      <c r="U802" s="55"/>
      <c r="V802" s="55"/>
      <c r="W802" s="55"/>
      <c r="X802" s="55"/>
      <c r="Y802" s="55"/>
      <c r="Z802" s="55"/>
      <c r="BR802" s="161"/>
    </row>
    <row r="803" spans="12:70" x14ac:dyDescent="0.25">
      <c r="L803" s="55"/>
      <c r="M803" s="55"/>
      <c r="N803" s="55"/>
      <c r="O803" s="55"/>
      <c r="P803" s="55"/>
      <c r="Q803" s="55"/>
      <c r="R803" s="55"/>
      <c r="S803" s="55"/>
      <c r="T803" s="55"/>
      <c r="U803" s="55"/>
      <c r="V803" s="55"/>
      <c r="W803" s="55"/>
      <c r="X803" s="55"/>
      <c r="Y803" s="55"/>
      <c r="Z803" s="55"/>
      <c r="BR803" s="161"/>
    </row>
    <row r="804" spans="12:70" x14ac:dyDescent="0.25">
      <c r="L804" s="55"/>
      <c r="M804" s="55"/>
      <c r="N804" s="55"/>
      <c r="O804" s="55"/>
      <c r="P804" s="55"/>
      <c r="Q804" s="55"/>
      <c r="R804" s="55"/>
      <c r="S804" s="55"/>
      <c r="T804" s="55"/>
      <c r="U804" s="55"/>
      <c r="V804" s="55"/>
      <c r="W804" s="55"/>
      <c r="X804" s="55"/>
      <c r="Y804" s="55"/>
      <c r="Z804" s="55"/>
      <c r="BR804" s="161"/>
    </row>
    <row r="805" spans="12:70" x14ac:dyDescent="0.25">
      <c r="L805" s="55"/>
      <c r="M805" s="55"/>
      <c r="N805" s="55"/>
      <c r="O805" s="55"/>
      <c r="P805" s="55"/>
      <c r="Q805" s="55"/>
      <c r="R805" s="55"/>
      <c r="S805" s="55"/>
      <c r="T805" s="55"/>
      <c r="U805" s="55"/>
      <c r="V805" s="55"/>
      <c r="W805" s="55"/>
      <c r="X805" s="55"/>
      <c r="Y805" s="55"/>
      <c r="Z805" s="55"/>
      <c r="BR805" s="161"/>
    </row>
    <row r="806" spans="12:70" x14ac:dyDescent="0.25">
      <c r="L806" s="55"/>
      <c r="M806" s="55"/>
      <c r="N806" s="55"/>
      <c r="O806" s="55"/>
      <c r="P806" s="55"/>
      <c r="Q806" s="55"/>
      <c r="R806" s="55"/>
      <c r="S806" s="55"/>
      <c r="T806" s="55"/>
      <c r="U806" s="55"/>
      <c r="V806" s="55"/>
      <c r="W806" s="55"/>
      <c r="X806" s="55"/>
      <c r="Y806" s="55"/>
      <c r="Z806" s="55"/>
      <c r="BR806" s="161"/>
    </row>
    <row r="807" spans="12:70" x14ac:dyDescent="0.25">
      <c r="L807" s="55"/>
      <c r="M807" s="55"/>
      <c r="N807" s="55"/>
      <c r="O807" s="55"/>
      <c r="P807" s="55"/>
      <c r="Q807" s="55"/>
      <c r="R807" s="55"/>
      <c r="S807" s="55"/>
      <c r="T807" s="55"/>
      <c r="U807" s="55"/>
      <c r="V807" s="55"/>
      <c r="W807" s="55"/>
      <c r="X807" s="55"/>
      <c r="Y807" s="55"/>
      <c r="Z807" s="55"/>
      <c r="BR807" s="161"/>
    </row>
    <row r="808" spans="12:70" x14ac:dyDescent="0.25">
      <c r="L808" s="55"/>
      <c r="M808" s="55"/>
      <c r="N808" s="55"/>
      <c r="O808" s="55"/>
      <c r="P808" s="55"/>
      <c r="Q808" s="55"/>
      <c r="R808" s="55"/>
      <c r="S808" s="55"/>
      <c r="T808" s="55"/>
      <c r="U808" s="55"/>
      <c r="V808" s="55"/>
      <c r="W808" s="55"/>
      <c r="X808" s="55"/>
      <c r="Y808" s="55"/>
      <c r="Z808" s="55"/>
      <c r="BR808" s="161"/>
    </row>
    <row r="809" spans="12:70" x14ac:dyDescent="0.25">
      <c r="L809" s="55"/>
      <c r="M809" s="55"/>
      <c r="N809" s="55"/>
      <c r="O809" s="55"/>
      <c r="P809" s="55"/>
      <c r="Q809" s="55"/>
      <c r="R809" s="55"/>
      <c r="S809" s="55"/>
      <c r="T809" s="55"/>
      <c r="U809" s="55"/>
      <c r="V809" s="55"/>
      <c r="W809" s="55"/>
      <c r="X809" s="55"/>
      <c r="Y809" s="55"/>
      <c r="Z809" s="55"/>
      <c r="BR809" s="161"/>
    </row>
    <row r="810" spans="12:70" x14ac:dyDescent="0.25">
      <c r="L810" s="55"/>
      <c r="M810" s="55"/>
      <c r="N810" s="55"/>
      <c r="O810" s="55"/>
      <c r="P810" s="55"/>
      <c r="Q810" s="55"/>
      <c r="R810" s="55"/>
      <c r="S810" s="55"/>
      <c r="T810" s="55"/>
      <c r="U810" s="55"/>
      <c r="V810" s="55"/>
      <c r="W810" s="55"/>
      <c r="X810" s="55"/>
      <c r="Y810" s="55"/>
      <c r="Z810" s="55"/>
      <c r="BR810" s="161"/>
    </row>
    <row r="811" spans="12:70" x14ac:dyDescent="0.25">
      <c r="L811" s="55"/>
      <c r="M811" s="55"/>
      <c r="N811" s="55"/>
      <c r="O811" s="55"/>
      <c r="P811" s="55"/>
      <c r="Q811" s="55"/>
      <c r="R811" s="55"/>
      <c r="S811" s="55"/>
      <c r="T811" s="55"/>
      <c r="U811" s="55"/>
      <c r="V811" s="55"/>
      <c r="W811" s="55"/>
      <c r="X811" s="55"/>
      <c r="Y811" s="55"/>
      <c r="Z811" s="55"/>
      <c r="BR811" s="161"/>
    </row>
    <row r="812" spans="12:70" x14ac:dyDescent="0.25">
      <c r="L812" s="55"/>
      <c r="M812" s="55"/>
      <c r="N812" s="55"/>
      <c r="O812" s="55"/>
      <c r="P812" s="55"/>
      <c r="Q812" s="55"/>
      <c r="R812" s="55"/>
      <c r="S812" s="55"/>
      <c r="T812" s="55"/>
      <c r="U812" s="55"/>
      <c r="V812" s="55"/>
      <c r="W812" s="55"/>
      <c r="X812" s="55"/>
      <c r="Y812" s="55"/>
      <c r="Z812" s="55"/>
      <c r="BR812" s="161"/>
    </row>
    <row r="813" spans="12:70" x14ac:dyDescent="0.25">
      <c r="L813" s="55"/>
      <c r="M813" s="55"/>
      <c r="N813" s="55"/>
      <c r="O813" s="55"/>
      <c r="P813" s="55"/>
      <c r="Q813" s="55"/>
      <c r="R813" s="55"/>
      <c r="S813" s="55"/>
      <c r="T813" s="55"/>
      <c r="U813" s="55"/>
      <c r="V813" s="55"/>
      <c r="W813" s="55"/>
      <c r="X813" s="55"/>
      <c r="Y813" s="55"/>
      <c r="Z813" s="55"/>
      <c r="BR813" s="161"/>
    </row>
    <row r="814" spans="12:70" x14ac:dyDescent="0.25">
      <c r="L814" s="55"/>
      <c r="M814" s="55"/>
      <c r="N814" s="55"/>
      <c r="O814" s="55"/>
      <c r="P814" s="55"/>
      <c r="Q814" s="55"/>
      <c r="R814" s="55"/>
      <c r="S814" s="55"/>
      <c r="T814" s="55"/>
      <c r="U814" s="55"/>
      <c r="V814" s="55"/>
      <c r="W814" s="55"/>
      <c r="X814" s="55"/>
      <c r="Y814" s="55"/>
      <c r="Z814" s="55"/>
      <c r="BR814" s="161"/>
    </row>
    <row r="815" spans="12:70" x14ac:dyDescent="0.25">
      <c r="L815" s="55"/>
      <c r="M815" s="55"/>
      <c r="N815" s="55"/>
      <c r="O815" s="55"/>
      <c r="P815" s="55"/>
      <c r="Q815" s="55"/>
      <c r="R815" s="55"/>
      <c r="S815" s="55"/>
      <c r="T815" s="55"/>
      <c r="U815" s="55"/>
      <c r="V815" s="55"/>
      <c r="W815" s="55"/>
      <c r="X815" s="55"/>
      <c r="Y815" s="55"/>
      <c r="Z815" s="55"/>
      <c r="BR815" s="161"/>
    </row>
    <row r="816" spans="12:70" x14ac:dyDescent="0.25">
      <c r="L816" s="55"/>
      <c r="M816" s="55"/>
      <c r="N816" s="55"/>
      <c r="O816" s="55"/>
      <c r="P816" s="55"/>
      <c r="Q816" s="55"/>
      <c r="R816" s="55"/>
      <c r="S816" s="55"/>
      <c r="T816" s="55"/>
      <c r="U816" s="55"/>
      <c r="V816" s="55"/>
      <c r="W816" s="55"/>
      <c r="X816" s="55"/>
      <c r="Y816" s="55"/>
      <c r="Z816" s="55"/>
      <c r="BR816" s="161"/>
    </row>
    <row r="817" spans="12:70" x14ac:dyDescent="0.25">
      <c r="L817" s="55"/>
      <c r="M817" s="55"/>
      <c r="N817" s="55"/>
      <c r="O817" s="55"/>
      <c r="P817" s="55"/>
      <c r="Q817" s="55"/>
      <c r="R817" s="55"/>
      <c r="S817" s="55"/>
      <c r="T817" s="55"/>
      <c r="U817" s="55"/>
      <c r="V817" s="55"/>
      <c r="W817" s="55"/>
      <c r="X817" s="55"/>
      <c r="Y817" s="55"/>
      <c r="Z817" s="55"/>
      <c r="BR817" s="161"/>
    </row>
    <row r="818" spans="12:70" x14ac:dyDescent="0.25">
      <c r="L818" s="55"/>
      <c r="M818" s="55"/>
      <c r="N818" s="55"/>
      <c r="O818" s="55"/>
      <c r="P818" s="55"/>
      <c r="Q818" s="55"/>
      <c r="R818" s="55"/>
      <c r="S818" s="55"/>
      <c r="T818" s="55"/>
      <c r="U818" s="55"/>
      <c r="V818" s="55"/>
      <c r="W818" s="55"/>
      <c r="X818" s="55"/>
      <c r="Y818" s="55"/>
      <c r="Z818" s="55"/>
      <c r="BR818" s="161"/>
    </row>
    <row r="819" spans="12:70" x14ac:dyDescent="0.25">
      <c r="L819" s="55"/>
      <c r="M819" s="55"/>
      <c r="N819" s="55"/>
      <c r="O819" s="55"/>
      <c r="P819" s="55"/>
      <c r="Q819" s="55"/>
      <c r="R819" s="55"/>
      <c r="S819" s="55"/>
      <c r="T819" s="55"/>
      <c r="U819" s="55"/>
      <c r="V819" s="55"/>
      <c r="W819" s="55"/>
      <c r="X819" s="55"/>
      <c r="Y819" s="55"/>
      <c r="Z819" s="55"/>
      <c r="BR819" s="161"/>
    </row>
    <row r="820" spans="12:70" x14ac:dyDescent="0.25">
      <c r="L820" s="55"/>
      <c r="M820" s="55"/>
      <c r="N820" s="55"/>
      <c r="O820" s="55"/>
      <c r="P820" s="55"/>
      <c r="Q820" s="55"/>
      <c r="R820" s="55"/>
      <c r="S820" s="55"/>
      <c r="T820" s="55"/>
      <c r="U820" s="55"/>
      <c r="V820" s="55"/>
      <c r="W820" s="55"/>
      <c r="X820" s="55"/>
      <c r="Y820" s="55"/>
      <c r="Z820" s="55"/>
      <c r="BR820" s="161"/>
    </row>
    <row r="821" spans="12:70" x14ac:dyDescent="0.25">
      <c r="L821" s="55"/>
      <c r="M821" s="55"/>
      <c r="N821" s="55"/>
      <c r="O821" s="55"/>
      <c r="P821" s="55"/>
      <c r="Q821" s="55"/>
      <c r="R821" s="55"/>
      <c r="S821" s="55"/>
      <c r="T821" s="55"/>
      <c r="U821" s="55"/>
      <c r="V821" s="55"/>
      <c r="W821" s="55"/>
      <c r="X821" s="55"/>
      <c r="Y821" s="55"/>
      <c r="Z821" s="55"/>
      <c r="BR821" s="161"/>
    </row>
    <row r="822" spans="12:70" x14ac:dyDescent="0.25">
      <c r="L822" s="55"/>
      <c r="M822" s="55"/>
      <c r="N822" s="55"/>
      <c r="O822" s="55"/>
      <c r="P822" s="55"/>
      <c r="Q822" s="55"/>
      <c r="R822" s="55"/>
      <c r="S822" s="55"/>
      <c r="T822" s="55"/>
      <c r="U822" s="55"/>
      <c r="V822" s="55"/>
      <c r="W822" s="55"/>
      <c r="X822" s="55"/>
      <c r="Y822" s="55"/>
      <c r="Z822" s="55"/>
      <c r="BR822" s="161"/>
    </row>
    <row r="823" spans="12:70" x14ac:dyDescent="0.25">
      <c r="L823" s="55"/>
      <c r="M823" s="55"/>
      <c r="N823" s="55"/>
      <c r="O823" s="55"/>
      <c r="P823" s="55"/>
      <c r="Q823" s="55"/>
      <c r="R823" s="55"/>
      <c r="S823" s="55"/>
      <c r="T823" s="55"/>
      <c r="U823" s="55"/>
      <c r="V823" s="55"/>
      <c r="W823" s="55"/>
      <c r="X823" s="55"/>
      <c r="Y823" s="55"/>
      <c r="Z823" s="55"/>
      <c r="BR823" s="161"/>
    </row>
    <row r="824" spans="12:70" x14ac:dyDescent="0.25">
      <c r="L824" s="55"/>
      <c r="M824" s="55"/>
      <c r="N824" s="55"/>
      <c r="O824" s="55"/>
      <c r="P824" s="55"/>
      <c r="Q824" s="55"/>
      <c r="R824" s="55"/>
      <c r="S824" s="55"/>
      <c r="T824" s="55"/>
      <c r="U824" s="55"/>
      <c r="V824" s="55"/>
      <c r="W824" s="55"/>
      <c r="X824" s="55"/>
      <c r="Y824" s="55"/>
      <c r="Z824" s="55"/>
      <c r="BR824" s="161"/>
    </row>
    <row r="825" spans="12:70" x14ac:dyDescent="0.25">
      <c r="L825" s="55"/>
      <c r="M825" s="55"/>
      <c r="N825" s="55"/>
      <c r="O825" s="55"/>
      <c r="P825" s="55"/>
      <c r="Q825" s="55"/>
      <c r="R825" s="55"/>
      <c r="S825" s="55"/>
      <c r="T825" s="55"/>
      <c r="U825" s="55"/>
      <c r="V825" s="55"/>
      <c r="W825" s="55"/>
      <c r="X825" s="55"/>
      <c r="Y825" s="55"/>
      <c r="Z825" s="55"/>
      <c r="BR825" s="161"/>
    </row>
    <row r="826" spans="12:70" x14ac:dyDescent="0.25">
      <c r="L826" s="55"/>
      <c r="M826" s="55"/>
      <c r="N826" s="55"/>
      <c r="O826" s="55"/>
      <c r="P826" s="55"/>
      <c r="Q826" s="55"/>
      <c r="R826" s="55"/>
      <c r="S826" s="55"/>
      <c r="T826" s="55"/>
      <c r="U826" s="55"/>
      <c r="V826" s="55"/>
      <c r="W826" s="55"/>
      <c r="X826" s="55"/>
      <c r="Y826" s="55"/>
      <c r="Z826" s="55"/>
      <c r="BR826" s="161"/>
    </row>
    <row r="827" spans="12:70" x14ac:dyDescent="0.25">
      <c r="L827" s="55"/>
      <c r="M827" s="55"/>
      <c r="N827" s="55"/>
      <c r="O827" s="55"/>
      <c r="P827" s="55"/>
      <c r="Q827" s="55"/>
      <c r="R827" s="55"/>
      <c r="S827" s="55"/>
      <c r="T827" s="55"/>
      <c r="U827" s="55"/>
      <c r="V827" s="55"/>
      <c r="W827" s="55"/>
      <c r="X827" s="55"/>
      <c r="Y827" s="55"/>
      <c r="Z827" s="55"/>
      <c r="BR827" s="161"/>
    </row>
    <row r="828" spans="12:70" x14ac:dyDescent="0.25">
      <c r="L828" s="55"/>
      <c r="M828" s="55"/>
      <c r="N828" s="55"/>
      <c r="O828" s="55"/>
      <c r="P828" s="55"/>
      <c r="Q828" s="55"/>
      <c r="R828" s="55"/>
      <c r="S828" s="55"/>
      <c r="T828" s="55"/>
      <c r="U828" s="55"/>
      <c r="V828" s="55"/>
      <c r="W828" s="55"/>
      <c r="X828" s="55"/>
      <c r="Y828" s="55"/>
      <c r="Z828" s="55"/>
      <c r="BR828" s="161"/>
    </row>
    <row r="829" spans="12:70" x14ac:dyDescent="0.25">
      <c r="L829" s="55"/>
      <c r="M829" s="55"/>
      <c r="N829" s="55"/>
      <c r="O829" s="55"/>
      <c r="P829" s="55"/>
      <c r="Q829" s="55"/>
      <c r="R829" s="55"/>
      <c r="S829" s="55"/>
      <c r="T829" s="55"/>
      <c r="U829" s="55"/>
      <c r="V829" s="55"/>
      <c r="W829" s="55"/>
      <c r="X829" s="55"/>
      <c r="Y829" s="55"/>
      <c r="Z829" s="55"/>
      <c r="BR829" s="161"/>
    </row>
    <row r="830" spans="12:70" x14ac:dyDescent="0.25">
      <c r="L830" s="55"/>
      <c r="M830" s="55"/>
      <c r="N830" s="55"/>
      <c r="O830" s="55"/>
      <c r="P830" s="55"/>
      <c r="Q830" s="55"/>
      <c r="R830" s="55"/>
      <c r="S830" s="55"/>
      <c r="T830" s="55"/>
      <c r="U830" s="55"/>
      <c r="V830" s="55"/>
      <c r="W830" s="55"/>
      <c r="X830" s="55"/>
      <c r="Y830" s="55"/>
      <c r="Z830" s="55"/>
      <c r="BR830" s="161"/>
    </row>
    <row r="831" spans="12:70" x14ac:dyDescent="0.25">
      <c r="L831" s="55"/>
      <c r="M831" s="55"/>
      <c r="N831" s="55"/>
      <c r="O831" s="55"/>
      <c r="P831" s="55"/>
      <c r="Q831" s="55"/>
      <c r="R831" s="55"/>
      <c r="S831" s="55"/>
      <c r="T831" s="55"/>
      <c r="U831" s="55"/>
      <c r="V831" s="55"/>
      <c r="W831" s="55"/>
      <c r="X831" s="55"/>
      <c r="Y831" s="55"/>
      <c r="Z831" s="55"/>
      <c r="BR831" s="161"/>
    </row>
    <row r="832" spans="12:70" x14ac:dyDescent="0.25">
      <c r="L832" s="55"/>
      <c r="M832" s="55"/>
      <c r="N832" s="55"/>
      <c r="O832" s="55"/>
      <c r="P832" s="55"/>
      <c r="Q832" s="55"/>
      <c r="R832" s="55"/>
      <c r="S832" s="55"/>
      <c r="T832" s="55"/>
      <c r="U832" s="55"/>
      <c r="V832" s="55"/>
      <c r="W832" s="55"/>
      <c r="X832" s="55"/>
      <c r="Y832" s="55"/>
      <c r="Z832" s="55"/>
      <c r="BR832" s="161"/>
    </row>
    <row r="833" spans="12:70" x14ac:dyDescent="0.25">
      <c r="L833" s="55"/>
      <c r="M833" s="55"/>
      <c r="N833" s="55"/>
      <c r="O833" s="55"/>
      <c r="P833" s="55"/>
      <c r="Q833" s="55"/>
      <c r="R833" s="55"/>
      <c r="S833" s="55"/>
      <c r="T833" s="55"/>
      <c r="U833" s="55"/>
      <c r="V833" s="55"/>
      <c r="W833" s="55"/>
      <c r="X833" s="55"/>
      <c r="Y833" s="55"/>
      <c r="Z833" s="55"/>
      <c r="BR833" s="161"/>
    </row>
    <row r="834" spans="12:70" x14ac:dyDescent="0.25">
      <c r="L834" s="55"/>
      <c r="M834" s="55"/>
      <c r="N834" s="55"/>
      <c r="O834" s="55"/>
      <c r="P834" s="55"/>
      <c r="Q834" s="55"/>
      <c r="R834" s="55"/>
      <c r="S834" s="55"/>
      <c r="T834" s="55"/>
      <c r="U834" s="55"/>
      <c r="V834" s="55"/>
      <c r="W834" s="55"/>
      <c r="X834" s="55"/>
      <c r="Y834" s="55"/>
      <c r="Z834" s="55"/>
      <c r="BR834" s="161"/>
    </row>
    <row r="835" spans="12:70" x14ac:dyDescent="0.25">
      <c r="L835" s="55"/>
      <c r="M835" s="55"/>
      <c r="N835" s="55"/>
      <c r="O835" s="55"/>
      <c r="P835" s="55"/>
      <c r="Q835" s="55"/>
      <c r="R835" s="55"/>
      <c r="S835" s="55"/>
      <c r="T835" s="55"/>
      <c r="U835" s="55"/>
      <c r="V835" s="55"/>
      <c r="W835" s="55"/>
      <c r="X835" s="55"/>
      <c r="Y835" s="55"/>
      <c r="Z835" s="55"/>
      <c r="BR835" s="161"/>
    </row>
    <row r="836" spans="12:70" x14ac:dyDescent="0.25">
      <c r="L836" s="55"/>
      <c r="M836" s="55"/>
      <c r="N836" s="55"/>
      <c r="O836" s="55"/>
      <c r="P836" s="55"/>
      <c r="Q836" s="55"/>
      <c r="R836" s="55"/>
      <c r="S836" s="55"/>
      <c r="T836" s="55"/>
      <c r="U836" s="55"/>
      <c r="V836" s="55"/>
      <c r="W836" s="55"/>
      <c r="X836" s="55"/>
      <c r="Y836" s="55"/>
      <c r="Z836" s="55"/>
      <c r="BR836" s="161"/>
    </row>
    <row r="837" spans="12:70" x14ac:dyDescent="0.25">
      <c r="L837" s="55"/>
      <c r="M837" s="55"/>
      <c r="N837" s="55"/>
      <c r="O837" s="55"/>
      <c r="P837" s="55"/>
      <c r="Q837" s="55"/>
      <c r="R837" s="55"/>
      <c r="S837" s="55"/>
      <c r="T837" s="55"/>
      <c r="U837" s="55"/>
      <c r="V837" s="55"/>
      <c r="W837" s="55"/>
      <c r="X837" s="55"/>
      <c r="Y837" s="55"/>
      <c r="Z837" s="55"/>
      <c r="BR837" s="161"/>
    </row>
    <row r="838" spans="12:70" x14ac:dyDescent="0.25">
      <c r="L838" s="55"/>
      <c r="M838" s="55"/>
      <c r="N838" s="55"/>
      <c r="O838" s="55"/>
      <c r="P838" s="55"/>
      <c r="Q838" s="55"/>
      <c r="R838" s="55"/>
      <c r="S838" s="55"/>
      <c r="T838" s="55"/>
      <c r="U838" s="55"/>
      <c r="V838" s="55"/>
      <c r="W838" s="55"/>
      <c r="X838" s="55"/>
      <c r="Y838" s="55"/>
      <c r="Z838" s="55"/>
      <c r="BR838" s="161"/>
    </row>
    <row r="839" spans="12:70" x14ac:dyDescent="0.25">
      <c r="L839" s="55"/>
      <c r="M839" s="55"/>
      <c r="N839" s="55"/>
      <c r="O839" s="55"/>
      <c r="P839" s="55"/>
      <c r="Q839" s="55"/>
      <c r="R839" s="55"/>
      <c r="S839" s="55"/>
      <c r="T839" s="55"/>
      <c r="U839" s="55"/>
      <c r="V839" s="55"/>
      <c r="W839" s="55"/>
      <c r="X839" s="55"/>
      <c r="Y839" s="55"/>
      <c r="Z839" s="55"/>
      <c r="BR839" s="161"/>
    </row>
    <row r="840" spans="12:70" x14ac:dyDescent="0.25">
      <c r="L840" s="55"/>
      <c r="M840" s="55"/>
      <c r="N840" s="55"/>
      <c r="O840" s="55"/>
      <c r="P840" s="55"/>
      <c r="Q840" s="55"/>
      <c r="R840" s="55"/>
      <c r="S840" s="55"/>
      <c r="T840" s="55"/>
      <c r="U840" s="55"/>
      <c r="V840" s="55"/>
      <c r="W840" s="55"/>
      <c r="X840" s="55"/>
      <c r="Y840" s="55"/>
      <c r="Z840" s="55"/>
      <c r="BR840" s="161"/>
    </row>
    <row r="841" spans="12:70" x14ac:dyDescent="0.25">
      <c r="L841" s="55"/>
      <c r="M841" s="55"/>
      <c r="N841" s="55"/>
      <c r="O841" s="55"/>
      <c r="P841" s="55"/>
      <c r="Q841" s="55"/>
      <c r="R841" s="55"/>
      <c r="S841" s="55"/>
      <c r="T841" s="55"/>
      <c r="U841" s="55"/>
      <c r="V841" s="55"/>
      <c r="W841" s="55"/>
      <c r="X841" s="55"/>
      <c r="Y841" s="55"/>
      <c r="Z841" s="55"/>
      <c r="BR841" s="161"/>
    </row>
    <row r="842" spans="12:70" x14ac:dyDescent="0.25">
      <c r="L842" s="55"/>
      <c r="M842" s="55"/>
      <c r="N842" s="55"/>
      <c r="O842" s="55"/>
      <c r="P842" s="55"/>
      <c r="Q842" s="55"/>
      <c r="R842" s="55"/>
      <c r="S842" s="55"/>
      <c r="T842" s="55"/>
      <c r="U842" s="55"/>
      <c r="V842" s="55"/>
      <c r="W842" s="55"/>
      <c r="X842" s="55"/>
      <c r="Y842" s="55"/>
      <c r="Z842" s="55"/>
      <c r="BR842" s="161"/>
    </row>
    <row r="843" spans="12:70" x14ac:dyDescent="0.25">
      <c r="L843" s="55"/>
      <c r="M843" s="55"/>
      <c r="N843" s="55"/>
      <c r="O843" s="55"/>
      <c r="P843" s="55"/>
      <c r="Q843" s="55"/>
      <c r="R843" s="55"/>
      <c r="S843" s="55"/>
      <c r="T843" s="55"/>
      <c r="U843" s="55"/>
      <c r="V843" s="55"/>
      <c r="W843" s="55"/>
      <c r="X843" s="55"/>
      <c r="Y843" s="55"/>
      <c r="Z843" s="55"/>
      <c r="BR843" s="161"/>
    </row>
    <row r="844" spans="12:70" x14ac:dyDescent="0.25">
      <c r="L844" s="55"/>
      <c r="M844" s="55"/>
      <c r="N844" s="55"/>
      <c r="O844" s="55"/>
      <c r="P844" s="55"/>
      <c r="Q844" s="55"/>
      <c r="R844" s="55"/>
      <c r="S844" s="55"/>
      <c r="T844" s="55"/>
      <c r="U844" s="55"/>
      <c r="V844" s="55"/>
      <c r="W844" s="55"/>
      <c r="X844" s="55"/>
      <c r="Y844" s="55"/>
      <c r="Z844" s="55"/>
      <c r="BR844" s="161"/>
    </row>
    <row r="845" spans="12:70" x14ac:dyDescent="0.25">
      <c r="L845" s="55"/>
      <c r="M845" s="55"/>
      <c r="N845" s="55"/>
      <c r="O845" s="55"/>
      <c r="P845" s="55"/>
      <c r="Q845" s="55"/>
      <c r="R845" s="55"/>
      <c r="S845" s="55"/>
      <c r="T845" s="55"/>
      <c r="U845" s="55"/>
      <c r="V845" s="55"/>
      <c r="W845" s="55"/>
      <c r="X845" s="55"/>
      <c r="Y845" s="55"/>
      <c r="Z845" s="55"/>
      <c r="BR845" s="161"/>
    </row>
    <row r="846" spans="12:70" x14ac:dyDescent="0.25">
      <c r="L846" s="55"/>
      <c r="M846" s="55"/>
      <c r="N846" s="55"/>
      <c r="O846" s="55"/>
      <c r="P846" s="55"/>
      <c r="Q846" s="55"/>
      <c r="R846" s="55"/>
      <c r="S846" s="55"/>
      <c r="T846" s="55"/>
      <c r="U846" s="55"/>
      <c r="V846" s="55"/>
      <c r="W846" s="55"/>
      <c r="X846" s="55"/>
      <c r="Y846" s="55"/>
      <c r="Z846" s="55"/>
      <c r="BR846" s="161"/>
    </row>
    <row r="847" spans="12:70" x14ac:dyDescent="0.25">
      <c r="L847" s="55"/>
      <c r="M847" s="55"/>
      <c r="N847" s="55"/>
      <c r="O847" s="55"/>
      <c r="P847" s="55"/>
      <c r="Q847" s="55"/>
      <c r="R847" s="55"/>
      <c r="S847" s="55"/>
      <c r="T847" s="55"/>
      <c r="U847" s="55"/>
      <c r="V847" s="55"/>
      <c r="W847" s="55"/>
      <c r="X847" s="55"/>
      <c r="Y847" s="55"/>
      <c r="Z847" s="55"/>
      <c r="BR847" s="161"/>
    </row>
    <row r="848" spans="12:70" x14ac:dyDescent="0.25">
      <c r="L848" s="55"/>
      <c r="M848" s="55"/>
      <c r="N848" s="55"/>
      <c r="O848" s="55"/>
      <c r="P848" s="55"/>
      <c r="Q848" s="55"/>
      <c r="R848" s="55"/>
      <c r="S848" s="55"/>
      <c r="T848" s="55"/>
      <c r="U848" s="55"/>
      <c r="V848" s="55"/>
      <c r="W848" s="55"/>
      <c r="X848" s="55"/>
      <c r="Y848" s="55"/>
      <c r="Z848" s="55"/>
      <c r="BR848" s="161"/>
    </row>
    <row r="849" spans="12:70" x14ac:dyDescent="0.25">
      <c r="L849" s="55"/>
      <c r="M849" s="55"/>
      <c r="N849" s="55"/>
      <c r="O849" s="55"/>
      <c r="P849" s="55"/>
      <c r="Q849" s="55"/>
      <c r="R849" s="55"/>
      <c r="S849" s="55"/>
      <c r="T849" s="55"/>
      <c r="U849" s="55"/>
      <c r="V849" s="55"/>
      <c r="W849" s="55"/>
      <c r="X849" s="55"/>
      <c r="Y849" s="55"/>
      <c r="Z849" s="55"/>
      <c r="BR849" s="161"/>
    </row>
    <row r="850" spans="12:70" x14ac:dyDescent="0.25">
      <c r="L850" s="55"/>
      <c r="M850" s="55"/>
      <c r="N850" s="55"/>
      <c r="O850" s="55"/>
      <c r="P850" s="55"/>
      <c r="Q850" s="55"/>
      <c r="R850" s="55"/>
      <c r="S850" s="55"/>
      <c r="T850" s="55"/>
      <c r="U850" s="55"/>
      <c r="V850" s="55"/>
      <c r="W850" s="55"/>
      <c r="X850" s="55"/>
      <c r="Y850" s="55"/>
      <c r="Z850" s="55"/>
      <c r="BR850" s="161"/>
    </row>
    <row r="851" spans="12:70" x14ac:dyDescent="0.25">
      <c r="L851" s="55"/>
      <c r="M851" s="55"/>
      <c r="N851" s="55"/>
      <c r="O851" s="55"/>
      <c r="P851" s="55"/>
      <c r="Q851" s="55"/>
      <c r="R851" s="55"/>
      <c r="S851" s="55"/>
      <c r="T851" s="55"/>
      <c r="U851" s="55"/>
      <c r="V851" s="55"/>
      <c r="W851" s="55"/>
      <c r="X851" s="55"/>
      <c r="Y851" s="55"/>
      <c r="Z851" s="55"/>
      <c r="BR851" s="161"/>
    </row>
    <row r="852" spans="12:70" x14ac:dyDescent="0.25">
      <c r="L852" s="55"/>
      <c r="M852" s="55"/>
      <c r="N852" s="55"/>
      <c r="O852" s="55"/>
      <c r="P852" s="55"/>
      <c r="Q852" s="55"/>
      <c r="R852" s="55"/>
      <c r="S852" s="55"/>
      <c r="T852" s="55"/>
      <c r="U852" s="55"/>
      <c r="V852" s="55"/>
      <c r="W852" s="55"/>
      <c r="X852" s="55"/>
      <c r="Y852" s="55"/>
      <c r="Z852" s="55"/>
      <c r="BR852" s="161"/>
    </row>
    <row r="853" spans="12:70" x14ac:dyDescent="0.25">
      <c r="L853" s="55"/>
      <c r="M853" s="55"/>
      <c r="N853" s="55"/>
      <c r="O853" s="55"/>
      <c r="P853" s="55"/>
      <c r="Q853" s="55"/>
      <c r="R853" s="55"/>
      <c r="S853" s="55"/>
      <c r="T853" s="55"/>
      <c r="U853" s="55"/>
      <c r="V853" s="55"/>
      <c r="W853" s="55"/>
      <c r="X853" s="55"/>
      <c r="Y853" s="55"/>
      <c r="Z853" s="55"/>
      <c r="BR853" s="161"/>
    </row>
    <row r="854" spans="12:70" x14ac:dyDescent="0.25">
      <c r="L854" s="55"/>
      <c r="M854" s="55"/>
      <c r="N854" s="55"/>
      <c r="O854" s="55"/>
      <c r="P854" s="55"/>
      <c r="Q854" s="55"/>
      <c r="R854" s="55"/>
      <c r="S854" s="55"/>
      <c r="T854" s="55"/>
      <c r="U854" s="55"/>
      <c r="V854" s="55"/>
      <c r="W854" s="55"/>
      <c r="X854" s="55"/>
      <c r="Y854" s="55"/>
      <c r="Z854" s="55"/>
      <c r="BR854" s="161"/>
    </row>
    <row r="855" spans="12:70" x14ac:dyDescent="0.25">
      <c r="L855" s="55"/>
      <c r="M855" s="55"/>
      <c r="N855" s="55"/>
      <c r="O855" s="55"/>
      <c r="P855" s="55"/>
      <c r="Q855" s="55"/>
      <c r="R855" s="55"/>
      <c r="S855" s="55"/>
      <c r="T855" s="55"/>
      <c r="U855" s="55"/>
      <c r="V855" s="55"/>
      <c r="W855" s="55"/>
      <c r="X855" s="55"/>
      <c r="Y855" s="55"/>
      <c r="Z855" s="55"/>
      <c r="BR855" s="161"/>
    </row>
    <row r="856" spans="12:70" x14ac:dyDescent="0.25">
      <c r="L856" s="55"/>
      <c r="M856" s="55"/>
      <c r="N856" s="55"/>
      <c r="O856" s="55"/>
      <c r="P856" s="55"/>
      <c r="Q856" s="55"/>
      <c r="R856" s="55"/>
      <c r="S856" s="55"/>
      <c r="T856" s="55"/>
      <c r="U856" s="55"/>
      <c r="V856" s="55"/>
      <c r="W856" s="55"/>
      <c r="X856" s="55"/>
      <c r="Y856" s="55"/>
      <c r="Z856" s="55"/>
      <c r="BR856" s="161"/>
    </row>
    <row r="857" spans="12:70" x14ac:dyDescent="0.25">
      <c r="L857" s="55"/>
      <c r="M857" s="55"/>
      <c r="N857" s="55"/>
      <c r="O857" s="55"/>
      <c r="P857" s="55"/>
      <c r="Q857" s="55"/>
      <c r="R857" s="55"/>
      <c r="S857" s="55"/>
      <c r="T857" s="55"/>
      <c r="U857" s="55"/>
      <c r="V857" s="55"/>
      <c r="W857" s="55"/>
      <c r="X857" s="55"/>
      <c r="Y857" s="55"/>
      <c r="Z857" s="55"/>
      <c r="BR857" s="161"/>
    </row>
    <row r="858" spans="12:70" x14ac:dyDescent="0.25">
      <c r="L858" s="55"/>
      <c r="M858" s="55"/>
      <c r="N858" s="55"/>
      <c r="O858" s="55"/>
      <c r="P858" s="55"/>
      <c r="Q858" s="55"/>
      <c r="R858" s="55"/>
      <c r="S858" s="55"/>
      <c r="T858" s="55"/>
      <c r="U858" s="55"/>
      <c r="V858" s="55"/>
      <c r="W858" s="55"/>
      <c r="X858" s="55"/>
      <c r="Y858" s="55"/>
      <c r="Z858" s="55"/>
      <c r="BR858" s="161"/>
    </row>
    <row r="859" spans="12:70" x14ac:dyDescent="0.25">
      <c r="L859" s="55"/>
      <c r="M859" s="55"/>
      <c r="N859" s="55"/>
      <c r="O859" s="55"/>
      <c r="P859" s="55"/>
      <c r="Q859" s="55"/>
      <c r="R859" s="55"/>
      <c r="S859" s="55"/>
      <c r="T859" s="55"/>
      <c r="U859" s="55"/>
      <c r="V859" s="55"/>
      <c r="W859" s="55"/>
      <c r="X859" s="55"/>
      <c r="Y859" s="55"/>
      <c r="Z859" s="55"/>
      <c r="BR859" s="161"/>
    </row>
    <row r="860" spans="12:70" x14ac:dyDescent="0.25">
      <c r="L860" s="55"/>
      <c r="M860" s="55"/>
      <c r="N860" s="55"/>
      <c r="O860" s="55"/>
      <c r="P860" s="55"/>
      <c r="Q860" s="55"/>
      <c r="R860" s="55"/>
      <c r="S860" s="55"/>
      <c r="T860" s="55"/>
      <c r="U860" s="55"/>
      <c r="V860" s="55"/>
      <c r="W860" s="55"/>
      <c r="X860" s="55"/>
      <c r="Y860" s="55"/>
      <c r="Z860" s="55"/>
      <c r="BR860" s="161"/>
    </row>
    <row r="861" spans="12:70" x14ac:dyDescent="0.25">
      <c r="L861" s="55"/>
      <c r="M861" s="55"/>
      <c r="N861" s="55"/>
      <c r="O861" s="55"/>
      <c r="P861" s="55"/>
      <c r="Q861" s="55"/>
      <c r="R861" s="55"/>
      <c r="S861" s="55"/>
      <c r="T861" s="55"/>
      <c r="U861" s="55"/>
      <c r="V861" s="55"/>
      <c r="W861" s="55"/>
      <c r="X861" s="55"/>
      <c r="Y861" s="55"/>
      <c r="Z861" s="55"/>
      <c r="BR861" s="161"/>
    </row>
    <row r="862" spans="12:70" x14ac:dyDescent="0.25">
      <c r="L862" s="55"/>
      <c r="M862" s="55"/>
      <c r="N862" s="55"/>
      <c r="O862" s="55"/>
      <c r="P862" s="55"/>
      <c r="Q862" s="55"/>
      <c r="R862" s="55"/>
      <c r="S862" s="55"/>
      <c r="T862" s="55"/>
      <c r="U862" s="55"/>
      <c r="V862" s="55"/>
      <c r="W862" s="55"/>
      <c r="X862" s="55"/>
      <c r="Y862" s="55"/>
      <c r="Z862" s="55"/>
      <c r="BR862" s="161"/>
    </row>
    <row r="863" spans="12:70" x14ac:dyDescent="0.25">
      <c r="L863" s="55"/>
      <c r="M863" s="55"/>
      <c r="N863" s="55"/>
      <c r="O863" s="55"/>
      <c r="P863" s="55"/>
      <c r="Q863" s="55"/>
      <c r="R863" s="55"/>
      <c r="S863" s="55"/>
      <c r="T863" s="55"/>
      <c r="U863" s="55"/>
      <c r="V863" s="55"/>
      <c r="W863" s="55"/>
      <c r="X863" s="55"/>
      <c r="Y863" s="55"/>
      <c r="Z863" s="55"/>
      <c r="BR863" s="161"/>
    </row>
    <row r="864" spans="12:70" x14ac:dyDescent="0.25">
      <c r="L864" s="55"/>
      <c r="M864" s="55"/>
      <c r="N864" s="55"/>
      <c r="O864" s="55"/>
      <c r="P864" s="55"/>
      <c r="Q864" s="55"/>
      <c r="R864" s="55"/>
      <c r="S864" s="55"/>
      <c r="T864" s="55"/>
      <c r="U864" s="55"/>
      <c r="V864" s="55"/>
      <c r="W864" s="55"/>
      <c r="X864" s="55"/>
      <c r="Y864" s="55"/>
      <c r="Z864" s="55"/>
      <c r="BR864" s="161"/>
    </row>
    <row r="865" spans="12:70" x14ac:dyDescent="0.25">
      <c r="L865" s="55"/>
      <c r="M865" s="55"/>
      <c r="N865" s="55"/>
      <c r="O865" s="55"/>
      <c r="P865" s="55"/>
      <c r="Q865" s="55"/>
      <c r="R865" s="55"/>
      <c r="S865" s="55"/>
      <c r="T865" s="55"/>
      <c r="U865" s="55"/>
      <c r="V865" s="55"/>
      <c r="W865" s="55"/>
      <c r="X865" s="55"/>
      <c r="Y865" s="55"/>
      <c r="Z865" s="55"/>
      <c r="BR865" s="161"/>
    </row>
    <row r="866" spans="12:70" x14ac:dyDescent="0.25">
      <c r="L866" s="55"/>
      <c r="M866" s="55"/>
      <c r="N866" s="55"/>
      <c r="O866" s="55"/>
      <c r="P866" s="55"/>
      <c r="Q866" s="55"/>
      <c r="R866" s="55"/>
      <c r="S866" s="55"/>
      <c r="T866" s="55"/>
      <c r="U866" s="55"/>
      <c r="V866" s="55"/>
      <c r="W866" s="55"/>
      <c r="X866" s="55"/>
      <c r="Y866" s="55"/>
      <c r="Z866" s="55"/>
      <c r="BR866" s="161"/>
    </row>
    <row r="867" spans="12:70" x14ac:dyDescent="0.25">
      <c r="L867" s="55"/>
      <c r="M867" s="55"/>
      <c r="N867" s="55"/>
      <c r="O867" s="55"/>
      <c r="P867" s="55"/>
      <c r="Q867" s="55"/>
      <c r="R867" s="55"/>
      <c r="S867" s="55"/>
      <c r="T867" s="55"/>
      <c r="U867" s="55"/>
      <c r="V867" s="55"/>
      <c r="W867" s="55"/>
      <c r="X867" s="55"/>
      <c r="Y867" s="55"/>
      <c r="Z867" s="55"/>
      <c r="BR867" s="161"/>
    </row>
    <row r="868" spans="12:70" x14ac:dyDescent="0.25">
      <c r="L868" s="55"/>
      <c r="M868" s="55"/>
      <c r="N868" s="55"/>
      <c r="O868" s="55"/>
      <c r="P868" s="55"/>
      <c r="Q868" s="55"/>
      <c r="R868" s="55"/>
      <c r="S868" s="55"/>
      <c r="T868" s="55"/>
      <c r="U868" s="55"/>
      <c r="V868" s="55"/>
      <c r="W868" s="55"/>
      <c r="X868" s="55"/>
      <c r="Y868" s="55"/>
      <c r="Z868" s="55"/>
      <c r="BR868" s="161"/>
    </row>
    <row r="869" spans="12:70" x14ac:dyDescent="0.25">
      <c r="L869" s="55"/>
      <c r="M869" s="55"/>
      <c r="N869" s="55"/>
      <c r="O869" s="55"/>
      <c r="P869" s="55"/>
      <c r="Q869" s="55"/>
      <c r="R869" s="55"/>
      <c r="S869" s="55"/>
      <c r="T869" s="55"/>
      <c r="U869" s="55"/>
      <c r="V869" s="55"/>
      <c r="W869" s="55"/>
      <c r="X869" s="55"/>
      <c r="Y869" s="55"/>
      <c r="Z869" s="55"/>
      <c r="BR869" s="161"/>
    </row>
    <row r="870" spans="12:70" x14ac:dyDescent="0.25">
      <c r="L870" s="55"/>
      <c r="M870" s="55"/>
      <c r="N870" s="55"/>
      <c r="O870" s="55"/>
      <c r="P870" s="55"/>
      <c r="Q870" s="55"/>
      <c r="R870" s="55"/>
      <c r="S870" s="55"/>
      <c r="T870" s="55"/>
      <c r="U870" s="55"/>
      <c r="V870" s="55"/>
      <c r="W870" s="55"/>
      <c r="X870" s="55"/>
      <c r="Y870" s="55"/>
      <c r="Z870" s="55"/>
      <c r="BR870" s="161"/>
    </row>
    <row r="871" spans="12:70" x14ac:dyDescent="0.25">
      <c r="L871" s="55"/>
      <c r="M871" s="55"/>
      <c r="N871" s="55"/>
      <c r="O871" s="55"/>
      <c r="P871" s="55"/>
      <c r="Q871" s="55"/>
      <c r="R871" s="55"/>
      <c r="S871" s="55"/>
      <c r="T871" s="55"/>
      <c r="U871" s="55"/>
      <c r="V871" s="55"/>
      <c r="W871" s="55"/>
      <c r="X871" s="55"/>
      <c r="Y871" s="55"/>
      <c r="Z871" s="55"/>
      <c r="BR871" s="161"/>
    </row>
    <row r="872" spans="12:70" x14ac:dyDescent="0.25">
      <c r="L872" s="55"/>
      <c r="M872" s="55"/>
      <c r="N872" s="55"/>
      <c r="O872" s="55"/>
      <c r="P872" s="55"/>
      <c r="Q872" s="55"/>
      <c r="R872" s="55"/>
      <c r="S872" s="55"/>
      <c r="T872" s="55"/>
      <c r="U872" s="55"/>
      <c r="V872" s="55"/>
      <c r="W872" s="55"/>
      <c r="X872" s="55"/>
      <c r="Y872" s="55"/>
      <c r="Z872" s="55"/>
      <c r="BR872" s="161"/>
    </row>
    <row r="873" spans="12:70" x14ac:dyDescent="0.25">
      <c r="L873" s="55"/>
      <c r="M873" s="55"/>
      <c r="N873" s="55"/>
      <c r="O873" s="55"/>
      <c r="P873" s="55"/>
      <c r="Q873" s="55"/>
      <c r="R873" s="55"/>
      <c r="S873" s="55"/>
      <c r="T873" s="55"/>
      <c r="U873" s="55"/>
      <c r="V873" s="55"/>
      <c r="W873" s="55"/>
      <c r="X873" s="55"/>
      <c r="Y873" s="55"/>
      <c r="Z873" s="55"/>
      <c r="BR873" s="161"/>
    </row>
    <row r="874" spans="12:70" x14ac:dyDescent="0.25">
      <c r="L874" s="55"/>
      <c r="M874" s="55"/>
      <c r="N874" s="55"/>
      <c r="O874" s="55"/>
      <c r="P874" s="55"/>
      <c r="Q874" s="55"/>
      <c r="R874" s="55"/>
      <c r="S874" s="55"/>
      <c r="T874" s="55"/>
      <c r="U874" s="55"/>
      <c r="V874" s="55"/>
      <c r="W874" s="55"/>
      <c r="X874" s="55"/>
      <c r="Y874" s="55"/>
      <c r="Z874" s="55"/>
      <c r="BR874" s="161"/>
    </row>
    <row r="875" spans="12:70" x14ac:dyDescent="0.25">
      <c r="L875" s="55"/>
      <c r="M875" s="55"/>
      <c r="N875" s="55"/>
      <c r="O875" s="55"/>
      <c r="P875" s="55"/>
      <c r="Q875" s="55"/>
      <c r="R875" s="55"/>
      <c r="S875" s="55"/>
      <c r="T875" s="55"/>
      <c r="U875" s="55"/>
      <c r="V875" s="55"/>
      <c r="W875" s="55"/>
      <c r="X875" s="55"/>
      <c r="Y875" s="55"/>
      <c r="Z875" s="55"/>
      <c r="BR875" s="161"/>
    </row>
    <row r="876" spans="12:70" x14ac:dyDescent="0.25">
      <c r="L876" s="55"/>
      <c r="M876" s="55"/>
      <c r="N876" s="55"/>
      <c r="O876" s="55"/>
      <c r="P876" s="55"/>
      <c r="Q876" s="55"/>
      <c r="R876" s="55"/>
      <c r="S876" s="55"/>
      <c r="T876" s="55"/>
      <c r="U876" s="55"/>
      <c r="V876" s="55"/>
      <c r="W876" s="55"/>
      <c r="X876" s="55"/>
      <c r="Y876" s="55"/>
      <c r="Z876" s="55"/>
      <c r="BR876" s="161"/>
    </row>
    <row r="877" spans="12:70" x14ac:dyDescent="0.25">
      <c r="L877" s="55"/>
      <c r="M877" s="55"/>
      <c r="N877" s="55"/>
      <c r="O877" s="55"/>
      <c r="P877" s="55"/>
      <c r="Q877" s="55"/>
      <c r="R877" s="55"/>
      <c r="S877" s="55"/>
      <c r="T877" s="55"/>
      <c r="U877" s="55"/>
      <c r="V877" s="55"/>
      <c r="W877" s="55"/>
      <c r="X877" s="55"/>
      <c r="Y877" s="55"/>
      <c r="Z877" s="55"/>
      <c r="BR877" s="161"/>
    </row>
    <row r="878" spans="12:70" x14ac:dyDescent="0.25">
      <c r="L878" s="55"/>
      <c r="M878" s="55"/>
      <c r="N878" s="55"/>
      <c r="O878" s="55"/>
      <c r="P878" s="55"/>
      <c r="Q878" s="55"/>
      <c r="R878" s="55"/>
      <c r="S878" s="55"/>
      <c r="T878" s="55"/>
      <c r="U878" s="55"/>
      <c r="V878" s="55"/>
      <c r="W878" s="55"/>
      <c r="X878" s="55"/>
      <c r="Y878" s="55"/>
      <c r="Z878" s="55"/>
      <c r="BR878" s="161"/>
    </row>
    <row r="879" spans="12:70" x14ac:dyDescent="0.25">
      <c r="L879" s="55"/>
      <c r="M879" s="55"/>
      <c r="N879" s="55"/>
      <c r="O879" s="55"/>
      <c r="P879" s="55"/>
      <c r="Q879" s="55"/>
      <c r="R879" s="55"/>
      <c r="S879" s="55"/>
      <c r="T879" s="55"/>
      <c r="U879" s="55"/>
      <c r="V879" s="55"/>
      <c r="W879" s="55"/>
      <c r="X879" s="55"/>
      <c r="Y879" s="55"/>
      <c r="Z879" s="55"/>
      <c r="BR879" s="161"/>
    </row>
    <row r="880" spans="12:70" x14ac:dyDescent="0.25">
      <c r="L880" s="55"/>
      <c r="M880" s="55"/>
      <c r="N880" s="55"/>
      <c r="O880" s="55"/>
      <c r="P880" s="55"/>
      <c r="Q880" s="55"/>
      <c r="R880" s="55"/>
      <c r="S880" s="55"/>
      <c r="T880" s="55"/>
      <c r="U880" s="55"/>
      <c r="V880" s="55"/>
      <c r="W880" s="55"/>
      <c r="X880" s="55"/>
      <c r="Y880" s="55"/>
      <c r="Z880" s="55"/>
      <c r="BR880" s="161"/>
    </row>
    <row r="881" spans="12:70" x14ac:dyDescent="0.25">
      <c r="L881" s="55"/>
      <c r="M881" s="55"/>
      <c r="N881" s="55"/>
      <c r="O881" s="55"/>
      <c r="P881" s="55"/>
      <c r="Q881" s="55"/>
      <c r="R881" s="55"/>
      <c r="S881" s="55"/>
      <c r="T881" s="55"/>
      <c r="U881" s="55"/>
      <c r="V881" s="55"/>
      <c r="W881" s="55"/>
      <c r="X881" s="55"/>
      <c r="Y881" s="55"/>
      <c r="Z881" s="55"/>
      <c r="BR881" s="161"/>
    </row>
    <row r="882" spans="12:70" x14ac:dyDescent="0.25">
      <c r="L882" s="55"/>
      <c r="M882" s="55"/>
      <c r="N882" s="55"/>
      <c r="O882" s="55"/>
      <c r="P882" s="55"/>
      <c r="Q882" s="55"/>
      <c r="R882" s="55"/>
      <c r="S882" s="55"/>
      <c r="T882" s="55"/>
      <c r="U882" s="55"/>
      <c r="V882" s="55"/>
      <c r="W882" s="55"/>
      <c r="X882" s="55"/>
      <c r="Y882" s="55"/>
      <c r="Z882" s="55"/>
      <c r="BR882" s="161"/>
    </row>
    <row r="883" spans="12:70" x14ac:dyDescent="0.25">
      <c r="L883" s="55"/>
      <c r="M883" s="55"/>
      <c r="N883" s="55"/>
      <c r="O883" s="55"/>
      <c r="P883" s="55"/>
      <c r="Q883" s="55"/>
      <c r="R883" s="55"/>
      <c r="S883" s="55"/>
      <c r="T883" s="55"/>
      <c r="U883" s="55"/>
      <c r="V883" s="55"/>
      <c r="W883" s="55"/>
      <c r="X883" s="55"/>
      <c r="Y883" s="55"/>
      <c r="Z883" s="55"/>
      <c r="BR883" s="161"/>
    </row>
    <row r="884" spans="12:70" x14ac:dyDescent="0.25">
      <c r="L884" s="55"/>
      <c r="M884" s="55"/>
      <c r="N884" s="55"/>
      <c r="O884" s="55"/>
      <c r="P884" s="55"/>
      <c r="Q884" s="55"/>
      <c r="R884" s="55"/>
      <c r="S884" s="55"/>
      <c r="T884" s="55"/>
      <c r="U884" s="55"/>
      <c r="V884" s="55"/>
      <c r="W884" s="55"/>
      <c r="X884" s="55"/>
      <c r="Y884" s="55"/>
      <c r="Z884" s="55"/>
      <c r="BR884" s="161"/>
    </row>
    <row r="885" spans="12:70" x14ac:dyDescent="0.25">
      <c r="L885" s="55"/>
      <c r="M885" s="55"/>
      <c r="N885" s="55"/>
      <c r="O885" s="55"/>
      <c r="P885" s="55"/>
      <c r="Q885" s="55"/>
      <c r="R885" s="55"/>
      <c r="S885" s="55"/>
      <c r="T885" s="55"/>
      <c r="U885" s="55"/>
      <c r="V885" s="55"/>
      <c r="W885" s="55"/>
      <c r="X885" s="55"/>
      <c r="Y885" s="55"/>
      <c r="Z885" s="55"/>
      <c r="BR885" s="161"/>
    </row>
    <row r="886" spans="12:70" x14ac:dyDescent="0.25">
      <c r="L886" s="55"/>
      <c r="M886" s="55"/>
      <c r="N886" s="55"/>
      <c r="O886" s="55"/>
      <c r="P886" s="55"/>
      <c r="Q886" s="55"/>
      <c r="R886" s="55"/>
      <c r="S886" s="55"/>
      <c r="T886" s="55"/>
      <c r="U886" s="55"/>
      <c r="V886" s="55"/>
      <c r="W886" s="55"/>
      <c r="X886" s="55"/>
      <c r="Y886" s="55"/>
      <c r="Z886" s="55"/>
      <c r="BR886" s="161"/>
    </row>
    <row r="887" spans="12:70" x14ac:dyDescent="0.25">
      <c r="L887" s="55"/>
      <c r="M887" s="55"/>
      <c r="N887" s="55"/>
      <c r="O887" s="55"/>
      <c r="P887" s="55"/>
      <c r="Q887" s="55"/>
      <c r="R887" s="55"/>
      <c r="S887" s="55"/>
      <c r="T887" s="55"/>
      <c r="U887" s="55"/>
      <c r="V887" s="55"/>
      <c r="W887" s="55"/>
      <c r="X887" s="55"/>
      <c r="Y887" s="55"/>
      <c r="Z887" s="55"/>
      <c r="BR887" s="161"/>
    </row>
    <row r="888" spans="12:70" x14ac:dyDescent="0.25">
      <c r="L888" s="55"/>
      <c r="M888" s="55"/>
      <c r="N888" s="55"/>
      <c r="O888" s="55"/>
      <c r="P888" s="55"/>
      <c r="Q888" s="55"/>
      <c r="R888" s="55"/>
      <c r="S888" s="55"/>
      <c r="T888" s="55"/>
      <c r="U888" s="55"/>
      <c r="V888" s="55"/>
      <c r="W888" s="55"/>
      <c r="X888" s="55"/>
      <c r="Y888" s="55"/>
      <c r="Z888" s="55"/>
      <c r="BR888" s="161"/>
    </row>
    <row r="889" spans="12:70" x14ac:dyDescent="0.25">
      <c r="L889" s="55"/>
      <c r="M889" s="55"/>
      <c r="N889" s="55"/>
      <c r="O889" s="55"/>
      <c r="P889" s="55"/>
      <c r="Q889" s="55"/>
      <c r="R889" s="55"/>
      <c r="S889" s="55"/>
      <c r="T889" s="55"/>
      <c r="U889" s="55"/>
      <c r="V889" s="55"/>
      <c r="W889" s="55"/>
      <c r="X889" s="55"/>
      <c r="Y889" s="55"/>
      <c r="Z889" s="55"/>
      <c r="BR889" s="161"/>
    </row>
    <row r="890" spans="12:70" x14ac:dyDescent="0.25">
      <c r="L890" s="55"/>
      <c r="M890" s="55"/>
      <c r="N890" s="55"/>
      <c r="O890" s="55"/>
      <c r="P890" s="55"/>
      <c r="Q890" s="55"/>
      <c r="R890" s="55"/>
      <c r="S890" s="55"/>
      <c r="T890" s="55"/>
      <c r="U890" s="55"/>
      <c r="V890" s="55"/>
      <c r="W890" s="55"/>
      <c r="X890" s="55"/>
      <c r="Y890" s="55"/>
      <c r="Z890" s="55"/>
      <c r="BR890" s="161"/>
    </row>
    <row r="891" spans="12:70" x14ac:dyDescent="0.25">
      <c r="L891" s="55"/>
      <c r="M891" s="55"/>
      <c r="N891" s="55"/>
      <c r="O891" s="55"/>
      <c r="P891" s="55"/>
      <c r="Q891" s="55"/>
      <c r="R891" s="55"/>
      <c r="S891" s="55"/>
      <c r="T891" s="55"/>
      <c r="U891" s="55"/>
      <c r="V891" s="55"/>
      <c r="W891" s="55"/>
      <c r="X891" s="55"/>
      <c r="Y891" s="55"/>
      <c r="Z891" s="55"/>
      <c r="BR891" s="161"/>
    </row>
    <row r="892" spans="12:70" x14ac:dyDescent="0.25">
      <c r="L892" s="55"/>
      <c r="M892" s="55"/>
      <c r="N892" s="55"/>
      <c r="O892" s="55"/>
      <c r="P892" s="55"/>
      <c r="Q892" s="55"/>
      <c r="R892" s="55"/>
      <c r="S892" s="55"/>
      <c r="T892" s="55"/>
      <c r="U892" s="55"/>
      <c r="V892" s="55"/>
      <c r="W892" s="55"/>
      <c r="X892" s="55"/>
      <c r="Y892" s="55"/>
      <c r="Z892" s="55"/>
      <c r="BR892" s="161"/>
    </row>
    <row r="893" spans="12:70" x14ac:dyDescent="0.25">
      <c r="L893" s="55"/>
      <c r="M893" s="55"/>
      <c r="N893" s="55"/>
      <c r="O893" s="55"/>
      <c r="P893" s="55"/>
      <c r="Q893" s="55"/>
      <c r="R893" s="55"/>
      <c r="S893" s="55"/>
      <c r="T893" s="55"/>
      <c r="U893" s="55"/>
      <c r="V893" s="55"/>
      <c r="W893" s="55"/>
      <c r="X893" s="55"/>
      <c r="Y893" s="55"/>
      <c r="Z893" s="55"/>
      <c r="BR893" s="161"/>
    </row>
    <row r="894" spans="12:70" x14ac:dyDescent="0.25">
      <c r="L894" s="55"/>
      <c r="M894" s="55"/>
      <c r="N894" s="55"/>
      <c r="O894" s="55"/>
      <c r="P894" s="55"/>
      <c r="Q894" s="55"/>
      <c r="R894" s="55"/>
      <c r="S894" s="55"/>
      <c r="T894" s="55"/>
      <c r="U894" s="55"/>
      <c r="V894" s="55"/>
      <c r="W894" s="55"/>
      <c r="X894" s="55"/>
      <c r="Y894" s="55"/>
      <c r="Z894" s="55"/>
      <c r="BR894" s="161"/>
    </row>
    <row r="895" spans="12:70" x14ac:dyDescent="0.25">
      <c r="L895" s="55"/>
      <c r="M895" s="55"/>
      <c r="N895" s="55"/>
      <c r="O895" s="55"/>
      <c r="P895" s="55"/>
      <c r="Q895" s="55"/>
      <c r="R895" s="55"/>
      <c r="S895" s="55"/>
      <c r="T895" s="55"/>
      <c r="U895" s="55"/>
      <c r="V895" s="55"/>
      <c r="W895" s="55"/>
      <c r="X895" s="55"/>
      <c r="Y895" s="55"/>
      <c r="Z895" s="55"/>
      <c r="BR895" s="161"/>
    </row>
    <row r="896" spans="12:70" x14ac:dyDescent="0.25">
      <c r="L896" s="55"/>
      <c r="M896" s="55"/>
      <c r="N896" s="55"/>
      <c r="O896" s="55"/>
      <c r="P896" s="55"/>
      <c r="Q896" s="55"/>
      <c r="R896" s="55"/>
      <c r="S896" s="55"/>
      <c r="T896" s="55"/>
      <c r="U896" s="55"/>
      <c r="V896" s="55"/>
      <c r="W896" s="55"/>
      <c r="X896" s="55"/>
      <c r="Y896" s="55"/>
      <c r="Z896" s="55"/>
      <c r="BR896" s="161"/>
    </row>
    <row r="897" spans="12:70" x14ac:dyDescent="0.25">
      <c r="L897" s="55"/>
      <c r="M897" s="55"/>
      <c r="N897" s="55"/>
      <c r="O897" s="55"/>
      <c r="P897" s="55"/>
      <c r="Q897" s="55"/>
      <c r="R897" s="55"/>
      <c r="S897" s="55"/>
      <c r="T897" s="55"/>
      <c r="U897" s="55"/>
      <c r="V897" s="55"/>
      <c r="W897" s="55"/>
      <c r="X897" s="55"/>
      <c r="Y897" s="55"/>
      <c r="Z897" s="55"/>
      <c r="BR897" s="161"/>
    </row>
    <row r="898" spans="12:70" x14ac:dyDescent="0.25">
      <c r="L898" s="55"/>
      <c r="M898" s="55"/>
      <c r="N898" s="55"/>
      <c r="O898" s="55"/>
      <c r="P898" s="55"/>
      <c r="Q898" s="55"/>
      <c r="R898" s="55"/>
      <c r="S898" s="55"/>
      <c r="T898" s="55"/>
      <c r="U898" s="55"/>
      <c r="V898" s="55"/>
      <c r="W898" s="55"/>
      <c r="X898" s="55"/>
      <c r="Y898" s="55"/>
      <c r="Z898" s="55"/>
      <c r="BR898" s="161"/>
    </row>
    <row r="899" spans="12:70" x14ac:dyDescent="0.25">
      <c r="L899" s="55"/>
      <c r="M899" s="55"/>
      <c r="N899" s="55"/>
      <c r="O899" s="55"/>
      <c r="P899" s="55"/>
      <c r="Q899" s="55"/>
      <c r="R899" s="55"/>
      <c r="S899" s="55"/>
      <c r="T899" s="55"/>
      <c r="U899" s="55"/>
      <c r="V899" s="55"/>
      <c r="W899" s="55"/>
      <c r="X899" s="55"/>
      <c r="Y899" s="55"/>
      <c r="Z899" s="55"/>
      <c r="BR899" s="161"/>
    </row>
    <row r="900" spans="12:70" x14ac:dyDescent="0.25">
      <c r="L900" s="55"/>
      <c r="M900" s="55"/>
      <c r="N900" s="55"/>
      <c r="O900" s="55"/>
      <c r="P900" s="55"/>
      <c r="Q900" s="55"/>
      <c r="R900" s="55"/>
      <c r="S900" s="55"/>
      <c r="T900" s="55"/>
      <c r="U900" s="55"/>
      <c r="V900" s="55"/>
      <c r="W900" s="55"/>
      <c r="X900" s="55"/>
      <c r="Y900" s="55"/>
      <c r="Z900" s="55"/>
      <c r="BR900" s="161"/>
    </row>
    <row r="901" spans="12:70" x14ac:dyDescent="0.25">
      <c r="L901" s="55"/>
      <c r="M901" s="55"/>
      <c r="N901" s="55"/>
      <c r="O901" s="55"/>
      <c r="P901" s="55"/>
      <c r="Q901" s="55"/>
      <c r="R901" s="55"/>
      <c r="S901" s="55"/>
      <c r="T901" s="55"/>
      <c r="U901" s="55"/>
      <c r="V901" s="55"/>
      <c r="W901" s="55"/>
      <c r="X901" s="55"/>
      <c r="Y901" s="55"/>
      <c r="Z901" s="55"/>
      <c r="BR901" s="161"/>
    </row>
    <row r="902" spans="12:70" x14ac:dyDescent="0.25">
      <c r="L902" s="55"/>
      <c r="M902" s="55"/>
      <c r="N902" s="55"/>
      <c r="O902" s="55"/>
      <c r="P902" s="55"/>
      <c r="Q902" s="55"/>
      <c r="R902" s="55"/>
      <c r="S902" s="55"/>
      <c r="T902" s="55"/>
      <c r="U902" s="55"/>
      <c r="V902" s="55"/>
      <c r="W902" s="55"/>
      <c r="X902" s="55"/>
      <c r="Y902" s="55"/>
      <c r="Z902" s="55"/>
      <c r="BR902" s="161"/>
    </row>
    <row r="903" spans="12:70" x14ac:dyDescent="0.25">
      <c r="L903" s="55"/>
      <c r="M903" s="55"/>
      <c r="N903" s="55"/>
      <c r="O903" s="55"/>
      <c r="P903" s="55"/>
      <c r="Q903" s="55"/>
      <c r="R903" s="55"/>
      <c r="S903" s="55"/>
      <c r="T903" s="55"/>
      <c r="U903" s="55"/>
      <c r="V903" s="55"/>
      <c r="W903" s="55"/>
      <c r="X903" s="55"/>
      <c r="Y903" s="55"/>
      <c r="Z903" s="55"/>
      <c r="BR903" s="161"/>
    </row>
    <row r="904" spans="12:70" x14ac:dyDescent="0.25">
      <c r="L904" s="55"/>
      <c r="M904" s="55"/>
      <c r="N904" s="55"/>
      <c r="O904" s="55"/>
      <c r="P904" s="55"/>
      <c r="Q904" s="55"/>
      <c r="R904" s="55"/>
      <c r="S904" s="55"/>
      <c r="T904" s="55"/>
      <c r="U904" s="55"/>
      <c r="V904" s="55"/>
      <c r="W904" s="55"/>
      <c r="X904" s="55"/>
      <c r="Y904" s="55"/>
      <c r="Z904" s="55"/>
      <c r="BR904" s="161"/>
    </row>
    <row r="905" spans="12:70" x14ac:dyDescent="0.25">
      <c r="L905" s="55"/>
      <c r="M905" s="55"/>
      <c r="N905" s="55"/>
      <c r="O905" s="55"/>
      <c r="P905" s="55"/>
      <c r="Q905" s="55"/>
      <c r="R905" s="55"/>
      <c r="S905" s="55"/>
      <c r="T905" s="55"/>
      <c r="U905" s="55"/>
      <c r="V905" s="55"/>
      <c r="W905" s="55"/>
      <c r="X905" s="55"/>
      <c r="Y905" s="55"/>
      <c r="Z905" s="55"/>
      <c r="BR905" s="161"/>
    </row>
    <row r="906" spans="12:70" x14ac:dyDescent="0.25">
      <c r="L906" s="55"/>
      <c r="M906" s="55"/>
      <c r="N906" s="55"/>
      <c r="O906" s="55"/>
      <c r="P906" s="55"/>
      <c r="Q906" s="55"/>
      <c r="R906" s="55"/>
      <c r="S906" s="55"/>
      <c r="T906" s="55"/>
      <c r="U906" s="55"/>
      <c r="V906" s="55"/>
      <c r="W906" s="55"/>
      <c r="X906" s="55"/>
      <c r="Y906" s="55"/>
      <c r="Z906" s="55"/>
      <c r="BR906" s="161"/>
    </row>
    <row r="907" spans="12:70" x14ac:dyDescent="0.25">
      <c r="L907" s="55"/>
      <c r="M907" s="55"/>
      <c r="N907" s="55"/>
      <c r="O907" s="55"/>
      <c r="P907" s="55"/>
      <c r="Q907" s="55"/>
      <c r="R907" s="55"/>
      <c r="S907" s="55"/>
      <c r="T907" s="55"/>
      <c r="U907" s="55"/>
      <c r="V907" s="55"/>
      <c r="W907" s="55"/>
      <c r="X907" s="55"/>
      <c r="Y907" s="55"/>
      <c r="Z907" s="55"/>
      <c r="BR907" s="161"/>
    </row>
    <row r="908" spans="12:70" x14ac:dyDescent="0.25">
      <c r="L908" s="55"/>
      <c r="M908" s="55"/>
      <c r="N908" s="55"/>
      <c r="O908" s="55"/>
      <c r="P908" s="55"/>
      <c r="Q908" s="55"/>
      <c r="R908" s="55"/>
      <c r="S908" s="55"/>
      <c r="T908" s="55"/>
      <c r="U908" s="55"/>
      <c r="V908" s="55"/>
      <c r="W908" s="55"/>
      <c r="X908" s="55"/>
      <c r="Y908" s="55"/>
      <c r="Z908" s="55"/>
      <c r="BR908" s="161"/>
    </row>
    <row r="909" spans="12:70" x14ac:dyDescent="0.25">
      <c r="L909" s="55"/>
      <c r="M909" s="55"/>
      <c r="N909" s="55"/>
      <c r="O909" s="55"/>
      <c r="P909" s="55"/>
      <c r="Q909" s="55"/>
      <c r="R909" s="55"/>
      <c r="S909" s="55"/>
      <c r="T909" s="55"/>
      <c r="U909" s="55"/>
      <c r="V909" s="55"/>
      <c r="W909" s="55"/>
      <c r="X909" s="55"/>
      <c r="Y909" s="55"/>
      <c r="Z909" s="55"/>
      <c r="BR909" s="161"/>
    </row>
    <row r="910" spans="12:70" x14ac:dyDescent="0.25">
      <c r="L910" s="55"/>
      <c r="M910" s="55"/>
      <c r="N910" s="55"/>
      <c r="O910" s="55"/>
      <c r="P910" s="55"/>
      <c r="Q910" s="55"/>
      <c r="R910" s="55"/>
      <c r="S910" s="55"/>
      <c r="T910" s="55"/>
      <c r="U910" s="55"/>
      <c r="V910" s="55"/>
      <c r="W910" s="55"/>
      <c r="X910" s="55"/>
      <c r="Y910" s="55"/>
      <c r="Z910" s="55"/>
      <c r="BR910" s="161"/>
    </row>
    <row r="911" spans="12:70" x14ac:dyDescent="0.25">
      <c r="L911" s="55"/>
      <c r="M911" s="55"/>
      <c r="N911" s="55"/>
      <c r="O911" s="55"/>
      <c r="P911" s="55"/>
      <c r="Q911" s="55"/>
      <c r="R911" s="55"/>
      <c r="S911" s="55"/>
      <c r="T911" s="55"/>
      <c r="U911" s="55"/>
      <c r="V911" s="55"/>
      <c r="W911" s="55"/>
      <c r="X911" s="55"/>
      <c r="Y911" s="55"/>
      <c r="Z911" s="55"/>
      <c r="BR911" s="161"/>
    </row>
    <row r="912" spans="12:70" x14ac:dyDescent="0.25">
      <c r="L912" s="55"/>
      <c r="M912" s="55"/>
      <c r="N912" s="55"/>
      <c r="O912" s="55"/>
      <c r="P912" s="55"/>
      <c r="Q912" s="55"/>
      <c r="R912" s="55"/>
      <c r="S912" s="55"/>
      <c r="T912" s="55"/>
      <c r="U912" s="55"/>
      <c r="V912" s="55"/>
      <c r="W912" s="55"/>
      <c r="X912" s="55"/>
      <c r="Y912" s="55"/>
      <c r="Z912" s="55"/>
      <c r="BR912" s="161"/>
    </row>
    <row r="913" spans="12:70" x14ac:dyDescent="0.25">
      <c r="L913" s="55"/>
      <c r="M913" s="55"/>
      <c r="N913" s="55"/>
      <c r="O913" s="55"/>
      <c r="P913" s="55"/>
      <c r="Q913" s="55"/>
      <c r="R913" s="55"/>
      <c r="S913" s="55"/>
      <c r="T913" s="55"/>
      <c r="U913" s="55"/>
      <c r="V913" s="55"/>
      <c r="W913" s="55"/>
      <c r="X913" s="55"/>
      <c r="Y913" s="55"/>
      <c r="Z913" s="55"/>
      <c r="BR913" s="161"/>
    </row>
    <row r="914" spans="12:70" x14ac:dyDescent="0.25">
      <c r="L914" s="55"/>
      <c r="M914" s="55"/>
      <c r="N914" s="55"/>
      <c r="O914" s="55"/>
      <c r="P914" s="55"/>
      <c r="Q914" s="55"/>
      <c r="R914" s="55"/>
      <c r="S914" s="55"/>
      <c r="T914" s="55"/>
      <c r="U914" s="55"/>
      <c r="V914" s="55"/>
      <c r="W914" s="55"/>
      <c r="X914" s="55"/>
      <c r="Y914" s="55"/>
      <c r="Z914" s="55"/>
      <c r="BR914" s="161"/>
    </row>
    <row r="915" spans="12:70" x14ac:dyDescent="0.25">
      <c r="L915" s="55"/>
      <c r="M915" s="55"/>
      <c r="N915" s="55"/>
      <c r="O915" s="55"/>
      <c r="P915" s="55"/>
      <c r="Q915" s="55"/>
      <c r="R915" s="55"/>
      <c r="S915" s="55"/>
      <c r="T915" s="55"/>
      <c r="U915" s="55"/>
      <c r="V915" s="55"/>
      <c r="W915" s="55"/>
      <c r="X915" s="55"/>
      <c r="Y915" s="55"/>
      <c r="Z915" s="55"/>
      <c r="BR915" s="161"/>
    </row>
    <row r="916" spans="12:70" x14ac:dyDescent="0.25">
      <c r="L916" s="55"/>
      <c r="M916" s="55"/>
      <c r="N916" s="55"/>
      <c r="O916" s="55"/>
      <c r="P916" s="55"/>
      <c r="Q916" s="55"/>
      <c r="R916" s="55"/>
      <c r="S916" s="55"/>
      <c r="T916" s="55"/>
      <c r="U916" s="55"/>
      <c r="V916" s="55"/>
      <c r="W916" s="55"/>
      <c r="X916" s="55"/>
      <c r="Y916" s="55"/>
      <c r="Z916" s="55"/>
      <c r="BR916" s="161"/>
    </row>
    <row r="917" spans="12:70" x14ac:dyDescent="0.25">
      <c r="L917" s="55"/>
      <c r="M917" s="55"/>
      <c r="N917" s="55"/>
      <c r="O917" s="55"/>
      <c r="P917" s="55"/>
      <c r="Q917" s="55"/>
      <c r="R917" s="55"/>
      <c r="S917" s="55"/>
      <c r="T917" s="55"/>
      <c r="U917" s="55"/>
      <c r="V917" s="55"/>
      <c r="W917" s="55"/>
      <c r="X917" s="55"/>
      <c r="Y917" s="55"/>
      <c r="Z917" s="55"/>
      <c r="BR917" s="161"/>
    </row>
    <row r="918" spans="12:70" x14ac:dyDescent="0.25">
      <c r="L918" s="55"/>
      <c r="M918" s="55"/>
      <c r="N918" s="55"/>
      <c r="O918" s="55"/>
      <c r="P918" s="55"/>
      <c r="Q918" s="55"/>
      <c r="R918" s="55"/>
      <c r="S918" s="55"/>
      <c r="T918" s="55"/>
      <c r="U918" s="55"/>
      <c r="V918" s="55"/>
      <c r="W918" s="55"/>
      <c r="X918" s="55"/>
      <c r="Y918" s="55"/>
      <c r="Z918" s="55"/>
      <c r="BR918" s="161"/>
    </row>
    <row r="919" spans="12:70" x14ac:dyDescent="0.25">
      <c r="L919" s="55"/>
      <c r="M919" s="55"/>
      <c r="N919" s="55"/>
      <c r="O919" s="55"/>
      <c r="P919" s="55"/>
      <c r="Q919" s="55"/>
      <c r="R919" s="55"/>
      <c r="S919" s="55"/>
      <c r="T919" s="55"/>
      <c r="U919" s="55"/>
      <c r="V919" s="55"/>
      <c r="W919" s="55"/>
      <c r="X919" s="55"/>
      <c r="Y919" s="55"/>
      <c r="Z919" s="55"/>
      <c r="BR919" s="161"/>
    </row>
    <row r="920" spans="12:70" x14ac:dyDescent="0.25">
      <c r="L920" s="55"/>
      <c r="M920" s="55"/>
      <c r="N920" s="55"/>
      <c r="O920" s="55"/>
      <c r="P920" s="55"/>
      <c r="Q920" s="55"/>
      <c r="R920" s="55"/>
      <c r="S920" s="55"/>
      <c r="T920" s="55"/>
      <c r="U920" s="55"/>
      <c r="V920" s="55"/>
      <c r="W920" s="55"/>
      <c r="X920" s="55"/>
      <c r="Y920" s="55"/>
      <c r="Z920" s="55"/>
      <c r="BR920" s="161"/>
    </row>
    <row r="921" spans="12:70" x14ac:dyDescent="0.25">
      <c r="L921" s="55"/>
      <c r="M921" s="55"/>
      <c r="N921" s="55"/>
      <c r="O921" s="55"/>
      <c r="P921" s="55"/>
      <c r="Q921" s="55"/>
      <c r="R921" s="55"/>
      <c r="S921" s="55"/>
      <c r="T921" s="55"/>
      <c r="U921" s="55"/>
      <c r="V921" s="55"/>
      <c r="W921" s="55"/>
      <c r="X921" s="55"/>
      <c r="Y921" s="55"/>
      <c r="Z921" s="55"/>
      <c r="BR921" s="161"/>
    </row>
    <row r="922" spans="12:70" x14ac:dyDescent="0.25">
      <c r="L922" s="55"/>
      <c r="M922" s="55"/>
      <c r="N922" s="55"/>
      <c r="O922" s="55"/>
      <c r="P922" s="55"/>
      <c r="Q922" s="55"/>
      <c r="R922" s="55"/>
      <c r="S922" s="55"/>
      <c r="T922" s="55"/>
      <c r="U922" s="55"/>
      <c r="V922" s="55"/>
      <c r="W922" s="55"/>
      <c r="X922" s="55"/>
      <c r="Y922" s="55"/>
      <c r="Z922" s="55"/>
      <c r="BR922" s="161"/>
    </row>
    <row r="923" spans="12:70" x14ac:dyDescent="0.25">
      <c r="L923" s="55"/>
      <c r="M923" s="55"/>
      <c r="N923" s="55"/>
      <c r="O923" s="55"/>
      <c r="P923" s="55"/>
      <c r="Q923" s="55"/>
      <c r="R923" s="55"/>
      <c r="S923" s="55"/>
      <c r="T923" s="55"/>
      <c r="U923" s="55"/>
      <c r="V923" s="55"/>
      <c r="W923" s="55"/>
      <c r="X923" s="55"/>
      <c r="Y923" s="55"/>
      <c r="Z923" s="55"/>
      <c r="BR923" s="161"/>
    </row>
    <row r="924" spans="12:70" x14ac:dyDescent="0.25">
      <c r="L924" s="55"/>
      <c r="M924" s="55"/>
      <c r="N924" s="55"/>
      <c r="O924" s="55"/>
      <c r="P924" s="55"/>
      <c r="Q924" s="55"/>
      <c r="R924" s="55"/>
      <c r="S924" s="55"/>
      <c r="T924" s="55"/>
      <c r="U924" s="55"/>
      <c r="V924" s="55"/>
      <c r="W924" s="55"/>
      <c r="X924" s="55"/>
      <c r="Y924" s="55"/>
      <c r="Z924" s="55"/>
      <c r="BR924" s="161"/>
    </row>
    <row r="925" spans="12:70" x14ac:dyDescent="0.25">
      <c r="L925" s="55"/>
      <c r="M925" s="55"/>
      <c r="N925" s="55"/>
      <c r="O925" s="55"/>
      <c r="P925" s="55"/>
      <c r="Q925" s="55"/>
      <c r="R925" s="55"/>
      <c r="S925" s="55"/>
      <c r="T925" s="55"/>
      <c r="U925" s="55"/>
      <c r="V925" s="55"/>
      <c r="W925" s="55"/>
      <c r="X925" s="55"/>
      <c r="Y925" s="55"/>
      <c r="Z925" s="55"/>
      <c r="BR925" s="161"/>
    </row>
    <row r="926" spans="12:70" x14ac:dyDescent="0.25">
      <c r="L926" s="55"/>
      <c r="M926" s="55"/>
      <c r="N926" s="55"/>
      <c r="O926" s="55"/>
      <c r="P926" s="55"/>
      <c r="Q926" s="55"/>
      <c r="R926" s="55"/>
      <c r="S926" s="55"/>
      <c r="T926" s="55"/>
      <c r="U926" s="55"/>
      <c r="V926" s="55"/>
      <c r="W926" s="55"/>
      <c r="X926" s="55"/>
      <c r="Y926" s="55"/>
      <c r="Z926" s="55"/>
      <c r="BR926" s="161"/>
    </row>
    <row r="927" spans="12:70" x14ac:dyDescent="0.25">
      <c r="L927" s="55"/>
      <c r="M927" s="55"/>
      <c r="N927" s="55"/>
      <c r="O927" s="55"/>
      <c r="P927" s="55"/>
      <c r="Q927" s="55"/>
      <c r="R927" s="55"/>
      <c r="S927" s="55"/>
      <c r="T927" s="55"/>
      <c r="U927" s="55"/>
      <c r="V927" s="55"/>
      <c r="W927" s="55"/>
      <c r="X927" s="55"/>
      <c r="Y927" s="55"/>
      <c r="Z927" s="55"/>
      <c r="BR927" s="161"/>
    </row>
    <row r="928" spans="12:70" x14ac:dyDescent="0.25">
      <c r="L928" s="55"/>
      <c r="M928" s="55"/>
      <c r="N928" s="55"/>
      <c r="O928" s="55"/>
      <c r="P928" s="55"/>
      <c r="Q928" s="55"/>
      <c r="R928" s="55"/>
      <c r="S928" s="55"/>
      <c r="T928" s="55"/>
      <c r="U928" s="55"/>
      <c r="V928" s="55"/>
      <c r="W928" s="55"/>
      <c r="X928" s="55"/>
      <c r="Y928" s="55"/>
      <c r="Z928" s="55"/>
      <c r="BR928" s="161"/>
    </row>
    <row r="929" spans="12:70" x14ac:dyDescent="0.25">
      <c r="L929" s="55"/>
      <c r="M929" s="55"/>
      <c r="N929" s="55"/>
      <c r="O929" s="55"/>
      <c r="P929" s="55"/>
      <c r="Q929" s="55"/>
      <c r="R929" s="55"/>
      <c r="S929" s="55"/>
      <c r="T929" s="55"/>
      <c r="U929" s="55"/>
      <c r="V929" s="55"/>
      <c r="W929" s="55"/>
      <c r="X929" s="55"/>
      <c r="Y929" s="55"/>
      <c r="Z929" s="55"/>
      <c r="BR929" s="161"/>
    </row>
    <row r="930" spans="12:70" x14ac:dyDescent="0.25">
      <c r="L930" s="55"/>
      <c r="M930" s="55"/>
      <c r="N930" s="55"/>
      <c r="O930" s="55"/>
      <c r="P930" s="55"/>
      <c r="Q930" s="55"/>
      <c r="R930" s="55"/>
      <c r="S930" s="55"/>
      <c r="T930" s="55"/>
      <c r="U930" s="55"/>
      <c r="V930" s="55"/>
      <c r="W930" s="55"/>
      <c r="X930" s="55"/>
      <c r="Y930" s="55"/>
      <c r="Z930" s="55"/>
      <c r="BR930" s="161"/>
    </row>
    <row r="931" spans="12:70" x14ac:dyDescent="0.25">
      <c r="L931" s="55"/>
      <c r="M931" s="55"/>
      <c r="N931" s="55"/>
      <c r="O931" s="55"/>
      <c r="P931" s="55"/>
      <c r="Q931" s="55"/>
      <c r="R931" s="55"/>
      <c r="S931" s="55"/>
      <c r="T931" s="55"/>
      <c r="U931" s="55"/>
      <c r="V931" s="55"/>
      <c r="W931" s="55"/>
      <c r="X931" s="55"/>
      <c r="Y931" s="55"/>
      <c r="Z931" s="55"/>
      <c r="BR931" s="161"/>
    </row>
    <row r="932" spans="12:70" x14ac:dyDescent="0.25">
      <c r="L932" s="55"/>
      <c r="M932" s="55"/>
      <c r="N932" s="55"/>
      <c r="O932" s="55"/>
      <c r="P932" s="55"/>
      <c r="Q932" s="55"/>
      <c r="R932" s="55"/>
      <c r="S932" s="55"/>
      <c r="T932" s="55"/>
      <c r="U932" s="55"/>
      <c r="V932" s="55"/>
      <c r="W932" s="55"/>
      <c r="X932" s="55"/>
      <c r="Y932" s="55"/>
      <c r="Z932" s="55"/>
      <c r="BR932" s="161"/>
    </row>
    <row r="933" spans="12:70" x14ac:dyDescent="0.25">
      <c r="L933" s="55"/>
      <c r="M933" s="55"/>
      <c r="N933" s="55"/>
      <c r="O933" s="55"/>
      <c r="P933" s="55"/>
      <c r="Q933" s="55"/>
      <c r="R933" s="55"/>
      <c r="S933" s="55"/>
      <c r="T933" s="55"/>
      <c r="U933" s="55"/>
      <c r="V933" s="55"/>
      <c r="W933" s="55"/>
      <c r="X933" s="55"/>
      <c r="Y933" s="55"/>
      <c r="Z933" s="55"/>
      <c r="BR933" s="161"/>
    </row>
    <row r="934" spans="12:70" x14ac:dyDescent="0.25">
      <c r="L934" s="55"/>
      <c r="M934" s="55"/>
      <c r="N934" s="55"/>
      <c r="O934" s="55"/>
      <c r="P934" s="55"/>
      <c r="Q934" s="55"/>
      <c r="R934" s="55"/>
      <c r="S934" s="55"/>
      <c r="T934" s="55"/>
      <c r="U934" s="55"/>
      <c r="V934" s="55"/>
      <c r="W934" s="55"/>
      <c r="X934" s="55"/>
      <c r="Y934" s="55"/>
      <c r="Z934" s="55"/>
      <c r="BR934" s="161"/>
    </row>
    <row r="935" spans="12:70" x14ac:dyDescent="0.25">
      <c r="L935" s="55"/>
      <c r="M935" s="55"/>
      <c r="N935" s="55"/>
      <c r="O935" s="55"/>
      <c r="P935" s="55"/>
      <c r="Q935" s="55"/>
      <c r="R935" s="55"/>
      <c r="S935" s="55"/>
      <c r="T935" s="55"/>
      <c r="U935" s="55"/>
      <c r="V935" s="55"/>
      <c r="W935" s="55"/>
      <c r="X935" s="55"/>
      <c r="Y935" s="55"/>
      <c r="Z935" s="55"/>
      <c r="BR935" s="161"/>
    </row>
    <row r="936" spans="12:70" x14ac:dyDescent="0.25">
      <c r="L936" s="55"/>
      <c r="M936" s="55"/>
      <c r="N936" s="55"/>
      <c r="O936" s="55"/>
      <c r="P936" s="55"/>
      <c r="Q936" s="55"/>
      <c r="R936" s="55"/>
      <c r="S936" s="55"/>
      <c r="T936" s="55"/>
      <c r="U936" s="55"/>
      <c r="V936" s="55"/>
      <c r="W936" s="55"/>
      <c r="X936" s="55"/>
      <c r="Y936" s="55"/>
      <c r="Z936" s="55"/>
      <c r="BR936" s="161"/>
    </row>
    <row r="937" spans="12:70" x14ac:dyDescent="0.25">
      <c r="L937" s="55"/>
      <c r="M937" s="55"/>
      <c r="N937" s="55"/>
      <c r="O937" s="55"/>
      <c r="P937" s="55"/>
      <c r="Q937" s="55"/>
      <c r="R937" s="55"/>
      <c r="S937" s="55"/>
      <c r="T937" s="55"/>
      <c r="U937" s="55"/>
      <c r="V937" s="55"/>
      <c r="W937" s="55"/>
      <c r="X937" s="55"/>
      <c r="Y937" s="55"/>
      <c r="Z937" s="55"/>
      <c r="BR937" s="161"/>
    </row>
    <row r="938" spans="12:70" x14ac:dyDescent="0.25">
      <c r="L938" s="55"/>
      <c r="M938" s="55"/>
      <c r="N938" s="55"/>
      <c r="O938" s="55"/>
      <c r="P938" s="55"/>
      <c r="Q938" s="55"/>
      <c r="R938" s="55"/>
      <c r="S938" s="55"/>
      <c r="T938" s="55"/>
      <c r="U938" s="55"/>
      <c r="V938" s="55"/>
      <c r="W938" s="55"/>
      <c r="X938" s="55"/>
      <c r="Y938" s="55"/>
      <c r="Z938" s="55"/>
      <c r="BR938" s="161"/>
    </row>
    <row r="939" spans="12:70" x14ac:dyDescent="0.25">
      <c r="L939" s="55"/>
      <c r="M939" s="55"/>
      <c r="N939" s="55"/>
      <c r="O939" s="55"/>
      <c r="P939" s="55"/>
      <c r="Q939" s="55"/>
      <c r="R939" s="55"/>
      <c r="S939" s="55"/>
      <c r="T939" s="55"/>
      <c r="U939" s="55"/>
      <c r="V939" s="55"/>
      <c r="W939" s="55"/>
      <c r="X939" s="55"/>
      <c r="Y939" s="55"/>
      <c r="Z939" s="55"/>
      <c r="BR939" s="161"/>
    </row>
    <row r="940" spans="12:70" x14ac:dyDescent="0.25">
      <c r="L940" s="55"/>
      <c r="M940" s="55"/>
      <c r="N940" s="55"/>
      <c r="O940" s="55"/>
      <c r="P940" s="55"/>
      <c r="Q940" s="55"/>
      <c r="R940" s="55"/>
      <c r="S940" s="55"/>
      <c r="T940" s="55"/>
      <c r="U940" s="55"/>
      <c r="V940" s="55"/>
      <c r="W940" s="55"/>
      <c r="X940" s="55"/>
      <c r="Y940" s="55"/>
      <c r="Z940" s="55"/>
      <c r="BR940" s="161"/>
    </row>
    <row r="941" spans="12:70" x14ac:dyDescent="0.25">
      <c r="L941" s="55"/>
      <c r="M941" s="55"/>
      <c r="N941" s="55"/>
      <c r="O941" s="55"/>
      <c r="P941" s="55"/>
      <c r="Q941" s="55"/>
      <c r="R941" s="55"/>
      <c r="S941" s="55"/>
      <c r="T941" s="55"/>
      <c r="U941" s="55"/>
      <c r="V941" s="55"/>
      <c r="W941" s="55"/>
      <c r="X941" s="55"/>
      <c r="Y941" s="55"/>
      <c r="Z941" s="55"/>
      <c r="BR941" s="161"/>
    </row>
    <row r="942" spans="12:70" x14ac:dyDescent="0.25">
      <c r="L942" s="55"/>
      <c r="M942" s="55"/>
      <c r="N942" s="55"/>
      <c r="O942" s="55"/>
      <c r="P942" s="55"/>
      <c r="Q942" s="55"/>
      <c r="R942" s="55"/>
      <c r="S942" s="55"/>
      <c r="T942" s="55"/>
      <c r="U942" s="55"/>
      <c r="V942" s="55"/>
      <c r="W942" s="55"/>
      <c r="X942" s="55"/>
      <c r="Y942" s="55"/>
      <c r="Z942" s="55"/>
      <c r="BR942" s="161"/>
    </row>
    <row r="943" spans="12:70" x14ac:dyDescent="0.25">
      <c r="L943" s="55"/>
      <c r="M943" s="55"/>
      <c r="N943" s="55"/>
      <c r="O943" s="55"/>
      <c r="P943" s="55"/>
      <c r="Q943" s="55"/>
      <c r="R943" s="55"/>
      <c r="S943" s="55"/>
      <c r="T943" s="55"/>
      <c r="U943" s="55"/>
      <c r="V943" s="55"/>
      <c r="W943" s="55"/>
      <c r="X943" s="55"/>
      <c r="Y943" s="55"/>
      <c r="Z943" s="55"/>
      <c r="BR943" s="161"/>
    </row>
    <row r="944" spans="12:70" x14ac:dyDescent="0.25">
      <c r="L944" s="55"/>
      <c r="M944" s="55"/>
      <c r="N944" s="55"/>
      <c r="O944" s="55"/>
      <c r="P944" s="55"/>
      <c r="Q944" s="55"/>
      <c r="R944" s="55"/>
      <c r="S944" s="55"/>
      <c r="T944" s="55"/>
      <c r="U944" s="55"/>
      <c r="V944" s="55"/>
      <c r="W944" s="55"/>
      <c r="X944" s="55"/>
      <c r="Y944" s="55"/>
      <c r="Z944" s="55"/>
      <c r="BR944" s="161"/>
    </row>
    <row r="945" spans="12:70" x14ac:dyDescent="0.25">
      <c r="L945" s="55"/>
      <c r="M945" s="55"/>
      <c r="N945" s="55"/>
      <c r="O945" s="55"/>
      <c r="P945" s="55"/>
      <c r="Q945" s="55"/>
      <c r="R945" s="55"/>
      <c r="S945" s="55"/>
      <c r="T945" s="55"/>
      <c r="U945" s="55"/>
      <c r="V945" s="55"/>
      <c r="W945" s="55"/>
      <c r="X945" s="55"/>
      <c r="Y945" s="55"/>
      <c r="Z945" s="55"/>
      <c r="BR945" s="161"/>
    </row>
    <row r="946" spans="12:70" x14ac:dyDescent="0.25">
      <c r="L946" s="55"/>
      <c r="M946" s="55"/>
      <c r="N946" s="55"/>
      <c r="O946" s="55"/>
      <c r="P946" s="55"/>
      <c r="Q946" s="55"/>
      <c r="R946" s="55"/>
      <c r="S946" s="55"/>
      <c r="T946" s="55"/>
      <c r="U946" s="55"/>
      <c r="V946" s="55"/>
      <c r="W946" s="55"/>
      <c r="X946" s="55"/>
      <c r="Y946" s="55"/>
      <c r="Z946" s="55"/>
      <c r="BR946" s="161"/>
    </row>
    <row r="947" spans="12:70" x14ac:dyDescent="0.25">
      <c r="L947" s="55"/>
      <c r="M947" s="55"/>
      <c r="N947" s="55"/>
      <c r="O947" s="55"/>
      <c r="P947" s="55"/>
      <c r="Q947" s="55"/>
      <c r="R947" s="55"/>
      <c r="S947" s="55"/>
      <c r="T947" s="55"/>
      <c r="U947" s="55"/>
      <c r="V947" s="55"/>
      <c r="W947" s="55"/>
      <c r="X947" s="55"/>
      <c r="Y947" s="55"/>
      <c r="Z947" s="55"/>
      <c r="BR947" s="161"/>
    </row>
    <row r="948" spans="12:70" x14ac:dyDescent="0.25">
      <c r="L948" s="55"/>
      <c r="M948" s="55"/>
      <c r="N948" s="55"/>
      <c r="O948" s="55"/>
      <c r="P948" s="55"/>
      <c r="Q948" s="55"/>
      <c r="R948" s="55"/>
      <c r="S948" s="55"/>
      <c r="T948" s="55"/>
      <c r="U948" s="55"/>
      <c r="V948" s="55"/>
      <c r="W948" s="55"/>
      <c r="X948" s="55"/>
      <c r="Y948" s="55"/>
      <c r="Z948" s="55"/>
      <c r="BR948" s="161"/>
    </row>
    <row r="949" spans="12:70" x14ac:dyDescent="0.25">
      <c r="L949" s="55"/>
      <c r="M949" s="55"/>
      <c r="N949" s="55"/>
      <c r="O949" s="55"/>
      <c r="P949" s="55"/>
      <c r="Q949" s="55"/>
      <c r="R949" s="55"/>
      <c r="S949" s="55"/>
      <c r="T949" s="55"/>
      <c r="U949" s="55"/>
      <c r="V949" s="55"/>
      <c r="W949" s="55"/>
      <c r="X949" s="55"/>
      <c r="Y949" s="55"/>
      <c r="Z949" s="55"/>
      <c r="BR949" s="161"/>
    </row>
    <row r="950" spans="12:70" x14ac:dyDescent="0.25">
      <c r="L950" s="55"/>
      <c r="M950" s="55"/>
      <c r="N950" s="55"/>
      <c r="O950" s="55"/>
      <c r="P950" s="55"/>
      <c r="Q950" s="55"/>
      <c r="R950" s="55"/>
      <c r="S950" s="55"/>
      <c r="T950" s="55"/>
      <c r="U950" s="55"/>
      <c r="V950" s="55"/>
      <c r="W950" s="55"/>
      <c r="X950" s="55"/>
      <c r="Y950" s="55"/>
      <c r="Z950" s="55"/>
      <c r="BR950" s="161"/>
    </row>
    <row r="951" spans="12:70" x14ac:dyDescent="0.25">
      <c r="L951" s="55"/>
      <c r="M951" s="55"/>
      <c r="N951" s="55"/>
      <c r="O951" s="55"/>
      <c r="P951" s="55"/>
      <c r="Q951" s="55"/>
      <c r="R951" s="55"/>
      <c r="S951" s="55"/>
      <c r="T951" s="55"/>
      <c r="U951" s="55"/>
      <c r="V951" s="55"/>
      <c r="W951" s="55"/>
      <c r="X951" s="55"/>
      <c r="Y951" s="55"/>
      <c r="Z951" s="55"/>
      <c r="BR951" s="161"/>
    </row>
    <row r="952" spans="12:70" x14ac:dyDescent="0.25">
      <c r="L952" s="55"/>
      <c r="M952" s="55"/>
      <c r="N952" s="55"/>
      <c r="O952" s="55"/>
      <c r="P952" s="55"/>
      <c r="Q952" s="55"/>
      <c r="R952" s="55"/>
      <c r="S952" s="55"/>
      <c r="T952" s="55"/>
      <c r="U952" s="55"/>
      <c r="V952" s="55"/>
      <c r="W952" s="55"/>
      <c r="X952" s="55"/>
      <c r="Y952" s="55"/>
      <c r="Z952" s="55"/>
      <c r="BR952" s="161"/>
    </row>
    <row r="953" spans="12:70" x14ac:dyDescent="0.25">
      <c r="L953" s="55"/>
      <c r="M953" s="55"/>
      <c r="N953" s="55"/>
      <c r="O953" s="55"/>
      <c r="P953" s="55"/>
      <c r="Q953" s="55"/>
      <c r="R953" s="55"/>
      <c r="S953" s="55"/>
      <c r="T953" s="55"/>
      <c r="U953" s="55"/>
      <c r="V953" s="55"/>
      <c r="W953" s="55"/>
      <c r="X953" s="55"/>
      <c r="Y953" s="55"/>
      <c r="Z953" s="55"/>
      <c r="BR953" s="161"/>
    </row>
    <row r="954" spans="12:70" x14ac:dyDescent="0.25">
      <c r="L954" s="55"/>
      <c r="M954" s="55"/>
      <c r="N954" s="55"/>
      <c r="O954" s="55"/>
      <c r="P954" s="55"/>
      <c r="Q954" s="55"/>
      <c r="R954" s="55"/>
      <c r="S954" s="55"/>
      <c r="T954" s="55"/>
      <c r="U954" s="55"/>
      <c r="V954" s="55"/>
      <c r="W954" s="55"/>
      <c r="X954" s="55"/>
      <c r="Y954" s="55"/>
      <c r="Z954" s="55"/>
      <c r="BR954" s="161"/>
    </row>
    <row r="955" spans="12:70" x14ac:dyDescent="0.25">
      <c r="L955" s="55"/>
      <c r="M955" s="55"/>
      <c r="N955" s="55"/>
      <c r="O955" s="55"/>
      <c r="P955" s="55"/>
      <c r="Q955" s="55"/>
      <c r="R955" s="55"/>
      <c r="S955" s="55"/>
      <c r="T955" s="55"/>
      <c r="U955" s="55"/>
      <c r="V955" s="55"/>
      <c r="W955" s="55"/>
      <c r="X955" s="55"/>
      <c r="Y955" s="55"/>
      <c r="Z955" s="55"/>
      <c r="BR955" s="161"/>
    </row>
    <row r="956" spans="12:70" x14ac:dyDescent="0.25">
      <c r="L956" s="55"/>
      <c r="M956" s="55"/>
      <c r="N956" s="55"/>
      <c r="O956" s="55"/>
      <c r="P956" s="55"/>
      <c r="Q956" s="55"/>
      <c r="R956" s="55"/>
      <c r="S956" s="55"/>
      <c r="T956" s="55"/>
      <c r="U956" s="55"/>
      <c r="V956" s="55"/>
      <c r="W956" s="55"/>
      <c r="X956" s="55"/>
      <c r="Y956" s="55"/>
      <c r="Z956" s="55"/>
      <c r="BR956" s="161"/>
    </row>
    <row r="957" spans="12:70" x14ac:dyDescent="0.25">
      <c r="L957" s="55"/>
      <c r="M957" s="55"/>
      <c r="N957" s="55"/>
      <c r="O957" s="55"/>
      <c r="P957" s="55"/>
      <c r="Q957" s="55"/>
      <c r="R957" s="55"/>
      <c r="S957" s="55"/>
      <c r="T957" s="55"/>
      <c r="U957" s="55"/>
      <c r="V957" s="55"/>
      <c r="W957" s="55"/>
      <c r="X957" s="55"/>
      <c r="Y957" s="55"/>
      <c r="Z957" s="55"/>
      <c r="BR957" s="161"/>
    </row>
    <row r="958" spans="12:70" x14ac:dyDescent="0.25">
      <c r="L958" s="55"/>
      <c r="M958" s="55"/>
      <c r="N958" s="55"/>
      <c r="O958" s="55"/>
      <c r="P958" s="55"/>
      <c r="Q958" s="55"/>
      <c r="R958" s="55"/>
      <c r="S958" s="55"/>
      <c r="T958" s="55"/>
      <c r="U958" s="55"/>
      <c r="V958" s="55"/>
      <c r="W958" s="55"/>
      <c r="X958" s="55"/>
      <c r="Y958" s="55"/>
      <c r="Z958" s="55"/>
      <c r="BR958" s="161"/>
    </row>
    <row r="959" spans="12:70" x14ac:dyDescent="0.25">
      <c r="L959" s="55"/>
      <c r="M959" s="55"/>
      <c r="N959" s="55"/>
      <c r="O959" s="55"/>
      <c r="P959" s="55"/>
      <c r="Q959" s="55"/>
      <c r="R959" s="55"/>
      <c r="S959" s="55"/>
      <c r="T959" s="55"/>
      <c r="U959" s="55"/>
      <c r="V959" s="55"/>
      <c r="W959" s="55"/>
      <c r="X959" s="55"/>
      <c r="Y959" s="55"/>
      <c r="Z959" s="55"/>
      <c r="BR959" s="161"/>
    </row>
    <row r="960" spans="12:70" x14ac:dyDescent="0.25">
      <c r="L960" s="55"/>
      <c r="M960" s="55"/>
      <c r="N960" s="55"/>
      <c r="O960" s="55"/>
      <c r="P960" s="55"/>
      <c r="Q960" s="55"/>
      <c r="R960" s="55"/>
      <c r="S960" s="55"/>
      <c r="T960" s="55"/>
      <c r="U960" s="55"/>
      <c r="V960" s="55"/>
      <c r="W960" s="55"/>
      <c r="X960" s="55"/>
      <c r="Y960" s="55"/>
      <c r="Z960" s="55"/>
      <c r="BR960" s="161"/>
    </row>
    <row r="961" spans="12:70" x14ac:dyDescent="0.25">
      <c r="L961" s="55"/>
      <c r="M961" s="55"/>
      <c r="N961" s="55"/>
      <c r="O961" s="55"/>
      <c r="P961" s="55"/>
      <c r="Q961" s="55"/>
      <c r="R961" s="55"/>
      <c r="S961" s="55"/>
      <c r="T961" s="55"/>
      <c r="U961" s="55"/>
      <c r="V961" s="55"/>
      <c r="W961" s="55"/>
      <c r="X961" s="55"/>
      <c r="Y961" s="55"/>
      <c r="Z961" s="55"/>
      <c r="BR961" s="161"/>
    </row>
    <row r="962" spans="12:70" x14ac:dyDescent="0.25">
      <c r="L962" s="55"/>
      <c r="M962" s="55"/>
      <c r="N962" s="55"/>
      <c r="O962" s="55"/>
      <c r="P962" s="55"/>
      <c r="Q962" s="55"/>
      <c r="R962" s="55"/>
      <c r="S962" s="55"/>
      <c r="T962" s="55"/>
      <c r="U962" s="55"/>
      <c r="V962" s="55"/>
      <c r="W962" s="55"/>
      <c r="X962" s="55"/>
      <c r="Y962" s="55"/>
      <c r="Z962" s="55"/>
      <c r="BR962" s="161"/>
    </row>
    <row r="963" spans="12:70" x14ac:dyDescent="0.25">
      <c r="L963" s="55"/>
      <c r="M963" s="55"/>
      <c r="N963" s="55"/>
      <c r="O963" s="55"/>
      <c r="P963" s="55"/>
      <c r="Q963" s="55"/>
      <c r="R963" s="55"/>
      <c r="S963" s="55"/>
      <c r="T963" s="55"/>
      <c r="U963" s="55"/>
      <c r="V963" s="55"/>
      <c r="W963" s="55"/>
      <c r="X963" s="55"/>
      <c r="Y963" s="55"/>
      <c r="Z963" s="55"/>
      <c r="BR963" s="161"/>
    </row>
    <row r="964" spans="12:70" x14ac:dyDescent="0.25">
      <c r="L964" s="55"/>
      <c r="M964" s="55"/>
      <c r="N964" s="55"/>
      <c r="O964" s="55"/>
      <c r="P964" s="55"/>
      <c r="Q964" s="55"/>
      <c r="R964" s="55"/>
      <c r="S964" s="55"/>
      <c r="T964" s="55"/>
      <c r="U964" s="55"/>
      <c r="V964" s="55"/>
      <c r="W964" s="55"/>
      <c r="X964" s="55"/>
      <c r="Y964" s="55"/>
      <c r="Z964" s="55"/>
      <c r="BR964" s="161"/>
    </row>
    <row r="965" spans="12:70" x14ac:dyDescent="0.25">
      <c r="L965" s="55"/>
      <c r="M965" s="55"/>
      <c r="N965" s="55"/>
      <c r="O965" s="55"/>
      <c r="P965" s="55"/>
      <c r="Q965" s="55"/>
      <c r="R965" s="55"/>
      <c r="S965" s="55"/>
      <c r="T965" s="55"/>
      <c r="U965" s="55"/>
      <c r="V965" s="55"/>
      <c r="W965" s="55"/>
      <c r="X965" s="55"/>
      <c r="Y965" s="55"/>
      <c r="Z965" s="55"/>
      <c r="BR965" s="161"/>
    </row>
    <row r="966" spans="12:70" x14ac:dyDescent="0.25">
      <c r="L966" s="55"/>
      <c r="M966" s="55"/>
      <c r="N966" s="55"/>
      <c r="O966" s="55"/>
      <c r="P966" s="55"/>
      <c r="Q966" s="55"/>
      <c r="R966" s="55"/>
      <c r="S966" s="55"/>
      <c r="T966" s="55"/>
      <c r="U966" s="55"/>
      <c r="V966" s="55"/>
      <c r="W966" s="55"/>
      <c r="X966" s="55"/>
      <c r="Y966" s="55"/>
      <c r="Z966" s="55"/>
      <c r="BR966" s="161"/>
    </row>
    <row r="967" spans="12:70" x14ac:dyDescent="0.25">
      <c r="L967" s="55"/>
      <c r="M967" s="55"/>
      <c r="N967" s="55"/>
      <c r="O967" s="55"/>
      <c r="P967" s="55"/>
      <c r="Q967" s="55"/>
      <c r="R967" s="55"/>
      <c r="S967" s="55"/>
      <c r="T967" s="55"/>
      <c r="U967" s="55"/>
      <c r="V967" s="55"/>
      <c r="W967" s="55"/>
      <c r="X967" s="55"/>
      <c r="Y967" s="55"/>
      <c r="Z967" s="55"/>
      <c r="BR967" s="161"/>
    </row>
    <row r="968" spans="12:70" x14ac:dyDescent="0.25">
      <c r="L968" s="55"/>
      <c r="M968" s="55"/>
      <c r="N968" s="55"/>
      <c r="O968" s="55"/>
      <c r="P968" s="55"/>
      <c r="Q968" s="55"/>
      <c r="R968" s="55"/>
      <c r="S968" s="55"/>
      <c r="T968" s="55"/>
      <c r="U968" s="55"/>
      <c r="V968" s="55"/>
      <c r="W968" s="55"/>
      <c r="X968" s="55"/>
      <c r="Y968" s="55"/>
      <c r="Z968" s="55"/>
      <c r="BR968" s="161"/>
    </row>
    <row r="969" spans="12:70" x14ac:dyDescent="0.25">
      <c r="L969" s="55"/>
      <c r="M969" s="55"/>
      <c r="N969" s="55"/>
      <c r="O969" s="55"/>
      <c r="P969" s="55"/>
      <c r="Q969" s="55"/>
      <c r="R969" s="55"/>
      <c r="S969" s="55"/>
      <c r="T969" s="55"/>
      <c r="U969" s="55"/>
      <c r="V969" s="55"/>
      <c r="W969" s="55"/>
      <c r="X969" s="55"/>
      <c r="Y969" s="55"/>
      <c r="Z969" s="55"/>
      <c r="BR969" s="161"/>
    </row>
    <row r="970" spans="12:70" x14ac:dyDescent="0.25">
      <c r="L970" s="55"/>
      <c r="M970" s="55"/>
      <c r="N970" s="55"/>
      <c r="O970" s="55"/>
      <c r="P970" s="55"/>
      <c r="Q970" s="55"/>
      <c r="R970" s="55"/>
      <c r="S970" s="55"/>
      <c r="T970" s="55"/>
      <c r="U970" s="55"/>
      <c r="V970" s="55"/>
      <c r="W970" s="55"/>
      <c r="X970" s="55"/>
      <c r="Y970" s="55"/>
      <c r="Z970" s="55"/>
      <c r="BR970" s="161"/>
    </row>
    <row r="971" spans="12:70" x14ac:dyDescent="0.25">
      <c r="L971" s="55"/>
      <c r="M971" s="55"/>
      <c r="N971" s="55"/>
      <c r="O971" s="55"/>
      <c r="P971" s="55"/>
      <c r="Q971" s="55"/>
      <c r="R971" s="55"/>
      <c r="S971" s="55"/>
      <c r="T971" s="55"/>
      <c r="U971" s="55"/>
      <c r="V971" s="55"/>
      <c r="W971" s="55"/>
      <c r="X971" s="55"/>
      <c r="Y971" s="55"/>
      <c r="Z971" s="55"/>
      <c r="BR971" s="161"/>
    </row>
    <row r="972" spans="12:70" x14ac:dyDescent="0.25">
      <c r="L972" s="55"/>
      <c r="M972" s="55"/>
      <c r="N972" s="55"/>
      <c r="O972" s="55"/>
      <c r="P972" s="55"/>
      <c r="Q972" s="55"/>
      <c r="R972" s="55"/>
      <c r="S972" s="55"/>
      <c r="T972" s="55"/>
      <c r="U972" s="55"/>
      <c r="V972" s="55"/>
      <c r="W972" s="55"/>
      <c r="X972" s="55"/>
      <c r="Y972" s="55"/>
      <c r="Z972" s="55"/>
      <c r="BR972" s="161"/>
    </row>
    <row r="973" spans="12:70" x14ac:dyDescent="0.25">
      <c r="L973" s="55"/>
      <c r="M973" s="55"/>
      <c r="N973" s="55"/>
      <c r="O973" s="55"/>
      <c r="P973" s="55"/>
      <c r="Q973" s="55"/>
      <c r="R973" s="55"/>
      <c r="S973" s="55"/>
      <c r="T973" s="55"/>
      <c r="U973" s="55"/>
      <c r="V973" s="55"/>
      <c r="W973" s="55"/>
      <c r="X973" s="55"/>
      <c r="Y973" s="55"/>
      <c r="Z973" s="55"/>
      <c r="BR973" s="161"/>
    </row>
    <row r="974" spans="12:70" x14ac:dyDescent="0.25">
      <c r="L974" s="55"/>
      <c r="M974" s="55"/>
      <c r="N974" s="55"/>
      <c r="O974" s="55"/>
      <c r="P974" s="55"/>
      <c r="Q974" s="55"/>
      <c r="R974" s="55"/>
      <c r="S974" s="55"/>
      <c r="T974" s="55"/>
      <c r="U974" s="55"/>
      <c r="V974" s="55"/>
      <c r="W974" s="55"/>
      <c r="X974" s="55"/>
      <c r="Y974" s="55"/>
      <c r="Z974" s="55"/>
      <c r="BR974" s="161"/>
    </row>
    <row r="975" spans="12:70" x14ac:dyDescent="0.25">
      <c r="L975" s="55"/>
      <c r="M975" s="55"/>
      <c r="N975" s="55"/>
      <c r="O975" s="55"/>
      <c r="P975" s="55"/>
      <c r="Q975" s="55"/>
      <c r="R975" s="55"/>
      <c r="S975" s="55"/>
      <c r="T975" s="55"/>
      <c r="U975" s="55"/>
      <c r="V975" s="55"/>
      <c r="W975" s="55"/>
      <c r="X975" s="55"/>
      <c r="Y975" s="55"/>
      <c r="Z975" s="55"/>
      <c r="BR975" s="161"/>
    </row>
    <row r="976" spans="12:70" x14ac:dyDescent="0.25">
      <c r="L976" s="55"/>
      <c r="M976" s="55"/>
      <c r="N976" s="55"/>
      <c r="O976" s="55"/>
      <c r="P976" s="55"/>
      <c r="Q976" s="55"/>
      <c r="R976" s="55"/>
      <c r="S976" s="55"/>
      <c r="T976" s="55"/>
      <c r="U976" s="55"/>
      <c r="V976" s="55"/>
      <c r="W976" s="55"/>
      <c r="X976" s="55"/>
      <c r="Y976" s="55"/>
      <c r="Z976" s="55"/>
      <c r="BR976" s="161"/>
    </row>
    <row r="977" spans="12:70" x14ac:dyDescent="0.25">
      <c r="L977" s="55"/>
      <c r="M977" s="55"/>
      <c r="N977" s="55"/>
      <c r="O977" s="55"/>
      <c r="P977" s="55"/>
      <c r="Q977" s="55"/>
      <c r="R977" s="55"/>
      <c r="S977" s="55"/>
      <c r="T977" s="55"/>
      <c r="U977" s="55"/>
      <c r="V977" s="55"/>
      <c r="W977" s="55"/>
      <c r="X977" s="55"/>
      <c r="Y977" s="55"/>
      <c r="Z977" s="55"/>
      <c r="BR977" s="161"/>
    </row>
    <row r="978" spans="12:70" x14ac:dyDescent="0.25">
      <c r="L978" s="55"/>
      <c r="M978" s="55"/>
      <c r="N978" s="55"/>
      <c r="O978" s="55"/>
      <c r="P978" s="55"/>
      <c r="Q978" s="55"/>
      <c r="R978" s="55"/>
      <c r="S978" s="55"/>
      <c r="T978" s="55"/>
      <c r="U978" s="55"/>
      <c r="V978" s="55"/>
      <c r="W978" s="55"/>
      <c r="X978" s="55"/>
      <c r="Y978" s="55"/>
      <c r="Z978" s="55"/>
      <c r="BR978" s="161"/>
    </row>
    <row r="979" spans="12:70" x14ac:dyDescent="0.25">
      <c r="L979" s="55"/>
      <c r="M979" s="55"/>
      <c r="N979" s="55"/>
      <c r="O979" s="55"/>
      <c r="P979" s="55"/>
      <c r="Q979" s="55"/>
      <c r="R979" s="55"/>
      <c r="S979" s="55"/>
      <c r="T979" s="55"/>
      <c r="U979" s="55"/>
      <c r="V979" s="55"/>
      <c r="W979" s="55"/>
      <c r="X979" s="55"/>
      <c r="Y979" s="55"/>
      <c r="Z979" s="55"/>
      <c r="BR979" s="161"/>
    </row>
    <row r="980" spans="12:70" x14ac:dyDescent="0.25">
      <c r="L980" s="55"/>
      <c r="M980" s="55"/>
      <c r="N980" s="55"/>
      <c r="O980" s="55"/>
      <c r="P980" s="55"/>
      <c r="Q980" s="55"/>
      <c r="R980" s="55"/>
      <c r="S980" s="55"/>
      <c r="T980" s="55"/>
      <c r="U980" s="55"/>
      <c r="V980" s="55"/>
      <c r="W980" s="55"/>
      <c r="X980" s="55"/>
      <c r="Y980" s="55"/>
      <c r="Z980" s="55"/>
      <c r="BR980" s="161"/>
    </row>
    <row r="981" spans="12:70" x14ac:dyDescent="0.25">
      <c r="L981" s="55"/>
      <c r="M981" s="55"/>
      <c r="N981" s="55"/>
      <c r="O981" s="55"/>
      <c r="P981" s="55"/>
      <c r="Q981" s="55"/>
      <c r="R981" s="55"/>
      <c r="S981" s="55"/>
      <c r="T981" s="55"/>
      <c r="U981" s="55"/>
      <c r="V981" s="55"/>
      <c r="W981" s="55"/>
      <c r="X981" s="55"/>
      <c r="Y981" s="55"/>
      <c r="Z981" s="55"/>
      <c r="BR981" s="161"/>
    </row>
    <row r="982" spans="12:70" x14ac:dyDescent="0.25">
      <c r="L982" s="55"/>
      <c r="M982" s="55"/>
      <c r="N982" s="55"/>
      <c r="O982" s="55"/>
      <c r="P982" s="55"/>
      <c r="Q982" s="55"/>
      <c r="R982" s="55"/>
      <c r="S982" s="55"/>
      <c r="T982" s="55"/>
      <c r="U982" s="55"/>
      <c r="V982" s="55"/>
      <c r="W982" s="55"/>
      <c r="X982" s="55"/>
      <c r="Y982" s="55"/>
      <c r="Z982" s="55"/>
      <c r="BR982" s="161"/>
    </row>
    <row r="983" spans="12:70" x14ac:dyDescent="0.25">
      <c r="L983" s="55"/>
      <c r="M983" s="55"/>
      <c r="N983" s="55"/>
      <c r="O983" s="55"/>
      <c r="P983" s="55"/>
      <c r="Q983" s="55"/>
      <c r="R983" s="55"/>
      <c r="S983" s="55"/>
      <c r="T983" s="55"/>
      <c r="U983" s="55"/>
      <c r="V983" s="55"/>
      <c r="W983" s="55"/>
      <c r="X983" s="55"/>
      <c r="Y983" s="55"/>
      <c r="Z983" s="55"/>
      <c r="BR983" s="161"/>
    </row>
    <row r="984" spans="12:70" x14ac:dyDescent="0.25">
      <c r="L984" s="55"/>
      <c r="M984" s="55"/>
      <c r="N984" s="55"/>
      <c r="O984" s="55"/>
      <c r="P984" s="55"/>
      <c r="Q984" s="55"/>
      <c r="R984" s="55"/>
      <c r="S984" s="55"/>
      <c r="T984" s="55"/>
      <c r="U984" s="55"/>
      <c r="V984" s="55"/>
      <c r="W984" s="55"/>
      <c r="X984" s="55"/>
      <c r="Y984" s="55"/>
      <c r="Z984" s="55"/>
      <c r="BR984" s="161"/>
    </row>
    <row r="985" spans="12:70" x14ac:dyDescent="0.25">
      <c r="L985" s="55"/>
      <c r="M985" s="55"/>
      <c r="N985" s="55"/>
      <c r="O985" s="55"/>
      <c r="P985" s="55"/>
      <c r="Q985" s="55"/>
      <c r="R985" s="55"/>
      <c r="S985" s="55"/>
      <c r="T985" s="55"/>
      <c r="U985" s="55"/>
      <c r="V985" s="55"/>
      <c r="W985" s="55"/>
      <c r="X985" s="55"/>
      <c r="Y985" s="55"/>
      <c r="Z985" s="55"/>
      <c r="BR985" s="161"/>
    </row>
    <row r="986" spans="12:70" x14ac:dyDescent="0.25">
      <c r="L986" s="55"/>
      <c r="M986" s="55"/>
      <c r="N986" s="55"/>
      <c r="O986" s="55"/>
      <c r="P986" s="55"/>
      <c r="Q986" s="55"/>
      <c r="R986" s="55"/>
      <c r="S986" s="55"/>
      <c r="T986" s="55"/>
      <c r="U986" s="55"/>
      <c r="V986" s="55"/>
      <c r="W986" s="55"/>
      <c r="X986" s="55"/>
      <c r="Y986" s="55"/>
      <c r="Z986" s="55"/>
      <c r="BR986" s="161"/>
    </row>
    <row r="987" spans="12:70" x14ac:dyDescent="0.25">
      <c r="L987" s="55"/>
      <c r="M987" s="55"/>
      <c r="N987" s="55"/>
      <c r="O987" s="55"/>
      <c r="P987" s="55"/>
      <c r="Q987" s="55"/>
      <c r="R987" s="55"/>
      <c r="S987" s="55"/>
      <c r="T987" s="55"/>
      <c r="U987" s="55"/>
      <c r="V987" s="55"/>
      <c r="W987" s="55"/>
      <c r="X987" s="55"/>
      <c r="Y987" s="55"/>
      <c r="Z987" s="55"/>
      <c r="BR987" s="161"/>
    </row>
    <row r="988" spans="12:70" x14ac:dyDescent="0.25">
      <c r="L988" s="55"/>
      <c r="M988" s="55"/>
      <c r="N988" s="55"/>
      <c r="O988" s="55"/>
      <c r="P988" s="55"/>
      <c r="Q988" s="55"/>
      <c r="R988" s="55"/>
      <c r="S988" s="55"/>
      <c r="T988" s="55"/>
      <c r="U988" s="55"/>
      <c r="V988" s="55"/>
      <c r="W988" s="55"/>
      <c r="X988" s="55"/>
      <c r="Y988" s="55"/>
      <c r="Z988" s="55"/>
      <c r="BR988" s="161"/>
    </row>
    <row r="989" spans="12:70" x14ac:dyDescent="0.25">
      <c r="L989" s="55"/>
      <c r="M989" s="55"/>
      <c r="N989" s="55"/>
      <c r="O989" s="55"/>
      <c r="P989" s="55"/>
      <c r="Q989" s="55"/>
      <c r="R989" s="55"/>
      <c r="S989" s="55"/>
      <c r="T989" s="55"/>
      <c r="U989" s="55"/>
      <c r="V989" s="55"/>
      <c r="W989" s="55"/>
      <c r="X989" s="55"/>
      <c r="Y989" s="55"/>
      <c r="Z989" s="55"/>
      <c r="BR989" s="161"/>
    </row>
    <row r="990" spans="12:70" x14ac:dyDescent="0.25">
      <c r="L990" s="55"/>
      <c r="M990" s="55"/>
      <c r="N990" s="55"/>
      <c r="O990" s="55"/>
      <c r="P990" s="55"/>
      <c r="Q990" s="55"/>
      <c r="R990" s="55"/>
      <c r="S990" s="55"/>
      <c r="T990" s="55"/>
      <c r="U990" s="55"/>
      <c r="V990" s="55"/>
      <c r="W990" s="55"/>
      <c r="X990" s="55"/>
      <c r="Y990" s="55"/>
      <c r="Z990" s="55"/>
      <c r="BR990" s="161"/>
    </row>
    <row r="991" spans="12:70" x14ac:dyDescent="0.25">
      <c r="L991" s="55"/>
      <c r="M991" s="55"/>
      <c r="N991" s="55"/>
      <c r="O991" s="55"/>
      <c r="P991" s="55"/>
      <c r="Q991" s="55"/>
      <c r="R991" s="55"/>
      <c r="S991" s="55"/>
      <c r="T991" s="55"/>
      <c r="U991" s="55"/>
      <c r="V991" s="55"/>
      <c r="W991" s="55"/>
      <c r="X991" s="55"/>
      <c r="Y991" s="55"/>
      <c r="Z991" s="55"/>
      <c r="BR991" s="161"/>
    </row>
    <row r="992" spans="12:70" x14ac:dyDescent="0.25">
      <c r="L992" s="55"/>
      <c r="M992" s="55"/>
      <c r="N992" s="55"/>
      <c r="O992" s="55"/>
      <c r="P992" s="55"/>
      <c r="Q992" s="55"/>
      <c r="R992" s="55"/>
      <c r="S992" s="55"/>
      <c r="T992" s="55"/>
      <c r="U992" s="55"/>
      <c r="V992" s="55"/>
      <c r="W992" s="55"/>
      <c r="X992" s="55"/>
      <c r="Y992" s="55"/>
      <c r="Z992" s="55"/>
      <c r="BR992" s="161"/>
    </row>
    <row r="993" spans="12:70" x14ac:dyDescent="0.25">
      <c r="L993" s="55"/>
      <c r="M993" s="55"/>
      <c r="N993" s="55"/>
      <c r="O993" s="55"/>
      <c r="P993" s="55"/>
      <c r="Q993" s="55"/>
      <c r="R993" s="55"/>
      <c r="S993" s="55"/>
      <c r="T993" s="55"/>
      <c r="U993" s="55"/>
      <c r="V993" s="55"/>
      <c r="W993" s="55"/>
      <c r="X993" s="55"/>
      <c r="Y993" s="55"/>
      <c r="Z993" s="55"/>
      <c r="BR993" s="161"/>
    </row>
    <row r="994" spans="12:70" x14ac:dyDescent="0.25">
      <c r="L994" s="55"/>
      <c r="M994" s="55"/>
      <c r="N994" s="55"/>
      <c r="O994" s="55"/>
      <c r="P994" s="55"/>
      <c r="Q994" s="55"/>
      <c r="R994" s="55"/>
      <c r="S994" s="55"/>
      <c r="T994" s="55"/>
      <c r="U994" s="55"/>
      <c r="V994" s="55"/>
      <c r="W994" s="55"/>
      <c r="X994" s="55"/>
      <c r="Y994" s="55"/>
      <c r="Z994" s="55"/>
      <c r="BR994" s="161"/>
    </row>
    <row r="995" spans="12:70" x14ac:dyDescent="0.25">
      <c r="L995" s="55"/>
      <c r="M995" s="55"/>
      <c r="N995" s="55"/>
      <c r="O995" s="55"/>
      <c r="P995" s="55"/>
      <c r="Q995" s="55"/>
      <c r="R995" s="55"/>
      <c r="S995" s="55"/>
      <c r="T995" s="55"/>
      <c r="U995" s="55"/>
      <c r="V995" s="55"/>
      <c r="W995" s="55"/>
      <c r="X995" s="55"/>
      <c r="Y995" s="55"/>
      <c r="Z995" s="55"/>
      <c r="BR995" s="161"/>
    </row>
    <row r="996" spans="12:70" x14ac:dyDescent="0.25">
      <c r="L996" s="55"/>
      <c r="M996" s="55"/>
      <c r="N996" s="55"/>
      <c r="O996" s="55"/>
      <c r="P996" s="55"/>
      <c r="Q996" s="55"/>
      <c r="R996" s="55"/>
      <c r="S996" s="55"/>
      <c r="T996" s="55"/>
      <c r="U996" s="55"/>
      <c r="V996" s="55"/>
      <c r="W996" s="55"/>
      <c r="X996" s="55"/>
      <c r="Y996" s="55"/>
      <c r="Z996" s="55"/>
      <c r="BR996" s="161"/>
    </row>
    <row r="997" spans="12:70" x14ac:dyDescent="0.25">
      <c r="L997" s="55"/>
      <c r="M997" s="55"/>
      <c r="N997" s="55"/>
      <c r="O997" s="55"/>
      <c r="P997" s="55"/>
      <c r="Q997" s="55"/>
      <c r="R997" s="55"/>
      <c r="S997" s="55"/>
      <c r="T997" s="55"/>
      <c r="U997" s="55"/>
      <c r="V997" s="55"/>
      <c r="W997" s="55"/>
      <c r="X997" s="55"/>
      <c r="Y997" s="55"/>
      <c r="Z997" s="55"/>
      <c r="BR997" s="161"/>
    </row>
    <row r="998" spans="12:70" x14ac:dyDescent="0.25">
      <c r="L998" s="55"/>
      <c r="M998" s="55"/>
      <c r="N998" s="55"/>
      <c r="O998" s="55"/>
      <c r="P998" s="55"/>
      <c r="Q998" s="55"/>
      <c r="R998" s="55"/>
      <c r="S998" s="55"/>
      <c r="T998" s="55"/>
      <c r="U998" s="55"/>
      <c r="V998" s="55"/>
      <c r="W998" s="55"/>
      <c r="X998" s="55"/>
      <c r="Y998" s="55"/>
      <c r="Z998" s="55"/>
      <c r="BR998" s="161"/>
    </row>
    <row r="999" spans="12:70" x14ac:dyDescent="0.25">
      <c r="L999" s="55"/>
      <c r="M999" s="55"/>
      <c r="N999" s="55"/>
      <c r="O999" s="55"/>
      <c r="P999" s="55"/>
      <c r="Q999" s="55"/>
      <c r="R999" s="55"/>
      <c r="S999" s="55"/>
      <c r="T999" s="55"/>
      <c r="U999" s="55"/>
      <c r="V999" s="55"/>
      <c r="W999" s="55"/>
      <c r="X999" s="55"/>
      <c r="Y999" s="55"/>
      <c r="Z999" s="55"/>
      <c r="BR999" s="161"/>
    </row>
    <row r="1000" spans="12:70" x14ac:dyDescent="0.25">
      <c r="L1000" s="55"/>
      <c r="M1000" s="55"/>
      <c r="N1000" s="55"/>
      <c r="O1000" s="55"/>
      <c r="P1000" s="55"/>
      <c r="Q1000" s="55"/>
      <c r="R1000" s="55"/>
      <c r="S1000" s="55"/>
      <c r="T1000" s="55"/>
      <c r="U1000" s="55"/>
      <c r="V1000" s="55"/>
      <c r="W1000" s="55"/>
      <c r="X1000" s="55"/>
      <c r="Y1000" s="55"/>
      <c r="Z1000" s="55"/>
      <c r="BR1000" s="161"/>
    </row>
    <row r="1001" spans="12:70" x14ac:dyDescent="0.25">
      <c r="L1001" s="55"/>
      <c r="M1001" s="55"/>
      <c r="N1001" s="55"/>
      <c r="O1001" s="55"/>
      <c r="P1001" s="55"/>
      <c r="Q1001" s="55"/>
      <c r="R1001" s="55"/>
      <c r="S1001" s="55"/>
      <c r="T1001" s="55"/>
      <c r="U1001" s="55"/>
      <c r="V1001" s="55"/>
      <c r="W1001" s="55"/>
      <c r="X1001" s="55"/>
      <c r="Y1001" s="55"/>
      <c r="Z1001" s="55"/>
      <c r="BR1001" s="161"/>
    </row>
    <row r="1002" spans="12:70" x14ac:dyDescent="0.25">
      <c r="L1002" s="55"/>
      <c r="M1002" s="55"/>
      <c r="N1002" s="55"/>
      <c r="O1002" s="55"/>
      <c r="P1002" s="55"/>
      <c r="Q1002" s="55"/>
      <c r="R1002" s="55"/>
      <c r="S1002" s="55"/>
      <c r="T1002" s="55"/>
      <c r="U1002" s="55"/>
      <c r="V1002" s="55"/>
      <c r="W1002" s="55"/>
      <c r="X1002" s="55"/>
      <c r="Y1002" s="55"/>
      <c r="Z1002" s="55"/>
      <c r="BR1002" s="161"/>
    </row>
    <row r="1003" spans="12:70" x14ac:dyDescent="0.25">
      <c r="L1003" s="55"/>
      <c r="M1003" s="55"/>
      <c r="N1003" s="55"/>
      <c r="O1003" s="55"/>
      <c r="P1003" s="55"/>
      <c r="Q1003" s="55"/>
      <c r="R1003" s="55"/>
      <c r="S1003" s="55"/>
      <c r="T1003" s="55"/>
      <c r="U1003" s="55"/>
      <c r="V1003" s="55"/>
      <c r="W1003" s="55"/>
      <c r="X1003" s="55"/>
      <c r="Y1003" s="55"/>
      <c r="Z1003" s="55"/>
      <c r="BR1003" s="161"/>
    </row>
    <row r="1004" spans="12:70" x14ac:dyDescent="0.25">
      <c r="L1004" s="55"/>
      <c r="M1004" s="55"/>
      <c r="N1004" s="55"/>
      <c r="O1004" s="55"/>
      <c r="P1004" s="55"/>
      <c r="Q1004" s="55"/>
      <c r="R1004" s="55"/>
      <c r="S1004" s="55"/>
      <c r="T1004" s="55"/>
      <c r="U1004" s="55"/>
      <c r="V1004" s="55"/>
      <c r="W1004" s="55"/>
      <c r="X1004" s="55"/>
      <c r="Y1004" s="55"/>
      <c r="Z1004" s="55"/>
      <c r="BR1004" s="161"/>
    </row>
    <row r="1005" spans="12:70" x14ac:dyDescent="0.25">
      <c r="L1005" s="55"/>
      <c r="M1005" s="55"/>
      <c r="N1005" s="55"/>
      <c r="O1005" s="55"/>
      <c r="P1005" s="55"/>
      <c r="Q1005" s="55"/>
      <c r="R1005" s="55"/>
      <c r="S1005" s="55"/>
      <c r="T1005" s="55"/>
      <c r="U1005" s="55"/>
      <c r="V1005" s="55"/>
      <c r="W1005" s="55"/>
      <c r="X1005" s="55"/>
      <c r="Y1005" s="55"/>
      <c r="Z1005" s="55"/>
      <c r="BR1005" s="161"/>
    </row>
    <row r="1006" spans="12:70" x14ac:dyDescent="0.25">
      <c r="L1006" s="55"/>
      <c r="M1006" s="55"/>
      <c r="N1006" s="55"/>
      <c r="O1006" s="55"/>
      <c r="P1006" s="55"/>
      <c r="Q1006" s="55"/>
      <c r="R1006" s="55"/>
      <c r="S1006" s="55"/>
      <c r="T1006" s="55"/>
      <c r="U1006" s="55"/>
      <c r="V1006" s="55"/>
      <c r="W1006" s="55"/>
      <c r="X1006" s="55"/>
      <c r="Y1006" s="55"/>
      <c r="Z1006" s="55"/>
      <c r="BR1006" s="161"/>
    </row>
    <row r="1007" spans="12:70" x14ac:dyDescent="0.25">
      <c r="L1007" s="55"/>
      <c r="M1007" s="55"/>
      <c r="N1007" s="55"/>
      <c r="O1007" s="55"/>
      <c r="P1007" s="55"/>
      <c r="Q1007" s="55"/>
      <c r="R1007" s="55"/>
      <c r="S1007" s="55"/>
      <c r="T1007" s="55"/>
      <c r="U1007" s="55"/>
      <c r="V1007" s="55"/>
      <c r="W1007" s="55"/>
      <c r="X1007" s="55"/>
      <c r="Y1007" s="55"/>
      <c r="Z1007" s="55"/>
      <c r="BR1007" s="161"/>
    </row>
    <row r="1008" spans="12:70" x14ac:dyDescent="0.25">
      <c r="L1008" s="55"/>
      <c r="M1008" s="55"/>
      <c r="N1008" s="55"/>
      <c r="O1008" s="55"/>
      <c r="P1008" s="55"/>
      <c r="Q1008" s="55"/>
      <c r="R1008" s="55"/>
      <c r="S1008" s="55"/>
      <c r="T1008" s="55"/>
      <c r="U1008" s="55"/>
      <c r="V1008" s="55"/>
      <c r="W1008" s="55"/>
      <c r="X1008" s="55"/>
      <c r="Y1008" s="55"/>
      <c r="Z1008" s="55"/>
      <c r="BR1008" s="161"/>
    </row>
    <row r="1009" spans="12:70" x14ac:dyDescent="0.25">
      <c r="L1009" s="55"/>
      <c r="M1009" s="55"/>
      <c r="N1009" s="55"/>
      <c r="O1009" s="55"/>
      <c r="P1009" s="55"/>
      <c r="Q1009" s="55"/>
      <c r="R1009" s="55"/>
      <c r="S1009" s="55"/>
      <c r="T1009" s="55"/>
      <c r="U1009" s="55"/>
      <c r="V1009" s="55"/>
      <c r="W1009" s="55"/>
      <c r="X1009" s="55"/>
      <c r="Y1009" s="55"/>
      <c r="Z1009" s="55"/>
      <c r="BR1009" s="161"/>
    </row>
    <row r="1010" spans="12:70" x14ac:dyDescent="0.25">
      <c r="L1010" s="55"/>
      <c r="M1010" s="55"/>
      <c r="N1010" s="55"/>
      <c r="O1010" s="55"/>
      <c r="P1010" s="55"/>
      <c r="Q1010" s="55"/>
      <c r="R1010" s="55"/>
      <c r="S1010" s="55"/>
      <c r="T1010" s="55"/>
      <c r="U1010" s="55"/>
      <c r="V1010" s="55"/>
      <c r="W1010" s="55"/>
      <c r="X1010" s="55"/>
      <c r="Y1010" s="55"/>
      <c r="Z1010" s="55"/>
      <c r="BR1010" s="161"/>
    </row>
    <row r="1011" spans="12:70" x14ac:dyDescent="0.25">
      <c r="L1011" s="55"/>
      <c r="M1011" s="55"/>
      <c r="N1011" s="55"/>
      <c r="O1011" s="55"/>
      <c r="P1011" s="55"/>
      <c r="Q1011" s="55"/>
      <c r="R1011" s="55"/>
      <c r="S1011" s="55"/>
      <c r="T1011" s="55"/>
      <c r="U1011" s="55"/>
      <c r="V1011" s="55"/>
      <c r="W1011" s="55"/>
      <c r="X1011" s="55"/>
      <c r="Y1011" s="55"/>
      <c r="Z1011" s="55"/>
      <c r="BR1011" s="161"/>
    </row>
    <row r="1012" spans="12:70" x14ac:dyDescent="0.25">
      <c r="L1012" s="55"/>
      <c r="M1012" s="55"/>
      <c r="N1012" s="55"/>
      <c r="O1012" s="55"/>
      <c r="P1012" s="55"/>
      <c r="Q1012" s="55"/>
      <c r="R1012" s="55"/>
      <c r="S1012" s="55"/>
      <c r="T1012" s="55"/>
      <c r="U1012" s="55"/>
      <c r="V1012" s="55"/>
      <c r="W1012" s="55"/>
      <c r="X1012" s="55"/>
      <c r="Y1012" s="55"/>
      <c r="Z1012" s="55"/>
      <c r="BR1012" s="161"/>
    </row>
    <row r="1013" spans="12:70" x14ac:dyDescent="0.25">
      <c r="L1013" s="55"/>
      <c r="M1013" s="55"/>
      <c r="N1013" s="55"/>
      <c r="O1013" s="55"/>
      <c r="P1013" s="55"/>
      <c r="Q1013" s="55"/>
      <c r="R1013" s="55"/>
      <c r="S1013" s="55"/>
      <c r="T1013" s="55"/>
      <c r="U1013" s="55"/>
      <c r="V1013" s="55"/>
      <c r="W1013" s="55"/>
      <c r="X1013" s="55"/>
      <c r="Y1013" s="55"/>
      <c r="Z1013" s="55"/>
      <c r="BR1013" s="161"/>
    </row>
    <row r="1014" spans="12:70" x14ac:dyDescent="0.25">
      <c r="L1014" s="55"/>
      <c r="M1014" s="55"/>
      <c r="N1014" s="55"/>
      <c r="O1014" s="55"/>
      <c r="P1014" s="55"/>
      <c r="Q1014" s="55"/>
      <c r="R1014" s="55"/>
      <c r="S1014" s="55"/>
      <c r="T1014" s="55"/>
      <c r="U1014" s="55"/>
      <c r="V1014" s="55"/>
      <c r="W1014" s="55"/>
      <c r="X1014" s="55"/>
      <c r="Y1014" s="55"/>
      <c r="Z1014" s="55"/>
      <c r="BR1014" s="161"/>
    </row>
    <row r="1015" spans="12:70" x14ac:dyDescent="0.25">
      <c r="L1015" s="55"/>
      <c r="M1015" s="55"/>
      <c r="N1015" s="55"/>
      <c r="O1015" s="55"/>
      <c r="P1015" s="55"/>
      <c r="Q1015" s="55"/>
      <c r="R1015" s="55"/>
      <c r="S1015" s="55"/>
      <c r="T1015" s="55"/>
      <c r="U1015" s="55"/>
      <c r="V1015" s="55"/>
      <c r="W1015" s="55"/>
      <c r="X1015" s="55"/>
      <c r="Y1015" s="55"/>
      <c r="Z1015" s="55"/>
      <c r="BR1015" s="161"/>
    </row>
    <row r="1016" spans="12:70" x14ac:dyDescent="0.25">
      <c r="L1016" s="55"/>
      <c r="M1016" s="55"/>
      <c r="N1016" s="55"/>
      <c r="O1016" s="55"/>
      <c r="P1016" s="55"/>
      <c r="Q1016" s="55"/>
      <c r="R1016" s="55"/>
      <c r="S1016" s="55"/>
      <c r="T1016" s="55"/>
      <c r="U1016" s="55"/>
      <c r="V1016" s="55"/>
      <c r="W1016" s="55"/>
      <c r="X1016" s="55"/>
      <c r="Y1016" s="55"/>
      <c r="Z1016" s="55"/>
      <c r="BR1016" s="161"/>
    </row>
    <row r="1017" spans="12:70" x14ac:dyDescent="0.25">
      <c r="L1017" s="55"/>
      <c r="M1017" s="55"/>
      <c r="N1017" s="55"/>
      <c r="O1017" s="55"/>
      <c r="P1017" s="55"/>
      <c r="Q1017" s="55"/>
      <c r="R1017" s="55"/>
      <c r="S1017" s="55"/>
      <c r="T1017" s="55"/>
      <c r="U1017" s="55"/>
      <c r="V1017" s="55"/>
      <c r="W1017" s="55"/>
      <c r="X1017" s="55"/>
      <c r="Y1017" s="55"/>
      <c r="Z1017" s="55"/>
      <c r="BR1017" s="161"/>
    </row>
    <row r="1018" spans="12:70" x14ac:dyDescent="0.25">
      <c r="L1018" s="55"/>
      <c r="M1018" s="55"/>
      <c r="N1018" s="55"/>
      <c r="O1018" s="55"/>
      <c r="P1018" s="55"/>
      <c r="Q1018" s="55"/>
      <c r="R1018" s="55"/>
      <c r="S1018" s="55"/>
      <c r="T1018" s="55"/>
      <c r="U1018" s="55"/>
      <c r="V1018" s="55"/>
      <c r="W1018" s="55"/>
      <c r="X1018" s="55"/>
      <c r="Y1018" s="55"/>
      <c r="Z1018" s="55"/>
      <c r="BR1018" s="161"/>
    </row>
    <row r="1019" spans="12:70" x14ac:dyDescent="0.25">
      <c r="L1019" s="55"/>
      <c r="M1019" s="55"/>
      <c r="N1019" s="55"/>
      <c r="O1019" s="55"/>
      <c r="P1019" s="55"/>
      <c r="Q1019" s="55"/>
      <c r="R1019" s="55"/>
      <c r="S1019" s="55"/>
      <c r="T1019" s="55"/>
      <c r="U1019" s="55"/>
      <c r="V1019" s="55"/>
      <c r="W1019" s="55"/>
      <c r="X1019" s="55"/>
      <c r="Y1019" s="55"/>
      <c r="Z1019" s="55"/>
      <c r="BR1019" s="161"/>
    </row>
    <row r="1020" spans="12:70" x14ac:dyDescent="0.25">
      <c r="L1020" s="55"/>
      <c r="M1020" s="55"/>
      <c r="N1020" s="55"/>
      <c r="O1020" s="55"/>
      <c r="P1020" s="55"/>
      <c r="Q1020" s="55"/>
      <c r="R1020" s="55"/>
      <c r="S1020" s="55"/>
      <c r="T1020" s="55"/>
      <c r="U1020" s="55"/>
      <c r="V1020" s="55"/>
      <c r="W1020" s="55"/>
      <c r="X1020" s="55"/>
      <c r="Y1020" s="55"/>
      <c r="Z1020" s="55"/>
      <c r="BR1020" s="161"/>
    </row>
    <row r="1021" spans="12:70" x14ac:dyDescent="0.25">
      <c r="L1021" s="55"/>
      <c r="M1021" s="55"/>
      <c r="N1021" s="55"/>
      <c r="O1021" s="55"/>
      <c r="P1021" s="55"/>
      <c r="Q1021" s="55"/>
      <c r="R1021" s="55"/>
      <c r="S1021" s="55"/>
      <c r="T1021" s="55"/>
      <c r="U1021" s="55"/>
      <c r="V1021" s="55"/>
      <c r="W1021" s="55"/>
      <c r="X1021" s="55"/>
      <c r="Y1021" s="55"/>
      <c r="Z1021" s="55"/>
      <c r="BR1021" s="161"/>
    </row>
    <row r="1022" spans="12:70" x14ac:dyDescent="0.25">
      <c r="L1022" s="55"/>
      <c r="M1022" s="55"/>
      <c r="N1022" s="55"/>
      <c r="O1022" s="55"/>
      <c r="P1022" s="55"/>
      <c r="Q1022" s="55"/>
      <c r="R1022" s="55"/>
      <c r="S1022" s="55"/>
      <c r="T1022" s="55"/>
      <c r="U1022" s="55"/>
      <c r="V1022" s="55"/>
      <c r="W1022" s="55"/>
      <c r="X1022" s="55"/>
      <c r="Y1022" s="55"/>
      <c r="Z1022" s="55"/>
      <c r="BR1022" s="161"/>
    </row>
    <row r="1023" spans="12:70" x14ac:dyDescent="0.25">
      <c r="L1023" s="55"/>
      <c r="M1023" s="55"/>
      <c r="N1023" s="55"/>
      <c r="O1023" s="55"/>
      <c r="P1023" s="55"/>
      <c r="Q1023" s="55"/>
      <c r="R1023" s="55"/>
      <c r="S1023" s="55"/>
      <c r="T1023" s="55"/>
      <c r="U1023" s="55"/>
      <c r="V1023" s="55"/>
      <c r="W1023" s="55"/>
      <c r="X1023" s="55"/>
      <c r="Y1023" s="55"/>
      <c r="Z1023" s="55"/>
      <c r="BR1023" s="161"/>
    </row>
    <row r="1024" spans="12:70" x14ac:dyDescent="0.25">
      <c r="L1024" s="55"/>
      <c r="M1024" s="55"/>
      <c r="N1024" s="55"/>
      <c r="O1024" s="55"/>
      <c r="P1024" s="55"/>
      <c r="Q1024" s="55"/>
      <c r="R1024" s="55"/>
      <c r="S1024" s="55"/>
      <c r="T1024" s="55"/>
      <c r="U1024" s="55"/>
      <c r="V1024" s="55"/>
      <c r="W1024" s="55"/>
      <c r="X1024" s="55"/>
      <c r="Y1024" s="55"/>
      <c r="Z1024" s="55"/>
      <c r="BR1024" s="161"/>
    </row>
    <row r="1025" spans="12:70" x14ac:dyDescent="0.25">
      <c r="L1025" s="55"/>
      <c r="M1025" s="55"/>
      <c r="N1025" s="55"/>
      <c r="O1025" s="55"/>
      <c r="P1025" s="55"/>
      <c r="Q1025" s="55"/>
      <c r="R1025" s="55"/>
      <c r="S1025" s="55"/>
      <c r="T1025" s="55"/>
      <c r="U1025" s="55"/>
      <c r="V1025" s="55"/>
      <c r="W1025" s="55"/>
      <c r="X1025" s="55"/>
      <c r="Y1025" s="55"/>
      <c r="Z1025" s="55"/>
      <c r="BR1025" s="161"/>
    </row>
    <row r="1026" spans="12:70" x14ac:dyDescent="0.25">
      <c r="L1026" s="55"/>
      <c r="M1026" s="55"/>
      <c r="N1026" s="55"/>
      <c r="O1026" s="55"/>
      <c r="P1026" s="55"/>
      <c r="Q1026" s="55"/>
      <c r="R1026" s="55"/>
      <c r="S1026" s="55"/>
      <c r="T1026" s="55"/>
      <c r="U1026" s="55"/>
      <c r="V1026" s="55"/>
      <c r="W1026" s="55"/>
      <c r="X1026" s="55"/>
      <c r="Y1026" s="55"/>
      <c r="Z1026" s="55"/>
      <c r="BR1026" s="161"/>
    </row>
    <row r="1027" spans="12:70" x14ac:dyDescent="0.25">
      <c r="L1027" s="55"/>
      <c r="M1027" s="55"/>
      <c r="N1027" s="55"/>
      <c r="O1027" s="55"/>
      <c r="P1027" s="55"/>
      <c r="Q1027" s="55"/>
      <c r="R1027" s="55"/>
      <c r="S1027" s="55"/>
      <c r="T1027" s="55"/>
      <c r="U1027" s="55"/>
      <c r="V1027" s="55"/>
      <c r="W1027" s="55"/>
      <c r="X1027" s="55"/>
      <c r="Y1027" s="55"/>
      <c r="Z1027" s="55"/>
      <c r="BR1027" s="161"/>
    </row>
    <row r="1028" spans="12:70" x14ac:dyDescent="0.25">
      <c r="L1028" s="55"/>
      <c r="M1028" s="55"/>
      <c r="N1028" s="55"/>
      <c r="O1028" s="55"/>
      <c r="P1028" s="55"/>
      <c r="Q1028" s="55"/>
      <c r="R1028" s="55"/>
      <c r="S1028" s="55"/>
      <c r="T1028" s="55"/>
      <c r="U1028" s="55"/>
      <c r="V1028" s="55"/>
      <c r="W1028" s="55"/>
      <c r="X1028" s="55"/>
      <c r="Y1028" s="55"/>
      <c r="Z1028" s="55"/>
      <c r="BR1028" s="161"/>
    </row>
    <row r="1029" spans="12:70" x14ac:dyDescent="0.25">
      <c r="L1029" s="55"/>
      <c r="M1029" s="55"/>
      <c r="N1029" s="55"/>
      <c r="O1029" s="55"/>
      <c r="P1029" s="55"/>
      <c r="Q1029" s="55"/>
      <c r="R1029" s="55"/>
      <c r="S1029" s="55"/>
      <c r="T1029" s="55"/>
      <c r="U1029" s="55"/>
      <c r="V1029" s="55"/>
      <c r="W1029" s="55"/>
      <c r="X1029" s="55"/>
      <c r="Y1029" s="55"/>
      <c r="Z1029" s="55"/>
      <c r="BR1029" s="161"/>
    </row>
    <row r="1030" spans="12:70" x14ac:dyDescent="0.25">
      <c r="L1030" s="55"/>
      <c r="M1030" s="55"/>
      <c r="N1030" s="55"/>
      <c r="O1030" s="55"/>
      <c r="P1030" s="55"/>
      <c r="Q1030" s="55"/>
      <c r="R1030" s="55"/>
      <c r="S1030" s="55"/>
      <c r="T1030" s="55"/>
      <c r="U1030" s="55"/>
      <c r="V1030" s="55"/>
      <c r="W1030" s="55"/>
      <c r="X1030" s="55"/>
      <c r="Y1030" s="55"/>
      <c r="Z1030" s="55"/>
      <c r="BR1030" s="161"/>
    </row>
    <row r="1031" spans="12:70" x14ac:dyDescent="0.25">
      <c r="L1031" s="55"/>
      <c r="M1031" s="55"/>
      <c r="N1031" s="55"/>
      <c r="O1031" s="55"/>
      <c r="P1031" s="55"/>
      <c r="Q1031" s="55"/>
      <c r="R1031" s="55"/>
      <c r="S1031" s="55"/>
      <c r="T1031" s="55"/>
      <c r="U1031" s="55"/>
      <c r="V1031" s="55"/>
      <c r="W1031" s="55"/>
      <c r="X1031" s="55"/>
      <c r="Y1031" s="55"/>
      <c r="Z1031" s="55"/>
      <c r="BR1031" s="161"/>
    </row>
    <row r="1032" spans="12:70" x14ac:dyDescent="0.25">
      <c r="L1032" s="55"/>
      <c r="M1032" s="55"/>
      <c r="N1032" s="55"/>
      <c r="O1032" s="55"/>
      <c r="P1032" s="55"/>
      <c r="Q1032" s="55"/>
      <c r="R1032" s="55"/>
      <c r="S1032" s="55"/>
      <c r="T1032" s="55"/>
      <c r="U1032" s="55"/>
      <c r="V1032" s="55"/>
      <c r="W1032" s="55"/>
      <c r="X1032" s="55"/>
      <c r="Y1032" s="55"/>
      <c r="Z1032" s="55"/>
      <c r="BR1032" s="161"/>
    </row>
    <row r="1033" spans="12:70" x14ac:dyDescent="0.25">
      <c r="L1033" s="55"/>
      <c r="M1033" s="55"/>
      <c r="N1033" s="55"/>
      <c r="O1033" s="55"/>
      <c r="P1033" s="55"/>
      <c r="Q1033" s="55"/>
      <c r="R1033" s="55"/>
      <c r="S1033" s="55"/>
      <c r="T1033" s="55"/>
      <c r="U1033" s="55"/>
      <c r="V1033" s="55"/>
      <c r="W1033" s="55"/>
      <c r="X1033" s="55"/>
      <c r="Y1033" s="55"/>
      <c r="Z1033" s="55"/>
      <c r="BR1033" s="161"/>
    </row>
    <row r="1034" spans="12:70" x14ac:dyDescent="0.25">
      <c r="L1034" s="55"/>
      <c r="M1034" s="55"/>
      <c r="N1034" s="55"/>
      <c r="O1034" s="55"/>
      <c r="P1034" s="55"/>
      <c r="Q1034" s="55"/>
      <c r="R1034" s="55"/>
      <c r="S1034" s="55"/>
      <c r="T1034" s="55"/>
      <c r="U1034" s="55"/>
      <c r="V1034" s="55"/>
      <c r="W1034" s="55"/>
      <c r="X1034" s="55"/>
      <c r="Y1034" s="55"/>
      <c r="Z1034" s="55"/>
      <c r="BR1034" s="161"/>
    </row>
    <row r="1035" spans="12:70" x14ac:dyDescent="0.25">
      <c r="L1035" s="55"/>
      <c r="M1035" s="55"/>
      <c r="N1035" s="55"/>
      <c r="O1035" s="55"/>
      <c r="P1035" s="55"/>
      <c r="Q1035" s="55"/>
      <c r="R1035" s="55"/>
      <c r="S1035" s="55"/>
      <c r="T1035" s="55"/>
      <c r="U1035" s="55"/>
      <c r="V1035" s="55"/>
      <c r="W1035" s="55"/>
      <c r="X1035" s="55"/>
      <c r="Y1035" s="55"/>
      <c r="Z1035" s="55"/>
      <c r="BR1035" s="161"/>
    </row>
    <row r="1036" spans="12:70" x14ac:dyDescent="0.25">
      <c r="L1036" s="55"/>
      <c r="M1036" s="55"/>
      <c r="N1036" s="55"/>
      <c r="O1036" s="55"/>
      <c r="P1036" s="55"/>
      <c r="Q1036" s="55"/>
      <c r="R1036" s="55"/>
      <c r="S1036" s="55"/>
      <c r="T1036" s="55"/>
      <c r="U1036" s="55"/>
      <c r="V1036" s="55"/>
      <c r="W1036" s="55"/>
      <c r="X1036" s="55"/>
      <c r="Y1036" s="55"/>
      <c r="Z1036" s="55"/>
      <c r="BR1036" s="161"/>
    </row>
    <row r="1037" spans="12:70" x14ac:dyDescent="0.25">
      <c r="L1037" s="55"/>
      <c r="M1037" s="55"/>
      <c r="N1037" s="55"/>
      <c r="O1037" s="55"/>
      <c r="P1037" s="55"/>
      <c r="Q1037" s="55"/>
      <c r="R1037" s="55"/>
      <c r="S1037" s="55"/>
      <c r="T1037" s="55"/>
      <c r="U1037" s="55"/>
      <c r="V1037" s="55"/>
      <c r="W1037" s="55"/>
      <c r="X1037" s="55"/>
      <c r="Y1037" s="55"/>
      <c r="Z1037" s="55"/>
      <c r="BR1037" s="161"/>
    </row>
    <row r="1038" spans="12:70" x14ac:dyDescent="0.25">
      <c r="L1038" s="55"/>
      <c r="M1038" s="55"/>
      <c r="N1038" s="55"/>
      <c r="O1038" s="55"/>
      <c r="P1038" s="55"/>
      <c r="Q1038" s="55"/>
      <c r="R1038" s="55"/>
      <c r="S1038" s="55"/>
      <c r="T1038" s="55"/>
      <c r="U1038" s="55"/>
      <c r="V1038" s="55"/>
      <c r="W1038" s="55"/>
      <c r="X1038" s="55"/>
      <c r="Y1038" s="55"/>
      <c r="Z1038" s="55"/>
      <c r="BR1038" s="161"/>
    </row>
    <row r="1039" spans="12:70" x14ac:dyDescent="0.25">
      <c r="L1039" s="55"/>
      <c r="M1039" s="55"/>
      <c r="N1039" s="55"/>
      <c r="O1039" s="55"/>
      <c r="P1039" s="55"/>
      <c r="Q1039" s="55"/>
      <c r="R1039" s="55"/>
      <c r="S1039" s="55"/>
      <c r="T1039" s="55"/>
      <c r="U1039" s="55"/>
      <c r="V1039" s="55"/>
      <c r="W1039" s="55"/>
      <c r="X1039" s="55"/>
      <c r="Y1039" s="55"/>
      <c r="Z1039" s="55"/>
      <c r="BR1039" s="161"/>
    </row>
    <row r="1040" spans="12:70" x14ac:dyDescent="0.25">
      <c r="L1040" s="55"/>
      <c r="M1040" s="55"/>
      <c r="N1040" s="55"/>
      <c r="O1040" s="55"/>
      <c r="P1040" s="55"/>
      <c r="Q1040" s="55"/>
      <c r="R1040" s="55"/>
      <c r="S1040" s="55"/>
      <c r="T1040" s="55"/>
      <c r="U1040" s="55"/>
      <c r="V1040" s="55"/>
      <c r="W1040" s="55"/>
      <c r="X1040" s="55"/>
      <c r="Y1040" s="55"/>
      <c r="Z1040" s="55"/>
      <c r="BR1040" s="161"/>
    </row>
    <row r="1041" spans="12:70" x14ac:dyDescent="0.25">
      <c r="L1041" s="55"/>
      <c r="M1041" s="55"/>
      <c r="N1041" s="55"/>
      <c r="O1041" s="55"/>
      <c r="P1041" s="55"/>
      <c r="Q1041" s="55"/>
      <c r="R1041" s="55"/>
      <c r="S1041" s="55"/>
      <c r="T1041" s="55"/>
      <c r="U1041" s="55"/>
      <c r="V1041" s="55"/>
      <c r="W1041" s="55"/>
      <c r="X1041" s="55"/>
      <c r="Y1041" s="55"/>
      <c r="Z1041" s="55"/>
      <c r="BR1041" s="161"/>
    </row>
    <row r="1042" spans="12:70" x14ac:dyDescent="0.25">
      <c r="L1042" s="55"/>
      <c r="M1042" s="55"/>
      <c r="N1042" s="55"/>
      <c r="O1042" s="55"/>
      <c r="P1042" s="55"/>
      <c r="Q1042" s="55"/>
      <c r="R1042" s="55"/>
      <c r="S1042" s="55"/>
      <c r="T1042" s="55"/>
      <c r="U1042" s="55"/>
      <c r="V1042" s="55"/>
      <c r="W1042" s="55"/>
      <c r="X1042" s="55"/>
      <c r="Y1042" s="55"/>
      <c r="Z1042" s="55"/>
      <c r="BR1042" s="161"/>
    </row>
    <row r="1043" spans="12:70" x14ac:dyDescent="0.25">
      <c r="L1043" s="55"/>
      <c r="M1043" s="55"/>
      <c r="N1043" s="55"/>
      <c r="O1043" s="55"/>
      <c r="P1043" s="55"/>
      <c r="Q1043" s="55"/>
      <c r="R1043" s="55"/>
      <c r="S1043" s="55"/>
      <c r="T1043" s="55"/>
      <c r="U1043" s="55"/>
      <c r="V1043" s="55"/>
      <c r="W1043" s="55"/>
      <c r="X1043" s="55"/>
      <c r="Y1043" s="55"/>
      <c r="Z1043" s="55"/>
      <c r="BR1043" s="161"/>
    </row>
    <row r="1044" spans="12:70" x14ac:dyDescent="0.25">
      <c r="L1044" s="55"/>
      <c r="M1044" s="55"/>
      <c r="N1044" s="55"/>
      <c r="O1044" s="55"/>
      <c r="P1044" s="55"/>
      <c r="Q1044" s="55"/>
      <c r="R1044" s="55"/>
      <c r="S1044" s="55"/>
      <c r="T1044" s="55"/>
      <c r="U1044" s="55"/>
      <c r="V1044" s="55"/>
      <c r="W1044" s="55"/>
      <c r="X1044" s="55"/>
      <c r="Y1044" s="55"/>
      <c r="Z1044" s="55"/>
      <c r="BR1044" s="161"/>
    </row>
    <row r="1045" spans="12:70" x14ac:dyDescent="0.25">
      <c r="L1045" s="55"/>
      <c r="M1045" s="55"/>
      <c r="N1045" s="55"/>
      <c r="O1045" s="55"/>
      <c r="P1045" s="55"/>
      <c r="Q1045" s="55"/>
      <c r="R1045" s="55"/>
      <c r="S1045" s="55"/>
      <c r="T1045" s="55"/>
      <c r="U1045" s="55"/>
      <c r="V1045" s="55"/>
      <c r="W1045" s="55"/>
      <c r="X1045" s="55"/>
      <c r="Y1045" s="55"/>
      <c r="Z1045" s="55"/>
      <c r="BR1045" s="161"/>
    </row>
    <row r="1046" spans="12:70" x14ac:dyDescent="0.25">
      <c r="L1046" s="55"/>
      <c r="M1046" s="55"/>
      <c r="N1046" s="55"/>
      <c r="O1046" s="55"/>
      <c r="P1046" s="55"/>
      <c r="Q1046" s="55"/>
      <c r="R1046" s="55"/>
      <c r="S1046" s="55"/>
      <c r="T1046" s="55"/>
      <c r="U1046" s="55"/>
      <c r="V1046" s="55"/>
      <c r="W1046" s="55"/>
      <c r="X1046" s="55"/>
      <c r="Y1046" s="55"/>
      <c r="Z1046" s="55"/>
      <c r="BR1046" s="161"/>
    </row>
    <row r="1047" spans="12:70" x14ac:dyDescent="0.25">
      <c r="L1047" s="55"/>
      <c r="M1047" s="55"/>
      <c r="N1047" s="55"/>
      <c r="O1047" s="55"/>
      <c r="P1047" s="55"/>
      <c r="Q1047" s="55"/>
      <c r="R1047" s="55"/>
      <c r="S1047" s="55"/>
      <c r="T1047" s="55"/>
      <c r="U1047" s="55"/>
      <c r="V1047" s="55"/>
      <c r="W1047" s="55"/>
      <c r="X1047" s="55"/>
      <c r="Y1047" s="55"/>
      <c r="Z1047" s="55"/>
      <c r="BR1047" s="161"/>
    </row>
    <row r="1048" spans="12:70" x14ac:dyDescent="0.25">
      <c r="L1048" s="55"/>
      <c r="M1048" s="55"/>
      <c r="N1048" s="55"/>
      <c r="O1048" s="55"/>
      <c r="P1048" s="55"/>
      <c r="Q1048" s="55"/>
      <c r="R1048" s="55"/>
      <c r="S1048" s="55"/>
      <c r="T1048" s="55"/>
      <c r="U1048" s="55"/>
      <c r="V1048" s="55"/>
      <c r="W1048" s="55"/>
      <c r="X1048" s="55"/>
      <c r="Y1048" s="55"/>
      <c r="Z1048" s="55"/>
      <c r="BR1048" s="161"/>
    </row>
    <row r="1049" spans="12:70" x14ac:dyDescent="0.25">
      <c r="L1049" s="55"/>
      <c r="M1049" s="55"/>
      <c r="N1049" s="55"/>
      <c r="O1049" s="55"/>
      <c r="P1049" s="55"/>
      <c r="Q1049" s="55"/>
      <c r="R1049" s="55"/>
      <c r="S1049" s="55"/>
      <c r="T1049" s="55"/>
      <c r="U1049" s="55"/>
      <c r="V1049" s="55"/>
      <c r="W1049" s="55"/>
      <c r="X1049" s="55"/>
      <c r="Y1049" s="55"/>
      <c r="Z1049" s="55"/>
      <c r="BR1049" s="161"/>
    </row>
    <row r="1050" spans="12:70" x14ac:dyDescent="0.25">
      <c r="L1050" s="55"/>
      <c r="M1050" s="55"/>
      <c r="N1050" s="55"/>
      <c r="O1050" s="55"/>
      <c r="P1050" s="55"/>
      <c r="Q1050" s="55"/>
      <c r="R1050" s="55"/>
      <c r="S1050" s="55"/>
      <c r="T1050" s="55"/>
      <c r="U1050" s="55"/>
      <c r="V1050" s="55"/>
      <c r="W1050" s="55"/>
      <c r="X1050" s="55"/>
      <c r="Y1050" s="55"/>
      <c r="Z1050" s="55"/>
      <c r="BR1050" s="161"/>
    </row>
    <row r="1051" spans="12:70" x14ac:dyDescent="0.25">
      <c r="L1051" s="55"/>
      <c r="M1051" s="55"/>
      <c r="N1051" s="55"/>
      <c r="O1051" s="55"/>
      <c r="P1051" s="55"/>
      <c r="Q1051" s="55"/>
      <c r="R1051" s="55"/>
      <c r="S1051" s="55"/>
      <c r="T1051" s="55"/>
      <c r="U1051" s="55"/>
      <c r="V1051" s="55"/>
      <c r="W1051" s="55"/>
      <c r="X1051" s="55"/>
      <c r="Y1051" s="55"/>
      <c r="Z1051" s="55"/>
      <c r="BR1051" s="161"/>
    </row>
    <row r="1052" spans="12:70" x14ac:dyDescent="0.25">
      <c r="L1052" s="55"/>
      <c r="M1052" s="55"/>
      <c r="N1052" s="55"/>
      <c r="O1052" s="55"/>
      <c r="P1052" s="55"/>
      <c r="Q1052" s="55"/>
      <c r="R1052" s="55"/>
      <c r="S1052" s="55"/>
      <c r="T1052" s="55"/>
      <c r="U1052" s="55"/>
      <c r="V1052" s="55"/>
      <c r="W1052" s="55"/>
      <c r="X1052" s="55"/>
      <c r="Y1052" s="55"/>
      <c r="Z1052" s="55"/>
      <c r="BR1052" s="161"/>
    </row>
    <row r="1053" spans="12:70" x14ac:dyDescent="0.25">
      <c r="L1053" s="55"/>
      <c r="M1053" s="55"/>
      <c r="N1053" s="55"/>
      <c r="O1053" s="55"/>
      <c r="P1053" s="55"/>
      <c r="Q1053" s="55"/>
      <c r="R1053" s="55"/>
      <c r="S1053" s="55"/>
      <c r="T1053" s="55"/>
      <c r="U1053" s="55"/>
      <c r="V1053" s="55"/>
      <c r="W1053" s="55"/>
      <c r="X1053" s="55"/>
      <c r="Y1053" s="55"/>
      <c r="Z1053" s="55"/>
      <c r="BR1053" s="161"/>
    </row>
    <row r="1054" spans="12:70" x14ac:dyDescent="0.25">
      <c r="L1054" s="55"/>
      <c r="M1054" s="55"/>
      <c r="N1054" s="55"/>
      <c r="O1054" s="55"/>
      <c r="P1054" s="55"/>
      <c r="Q1054" s="55"/>
      <c r="R1054" s="55"/>
      <c r="S1054" s="55"/>
      <c r="T1054" s="55"/>
      <c r="U1054" s="55"/>
      <c r="V1054" s="55"/>
      <c r="W1054" s="55"/>
      <c r="X1054" s="55"/>
      <c r="Y1054" s="55"/>
      <c r="Z1054" s="55"/>
      <c r="BR1054" s="161"/>
    </row>
    <row r="1055" spans="12:70" x14ac:dyDescent="0.25">
      <c r="L1055" s="55"/>
      <c r="M1055" s="55"/>
      <c r="N1055" s="55"/>
      <c r="O1055" s="55"/>
      <c r="P1055" s="55"/>
      <c r="Q1055" s="55"/>
      <c r="R1055" s="55"/>
      <c r="S1055" s="55"/>
      <c r="T1055" s="55"/>
      <c r="U1055" s="55"/>
      <c r="V1055" s="55"/>
      <c r="W1055" s="55"/>
      <c r="X1055" s="55"/>
      <c r="Y1055" s="55"/>
      <c r="Z1055" s="55"/>
      <c r="BR1055" s="161"/>
    </row>
    <row r="1056" spans="12:70" x14ac:dyDescent="0.25">
      <c r="L1056" s="55"/>
      <c r="M1056" s="55"/>
      <c r="N1056" s="55"/>
      <c r="O1056" s="55"/>
      <c r="P1056" s="55"/>
      <c r="Q1056" s="55"/>
      <c r="R1056" s="55"/>
      <c r="S1056" s="55"/>
      <c r="T1056" s="55"/>
      <c r="U1056" s="55"/>
      <c r="V1056" s="55"/>
      <c r="W1056" s="55"/>
      <c r="X1056" s="55"/>
      <c r="Y1056" s="55"/>
      <c r="Z1056" s="55"/>
      <c r="BR1056" s="161"/>
    </row>
    <row r="1057" spans="12:70" x14ac:dyDescent="0.25">
      <c r="L1057" s="55"/>
      <c r="M1057" s="55"/>
      <c r="N1057" s="55"/>
      <c r="O1057" s="55"/>
      <c r="P1057" s="55"/>
      <c r="Q1057" s="55"/>
      <c r="R1057" s="55"/>
      <c r="S1057" s="55"/>
      <c r="T1057" s="55"/>
      <c r="U1057" s="55"/>
      <c r="V1057" s="55"/>
      <c r="W1057" s="55"/>
      <c r="X1057" s="55"/>
      <c r="Y1057" s="55"/>
      <c r="Z1057" s="55"/>
      <c r="BR1057" s="161"/>
    </row>
    <row r="1058" spans="12:70" x14ac:dyDescent="0.25">
      <c r="L1058" s="55"/>
      <c r="M1058" s="55"/>
      <c r="N1058" s="55"/>
      <c r="O1058" s="55"/>
      <c r="P1058" s="55"/>
      <c r="Q1058" s="55"/>
      <c r="R1058" s="55"/>
      <c r="S1058" s="55"/>
      <c r="T1058" s="55"/>
      <c r="U1058" s="55"/>
      <c r="V1058" s="55"/>
      <c r="W1058" s="55"/>
      <c r="X1058" s="55"/>
      <c r="Y1058" s="55"/>
      <c r="Z1058" s="55"/>
      <c r="BR1058" s="161"/>
    </row>
    <row r="1059" spans="12:70" x14ac:dyDescent="0.25">
      <c r="L1059" s="55"/>
      <c r="M1059" s="55"/>
      <c r="N1059" s="55"/>
      <c r="O1059" s="55"/>
      <c r="P1059" s="55"/>
      <c r="Q1059" s="55"/>
      <c r="R1059" s="55"/>
      <c r="S1059" s="55"/>
      <c r="T1059" s="55"/>
      <c r="U1059" s="55"/>
      <c r="V1059" s="55"/>
      <c r="W1059" s="55"/>
      <c r="X1059" s="55"/>
      <c r="Y1059" s="55"/>
      <c r="Z1059" s="55"/>
      <c r="BR1059" s="161"/>
    </row>
    <row r="1060" spans="12:70" x14ac:dyDescent="0.25">
      <c r="L1060" s="55"/>
      <c r="M1060" s="55"/>
      <c r="N1060" s="55"/>
      <c r="O1060" s="55"/>
      <c r="P1060" s="55"/>
      <c r="Q1060" s="55"/>
      <c r="R1060" s="55"/>
      <c r="S1060" s="55"/>
      <c r="T1060" s="55"/>
      <c r="U1060" s="55"/>
      <c r="V1060" s="55"/>
      <c r="W1060" s="55"/>
      <c r="X1060" s="55"/>
      <c r="Y1060" s="55"/>
      <c r="Z1060" s="55"/>
      <c r="BR1060" s="161"/>
    </row>
    <row r="1061" spans="12:70" x14ac:dyDescent="0.25">
      <c r="L1061" s="55"/>
      <c r="M1061" s="55"/>
      <c r="N1061" s="55"/>
      <c r="O1061" s="55"/>
      <c r="P1061" s="55"/>
      <c r="Q1061" s="55"/>
      <c r="R1061" s="55"/>
      <c r="S1061" s="55"/>
      <c r="T1061" s="55"/>
      <c r="U1061" s="55"/>
      <c r="V1061" s="55"/>
      <c r="W1061" s="55"/>
      <c r="X1061" s="55"/>
      <c r="Y1061" s="55"/>
      <c r="Z1061" s="55"/>
      <c r="BR1061" s="161"/>
    </row>
    <row r="1062" spans="12:70" x14ac:dyDescent="0.25">
      <c r="L1062" s="55"/>
      <c r="M1062" s="55"/>
      <c r="N1062" s="55"/>
      <c r="O1062" s="55"/>
      <c r="P1062" s="55"/>
      <c r="Q1062" s="55"/>
      <c r="R1062" s="55"/>
      <c r="S1062" s="55"/>
      <c r="T1062" s="55"/>
      <c r="U1062" s="55"/>
      <c r="V1062" s="55"/>
      <c r="W1062" s="55"/>
      <c r="X1062" s="55"/>
      <c r="Y1062" s="55"/>
      <c r="Z1062" s="55"/>
      <c r="BR1062" s="161"/>
    </row>
    <row r="1063" spans="12:70" x14ac:dyDescent="0.25">
      <c r="L1063" s="55"/>
      <c r="M1063" s="55"/>
      <c r="N1063" s="55"/>
      <c r="O1063" s="55"/>
      <c r="P1063" s="55"/>
      <c r="Q1063" s="55"/>
      <c r="R1063" s="55"/>
      <c r="S1063" s="55"/>
      <c r="T1063" s="55"/>
      <c r="U1063" s="55"/>
      <c r="V1063" s="55"/>
      <c r="W1063" s="55"/>
      <c r="X1063" s="55"/>
      <c r="Y1063" s="55"/>
      <c r="Z1063" s="55"/>
      <c r="BR1063" s="161"/>
    </row>
    <row r="1064" spans="12:70" x14ac:dyDescent="0.25">
      <c r="L1064" s="55"/>
      <c r="M1064" s="55"/>
      <c r="N1064" s="55"/>
      <c r="O1064" s="55"/>
      <c r="P1064" s="55"/>
      <c r="Q1064" s="55"/>
      <c r="R1064" s="55"/>
      <c r="S1064" s="55"/>
      <c r="T1064" s="55"/>
      <c r="U1064" s="55"/>
      <c r="V1064" s="55"/>
      <c r="W1064" s="55"/>
      <c r="X1064" s="55"/>
      <c r="Y1064" s="55"/>
      <c r="Z1064" s="55"/>
      <c r="BR1064" s="161"/>
    </row>
    <row r="1065" spans="12:70" x14ac:dyDescent="0.25">
      <c r="L1065" s="55"/>
      <c r="M1065" s="55"/>
      <c r="N1065" s="55"/>
      <c r="O1065" s="55"/>
      <c r="P1065" s="55"/>
      <c r="Q1065" s="55"/>
      <c r="R1065" s="55"/>
      <c r="S1065" s="55"/>
      <c r="T1065" s="55"/>
      <c r="U1065" s="55"/>
      <c r="V1065" s="55"/>
      <c r="W1065" s="55"/>
      <c r="X1065" s="55"/>
      <c r="Y1065" s="55"/>
      <c r="Z1065" s="55"/>
      <c r="BR1065" s="161"/>
    </row>
    <row r="1066" spans="12:70" x14ac:dyDescent="0.25">
      <c r="L1066" s="55"/>
      <c r="M1066" s="55"/>
      <c r="N1066" s="55"/>
      <c r="O1066" s="55"/>
      <c r="P1066" s="55"/>
      <c r="Q1066" s="55"/>
      <c r="R1066" s="55"/>
      <c r="S1066" s="55"/>
      <c r="T1066" s="55"/>
      <c r="U1066" s="55"/>
      <c r="V1066" s="55"/>
      <c r="W1066" s="55"/>
      <c r="X1066" s="55"/>
      <c r="Y1066" s="55"/>
      <c r="Z1066" s="55"/>
      <c r="BR1066" s="161"/>
    </row>
    <row r="1067" spans="12:70" x14ac:dyDescent="0.25">
      <c r="L1067" s="55"/>
      <c r="M1067" s="55"/>
      <c r="N1067" s="55"/>
      <c r="O1067" s="55"/>
      <c r="P1067" s="55"/>
      <c r="Q1067" s="55"/>
      <c r="R1067" s="55"/>
      <c r="S1067" s="55"/>
      <c r="T1067" s="55"/>
      <c r="U1067" s="55"/>
      <c r="V1067" s="55"/>
      <c r="W1067" s="55"/>
      <c r="X1067" s="55"/>
      <c r="Y1067" s="55"/>
      <c r="Z1067" s="55"/>
      <c r="BR1067" s="161"/>
    </row>
    <row r="1068" spans="12:70" x14ac:dyDescent="0.25">
      <c r="L1068" s="55"/>
      <c r="M1068" s="55"/>
      <c r="N1068" s="55"/>
      <c r="O1068" s="55"/>
      <c r="P1068" s="55"/>
      <c r="Q1068" s="55"/>
      <c r="R1068" s="55"/>
      <c r="S1068" s="55"/>
      <c r="T1068" s="55"/>
      <c r="U1068" s="55"/>
      <c r="V1068" s="55"/>
      <c r="W1068" s="55"/>
      <c r="X1068" s="55"/>
      <c r="Y1068" s="55"/>
      <c r="Z1068" s="55"/>
      <c r="BR1068" s="161"/>
    </row>
    <row r="1069" spans="12:70" x14ac:dyDescent="0.25">
      <c r="L1069" s="55"/>
      <c r="M1069" s="55"/>
      <c r="N1069" s="55"/>
      <c r="O1069" s="55"/>
      <c r="P1069" s="55"/>
      <c r="Q1069" s="55"/>
      <c r="R1069" s="55"/>
      <c r="S1069" s="55"/>
      <c r="T1069" s="55"/>
      <c r="U1069" s="55"/>
      <c r="V1069" s="55"/>
      <c r="W1069" s="55"/>
      <c r="X1069" s="55"/>
      <c r="Y1069" s="55"/>
      <c r="Z1069" s="55"/>
      <c r="BR1069" s="161"/>
    </row>
    <row r="1070" spans="12:70" x14ac:dyDescent="0.25">
      <c r="L1070" s="55"/>
      <c r="M1070" s="55"/>
      <c r="N1070" s="55"/>
      <c r="O1070" s="55"/>
      <c r="P1070" s="55"/>
      <c r="Q1070" s="55"/>
      <c r="R1070" s="55"/>
      <c r="S1070" s="55"/>
      <c r="T1070" s="55"/>
      <c r="U1070" s="55"/>
      <c r="V1070" s="55"/>
      <c r="W1070" s="55"/>
      <c r="X1070" s="55"/>
      <c r="Y1070" s="55"/>
      <c r="Z1070" s="55"/>
      <c r="BR1070" s="161"/>
    </row>
    <row r="1071" spans="12:70" x14ac:dyDescent="0.25">
      <c r="L1071" s="55"/>
      <c r="M1071" s="55"/>
      <c r="N1071" s="55"/>
      <c r="O1071" s="55"/>
      <c r="P1071" s="55"/>
      <c r="Q1071" s="55"/>
      <c r="R1071" s="55"/>
      <c r="S1071" s="55"/>
      <c r="T1071" s="55"/>
      <c r="U1071" s="55"/>
      <c r="V1071" s="55"/>
      <c r="W1071" s="55"/>
      <c r="X1071" s="55"/>
      <c r="Y1071" s="55"/>
      <c r="Z1071" s="55"/>
      <c r="BR1071" s="161"/>
    </row>
    <row r="1072" spans="12:70" x14ac:dyDescent="0.25">
      <c r="L1072" s="55"/>
      <c r="M1072" s="55"/>
      <c r="N1072" s="55"/>
      <c r="O1072" s="55"/>
      <c r="P1072" s="55"/>
      <c r="Q1072" s="55"/>
      <c r="R1072" s="55"/>
      <c r="S1072" s="55"/>
      <c r="T1072" s="55"/>
      <c r="U1072" s="55"/>
      <c r="V1072" s="55"/>
      <c r="W1072" s="55"/>
      <c r="X1072" s="55"/>
      <c r="Y1072" s="55"/>
      <c r="Z1072" s="55"/>
      <c r="BR1072" s="161"/>
    </row>
    <row r="1073" spans="12:70" x14ac:dyDescent="0.25">
      <c r="L1073" s="55"/>
      <c r="M1073" s="55"/>
      <c r="N1073" s="55"/>
      <c r="O1073" s="55"/>
      <c r="P1073" s="55"/>
      <c r="Q1073" s="55"/>
      <c r="R1073" s="55"/>
      <c r="S1073" s="55"/>
      <c r="T1073" s="55"/>
      <c r="U1073" s="55"/>
      <c r="V1073" s="55"/>
      <c r="W1073" s="55"/>
      <c r="X1073" s="55"/>
      <c r="Y1073" s="55"/>
      <c r="Z1073" s="55"/>
      <c r="BR1073" s="161"/>
    </row>
    <row r="1074" spans="12:70" x14ac:dyDescent="0.25">
      <c r="L1074" s="55"/>
      <c r="M1074" s="55"/>
      <c r="N1074" s="55"/>
      <c r="O1074" s="55"/>
      <c r="P1074" s="55"/>
      <c r="Q1074" s="55"/>
      <c r="R1074" s="55"/>
      <c r="S1074" s="55"/>
      <c r="T1074" s="55"/>
      <c r="U1074" s="55"/>
      <c r="V1074" s="55"/>
      <c r="W1074" s="55"/>
      <c r="X1074" s="55"/>
      <c r="Y1074" s="55"/>
      <c r="Z1074" s="55"/>
      <c r="BR1074" s="161"/>
    </row>
    <row r="1075" spans="12:70" x14ac:dyDescent="0.25">
      <c r="L1075" s="55"/>
      <c r="M1075" s="55"/>
      <c r="N1075" s="55"/>
      <c r="O1075" s="55"/>
      <c r="P1075" s="55"/>
      <c r="Q1075" s="55"/>
      <c r="R1075" s="55"/>
      <c r="S1075" s="55"/>
      <c r="T1075" s="55"/>
      <c r="U1075" s="55"/>
      <c r="V1075" s="55"/>
      <c r="W1075" s="55"/>
      <c r="X1075" s="55"/>
      <c r="Y1075" s="55"/>
      <c r="Z1075" s="55"/>
      <c r="BR1075" s="161"/>
    </row>
    <row r="1076" spans="12:70" x14ac:dyDescent="0.25">
      <c r="L1076" s="55"/>
      <c r="M1076" s="55"/>
      <c r="N1076" s="55"/>
      <c r="O1076" s="55"/>
      <c r="P1076" s="55"/>
      <c r="Q1076" s="55"/>
      <c r="R1076" s="55"/>
      <c r="S1076" s="55"/>
      <c r="T1076" s="55"/>
      <c r="U1076" s="55"/>
      <c r="V1076" s="55"/>
      <c r="W1076" s="55"/>
      <c r="X1076" s="55"/>
      <c r="Y1076" s="55"/>
      <c r="Z1076" s="55"/>
      <c r="BR1076" s="161"/>
    </row>
    <row r="1077" spans="12:70" x14ac:dyDescent="0.25">
      <c r="L1077" s="55"/>
      <c r="M1077" s="55"/>
      <c r="N1077" s="55"/>
      <c r="O1077" s="55"/>
      <c r="P1077" s="55"/>
      <c r="Q1077" s="55"/>
      <c r="R1077" s="55"/>
      <c r="S1077" s="55"/>
      <c r="T1077" s="55"/>
      <c r="U1077" s="55"/>
      <c r="V1077" s="55"/>
      <c r="W1077" s="55"/>
      <c r="X1077" s="55"/>
      <c r="Y1077" s="55"/>
      <c r="Z1077" s="55"/>
      <c r="BR1077" s="161"/>
    </row>
    <row r="1078" spans="12:70" x14ac:dyDescent="0.25">
      <c r="L1078" s="55"/>
      <c r="M1078" s="55"/>
      <c r="N1078" s="55"/>
      <c r="O1078" s="55"/>
      <c r="P1078" s="55"/>
      <c r="Q1078" s="55"/>
      <c r="R1078" s="55"/>
      <c r="S1078" s="55"/>
      <c r="T1078" s="55"/>
      <c r="U1078" s="55"/>
      <c r="V1078" s="55"/>
      <c r="W1078" s="55"/>
      <c r="X1078" s="55"/>
      <c r="Y1078" s="55"/>
      <c r="Z1078" s="55"/>
      <c r="BR1078" s="161"/>
    </row>
    <row r="1079" spans="12:70" x14ac:dyDescent="0.25">
      <c r="L1079" s="55"/>
      <c r="M1079" s="55"/>
      <c r="N1079" s="55"/>
      <c r="O1079" s="55"/>
      <c r="P1079" s="55"/>
      <c r="Q1079" s="55"/>
      <c r="R1079" s="55"/>
      <c r="S1079" s="55"/>
      <c r="T1079" s="55"/>
      <c r="U1079" s="55"/>
      <c r="V1079" s="55"/>
      <c r="W1079" s="55"/>
      <c r="X1079" s="55"/>
      <c r="Y1079" s="55"/>
      <c r="Z1079" s="55"/>
      <c r="BR1079" s="161"/>
    </row>
    <row r="1080" spans="12:70" x14ac:dyDescent="0.25">
      <c r="L1080" s="55"/>
      <c r="M1080" s="55"/>
      <c r="N1080" s="55"/>
      <c r="O1080" s="55"/>
      <c r="P1080" s="55"/>
      <c r="Q1080" s="55"/>
      <c r="R1080" s="55"/>
      <c r="S1080" s="55"/>
      <c r="T1080" s="55"/>
      <c r="U1080" s="55"/>
      <c r="V1080" s="55"/>
      <c r="W1080" s="55"/>
      <c r="X1080" s="55"/>
      <c r="Y1080" s="55"/>
      <c r="Z1080" s="55"/>
      <c r="BR1080" s="161"/>
    </row>
    <row r="1081" spans="12:70" x14ac:dyDescent="0.25">
      <c r="L1081" s="55"/>
      <c r="M1081" s="55"/>
      <c r="N1081" s="55"/>
      <c r="O1081" s="55"/>
      <c r="P1081" s="55"/>
      <c r="Q1081" s="55"/>
      <c r="R1081" s="55"/>
      <c r="S1081" s="55"/>
      <c r="T1081" s="55"/>
      <c r="U1081" s="55"/>
      <c r="V1081" s="55"/>
      <c r="W1081" s="55"/>
      <c r="X1081" s="55"/>
      <c r="Y1081" s="55"/>
      <c r="Z1081" s="55"/>
      <c r="BR1081" s="161"/>
    </row>
    <row r="1082" spans="12:70" x14ac:dyDescent="0.25">
      <c r="L1082" s="55"/>
      <c r="M1082" s="55"/>
      <c r="N1082" s="55"/>
      <c r="O1082" s="55"/>
      <c r="P1082" s="55"/>
      <c r="Q1082" s="55"/>
      <c r="R1082" s="55"/>
      <c r="S1082" s="55"/>
      <c r="T1082" s="55"/>
      <c r="U1082" s="55"/>
      <c r="V1082" s="55"/>
      <c r="W1082" s="55"/>
      <c r="X1082" s="55"/>
      <c r="Y1082" s="55"/>
      <c r="Z1082" s="55"/>
      <c r="BR1082" s="161"/>
    </row>
    <row r="1083" spans="12:70" x14ac:dyDescent="0.25">
      <c r="L1083" s="55"/>
      <c r="M1083" s="55"/>
      <c r="N1083" s="55"/>
      <c r="O1083" s="55"/>
      <c r="P1083" s="55"/>
      <c r="Q1083" s="55"/>
      <c r="R1083" s="55"/>
      <c r="S1083" s="55"/>
      <c r="T1083" s="55"/>
      <c r="U1083" s="55"/>
      <c r="V1083" s="55"/>
      <c r="W1083" s="55"/>
      <c r="X1083" s="55"/>
      <c r="Y1083" s="55"/>
      <c r="Z1083" s="55"/>
      <c r="BR1083" s="161"/>
    </row>
    <row r="1084" spans="12:70" x14ac:dyDescent="0.25">
      <c r="L1084" s="55"/>
      <c r="M1084" s="55"/>
      <c r="N1084" s="55"/>
      <c r="O1084" s="55"/>
      <c r="P1084" s="55"/>
      <c r="Q1084" s="55"/>
      <c r="R1084" s="55"/>
      <c r="S1084" s="55"/>
      <c r="T1084" s="55"/>
      <c r="U1084" s="55"/>
      <c r="V1084" s="55"/>
      <c r="W1084" s="55"/>
      <c r="X1084" s="55"/>
      <c r="Y1084" s="55"/>
      <c r="Z1084" s="55"/>
      <c r="BR1084" s="161"/>
    </row>
    <row r="1085" spans="12:70" x14ac:dyDescent="0.25">
      <c r="L1085" s="55"/>
      <c r="M1085" s="55"/>
      <c r="N1085" s="55"/>
      <c r="O1085" s="55"/>
      <c r="P1085" s="55"/>
      <c r="Q1085" s="55"/>
      <c r="R1085" s="55"/>
      <c r="S1085" s="55"/>
      <c r="T1085" s="55"/>
      <c r="U1085" s="55"/>
      <c r="V1085" s="55"/>
      <c r="W1085" s="55"/>
      <c r="X1085" s="55"/>
      <c r="Y1085" s="55"/>
      <c r="Z1085" s="55"/>
      <c r="BR1085" s="161"/>
    </row>
    <row r="1086" spans="12:70" x14ac:dyDescent="0.25">
      <c r="L1086" s="55"/>
      <c r="M1086" s="55"/>
      <c r="N1086" s="55"/>
      <c r="O1086" s="55"/>
      <c r="P1086" s="55"/>
      <c r="Q1086" s="55"/>
      <c r="R1086" s="55"/>
      <c r="S1086" s="55"/>
      <c r="T1086" s="55"/>
      <c r="U1086" s="55"/>
      <c r="V1086" s="55"/>
      <c r="W1086" s="55"/>
      <c r="X1086" s="55"/>
      <c r="Y1086" s="55"/>
      <c r="Z1086" s="55"/>
      <c r="BR1086" s="161"/>
    </row>
    <row r="1087" spans="12:70" x14ac:dyDescent="0.25">
      <c r="L1087" s="55"/>
      <c r="M1087" s="55"/>
      <c r="N1087" s="55"/>
      <c r="O1087" s="55"/>
      <c r="P1087" s="55"/>
      <c r="Q1087" s="55"/>
      <c r="R1087" s="55"/>
      <c r="S1087" s="55"/>
      <c r="T1087" s="55"/>
      <c r="U1087" s="55"/>
      <c r="V1087" s="55"/>
      <c r="W1087" s="55"/>
      <c r="X1087" s="55"/>
      <c r="Y1087" s="55"/>
      <c r="Z1087" s="55"/>
      <c r="BR1087" s="161"/>
    </row>
    <row r="1088" spans="12:70" x14ac:dyDescent="0.25">
      <c r="L1088" s="55"/>
      <c r="M1088" s="55"/>
      <c r="N1088" s="55"/>
      <c r="O1088" s="55"/>
      <c r="P1088" s="55"/>
      <c r="Q1088" s="55"/>
      <c r="R1088" s="55"/>
      <c r="S1088" s="55"/>
      <c r="T1088" s="55"/>
      <c r="U1088" s="55"/>
      <c r="V1088" s="55"/>
      <c r="W1088" s="55"/>
      <c r="X1088" s="55"/>
      <c r="Y1088" s="55"/>
      <c r="Z1088" s="55"/>
      <c r="BR1088" s="161"/>
    </row>
    <row r="1089" spans="12:70" x14ac:dyDescent="0.25">
      <c r="L1089" s="55"/>
      <c r="M1089" s="55"/>
      <c r="N1089" s="55"/>
      <c r="O1089" s="55"/>
      <c r="P1089" s="55"/>
      <c r="Q1089" s="55"/>
      <c r="R1089" s="55"/>
      <c r="S1089" s="55"/>
      <c r="T1089" s="55"/>
      <c r="U1089" s="55"/>
      <c r="V1089" s="55"/>
      <c r="W1089" s="55"/>
      <c r="X1089" s="55"/>
      <c r="Y1089" s="55"/>
      <c r="Z1089" s="55"/>
      <c r="BR1089" s="161"/>
    </row>
    <row r="1090" spans="12:70" x14ac:dyDescent="0.25">
      <c r="L1090" s="55"/>
      <c r="M1090" s="55"/>
      <c r="N1090" s="55"/>
      <c r="O1090" s="55"/>
      <c r="P1090" s="55"/>
      <c r="Q1090" s="55"/>
      <c r="R1090" s="55"/>
      <c r="S1090" s="55"/>
      <c r="T1090" s="55"/>
      <c r="U1090" s="55"/>
      <c r="V1090" s="55"/>
      <c r="W1090" s="55"/>
      <c r="X1090" s="55"/>
      <c r="Y1090" s="55"/>
      <c r="Z1090" s="55"/>
      <c r="BR1090" s="161"/>
    </row>
    <row r="1091" spans="12:70" x14ac:dyDescent="0.25">
      <c r="L1091" s="55"/>
      <c r="M1091" s="55"/>
      <c r="N1091" s="55"/>
      <c r="O1091" s="55"/>
      <c r="P1091" s="55"/>
      <c r="Q1091" s="55"/>
      <c r="R1091" s="55"/>
      <c r="S1091" s="55"/>
      <c r="T1091" s="55"/>
      <c r="U1091" s="55"/>
      <c r="V1091" s="55"/>
      <c r="W1091" s="55"/>
      <c r="X1091" s="55"/>
      <c r="Y1091" s="55"/>
      <c r="Z1091" s="55"/>
      <c r="BR1091" s="161"/>
    </row>
    <row r="1092" spans="12:70" x14ac:dyDescent="0.25">
      <c r="L1092" s="55"/>
      <c r="M1092" s="55"/>
      <c r="N1092" s="55"/>
      <c r="O1092" s="55"/>
      <c r="P1092" s="55"/>
      <c r="Q1092" s="55"/>
      <c r="R1092" s="55"/>
      <c r="S1092" s="55"/>
      <c r="T1092" s="55"/>
      <c r="U1092" s="55"/>
      <c r="V1092" s="55"/>
      <c r="W1092" s="55"/>
      <c r="X1092" s="55"/>
      <c r="Y1092" s="55"/>
      <c r="Z1092" s="55"/>
      <c r="BR1092" s="161"/>
    </row>
    <row r="1093" spans="12:70" x14ac:dyDescent="0.25">
      <c r="L1093" s="55"/>
      <c r="M1093" s="55"/>
      <c r="N1093" s="55"/>
      <c r="O1093" s="55"/>
      <c r="P1093" s="55"/>
      <c r="Q1093" s="55"/>
      <c r="R1093" s="55"/>
      <c r="S1093" s="55"/>
      <c r="T1093" s="55"/>
      <c r="U1093" s="55"/>
      <c r="V1093" s="55"/>
      <c r="W1093" s="55"/>
      <c r="X1093" s="55"/>
      <c r="Y1093" s="55"/>
      <c r="Z1093" s="55"/>
      <c r="BR1093" s="161"/>
    </row>
    <row r="1094" spans="12:70" x14ac:dyDescent="0.25">
      <c r="L1094" s="55"/>
      <c r="M1094" s="55"/>
      <c r="N1094" s="55"/>
      <c r="O1094" s="55"/>
      <c r="P1094" s="55"/>
      <c r="Q1094" s="55"/>
      <c r="R1094" s="55"/>
      <c r="S1094" s="55"/>
      <c r="T1094" s="55"/>
      <c r="U1094" s="55"/>
      <c r="V1094" s="55"/>
      <c r="W1094" s="55"/>
      <c r="X1094" s="55"/>
      <c r="Y1094" s="55"/>
      <c r="Z1094" s="55"/>
      <c r="BR1094" s="161"/>
    </row>
    <row r="1095" spans="12:70" x14ac:dyDescent="0.25">
      <c r="L1095" s="55"/>
      <c r="M1095" s="55"/>
      <c r="N1095" s="55"/>
      <c r="O1095" s="55"/>
      <c r="P1095" s="55"/>
      <c r="Q1095" s="55"/>
      <c r="R1095" s="55"/>
      <c r="S1095" s="55"/>
      <c r="T1095" s="55"/>
      <c r="U1095" s="55"/>
      <c r="V1095" s="55"/>
      <c r="W1095" s="55"/>
      <c r="X1095" s="55"/>
      <c r="Y1095" s="55"/>
      <c r="Z1095" s="55"/>
      <c r="BR1095" s="161"/>
    </row>
    <row r="1096" spans="12:70" x14ac:dyDescent="0.25">
      <c r="L1096" s="55"/>
      <c r="M1096" s="55"/>
      <c r="N1096" s="55"/>
      <c r="O1096" s="55"/>
      <c r="P1096" s="55"/>
      <c r="Q1096" s="55"/>
      <c r="R1096" s="55"/>
      <c r="S1096" s="55"/>
      <c r="T1096" s="55"/>
      <c r="U1096" s="55"/>
      <c r="V1096" s="55"/>
      <c r="W1096" s="55"/>
      <c r="X1096" s="55"/>
      <c r="Y1096" s="55"/>
      <c r="Z1096" s="55"/>
      <c r="BR1096" s="161"/>
    </row>
    <row r="1097" spans="12:70" x14ac:dyDescent="0.25">
      <c r="L1097" s="55"/>
      <c r="M1097" s="55"/>
      <c r="N1097" s="55"/>
      <c r="O1097" s="55"/>
      <c r="P1097" s="55"/>
      <c r="Q1097" s="55"/>
      <c r="R1097" s="55"/>
      <c r="S1097" s="55"/>
      <c r="T1097" s="55"/>
      <c r="U1097" s="55"/>
      <c r="V1097" s="55"/>
      <c r="W1097" s="55"/>
      <c r="X1097" s="55"/>
      <c r="Y1097" s="55"/>
      <c r="Z1097" s="55"/>
      <c r="BR1097" s="161"/>
    </row>
    <row r="1098" spans="12:70" x14ac:dyDescent="0.25">
      <c r="L1098" s="55"/>
      <c r="M1098" s="55"/>
      <c r="N1098" s="55"/>
      <c r="O1098" s="55"/>
      <c r="P1098" s="55"/>
      <c r="Q1098" s="55"/>
      <c r="R1098" s="55"/>
      <c r="S1098" s="55"/>
      <c r="T1098" s="55"/>
      <c r="U1098" s="55"/>
      <c r="V1098" s="55"/>
      <c r="W1098" s="55"/>
      <c r="X1098" s="55"/>
      <c r="Y1098" s="55"/>
      <c r="Z1098" s="55"/>
      <c r="BR1098" s="161"/>
    </row>
    <row r="1099" spans="12:70" x14ac:dyDescent="0.25">
      <c r="L1099" s="55"/>
      <c r="M1099" s="55"/>
      <c r="N1099" s="55"/>
      <c r="O1099" s="55"/>
      <c r="P1099" s="55"/>
      <c r="Q1099" s="55"/>
      <c r="R1099" s="55"/>
      <c r="S1099" s="55"/>
      <c r="T1099" s="55"/>
      <c r="U1099" s="55"/>
      <c r="V1099" s="55"/>
      <c r="W1099" s="55"/>
      <c r="X1099" s="55"/>
      <c r="Y1099" s="55"/>
      <c r="Z1099" s="55"/>
      <c r="BR1099" s="161"/>
    </row>
    <row r="1100" spans="12:70" x14ac:dyDescent="0.25">
      <c r="L1100" s="55"/>
      <c r="M1100" s="55"/>
      <c r="N1100" s="55"/>
      <c r="O1100" s="55"/>
      <c r="P1100" s="55"/>
      <c r="Q1100" s="55"/>
      <c r="R1100" s="55"/>
      <c r="S1100" s="55"/>
      <c r="T1100" s="55"/>
      <c r="U1100" s="55"/>
      <c r="V1100" s="55"/>
      <c r="W1100" s="55"/>
      <c r="X1100" s="55"/>
      <c r="Y1100" s="55"/>
      <c r="Z1100" s="55"/>
      <c r="BR1100" s="161"/>
    </row>
    <row r="1101" spans="12:70" x14ac:dyDescent="0.25">
      <c r="L1101" s="55"/>
      <c r="M1101" s="55"/>
      <c r="N1101" s="55"/>
      <c r="O1101" s="55"/>
      <c r="P1101" s="55"/>
      <c r="Q1101" s="55"/>
      <c r="R1101" s="55"/>
      <c r="S1101" s="55"/>
      <c r="T1101" s="55"/>
      <c r="U1101" s="55"/>
      <c r="V1101" s="55"/>
      <c r="W1101" s="55"/>
      <c r="X1101" s="55"/>
      <c r="Y1101" s="55"/>
      <c r="Z1101" s="55"/>
      <c r="BR1101" s="161"/>
    </row>
    <row r="1102" spans="12:70" x14ac:dyDescent="0.25">
      <c r="L1102" s="55"/>
      <c r="M1102" s="55"/>
      <c r="N1102" s="55"/>
      <c r="O1102" s="55"/>
      <c r="P1102" s="55"/>
      <c r="Q1102" s="55"/>
      <c r="R1102" s="55"/>
      <c r="S1102" s="55"/>
      <c r="T1102" s="55"/>
      <c r="U1102" s="55"/>
      <c r="V1102" s="55"/>
      <c r="W1102" s="55"/>
      <c r="X1102" s="55"/>
      <c r="Y1102" s="55"/>
      <c r="Z1102" s="55"/>
      <c r="BR1102" s="161"/>
    </row>
    <row r="1103" spans="12:70" x14ac:dyDescent="0.25">
      <c r="L1103" s="55"/>
      <c r="M1103" s="55"/>
      <c r="N1103" s="55"/>
      <c r="O1103" s="55"/>
      <c r="P1103" s="55"/>
      <c r="Q1103" s="55"/>
      <c r="R1103" s="55"/>
      <c r="S1103" s="55"/>
      <c r="T1103" s="55"/>
      <c r="U1103" s="55"/>
      <c r="V1103" s="55"/>
      <c r="W1103" s="55"/>
      <c r="X1103" s="55"/>
      <c r="Y1103" s="55"/>
      <c r="Z1103" s="55"/>
      <c r="BR1103" s="161"/>
    </row>
    <row r="1104" spans="12:70" x14ac:dyDescent="0.25">
      <c r="L1104" s="55"/>
      <c r="M1104" s="55"/>
      <c r="N1104" s="55"/>
      <c r="O1104" s="55"/>
      <c r="P1104" s="55"/>
      <c r="Q1104" s="55"/>
      <c r="R1104" s="55"/>
      <c r="S1104" s="55"/>
      <c r="T1104" s="55"/>
      <c r="U1104" s="55"/>
      <c r="V1104" s="55"/>
      <c r="W1104" s="55"/>
      <c r="X1104" s="55"/>
      <c r="Y1104" s="55"/>
      <c r="Z1104" s="55"/>
      <c r="BR1104" s="161"/>
    </row>
    <row r="1105" spans="12:70" x14ac:dyDescent="0.25">
      <c r="L1105" s="55"/>
      <c r="M1105" s="55"/>
      <c r="N1105" s="55"/>
      <c r="O1105" s="55"/>
      <c r="P1105" s="55"/>
      <c r="Q1105" s="55"/>
      <c r="R1105" s="55"/>
      <c r="S1105" s="55"/>
      <c r="T1105" s="55"/>
      <c r="U1105" s="55"/>
      <c r="V1105" s="55"/>
      <c r="W1105" s="55"/>
      <c r="X1105" s="55"/>
      <c r="Y1105" s="55"/>
      <c r="Z1105" s="55"/>
      <c r="BR1105" s="161"/>
    </row>
    <row r="1106" spans="12:70" x14ac:dyDescent="0.25">
      <c r="L1106" s="55"/>
      <c r="M1106" s="55"/>
      <c r="N1106" s="55"/>
      <c r="O1106" s="55"/>
      <c r="P1106" s="55"/>
      <c r="Q1106" s="55"/>
      <c r="R1106" s="55"/>
      <c r="S1106" s="55"/>
      <c r="T1106" s="55"/>
      <c r="U1106" s="55"/>
      <c r="V1106" s="55"/>
      <c r="W1106" s="55"/>
      <c r="X1106" s="55"/>
      <c r="Y1106" s="55"/>
      <c r="Z1106" s="55"/>
      <c r="BR1106" s="161"/>
    </row>
    <row r="1107" spans="12:70" x14ac:dyDescent="0.25">
      <c r="L1107" s="55"/>
      <c r="M1107" s="55"/>
      <c r="N1107" s="55"/>
      <c r="O1107" s="55"/>
      <c r="P1107" s="55"/>
      <c r="Q1107" s="55"/>
      <c r="R1107" s="55"/>
      <c r="S1107" s="55"/>
      <c r="T1107" s="55"/>
      <c r="U1107" s="55"/>
      <c r="V1107" s="55"/>
      <c r="W1107" s="55"/>
      <c r="X1107" s="55"/>
      <c r="Y1107" s="55"/>
      <c r="Z1107" s="55"/>
      <c r="BR1107" s="161"/>
    </row>
    <row r="1108" spans="12:70" x14ac:dyDescent="0.25">
      <c r="L1108" s="55"/>
      <c r="M1108" s="55"/>
      <c r="N1108" s="55"/>
      <c r="O1108" s="55"/>
      <c r="P1108" s="55"/>
      <c r="Q1108" s="55"/>
      <c r="R1108" s="55"/>
      <c r="S1108" s="55"/>
      <c r="T1108" s="55"/>
      <c r="U1108" s="55"/>
      <c r="V1108" s="55"/>
      <c r="W1108" s="55"/>
      <c r="X1108" s="55"/>
      <c r="Y1108" s="55"/>
      <c r="Z1108" s="55"/>
      <c r="BR1108" s="161"/>
    </row>
    <row r="1109" spans="12:70" x14ac:dyDescent="0.25">
      <c r="L1109" s="55"/>
      <c r="M1109" s="55"/>
      <c r="N1109" s="55"/>
      <c r="O1109" s="55"/>
      <c r="P1109" s="55"/>
      <c r="Q1109" s="55"/>
      <c r="R1109" s="55"/>
      <c r="S1109" s="55"/>
      <c r="T1109" s="55"/>
      <c r="U1109" s="55"/>
      <c r="V1109" s="55"/>
      <c r="W1109" s="55"/>
      <c r="X1109" s="55"/>
      <c r="Y1109" s="55"/>
      <c r="Z1109" s="55"/>
      <c r="BR1109" s="161"/>
    </row>
    <row r="1110" spans="12:70" x14ac:dyDescent="0.25">
      <c r="L1110" s="55"/>
      <c r="M1110" s="55"/>
      <c r="N1110" s="55"/>
      <c r="O1110" s="55"/>
      <c r="P1110" s="55"/>
      <c r="Q1110" s="55"/>
      <c r="R1110" s="55"/>
      <c r="S1110" s="55"/>
      <c r="T1110" s="55"/>
      <c r="U1110" s="55"/>
      <c r="V1110" s="55"/>
      <c r="W1110" s="55"/>
      <c r="X1110" s="55"/>
      <c r="Y1110" s="55"/>
      <c r="Z1110" s="55"/>
      <c r="BR1110" s="161"/>
    </row>
    <row r="1111" spans="12:70" x14ac:dyDescent="0.25">
      <c r="L1111" s="55"/>
      <c r="M1111" s="55"/>
      <c r="N1111" s="55"/>
      <c r="O1111" s="55"/>
      <c r="P1111" s="55"/>
      <c r="Q1111" s="55"/>
      <c r="R1111" s="55"/>
      <c r="S1111" s="55"/>
      <c r="T1111" s="55"/>
      <c r="U1111" s="55"/>
      <c r="V1111" s="55"/>
      <c r="W1111" s="55"/>
      <c r="X1111" s="55"/>
      <c r="Y1111" s="55"/>
      <c r="Z1111" s="55"/>
      <c r="BR1111" s="161"/>
    </row>
    <row r="1112" spans="12:70" x14ac:dyDescent="0.25">
      <c r="L1112" s="55"/>
      <c r="M1112" s="55"/>
      <c r="N1112" s="55"/>
      <c r="O1112" s="55"/>
      <c r="P1112" s="55"/>
      <c r="Q1112" s="55"/>
      <c r="R1112" s="55"/>
      <c r="S1112" s="55"/>
      <c r="T1112" s="55"/>
      <c r="U1112" s="55"/>
      <c r="V1112" s="55"/>
      <c r="W1112" s="55"/>
      <c r="X1112" s="55"/>
      <c r="Y1112" s="55"/>
      <c r="Z1112" s="55"/>
      <c r="BR1112" s="161"/>
    </row>
    <row r="1113" spans="12:70" x14ac:dyDescent="0.25">
      <c r="L1113" s="55"/>
      <c r="M1113" s="55"/>
      <c r="N1113" s="55"/>
      <c r="O1113" s="55"/>
      <c r="P1113" s="55"/>
      <c r="Q1113" s="55"/>
      <c r="R1113" s="55"/>
      <c r="S1113" s="55"/>
      <c r="T1113" s="55"/>
      <c r="U1113" s="55"/>
      <c r="V1113" s="55"/>
      <c r="W1113" s="55"/>
      <c r="X1113" s="55"/>
      <c r="Y1113" s="55"/>
      <c r="Z1113" s="55"/>
      <c r="BR1113" s="161"/>
    </row>
    <row r="1114" spans="12:70" x14ac:dyDescent="0.25">
      <c r="L1114" s="55"/>
      <c r="M1114" s="55"/>
      <c r="N1114" s="55"/>
      <c r="O1114" s="55"/>
      <c r="P1114" s="55"/>
      <c r="Q1114" s="55"/>
      <c r="R1114" s="55"/>
      <c r="S1114" s="55"/>
      <c r="T1114" s="55"/>
      <c r="U1114" s="55"/>
      <c r="V1114" s="55"/>
      <c r="W1114" s="55"/>
      <c r="X1114" s="55"/>
      <c r="Y1114" s="55"/>
      <c r="Z1114" s="55"/>
      <c r="BR1114" s="161"/>
    </row>
    <row r="1115" spans="12:70" x14ac:dyDescent="0.25">
      <c r="L1115" s="55"/>
      <c r="M1115" s="55"/>
      <c r="N1115" s="55"/>
      <c r="O1115" s="55"/>
      <c r="P1115" s="55"/>
      <c r="Q1115" s="55"/>
      <c r="R1115" s="55"/>
      <c r="S1115" s="55"/>
      <c r="T1115" s="55"/>
      <c r="U1115" s="55"/>
      <c r="V1115" s="55"/>
      <c r="W1115" s="55"/>
      <c r="X1115" s="55"/>
      <c r="Y1115" s="55"/>
      <c r="Z1115" s="55"/>
      <c r="BR1115" s="161"/>
    </row>
    <row r="1116" spans="12:70" x14ac:dyDescent="0.25">
      <c r="L1116" s="55"/>
      <c r="M1116" s="55"/>
      <c r="N1116" s="55"/>
      <c r="O1116" s="55"/>
      <c r="P1116" s="55"/>
      <c r="Q1116" s="55"/>
      <c r="R1116" s="55"/>
      <c r="S1116" s="55"/>
      <c r="T1116" s="55"/>
      <c r="U1116" s="55"/>
      <c r="V1116" s="55"/>
      <c r="W1116" s="55"/>
      <c r="X1116" s="55"/>
      <c r="Y1116" s="55"/>
      <c r="Z1116" s="55"/>
      <c r="BR1116" s="161"/>
    </row>
    <row r="1117" spans="12:70" x14ac:dyDescent="0.25">
      <c r="L1117" s="55"/>
      <c r="M1117" s="55"/>
      <c r="N1117" s="55"/>
      <c r="O1117" s="55"/>
      <c r="P1117" s="55"/>
      <c r="Q1117" s="55"/>
      <c r="R1117" s="55"/>
      <c r="S1117" s="55"/>
      <c r="T1117" s="55"/>
      <c r="U1117" s="55"/>
      <c r="V1117" s="55"/>
      <c r="W1117" s="55"/>
      <c r="X1117" s="55"/>
      <c r="Y1117" s="55"/>
      <c r="Z1117" s="55"/>
      <c r="BR1117" s="161"/>
    </row>
    <row r="1118" spans="12:70" x14ac:dyDescent="0.25">
      <c r="L1118" s="55"/>
      <c r="M1118" s="55"/>
      <c r="N1118" s="55"/>
      <c r="O1118" s="55"/>
      <c r="P1118" s="55"/>
      <c r="Q1118" s="55"/>
      <c r="R1118" s="55"/>
      <c r="S1118" s="55"/>
      <c r="T1118" s="55"/>
      <c r="U1118" s="55"/>
      <c r="V1118" s="55"/>
      <c r="W1118" s="55"/>
      <c r="X1118" s="55"/>
      <c r="Y1118" s="55"/>
      <c r="Z1118" s="55"/>
      <c r="BR1118" s="161"/>
    </row>
    <row r="1119" spans="12:70" x14ac:dyDescent="0.25">
      <c r="L1119" s="55"/>
      <c r="M1119" s="55"/>
      <c r="N1119" s="55"/>
      <c r="O1119" s="55"/>
      <c r="P1119" s="55"/>
      <c r="Q1119" s="55"/>
      <c r="R1119" s="55"/>
      <c r="S1119" s="55"/>
      <c r="T1119" s="55"/>
      <c r="U1119" s="55"/>
      <c r="V1119" s="55"/>
      <c r="W1119" s="55"/>
      <c r="X1119" s="55"/>
      <c r="Y1119" s="55"/>
      <c r="Z1119" s="55"/>
      <c r="BR1119" s="161"/>
    </row>
    <row r="1120" spans="12:70" x14ac:dyDescent="0.25">
      <c r="L1120" s="55"/>
      <c r="M1120" s="55"/>
      <c r="N1120" s="55"/>
      <c r="O1120" s="55"/>
      <c r="P1120" s="55"/>
      <c r="Q1120" s="55"/>
      <c r="R1120" s="55"/>
      <c r="S1120" s="55"/>
      <c r="T1120" s="55"/>
      <c r="U1120" s="55"/>
      <c r="V1120" s="55"/>
      <c r="W1120" s="55"/>
      <c r="X1120" s="55"/>
      <c r="Y1120" s="55"/>
      <c r="Z1120" s="55"/>
      <c r="BR1120" s="161"/>
    </row>
    <row r="1121" spans="12:70" x14ac:dyDescent="0.25">
      <c r="L1121" s="55"/>
      <c r="M1121" s="55"/>
      <c r="N1121" s="55"/>
      <c r="O1121" s="55"/>
      <c r="P1121" s="55"/>
      <c r="Q1121" s="55"/>
      <c r="R1121" s="55"/>
      <c r="S1121" s="55"/>
      <c r="T1121" s="55"/>
      <c r="U1121" s="55"/>
      <c r="V1121" s="55"/>
      <c r="W1121" s="55"/>
      <c r="X1121" s="55"/>
      <c r="Y1121" s="55"/>
      <c r="Z1121" s="55"/>
      <c r="BR1121" s="161"/>
    </row>
    <row r="1122" spans="12:70" x14ac:dyDescent="0.25">
      <c r="L1122" s="55"/>
      <c r="M1122" s="55"/>
      <c r="N1122" s="55"/>
      <c r="O1122" s="55"/>
      <c r="P1122" s="55"/>
      <c r="Q1122" s="55"/>
      <c r="R1122" s="55"/>
      <c r="S1122" s="55"/>
      <c r="T1122" s="55"/>
      <c r="U1122" s="55"/>
      <c r="V1122" s="55"/>
      <c r="W1122" s="55"/>
      <c r="X1122" s="55"/>
      <c r="Y1122" s="55"/>
      <c r="Z1122" s="55"/>
      <c r="BR1122" s="161"/>
    </row>
    <row r="1123" spans="12:70" x14ac:dyDescent="0.25">
      <c r="L1123" s="55"/>
      <c r="M1123" s="55"/>
      <c r="N1123" s="55"/>
      <c r="O1123" s="55"/>
      <c r="P1123" s="55"/>
      <c r="Q1123" s="55"/>
      <c r="R1123" s="55"/>
      <c r="S1123" s="55"/>
      <c r="T1123" s="55"/>
      <c r="U1123" s="55"/>
      <c r="V1123" s="55"/>
      <c r="W1123" s="55"/>
      <c r="X1123" s="55"/>
      <c r="Y1123" s="55"/>
      <c r="Z1123" s="55"/>
      <c r="BR1123" s="161"/>
    </row>
    <row r="1124" spans="12:70" x14ac:dyDescent="0.25">
      <c r="L1124" s="55"/>
      <c r="M1124" s="55"/>
      <c r="N1124" s="55"/>
      <c r="O1124" s="55"/>
      <c r="P1124" s="55"/>
      <c r="Q1124" s="55"/>
      <c r="R1124" s="55"/>
      <c r="S1124" s="55"/>
      <c r="T1124" s="55"/>
      <c r="U1124" s="55"/>
      <c r="V1124" s="55"/>
      <c r="W1124" s="55"/>
      <c r="X1124" s="55"/>
      <c r="Y1124" s="55"/>
      <c r="Z1124" s="55"/>
      <c r="BR1124" s="161"/>
    </row>
    <row r="1125" spans="12:70" x14ac:dyDescent="0.25">
      <c r="L1125" s="55"/>
      <c r="M1125" s="55"/>
      <c r="N1125" s="55"/>
      <c r="O1125" s="55"/>
      <c r="P1125" s="55"/>
      <c r="Q1125" s="55"/>
      <c r="R1125" s="55"/>
      <c r="S1125" s="55"/>
      <c r="T1125" s="55"/>
      <c r="U1125" s="55"/>
      <c r="V1125" s="55"/>
      <c r="W1125" s="55"/>
      <c r="X1125" s="55"/>
      <c r="Y1125" s="55"/>
      <c r="Z1125" s="55"/>
      <c r="BR1125" s="161"/>
    </row>
    <row r="1126" spans="12:70" x14ac:dyDescent="0.25">
      <c r="L1126" s="55"/>
      <c r="M1126" s="55"/>
      <c r="N1126" s="55"/>
      <c r="O1126" s="55"/>
      <c r="P1126" s="55"/>
      <c r="Q1126" s="55"/>
      <c r="R1126" s="55"/>
      <c r="S1126" s="55"/>
      <c r="T1126" s="55"/>
      <c r="U1126" s="55"/>
      <c r="V1126" s="55"/>
      <c r="W1126" s="55"/>
      <c r="X1126" s="55"/>
      <c r="Y1126" s="55"/>
      <c r="Z1126" s="55"/>
      <c r="BR1126" s="161"/>
    </row>
    <row r="1127" spans="12:70" x14ac:dyDescent="0.25">
      <c r="L1127" s="55"/>
      <c r="M1127" s="55"/>
      <c r="N1127" s="55"/>
      <c r="O1127" s="55"/>
      <c r="P1127" s="55"/>
      <c r="Q1127" s="55"/>
      <c r="R1127" s="55"/>
      <c r="S1127" s="55"/>
      <c r="T1127" s="55"/>
      <c r="U1127" s="55"/>
      <c r="V1127" s="55"/>
      <c r="W1127" s="55"/>
      <c r="X1127" s="55"/>
      <c r="Y1127" s="55"/>
      <c r="Z1127" s="55"/>
      <c r="BR1127" s="161"/>
    </row>
    <row r="1128" spans="12:70" x14ac:dyDescent="0.25">
      <c r="L1128" s="55"/>
      <c r="M1128" s="55"/>
      <c r="N1128" s="55"/>
      <c r="O1128" s="55"/>
      <c r="P1128" s="55"/>
      <c r="Q1128" s="55"/>
      <c r="R1128" s="55"/>
      <c r="S1128" s="55"/>
      <c r="T1128" s="55"/>
      <c r="U1128" s="55"/>
      <c r="V1128" s="55"/>
      <c r="W1128" s="55"/>
      <c r="X1128" s="55"/>
      <c r="Y1128" s="55"/>
      <c r="Z1128" s="55"/>
      <c r="BR1128" s="161"/>
    </row>
    <row r="1129" spans="12:70" x14ac:dyDescent="0.25">
      <c r="L1129" s="55"/>
      <c r="M1129" s="55"/>
      <c r="N1129" s="55"/>
      <c r="O1129" s="55"/>
      <c r="P1129" s="55"/>
      <c r="Q1129" s="55"/>
      <c r="R1129" s="55"/>
      <c r="S1129" s="55"/>
      <c r="T1129" s="55"/>
      <c r="U1129" s="55"/>
      <c r="V1129" s="55"/>
      <c r="W1129" s="55"/>
      <c r="X1129" s="55"/>
      <c r="Y1129" s="55"/>
      <c r="Z1129" s="55"/>
      <c r="BR1129" s="161"/>
    </row>
    <row r="1130" spans="12:70" x14ac:dyDescent="0.25">
      <c r="L1130" s="55"/>
      <c r="M1130" s="55"/>
      <c r="N1130" s="55"/>
      <c r="O1130" s="55"/>
      <c r="P1130" s="55"/>
      <c r="Q1130" s="55"/>
      <c r="R1130" s="55"/>
      <c r="S1130" s="55"/>
      <c r="T1130" s="55"/>
      <c r="U1130" s="55"/>
      <c r="V1130" s="55"/>
      <c r="W1130" s="55"/>
      <c r="X1130" s="55"/>
      <c r="Y1130" s="55"/>
      <c r="Z1130" s="55"/>
      <c r="BR1130" s="161"/>
    </row>
    <row r="1131" spans="12:70" x14ac:dyDescent="0.25">
      <c r="L1131" s="55"/>
      <c r="M1131" s="55"/>
      <c r="N1131" s="55"/>
      <c r="O1131" s="55"/>
      <c r="P1131" s="55"/>
      <c r="Q1131" s="55"/>
      <c r="R1131" s="55"/>
      <c r="S1131" s="55"/>
      <c r="T1131" s="55"/>
      <c r="U1131" s="55"/>
      <c r="V1131" s="55"/>
      <c r="W1131" s="55"/>
      <c r="X1131" s="55"/>
      <c r="Y1131" s="55"/>
      <c r="Z1131" s="55"/>
      <c r="BR1131" s="161"/>
    </row>
    <row r="1132" spans="12:70" x14ac:dyDescent="0.25">
      <c r="L1132" s="55"/>
      <c r="M1132" s="55"/>
      <c r="N1132" s="55"/>
      <c r="O1132" s="55"/>
      <c r="P1132" s="55"/>
      <c r="Q1132" s="55"/>
      <c r="R1132" s="55"/>
      <c r="S1132" s="55"/>
      <c r="T1132" s="55"/>
      <c r="U1132" s="55"/>
      <c r="V1132" s="55"/>
      <c r="W1132" s="55"/>
      <c r="X1132" s="55"/>
      <c r="Y1132" s="55"/>
      <c r="Z1132" s="55"/>
      <c r="BR1132" s="161"/>
    </row>
    <row r="1133" spans="12:70" x14ac:dyDescent="0.25">
      <c r="L1133" s="55"/>
      <c r="M1133" s="55"/>
      <c r="N1133" s="55"/>
      <c r="O1133" s="55"/>
      <c r="P1133" s="55"/>
      <c r="Q1133" s="55"/>
      <c r="R1133" s="55"/>
      <c r="S1133" s="55"/>
      <c r="T1133" s="55"/>
      <c r="U1133" s="55"/>
      <c r="V1133" s="55"/>
      <c r="W1133" s="55"/>
      <c r="X1133" s="55"/>
      <c r="Y1133" s="55"/>
      <c r="Z1133" s="55"/>
      <c r="BR1133" s="161"/>
    </row>
    <row r="1134" spans="12:70" x14ac:dyDescent="0.25">
      <c r="L1134" s="55"/>
      <c r="M1134" s="55"/>
      <c r="N1134" s="55"/>
      <c r="O1134" s="55"/>
      <c r="P1134" s="55"/>
      <c r="Q1134" s="55"/>
      <c r="R1134" s="55"/>
      <c r="S1134" s="55"/>
      <c r="T1134" s="55"/>
      <c r="U1134" s="55"/>
      <c r="V1134" s="55"/>
      <c r="W1134" s="55"/>
      <c r="X1134" s="55"/>
      <c r="Y1134" s="55"/>
      <c r="Z1134" s="55"/>
      <c r="BR1134" s="161"/>
    </row>
    <row r="1135" spans="12:70" x14ac:dyDescent="0.25">
      <c r="L1135" s="55"/>
      <c r="M1135" s="55"/>
      <c r="N1135" s="55"/>
      <c r="O1135" s="55"/>
      <c r="P1135" s="55"/>
      <c r="Q1135" s="55"/>
      <c r="R1135" s="55"/>
      <c r="S1135" s="55"/>
      <c r="T1135" s="55"/>
      <c r="U1135" s="55"/>
      <c r="V1135" s="55"/>
      <c r="W1135" s="55"/>
      <c r="X1135" s="55"/>
      <c r="Y1135" s="55"/>
      <c r="Z1135" s="55"/>
      <c r="BR1135" s="161"/>
    </row>
    <row r="1136" spans="12:70" x14ac:dyDescent="0.25">
      <c r="L1136" s="55"/>
      <c r="M1136" s="55"/>
      <c r="N1136" s="55"/>
      <c r="O1136" s="55"/>
      <c r="P1136" s="55"/>
      <c r="Q1136" s="55"/>
      <c r="R1136" s="55"/>
      <c r="S1136" s="55"/>
      <c r="T1136" s="55"/>
      <c r="U1136" s="55"/>
      <c r="V1136" s="55"/>
      <c r="W1136" s="55"/>
      <c r="X1136" s="55"/>
      <c r="Y1136" s="55"/>
      <c r="Z1136" s="55"/>
      <c r="BR1136" s="161"/>
    </row>
    <row r="1137" spans="12:70" x14ac:dyDescent="0.25">
      <c r="L1137" s="55"/>
      <c r="M1137" s="55"/>
      <c r="N1137" s="55"/>
      <c r="O1137" s="55"/>
      <c r="P1137" s="55"/>
      <c r="Q1137" s="55"/>
      <c r="R1137" s="55"/>
      <c r="S1137" s="55"/>
      <c r="T1137" s="55"/>
      <c r="U1137" s="55"/>
      <c r="V1137" s="55"/>
      <c r="W1137" s="55"/>
      <c r="X1137" s="55"/>
      <c r="Y1137" s="55"/>
      <c r="Z1137" s="55"/>
      <c r="BR1137" s="161"/>
    </row>
    <row r="1138" spans="12:70" x14ac:dyDescent="0.25">
      <c r="L1138" s="55"/>
      <c r="M1138" s="55"/>
      <c r="N1138" s="55"/>
      <c r="O1138" s="55"/>
      <c r="P1138" s="55"/>
      <c r="Q1138" s="55"/>
      <c r="R1138" s="55"/>
      <c r="S1138" s="55"/>
      <c r="T1138" s="55"/>
      <c r="U1138" s="55"/>
      <c r="V1138" s="55"/>
      <c r="W1138" s="55"/>
      <c r="X1138" s="55"/>
      <c r="Y1138" s="55"/>
      <c r="Z1138" s="55"/>
      <c r="BR1138" s="161"/>
    </row>
    <row r="1139" spans="12:70" x14ac:dyDescent="0.25">
      <c r="L1139" s="55"/>
      <c r="M1139" s="55"/>
      <c r="N1139" s="55"/>
      <c r="O1139" s="55"/>
      <c r="P1139" s="55"/>
      <c r="Q1139" s="55"/>
      <c r="R1139" s="55"/>
      <c r="S1139" s="55"/>
      <c r="T1139" s="55"/>
      <c r="U1139" s="55"/>
      <c r="V1139" s="55"/>
      <c r="W1139" s="55"/>
      <c r="X1139" s="55"/>
      <c r="Y1139" s="55"/>
      <c r="Z1139" s="55"/>
      <c r="BR1139" s="161"/>
    </row>
    <row r="1140" spans="12:70" x14ac:dyDescent="0.25">
      <c r="L1140" s="55"/>
      <c r="M1140" s="55"/>
      <c r="N1140" s="55"/>
      <c r="O1140" s="55"/>
      <c r="P1140" s="55"/>
      <c r="Q1140" s="55"/>
      <c r="R1140" s="55"/>
      <c r="S1140" s="55"/>
      <c r="T1140" s="55"/>
      <c r="U1140" s="55"/>
      <c r="V1140" s="55"/>
      <c r="W1140" s="55"/>
      <c r="X1140" s="55"/>
      <c r="Y1140" s="55"/>
      <c r="Z1140" s="55"/>
      <c r="BR1140" s="161"/>
    </row>
    <row r="1141" spans="12:70" x14ac:dyDescent="0.25">
      <c r="L1141" s="55"/>
      <c r="M1141" s="55"/>
      <c r="N1141" s="55"/>
      <c r="O1141" s="55"/>
      <c r="P1141" s="55"/>
      <c r="Q1141" s="55"/>
      <c r="R1141" s="55"/>
      <c r="S1141" s="55"/>
      <c r="T1141" s="55"/>
      <c r="U1141" s="55"/>
      <c r="V1141" s="55"/>
      <c r="W1141" s="55"/>
      <c r="X1141" s="55"/>
      <c r="Y1141" s="55"/>
      <c r="Z1141" s="55"/>
      <c r="BR1141" s="161"/>
    </row>
    <row r="1142" spans="12:70" x14ac:dyDescent="0.25">
      <c r="L1142" s="55"/>
      <c r="M1142" s="55"/>
      <c r="N1142" s="55"/>
      <c r="O1142" s="55"/>
      <c r="P1142" s="55"/>
      <c r="Q1142" s="55"/>
      <c r="R1142" s="55"/>
      <c r="S1142" s="55"/>
      <c r="T1142" s="55"/>
      <c r="U1142" s="55"/>
      <c r="V1142" s="55"/>
      <c r="W1142" s="55"/>
      <c r="X1142" s="55"/>
      <c r="Y1142" s="55"/>
      <c r="Z1142" s="55"/>
      <c r="BR1142" s="161"/>
    </row>
    <row r="1143" spans="12:70" x14ac:dyDescent="0.25">
      <c r="L1143" s="55"/>
      <c r="M1143" s="55"/>
      <c r="N1143" s="55"/>
      <c r="O1143" s="55"/>
      <c r="P1143" s="55"/>
      <c r="Q1143" s="55"/>
      <c r="R1143" s="55"/>
      <c r="S1143" s="55"/>
      <c r="T1143" s="55"/>
      <c r="U1143" s="55"/>
      <c r="V1143" s="55"/>
      <c r="W1143" s="55"/>
      <c r="X1143" s="55"/>
      <c r="Y1143" s="55"/>
      <c r="Z1143" s="55"/>
      <c r="BR1143" s="161"/>
    </row>
    <row r="1144" spans="12:70" x14ac:dyDescent="0.25">
      <c r="L1144" s="55"/>
      <c r="M1144" s="55"/>
      <c r="N1144" s="55"/>
      <c r="O1144" s="55"/>
      <c r="P1144" s="55"/>
      <c r="Q1144" s="55"/>
      <c r="R1144" s="55"/>
      <c r="S1144" s="55"/>
      <c r="T1144" s="55"/>
      <c r="U1144" s="55"/>
      <c r="V1144" s="55"/>
      <c r="W1144" s="55"/>
      <c r="X1144" s="55"/>
      <c r="Y1144" s="55"/>
      <c r="Z1144" s="55"/>
      <c r="BR1144" s="161"/>
    </row>
    <row r="1145" spans="12:70" x14ac:dyDescent="0.25">
      <c r="L1145" s="55"/>
      <c r="M1145" s="55"/>
      <c r="N1145" s="55"/>
      <c r="O1145" s="55"/>
      <c r="P1145" s="55"/>
      <c r="Q1145" s="55"/>
      <c r="R1145" s="55"/>
      <c r="S1145" s="55"/>
      <c r="T1145" s="55"/>
      <c r="U1145" s="55"/>
      <c r="V1145" s="55"/>
      <c r="W1145" s="55"/>
      <c r="X1145" s="55"/>
      <c r="Y1145" s="55"/>
      <c r="Z1145" s="55"/>
      <c r="BR1145" s="161"/>
    </row>
    <row r="1146" spans="12:70" x14ac:dyDescent="0.25">
      <c r="L1146" s="55"/>
      <c r="M1146" s="55"/>
      <c r="N1146" s="55"/>
      <c r="O1146" s="55"/>
      <c r="P1146" s="55"/>
      <c r="Q1146" s="55"/>
      <c r="R1146" s="55"/>
      <c r="S1146" s="55"/>
      <c r="T1146" s="55"/>
      <c r="U1146" s="55"/>
      <c r="V1146" s="55"/>
      <c r="W1146" s="55"/>
      <c r="X1146" s="55"/>
      <c r="Y1146" s="55"/>
      <c r="Z1146" s="55"/>
      <c r="BR1146" s="161"/>
    </row>
    <row r="1147" spans="12:70" x14ac:dyDescent="0.25">
      <c r="L1147" s="55"/>
      <c r="M1147" s="55"/>
      <c r="N1147" s="55"/>
      <c r="O1147" s="55"/>
      <c r="P1147" s="55"/>
      <c r="Q1147" s="55"/>
      <c r="R1147" s="55"/>
      <c r="S1147" s="55"/>
      <c r="T1147" s="55"/>
      <c r="U1147" s="55"/>
      <c r="V1147" s="55"/>
      <c r="W1147" s="55"/>
      <c r="X1147" s="55"/>
      <c r="Y1147" s="55"/>
      <c r="Z1147" s="55"/>
      <c r="BR1147" s="161"/>
    </row>
    <row r="1148" spans="12:70" x14ac:dyDescent="0.25">
      <c r="L1148" s="55"/>
      <c r="M1148" s="55"/>
      <c r="N1148" s="55"/>
      <c r="O1148" s="55"/>
      <c r="P1148" s="55"/>
      <c r="Q1148" s="55"/>
      <c r="R1148" s="55"/>
      <c r="S1148" s="55"/>
      <c r="T1148" s="55"/>
      <c r="U1148" s="55"/>
      <c r="V1148" s="55"/>
      <c r="W1148" s="55"/>
      <c r="X1148" s="55"/>
      <c r="Y1148" s="55"/>
      <c r="Z1148" s="55"/>
      <c r="BR1148" s="161"/>
    </row>
    <row r="1149" spans="12:70" x14ac:dyDescent="0.25">
      <c r="L1149" s="55"/>
      <c r="M1149" s="55"/>
      <c r="N1149" s="55"/>
      <c r="O1149" s="55"/>
      <c r="P1149" s="55"/>
      <c r="Q1149" s="55"/>
      <c r="R1149" s="55"/>
      <c r="S1149" s="55"/>
      <c r="T1149" s="55"/>
      <c r="U1149" s="55"/>
      <c r="V1149" s="55"/>
      <c r="W1149" s="55"/>
      <c r="X1149" s="55"/>
      <c r="Y1149" s="55"/>
      <c r="Z1149" s="55"/>
      <c r="BR1149" s="161"/>
    </row>
    <row r="1150" spans="12:70" x14ac:dyDescent="0.25">
      <c r="L1150" s="55"/>
      <c r="M1150" s="55"/>
      <c r="N1150" s="55"/>
      <c r="O1150" s="55"/>
      <c r="P1150" s="55"/>
      <c r="Q1150" s="55"/>
      <c r="R1150" s="55"/>
      <c r="S1150" s="55"/>
      <c r="T1150" s="55"/>
      <c r="U1150" s="55"/>
      <c r="V1150" s="55"/>
      <c r="W1150" s="55"/>
      <c r="X1150" s="55"/>
      <c r="Y1150" s="55"/>
      <c r="Z1150" s="55"/>
      <c r="BR1150" s="161"/>
    </row>
    <row r="1151" spans="12:70" x14ac:dyDescent="0.25">
      <c r="L1151" s="55"/>
      <c r="M1151" s="55"/>
      <c r="N1151" s="55"/>
      <c r="O1151" s="55"/>
      <c r="P1151" s="55"/>
      <c r="Q1151" s="55"/>
      <c r="R1151" s="55"/>
      <c r="S1151" s="55"/>
      <c r="T1151" s="55"/>
      <c r="U1151" s="55"/>
      <c r="V1151" s="55"/>
      <c r="W1151" s="55"/>
      <c r="X1151" s="55"/>
      <c r="Y1151" s="55"/>
      <c r="Z1151" s="55"/>
      <c r="BR1151" s="161"/>
    </row>
    <row r="1152" spans="12:70" x14ac:dyDescent="0.25">
      <c r="L1152" s="55"/>
      <c r="M1152" s="55"/>
      <c r="N1152" s="55"/>
      <c r="O1152" s="55"/>
      <c r="P1152" s="55"/>
      <c r="Q1152" s="55"/>
      <c r="R1152" s="55"/>
      <c r="S1152" s="55"/>
      <c r="T1152" s="55"/>
      <c r="U1152" s="55"/>
      <c r="V1152" s="55"/>
      <c r="W1152" s="55"/>
      <c r="X1152" s="55"/>
      <c r="Y1152" s="55"/>
      <c r="Z1152" s="55"/>
      <c r="BR1152" s="161"/>
    </row>
    <row r="1153" spans="12:70" x14ac:dyDescent="0.25">
      <c r="L1153" s="55"/>
      <c r="M1153" s="55"/>
      <c r="N1153" s="55"/>
      <c r="O1153" s="55"/>
      <c r="P1153" s="55"/>
      <c r="Q1153" s="55"/>
      <c r="R1153" s="55"/>
      <c r="S1153" s="55"/>
      <c r="T1153" s="55"/>
      <c r="U1153" s="55"/>
      <c r="V1153" s="55"/>
      <c r="W1153" s="55"/>
      <c r="X1153" s="55"/>
      <c r="Y1153" s="55"/>
      <c r="Z1153" s="55"/>
      <c r="BR1153" s="161"/>
    </row>
    <row r="1154" spans="12:70" x14ac:dyDescent="0.25">
      <c r="L1154" s="55"/>
      <c r="M1154" s="55"/>
      <c r="N1154" s="55"/>
      <c r="O1154" s="55"/>
      <c r="P1154" s="55"/>
      <c r="Q1154" s="55"/>
      <c r="R1154" s="55"/>
      <c r="S1154" s="55"/>
      <c r="T1154" s="55"/>
      <c r="U1154" s="55"/>
      <c r="V1154" s="55"/>
      <c r="W1154" s="55"/>
      <c r="X1154" s="55"/>
      <c r="Y1154" s="55"/>
      <c r="Z1154" s="55"/>
      <c r="BR1154" s="161"/>
    </row>
    <row r="1155" spans="12:70" x14ac:dyDescent="0.25">
      <c r="L1155" s="55"/>
      <c r="M1155" s="55"/>
      <c r="N1155" s="55"/>
      <c r="O1155" s="55"/>
      <c r="P1155" s="55"/>
      <c r="Q1155" s="55"/>
      <c r="R1155" s="55"/>
      <c r="S1155" s="55"/>
      <c r="T1155" s="55"/>
      <c r="U1155" s="55"/>
      <c r="V1155" s="55"/>
      <c r="W1155" s="55"/>
      <c r="X1155" s="55"/>
      <c r="Y1155" s="55"/>
      <c r="Z1155" s="55"/>
      <c r="BR1155" s="161"/>
    </row>
    <row r="1156" spans="12:70" x14ac:dyDescent="0.25">
      <c r="L1156" s="55"/>
      <c r="M1156" s="55"/>
      <c r="N1156" s="55"/>
      <c r="O1156" s="55"/>
      <c r="P1156" s="55"/>
      <c r="Q1156" s="55"/>
      <c r="R1156" s="55"/>
      <c r="S1156" s="55"/>
      <c r="T1156" s="55"/>
      <c r="U1156" s="55"/>
      <c r="V1156" s="55"/>
      <c r="W1156" s="55"/>
      <c r="X1156" s="55"/>
      <c r="Y1156" s="55"/>
      <c r="Z1156" s="55"/>
      <c r="BR1156" s="161"/>
    </row>
    <row r="1157" spans="12:70" x14ac:dyDescent="0.25">
      <c r="L1157" s="55"/>
      <c r="M1157" s="55"/>
      <c r="N1157" s="55"/>
      <c r="O1157" s="55"/>
      <c r="P1157" s="55"/>
      <c r="Q1157" s="55"/>
      <c r="R1157" s="55"/>
      <c r="S1157" s="55"/>
      <c r="T1157" s="55"/>
      <c r="U1157" s="55"/>
      <c r="V1157" s="55"/>
      <c r="W1157" s="55"/>
      <c r="X1157" s="55"/>
      <c r="Y1157" s="55"/>
      <c r="Z1157" s="55"/>
      <c r="BR1157" s="161"/>
    </row>
    <row r="1158" spans="12:70" x14ac:dyDescent="0.25">
      <c r="L1158" s="55"/>
      <c r="M1158" s="55"/>
      <c r="N1158" s="55"/>
      <c r="O1158" s="55"/>
      <c r="P1158" s="55"/>
      <c r="Q1158" s="55"/>
      <c r="R1158" s="55"/>
      <c r="S1158" s="55"/>
      <c r="T1158" s="55"/>
      <c r="U1158" s="55"/>
      <c r="V1158" s="55"/>
      <c r="W1158" s="55"/>
      <c r="X1158" s="55"/>
      <c r="Y1158" s="55"/>
      <c r="Z1158" s="55"/>
      <c r="BR1158" s="161"/>
    </row>
    <row r="1159" spans="12:70" x14ac:dyDescent="0.25">
      <c r="L1159" s="55"/>
      <c r="M1159" s="55"/>
      <c r="N1159" s="55"/>
      <c r="O1159" s="55"/>
      <c r="P1159" s="55"/>
      <c r="Q1159" s="55"/>
      <c r="R1159" s="55"/>
      <c r="S1159" s="55"/>
      <c r="T1159" s="55"/>
      <c r="U1159" s="55"/>
      <c r="V1159" s="55"/>
      <c r="W1159" s="55"/>
      <c r="X1159" s="55"/>
      <c r="Y1159" s="55"/>
      <c r="Z1159" s="55"/>
      <c r="BR1159" s="161"/>
    </row>
    <row r="1160" spans="12:70" x14ac:dyDescent="0.25">
      <c r="L1160" s="55"/>
      <c r="M1160" s="55"/>
      <c r="N1160" s="55"/>
      <c r="O1160" s="55"/>
      <c r="P1160" s="55"/>
      <c r="Q1160" s="55"/>
      <c r="R1160" s="55"/>
      <c r="S1160" s="55"/>
      <c r="T1160" s="55"/>
      <c r="U1160" s="55"/>
      <c r="V1160" s="55"/>
      <c r="W1160" s="55"/>
      <c r="X1160" s="55"/>
      <c r="Y1160" s="55"/>
      <c r="Z1160" s="55"/>
      <c r="BR1160" s="161"/>
    </row>
    <row r="1161" spans="12:70" x14ac:dyDescent="0.25">
      <c r="L1161" s="55"/>
      <c r="M1161" s="55"/>
      <c r="N1161" s="55"/>
      <c r="O1161" s="55"/>
      <c r="P1161" s="55"/>
      <c r="Q1161" s="55"/>
      <c r="R1161" s="55"/>
      <c r="S1161" s="55"/>
      <c r="T1161" s="55"/>
      <c r="U1161" s="55"/>
      <c r="V1161" s="55"/>
      <c r="W1161" s="55"/>
      <c r="X1161" s="55"/>
      <c r="Y1161" s="55"/>
      <c r="Z1161" s="55"/>
      <c r="BR1161" s="161"/>
    </row>
    <row r="1162" spans="12:70" x14ac:dyDescent="0.25">
      <c r="L1162" s="55"/>
      <c r="M1162" s="55"/>
      <c r="N1162" s="55"/>
      <c r="O1162" s="55"/>
      <c r="P1162" s="55"/>
      <c r="Q1162" s="55"/>
      <c r="R1162" s="55"/>
      <c r="S1162" s="55"/>
      <c r="T1162" s="55"/>
      <c r="U1162" s="55"/>
      <c r="V1162" s="55"/>
      <c r="W1162" s="55"/>
      <c r="X1162" s="55"/>
      <c r="Y1162" s="55"/>
      <c r="Z1162" s="55"/>
      <c r="BR1162" s="161"/>
    </row>
    <row r="1163" spans="12:70" x14ac:dyDescent="0.25">
      <c r="L1163" s="55"/>
      <c r="M1163" s="55"/>
      <c r="N1163" s="55"/>
      <c r="O1163" s="55"/>
      <c r="P1163" s="55"/>
      <c r="Q1163" s="55"/>
      <c r="R1163" s="55"/>
      <c r="S1163" s="55"/>
      <c r="T1163" s="55"/>
      <c r="U1163" s="55"/>
      <c r="V1163" s="55"/>
      <c r="W1163" s="55"/>
      <c r="X1163" s="55"/>
      <c r="Y1163" s="55"/>
      <c r="Z1163" s="55"/>
      <c r="BR1163" s="161"/>
    </row>
    <row r="1164" spans="12:70" x14ac:dyDescent="0.25">
      <c r="L1164" s="55"/>
      <c r="M1164" s="55"/>
      <c r="N1164" s="55"/>
      <c r="O1164" s="55"/>
      <c r="P1164" s="55"/>
      <c r="Q1164" s="55"/>
      <c r="R1164" s="55"/>
      <c r="S1164" s="55"/>
      <c r="T1164" s="55"/>
      <c r="U1164" s="55"/>
      <c r="V1164" s="55"/>
      <c r="W1164" s="55"/>
      <c r="X1164" s="55"/>
      <c r="Y1164" s="55"/>
      <c r="Z1164" s="55"/>
      <c r="BR1164" s="161"/>
    </row>
    <row r="1165" spans="12:70" x14ac:dyDescent="0.25">
      <c r="L1165" s="55"/>
      <c r="M1165" s="55"/>
      <c r="N1165" s="55"/>
      <c r="O1165" s="55"/>
      <c r="P1165" s="55"/>
      <c r="Q1165" s="55"/>
      <c r="R1165" s="55"/>
      <c r="S1165" s="55"/>
      <c r="T1165" s="55"/>
      <c r="U1165" s="55"/>
      <c r="V1165" s="55"/>
      <c r="W1165" s="55"/>
      <c r="X1165" s="55"/>
      <c r="Y1165" s="55"/>
      <c r="Z1165" s="55"/>
      <c r="BR1165" s="161"/>
    </row>
    <row r="1166" spans="12:70" x14ac:dyDescent="0.25">
      <c r="L1166" s="55"/>
      <c r="M1166" s="55"/>
      <c r="N1166" s="55"/>
      <c r="O1166" s="55"/>
      <c r="P1166" s="55"/>
      <c r="Q1166" s="55"/>
      <c r="R1166" s="55"/>
      <c r="S1166" s="55"/>
      <c r="T1166" s="55"/>
      <c r="U1166" s="55"/>
      <c r="V1166" s="55"/>
      <c r="W1166" s="55"/>
      <c r="X1166" s="55"/>
      <c r="Y1166" s="55"/>
      <c r="Z1166" s="55"/>
      <c r="BR1166" s="161"/>
    </row>
    <row r="1167" spans="12:70" x14ac:dyDescent="0.25">
      <c r="L1167" s="55"/>
      <c r="M1167" s="55"/>
      <c r="N1167" s="55"/>
      <c r="O1167" s="55"/>
      <c r="P1167" s="55"/>
      <c r="Q1167" s="55"/>
      <c r="R1167" s="55"/>
      <c r="S1167" s="55"/>
      <c r="T1167" s="55"/>
      <c r="U1167" s="55"/>
      <c r="V1167" s="55"/>
      <c r="W1167" s="55"/>
      <c r="X1167" s="55"/>
      <c r="Y1167" s="55"/>
      <c r="Z1167" s="55"/>
      <c r="BR1167" s="161"/>
    </row>
    <row r="1168" spans="12:70" x14ac:dyDescent="0.25">
      <c r="L1168" s="55"/>
      <c r="M1168" s="55"/>
      <c r="N1168" s="55"/>
      <c r="O1168" s="55"/>
      <c r="P1168" s="55"/>
      <c r="Q1168" s="55"/>
      <c r="R1168" s="55"/>
      <c r="S1168" s="55"/>
      <c r="T1168" s="55"/>
      <c r="U1168" s="55"/>
      <c r="V1168" s="55"/>
      <c r="W1168" s="55"/>
      <c r="X1168" s="55"/>
      <c r="Y1168" s="55"/>
      <c r="Z1168" s="55"/>
      <c r="BR1168" s="161"/>
    </row>
    <row r="1169" spans="12:70" x14ac:dyDescent="0.25">
      <c r="L1169" s="55"/>
      <c r="M1169" s="55"/>
      <c r="N1169" s="55"/>
      <c r="O1169" s="55"/>
      <c r="P1169" s="55"/>
      <c r="Q1169" s="55"/>
      <c r="R1169" s="55"/>
      <c r="S1169" s="55"/>
      <c r="T1169" s="55"/>
      <c r="U1169" s="55"/>
      <c r="V1169" s="55"/>
      <c r="W1169" s="55"/>
      <c r="X1169" s="55"/>
      <c r="Y1169" s="55"/>
      <c r="Z1169" s="55"/>
      <c r="BR1169" s="161"/>
    </row>
    <row r="1170" spans="12:70" x14ac:dyDescent="0.25">
      <c r="L1170" s="55"/>
      <c r="M1170" s="55"/>
      <c r="N1170" s="55"/>
      <c r="O1170" s="55"/>
      <c r="P1170" s="55"/>
      <c r="Q1170" s="55"/>
      <c r="R1170" s="55"/>
      <c r="S1170" s="55"/>
      <c r="T1170" s="55"/>
      <c r="U1170" s="55"/>
      <c r="V1170" s="55"/>
      <c r="W1170" s="55"/>
      <c r="X1170" s="55"/>
      <c r="Y1170" s="55"/>
      <c r="Z1170" s="55"/>
      <c r="BR1170" s="161"/>
    </row>
    <row r="1171" spans="12:70" x14ac:dyDescent="0.25">
      <c r="L1171" s="55"/>
      <c r="M1171" s="55"/>
      <c r="N1171" s="55"/>
      <c r="O1171" s="55"/>
      <c r="P1171" s="55"/>
      <c r="Q1171" s="55"/>
      <c r="R1171" s="55"/>
      <c r="S1171" s="55"/>
      <c r="T1171" s="55"/>
      <c r="U1171" s="55"/>
      <c r="V1171" s="55"/>
      <c r="W1171" s="55"/>
      <c r="X1171" s="55"/>
      <c r="Y1171" s="55"/>
      <c r="Z1171" s="55"/>
      <c r="BR1171" s="161"/>
    </row>
    <row r="1172" spans="12:70" x14ac:dyDescent="0.25">
      <c r="L1172" s="55"/>
      <c r="M1172" s="55"/>
      <c r="N1172" s="55"/>
      <c r="O1172" s="55"/>
      <c r="P1172" s="55"/>
      <c r="Q1172" s="55"/>
      <c r="R1172" s="55"/>
      <c r="S1172" s="55"/>
      <c r="T1172" s="55"/>
      <c r="U1172" s="55"/>
      <c r="V1172" s="55"/>
      <c r="W1172" s="55"/>
      <c r="X1172" s="55"/>
      <c r="Y1172" s="55"/>
      <c r="Z1172" s="55"/>
      <c r="BR1172" s="161"/>
    </row>
    <row r="1173" spans="12:70" x14ac:dyDescent="0.25">
      <c r="L1173" s="55"/>
      <c r="M1173" s="55"/>
      <c r="N1173" s="55"/>
      <c r="O1173" s="55"/>
      <c r="P1173" s="55"/>
      <c r="Q1173" s="55"/>
      <c r="R1173" s="55"/>
      <c r="S1173" s="55"/>
      <c r="T1173" s="55"/>
      <c r="U1173" s="55"/>
      <c r="V1173" s="55"/>
      <c r="W1173" s="55"/>
      <c r="X1173" s="55"/>
      <c r="Y1173" s="55"/>
      <c r="Z1173" s="55"/>
      <c r="BR1173" s="161"/>
    </row>
    <row r="1174" spans="12:70" x14ac:dyDescent="0.25">
      <c r="L1174" s="55"/>
      <c r="M1174" s="55"/>
      <c r="N1174" s="55"/>
      <c r="O1174" s="55"/>
      <c r="P1174" s="55"/>
      <c r="Q1174" s="55"/>
      <c r="R1174" s="55"/>
      <c r="S1174" s="55"/>
      <c r="T1174" s="55"/>
      <c r="U1174" s="55"/>
      <c r="V1174" s="55"/>
      <c r="W1174" s="55"/>
      <c r="X1174" s="55"/>
      <c r="Y1174" s="55"/>
      <c r="Z1174" s="55"/>
      <c r="BR1174" s="161"/>
    </row>
    <row r="1175" spans="12:70" x14ac:dyDescent="0.25">
      <c r="L1175" s="55"/>
      <c r="M1175" s="55"/>
      <c r="N1175" s="55"/>
      <c r="O1175" s="55"/>
      <c r="P1175" s="55"/>
      <c r="Q1175" s="55"/>
      <c r="R1175" s="55"/>
      <c r="S1175" s="55"/>
      <c r="T1175" s="55"/>
      <c r="U1175" s="55"/>
      <c r="V1175" s="55"/>
      <c r="W1175" s="55"/>
      <c r="X1175" s="55"/>
      <c r="Y1175" s="55"/>
      <c r="Z1175" s="55"/>
      <c r="BR1175" s="161"/>
    </row>
    <row r="1176" spans="12:70" x14ac:dyDescent="0.25">
      <c r="L1176" s="55"/>
      <c r="M1176" s="55"/>
      <c r="N1176" s="55"/>
      <c r="O1176" s="55"/>
      <c r="P1176" s="55"/>
      <c r="Q1176" s="55"/>
      <c r="R1176" s="55"/>
      <c r="S1176" s="55"/>
      <c r="T1176" s="55"/>
      <c r="U1176" s="55"/>
      <c r="V1176" s="55"/>
      <c r="W1176" s="55"/>
      <c r="X1176" s="55"/>
      <c r="Y1176" s="55"/>
      <c r="Z1176" s="55"/>
      <c r="BR1176" s="161"/>
    </row>
    <row r="1177" spans="12:70" x14ac:dyDescent="0.25">
      <c r="L1177" s="55"/>
      <c r="M1177" s="55"/>
      <c r="N1177" s="55"/>
      <c r="O1177" s="55"/>
      <c r="P1177" s="55"/>
      <c r="Q1177" s="55"/>
      <c r="R1177" s="55"/>
      <c r="S1177" s="55"/>
      <c r="T1177" s="55"/>
      <c r="U1177" s="55"/>
      <c r="V1177" s="55"/>
      <c r="W1177" s="55"/>
      <c r="X1177" s="55"/>
      <c r="Y1177" s="55"/>
      <c r="Z1177" s="55"/>
      <c r="BR1177" s="161"/>
    </row>
    <row r="1178" spans="12:70" x14ac:dyDescent="0.25">
      <c r="L1178" s="55"/>
      <c r="M1178" s="55"/>
      <c r="N1178" s="55"/>
      <c r="O1178" s="55"/>
      <c r="P1178" s="55"/>
      <c r="Q1178" s="55"/>
      <c r="R1178" s="55"/>
      <c r="S1178" s="55"/>
      <c r="T1178" s="55"/>
      <c r="U1178" s="55"/>
      <c r="V1178" s="55"/>
      <c r="W1178" s="55"/>
      <c r="X1178" s="55"/>
      <c r="Y1178" s="55"/>
      <c r="Z1178" s="55"/>
      <c r="BR1178" s="161"/>
    </row>
    <row r="1179" spans="12:70" x14ac:dyDescent="0.25">
      <c r="L1179" s="55"/>
      <c r="M1179" s="55"/>
      <c r="N1179" s="55"/>
      <c r="O1179" s="55"/>
      <c r="P1179" s="55"/>
      <c r="Q1179" s="55"/>
      <c r="R1179" s="55"/>
      <c r="S1179" s="55"/>
      <c r="T1179" s="55"/>
      <c r="U1179" s="55"/>
      <c r="V1179" s="55"/>
      <c r="W1179" s="55"/>
      <c r="X1179" s="55"/>
      <c r="Y1179" s="55"/>
      <c r="Z1179" s="55"/>
      <c r="BR1179" s="161"/>
    </row>
    <row r="1180" spans="12:70" x14ac:dyDescent="0.25">
      <c r="L1180" s="55"/>
      <c r="M1180" s="55"/>
      <c r="N1180" s="55"/>
      <c r="O1180" s="55"/>
      <c r="P1180" s="55"/>
      <c r="Q1180" s="55"/>
      <c r="R1180" s="55"/>
      <c r="S1180" s="55"/>
      <c r="T1180" s="55"/>
      <c r="U1180" s="55"/>
      <c r="V1180" s="55"/>
      <c r="W1180" s="55"/>
      <c r="X1180" s="55"/>
      <c r="Y1180" s="55"/>
      <c r="Z1180" s="55"/>
      <c r="BR1180" s="161"/>
    </row>
    <row r="1181" spans="12:70" x14ac:dyDescent="0.25">
      <c r="L1181" s="55"/>
      <c r="M1181" s="55"/>
      <c r="N1181" s="55"/>
      <c r="O1181" s="55"/>
      <c r="P1181" s="55"/>
      <c r="Q1181" s="55"/>
      <c r="R1181" s="55"/>
      <c r="S1181" s="55"/>
      <c r="T1181" s="55"/>
      <c r="U1181" s="55"/>
      <c r="V1181" s="55"/>
      <c r="W1181" s="55"/>
      <c r="X1181" s="55"/>
      <c r="Y1181" s="55"/>
      <c r="Z1181" s="55"/>
      <c r="BR1181" s="161"/>
    </row>
    <row r="1182" spans="12:70" x14ac:dyDescent="0.25">
      <c r="L1182" s="55"/>
      <c r="M1182" s="55"/>
      <c r="N1182" s="55"/>
      <c r="O1182" s="55"/>
      <c r="P1182" s="55"/>
      <c r="Q1182" s="55"/>
      <c r="R1182" s="55"/>
      <c r="S1182" s="55"/>
      <c r="T1182" s="55"/>
      <c r="U1182" s="55"/>
      <c r="V1182" s="55"/>
      <c r="W1182" s="55"/>
      <c r="X1182" s="55"/>
      <c r="Y1182" s="55"/>
      <c r="Z1182" s="55"/>
      <c r="BR1182" s="161"/>
    </row>
    <row r="1183" spans="12:70" x14ac:dyDescent="0.25">
      <c r="L1183" s="55"/>
      <c r="M1183" s="55"/>
      <c r="N1183" s="55"/>
      <c r="O1183" s="55"/>
      <c r="P1183" s="55"/>
      <c r="Q1183" s="55"/>
      <c r="R1183" s="55"/>
      <c r="S1183" s="55"/>
      <c r="T1183" s="55"/>
      <c r="U1183" s="55"/>
      <c r="V1183" s="55"/>
      <c r="W1183" s="55"/>
      <c r="X1183" s="55"/>
      <c r="Y1183" s="55"/>
      <c r="Z1183" s="55"/>
      <c r="BR1183" s="161"/>
    </row>
    <row r="1184" spans="12:70" x14ac:dyDescent="0.25">
      <c r="L1184" s="55"/>
      <c r="M1184" s="55"/>
      <c r="N1184" s="55"/>
      <c r="O1184" s="55"/>
      <c r="P1184" s="55"/>
      <c r="Q1184" s="55"/>
      <c r="R1184" s="55"/>
      <c r="S1184" s="55"/>
      <c r="T1184" s="55"/>
      <c r="U1184" s="55"/>
      <c r="V1184" s="55"/>
      <c r="W1184" s="55"/>
      <c r="X1184" s="55"/>
      <c r="Y1184" s="55"/>
      <c r="Z1184" s="55"/>
      <c r="BR1184" s="161"/>
    </row>
    <row r="1185" spans="12:70" x14ac:dyDescent="0.25">
      <c r="L1185" s="55"/>
      <c r="M1185" s="55"/>
      <c r="N1185" s="55"/>
      <c r="O1185" s="55"/>
      <c r="P1185" s="55"/>
      <c r="Q1185" s="55"/>
      <c r="R1185" s="55"/>
      <c r="S1185" s="55"/>
      <c r="T1185" s="55"/>
      <c r="U1185" s="55"/>
      <c r="V1185" s="55"/>
      <c r="W1185" s="55"/>
      <c r="X1185" s="55"/>
      <c r="Y1185" s="55"/>
      <c r="Z1185" s="55"/>
      <c r="BR1185" s="161"/>
    </row>
    <row r="1186" spans="12:70" x14ac:dyDescent="0.25">
      <c r="L1186" s="55"/>
      <c r="M1186" s="55"/>
      <c r="N1186" s="55"/>
      <c r="O1186" s="55"/>
      <c r="P1186" s="55"/>
      <c r="Q1186" s="55"/>
      <c r="R1186" s="55"/>
      <c r="S1186" s="55"/>
      <c r="T1186" s="55"/>
      <c r="U1186" s="55"/>
      <c r="V1186" s="55"/>
      <c r="W1186" s="55"/>
      <c r="X1186" s="55"/>
      <c r="Y1186" s="55"/>
      <c r="Z1186" s="55"/>
      <c r="BR1186" s="161"/>
    </row>
    <row r="1187" spans="12:70" x14ac:dyDescent="0.25">
      <c r="L1187" s="55"/>
      <c r="M1187" s="55"/>
      <c r="N1187" s="55"/>
      <c r="O1187" s="55"/>
      <c r="P1187" s="55"/>
      <c r="Q1187" s="55"/>
      <c r="R1187" s="55"/>
      <c r="S1187" s="55"/>
      <c r="T1187" s="55"/>
      <c r="U1187" s="55"/>
      <c r="V1187" s="55"/>
      <c r="W1187" s="55"/>
      <c r="X1187" s="55"/>
      <c r="Y1187" s="55"/>
      <c r="Z1187" s="55"/>
      <c r="BR1187" s="161"/>
    </row>
    <row r="1188" spans="12:70" x14ac:dyDescent="0.25">
      <c r="L1188" s="55"/>
      <c r="M1188" s="55"/>
      <c r="N1188" s="55"/>
      <c r="O1188" s="55"/>
      <c r="P1188" s="55"/>
      <c r="Q1188" s="55"/>
      <c r="R1188" s="55"/>
      <c r="S1188" s="55"/>
      <c r="T1188" s="55"/>
      <c r="U1188" s="55"/>
      <c r="V1188" s="55"/>
      <c r="W1188" s="55"/>
      <c r="X1188" s="55"/>
      <c r="Y1188" s="55"/>
      <c r="Z1188" s="55"/>
      <c r="BR1188" s="161"/>
    </row>
    <row r="1189" spans="12:70" x14ac:dyDescent="0.25">
      <c r="L1189" s="55"/>
      <c r="M1189" s="55"/>
      <c r="N1189" s="55"/>
      <c r="O1189" s="55"/>
      <c r="P1189" s="55"/>
      <c r="Q1189" s="55"/>
      <c r="R1189" s="55"/>
      <c r="S1189" s="55"/>
      <c r="T1189" s="55"/>
      <c r="U1189" s="55"/>
      <c r="V1189" s="55"/>
      <c r="W1189" s="55"/>
      <c r="X1189" s="55"/>
      <c r="Y1189" s="55"/>
      <c r="Z1189" s="55"/>
      <c r="BR1189" s="161"/>
    </row>
    <row r="1190" spans="12:70" x14ac:dyDescent="0.25">
      <c r="L1190" s="55"/>
      <c r="M1190" s="55"/>
      <c r="N1190" s="55"/>
      <c r="O1190" s="55"/>
      <c r="P1190" s="55"/>
      <c r="Q1190" s="55"/>
      <c r="R1190" s="55"/>
      <c r="S1190" s="55"/>
      <c r="T1190" s="55"/>
      <c r="U1190" s="55"/>
      <c r="V1190" s="55"/>
      <c r="W1190" s="55"/>
      <c r="X1190" s="55"/>
      <c r="Y1190" s="55"/>
      <c r="Z1190" s="55"/>
      <c r="BR1190" s="161"/>
    </row>
    <row r="1191" spans="12:70" x14ac:dyDescent="0.25">
      <c r="L1191" s="55"/>
      <c r="M1191" s="55"/>
      <c r="N1191" s="55"/>
      <c r="O1191" s="55"/>
      <c r="P1191" s="55"/>
      <c r="Q1191" s="55"/>
      <c r="R1191" s="55"/>
      <c r="S1191" s="55"/>
      <c r="T1191" s="55"/>
      <c r="U1191" s="55"/>
      <c r="V1191" s="55"/>
      <c r="W1191" s="55"/>
      <c r="X1191" s="55"/>
      <c r="Y1191" s="55"/>
      <c r="Z1191" s="55"/>
      <c r="BR1191" s="161"/>
    </row>
    <row r="1192" spans="12:70" x14ac:dyDescent="0.25">
      <c r="L1192" s="55"/>
      <c r="M1192" s="55"/>
      <c r="N1192" s="55"/>
      <c r="O1192" s="55"/>
      <c r="P1192" s="55"/>
      <c r="Q1192" s="55"/>
      <c r="R1192" s="55"/>
      <c r="S1192" s="55"/>
      <c r="T1192" s="55"/>
      <c r="U1192" s="55"/>
      <c r="V1192" s="55"/>
      <c r="W1192" s="55"/>
      <c r="X1192" s="55"/>
      <c r="Y1192" s="55"/>
      <c r="Z1192" s="55"/>
      <c r="BR1192" s="161"/>
    </row>
    <row r="1193" spans="12:70" x14ac:dyDescent="0.25">
      <c r="L1193" s="55"/>
      <c r="M1193" s="55"/>
      <c r="N1193" s="55"/>
      <c r="O1193" s="55"/>
      <c r="P1193" s="55"/>
      <c r="Q1193" s="55"/>
      <c r="R1193" s="55"/>
      <c r="S1193" s="55"/>
      <c r="T1193" s="55"/>
      <c r="U1193" s="55"/>
      <c r="V1193" s="55"/>
      <c r="W1193" s="55"/>
      <c r="X1193" s="55"/>
      <c r="Y1193" s="55"/>
      <c r="Z1193" s="55"/>
      <c r="BR1193" s="161"/>
    </row>
    <row r="1194" spans="12:70" x14ac:dyDescent="0.25">
      <c r="L1194" s="55"/>
      <c r="M1194" s="55"/>
      <c r="N1194" s="55"/>
      <c r="O1194" s="55"/>
      <c r="P1194" s="55"/>
      <c r="Q1194" s="55"/>
      <c r="R1194" s="55"/>
      <c r="S1194" s="55"/>
      <c r="T1194" s="55"/>
      <c r="U1194" s="55"/>
      <c r="V1194" s="55"/>
      <c r="W1194" s="55"/>
      <c r="X1194" s="55"/>
      <c r="Y1194" s="55"/>
      <c r="Z1194" s="55"/>
      <c r="BR1194" s="161"/>
    </row>
    <row r="1195" spans="12:70" x14ac:dyDescent="0.25">
      <c r="L1195" s="55"/>
      <c r="M1195" s="55"/>
      <c r="N1195" s="55"/>
      <c r="O1195" s="55"/>
      <c r="P1195" s="55"/>
      <c r="Q1195" s="55"/>
      <c r="R1195" s="55"/>
      <c r="S1195" s="55"/>
      <c r="T1195" s="55"/>
      <c r="U1195" s="55"/>
      <c r="V1195" s="55"/>
      <c r="W1195" s="55"/>
      <c r="X1195" s="55"/>
      <c r="Y1195" s="55"/>
      <c r="Z1195" s="55"/>
      <c r="BR1195" s="161"/>
    </row>
    <row r="1196" spans="12:70" x14ac:dyDescent="0.25">
      <c r="L1196" s="55"/>
      <c r="M1196" s="55"/>
      <c r="N1196" s="55"/>
      <c r="O1196" s="55"/>
      <c r="P1196" s="55"/>
      <c r="Q1196" s="55"/>
      <c r="R1196" s="55"/>
      <c r="S1196" s="55"/>
      <c r="T1196" s="55"/>
      <c r="U1196" s="55"/>
      <c r="V1196" s="55"/>
      <c r="W1196" s="55"/>
      <c r="X1196" s="55"/>
      <c r="Y1196" s="55"/>
      <c r="Z1196" s="55"/>
      <c r="BR1196" s="161"/>
    </row>
    <row r="1197" spans="12:70" x14ac:dyDescent="0.25">
      <c r="L1197" s="55"/>
      <c r="M1197" s="55"/>
      <c r="N1197" s="55"/>
      <c r="O1197" s="55"/>
      <c r="P1197" s="55"/>
      <c r="Q1197" s="55"/>
      <c r="R1197" s="55"/>
      <c r="S1197" s="55"/>
      <c r="T1197" s="55"/>
      <c r="U1197" s="55"/>
      <c r="V1197" s="55"/>
      <c r="W1197" s="55"/>
      <c r="X1197" s="55"/>
      <c r="Y1197" s="55"/>
      <c r="Z1197" s="55"/>
      <c r="BR1197" s="161"/>
    </row>
    <row r="1198" spans="12:70" x14ac:dyDescent="0.25">
      <c r="L1198" s="55"/>
      <c r="M1198" s="55"/>
      <c r="N1198" s="55"/>
      <c r="O1198" s="55"/>
      <c r="P1198" s="55"/>
      <c r="Q1198" s="55"/>
      <c r="R1198" s="55"/>
      <c r="S1198" s="55"/>
      <c r="T1198" s="55"/>
      <c r="U1198" s="55"/>
      <c r="V1198" s="55"/>
      <c r="W1198" s="55"/>
      <c r="X1198" s="55"/>
      <c r="Y1198" s="55"/>
      <c r="Z1198" s="55"/>
      <c r="BR1198" s="161"/>
    </row>
    <row r="1199" spans="12:70" x14ac:dyDescent="0.25">
      <c r="L1199" s="55"/>
      <c r="M1199" s="55"/>
      <c r="N1199" s="55"/>
      <c r="O1199" s="55"/>
      <c r="P1199" s="55"/>
      <c r="Q1199" s="55"/>
      <c r="R1199" s="55"/>
      <c r="S1199" s="55"/>
      <c r="T1199" s="55"/>
      <c r="U1199" s="55"/>
      <c r="V1199" s="55"/>
      <c r="W1199" s="55"/>
      <c r="X1199" s="55"/>
      <c r="Y1199" s="55"/>
      <c r="Z1199" s="55"/>
      <c r="BR1199" s="161"/>
    </row>
    <row r="1200" spans="12:70" x14ac:dyDescent="0.25">
      <c r="L1200" s="55"/>
      <c r="M1200" s="55"/>
      <c r="N1200" s="55"/>
      <c r="O1200" s="55"/>
      <c r="P1200" s="55"/>
      <c r="Q1200" s="55"/>
      <c r="R1200" s="55"/>
      <c r="S1200" s="55"/>
      <c r="T1200" s="55"/>
      <c r="U1200" s="55"/>
      <c r="V1200" s="55"/>
      <c r="W1200" s="55"/>
      <c r="X1200" s="55"/>
      <c r="Y1200" s="55"/>
      <c r="Z1200" s="55"/>
      <c r="BR1200" s="161"/>
    </row>
    <row r="1201" spans="12:70" x14ac:dyDescent="0.25">
      <c r="L1201" s="55"/>
      <c r="M1201" s="55"/>
      <c r="N1201" s="55"/>
      <c r="O1201" s="55"/>
      <c r="P1201" s="55"/>
      <c r="Q1201" s="55"/>
      <c r="R1201" s="55"/>
      <c r="S1201" s="55"/>
      <c r="T1201" s="55"/>
      <c r="U1201" s="55"/>
      <c r="V1201" s="55"/>
      <c r="W1201" s="55"/>
      <c r="X1201" s="55"/>
      <c r="Y1201" s="55"/>
      <c r="Z1201" s="55"/>
      <c r="BR1201" s="161"/>
    </row>
    <row r="1202" spans="12:70" x14ac:dyDescent="0.25">
      <c r="L1202" s="55"/>
      <c r="M1202" s="55"/>
      <c r="N1202" s="55"/>
      <c r="O1202" s="55"/>
      <c r="P1202" s="55"/>
      <c r="Q1202" s="55"/>
      <c r="R1202" s="55"/>
      <c r="S1202" s="55"/>
      <c r="T1202" s="55"/>
      <c r="U1202" s="55"/>
      <c r="V1202" s="55"/>
      <c r="W1202" s="55"/>
      <c r="X1202" s="55"/>
      <c r="Y1202" s="55"/>
      <c r="Z1202" s="55"/>
      <c r="BR1202" s="161"/>
    </row>
    <row r="1203" spans="12:70" x14ac:dyDescent="0.25">
      <c r="L1203" s="55"/>
      <c r="M1203" s="55"/>
      <c r="N1203" s="55"/>
      <c r="O1203" s="55"/>
      <c r="P1203" s="55"/>
      <c r="Q1203" s="55"/>
      <c r="R1203" s="55"/>
      <c r="S1203" s="55"/>
      <c r="T1203" s="55"/>
      <c r="U1203" s="55"/>
      <c r="V1203" s="55"/>
      <c r="W1203" s="55"/>
      <c r="X1203" s="55"/>
      <c r="Y1203" s="55"/>
      <c r="Z1203" s="55"/>
      <c r="BR1203" s="161"/>
    </row>
    <row r="1204" spans="12:70" x14ac:dyDescent="0.25">
      <c r="L1204" s="55"/>
      <c r="M1204" s="55"/>
      <c r="N1204" s="55"/>
      <c r="O1204" s="55"/>
      <c r="P1204" s="55"/>
      <c r="Q1204" s="55"/>
      <c r="R1204" s="55"/>
      <c r="S1204" s="55"/>
      <c r="T1204" s="55"/>
      <c r="U1204" s="55"/>
      <c r="V1204" s="55"/>
      <c r="W1204" s="55"/>
      <c r="X1204" s="55"/>
      <c r="Y1204" s="55"/>
      <c r="Z1204" s="55"/>
      <c r="BR1204" s="161"/>
    </row>
    <row r="1205" spans="12:70" x14ac:dyDescent="0.25">
      <c r="L1205" s="55"/>
      <c r="M1205" s="55"/>
      <c r="N1205" s="55"/>
      <c r="O1205" s="55"/>
      <c r="P1205" s="55"/>
      <c r="Q1205" s="55"/>
      <c r="R1205" s="55"/>
      <c r="S1205" s="55"/>
      <c r="T1205" s="55"/>
      <c r="U1205" s="55"/>
      <c r="V1205" s="55"/>
      <c r="W1205" s="55"/>
      <c r="X1205" s="55"/>
      <c r="Y1205" s="55"/>
      <c r="Z1205" s="55"/>
      <c r="BR1205" s="161"/>
    </row>
    <row r="1206" spans="12:70" x14ac:dyDescent="0.25">
      <c r="L1206" s="55"/>
      <c r="M1206" s="55"/>
      <c r="N1206" s="55"/>
      <c r="O1206" s="55"/>
      <c r="P1206" s="55"/>
      <c r="Q1206" s="55"/>
      <c r="R1206" s="55"/>
      <c r="S1206" s="55"/>
      <c r="T1206" s="55"/>
      <c r="U1206" s="55"/>
      <c r="V1206" s="55"/>
      <c r="W1206" s="55"/>
      <c r="X1206" s="55"/>
      <c r="Y1206" s="55"/>
      <c r="Z1206" s="55"/>
      <c r="BR1206" s="161"/>
    </row>
    <row r="1207" spans="12:70" x14ac:dyDescent="0.25">
      <c r="L1207" s="55"/>
      <c r="M1207" s="55"/>
      <c r="N1207" s="55"/>
      <c r="O1207" s="55"/>
      <c r="P1207" s="55"/>
      <c r="Q1207" s="55"/>
      <c r="R1207" s="55"/>
      <c r="S1207" s="55"/>
      <c r="T1207" s="55"/>
      <c r="U1207" s="55"/>
      <c r="V1207" s="55"/>
      <c r="W1207" s="55"/>
      <c r="X1207" s="55"/>
      <c r="Y1207" s="55"/>
      <c r="Z1207" s="55"/>
      <c r="BR1207" s="161"/>
    </row>
    <row r="1208" spans="12:70" x14ac:dyDescent="0.25">
      <c r="L1208" s="55"/>
      <c r="M1208" s="55"/>
      <c r="N1208" s="55"/>
      <c r="O1208" s="55"/>
      <c r="P1208" s="55"/>
      <c r="Q1208" s="55"/>
      <c r="R1208" s="55"/>
      <c r="S1208" s="55"/>
      <c r="T1208" s="55"/>
      <c r="U1208" s="55"/>
      <c r="V1208" s="55"/>
      <c r="W1208" s="55"/>
      <c r="X1208" s="55"/>
      <c r="Y1208" s="55"/>
      <c r="Z1208" s="55"/>
      <c r="BR1208" s="161"/>
    </row>
    <row r="1209" spans="12:70" x14ac:dyDescent="0.25">
      <c r="L1209" s="55"/>
      <c r="M1209" s="55"/>
      <c r="N1209" s="55"/>
      <c r="O1209" s="55"/>
      <c r="P1209" s="55"/>
      <c r="Q1209" s="55"/>
      <c r="R1209" s="55"/>
      <c r="S1209" s="55"/>
      <c r="T1209" s="55"/>
      <c r="U1209" s="55"/>
      <c r="V1209" s="55"/>
      <c r="W1209" s="55"/>
      <c r="X1209" s="55"/>
      <c r="Y1209" s="55"/>
      <c r="Z1209" s="55"/>
      <c r="BR1209" s="161"/>
    </row>
    <row r="1210" spans="12:70" x14ac:dyDescent="0.25">
      <c r="L1210" s="55"/>
      <c r="M1210" s="55"/>
      <c r="N1210" s="55"/>
      <c r="O1210" s="55"/>
      <c r="P1210" s="55"/>
      <c r="Q1210" s="55"/>
      <c r="R1210" s="55"/>
      <c r="S1210" s="55"/>
      <c r="T1210" s="55"/>
      <c r="U1210" s="55"/>
      <c r="V1210" s="55"/>
      <c r="W1210" s="55"/>
      <c r="X1210" s="55"/>
      <c r="Y1210" s="55"/>
      <c r="Z1210" s="55"/>
      <c r="BR1210" s="161"/>
    </row>
    <row r="1211" spans="12:70" x14ac:dyDescent="0.25">
      <c r="L1211" s="55"/>
      <c r="M1211" s="55"/>
      <c r="N1211" s="55"/>
      <c r="O1211" s="55"/>
      <c r="P1211" s="55"/>
      <c r="Q1211" s="55"/>
      <c r="R1211" s="55"/>
      <c r="S1211" s="55"/>
      <c r="T1211" s="55"/>
      <c r="U1211" s="55"/>
      <c r="V1211" s="55"/>
      <c r="W1211" s="55"/>
      <c r="X1211" s="55"/>
      <c r="Y1211" s="55"/>
      <c r="Z1211" s="55"/>
      <c r="BR1211" s="161"/>
    </row>
    <row r="1212" spans="12:70" x14ac:dyDescent="0.25">
      <c r="L1212" s="55"/>
      <c r="M1212" s="55"/>
      <c r="N1212" s="55"/>
      <c r="O1212" s="55"/>
      <c r="P1212" s="55"/>
      <c r="Q1212" s="55"/>
      <c r="R1212" s="55"/>
      <c r="S1212" s="55"/>
      <c r="T1212" s="55"/>
      <c r="U1212" s="55"/>
      <c r="V1212" s="55"/>
      <c r="W1212" s="55"/>
      <c r="X1212" s="55"/>
      <c r="Y1212" s="55"/>
      <c r="Z1212" s="55"/>
      <c r="BR1212" s="161"/>
    </row>
    <row r="1213" spans="12:70" x14ac:dyDescent="0.25">
      <c r="L1213" s="55"/>
      <c r="M1213" s="55"/>
      <c r="N1213" s="55"/>
      <c r="O1213" s="55"/>
      <c r="P1213" s="55"/>
      <c r="Q1213" s="55"/>
      <c r="R1213" s="55"/>
      <c r="S1213" s="55"/>
      <c r="T1213" s="55"/>
      <c r="U1213" s="55"/>
      <c r="V1213" s="55"/>
      <c r="W1213" s="55"/>
      <c r="X1213" s="55"/>
      <c r="Y1213" s="55"/>
      <c r="Z1213" s="55"/>
      <c r="BR1213" s="161"/>
    </row>
    <row r="1214" spans="12:70" x14ac:dyDescent="0.25">
      <c r="L1214" s="55"/>
      <c r="M1214" s="55"/>
      <c r="N1214" s="55"/>
      <c r="O1214" s="55"/>
      <c r="P1214" s="55"/>
      <c r="Q1214" s="55"/>
      <c r="R1214" s="55"/>
      <c r="S1214" s="55"/>
      <c r="T1214" s="55"/>
      <c r="U1214" s="55"/>
      <c r="V1214" s="55"/>
      <c r="W1214" s="55"/>
      <c r="X1214" s="55"/>
      <c r="Y1214" s="55"/>
      <c r="Z1214" s="55"/>
      <c r="BR1214" s="161"/>
    </row>
    <row r="1215" spans="12:70" x14ac:dyDescent="0.25">
      <c r="L1215" s="55"/>
      <c r="M1215" s="55"/>
      <c r="N1215" s="55"/>
      <c r="O1215" s="55"/>
      <c r="P1215" s="55"/>
      <c r="Q1215" s="55"/>
      <c r="R1215" s="55"/>
      <c r="S1215" s="55"/>
      <c r="T1215" s="55"/>
      <c r="U1215" s="55"/>
      <c r="V1215" s="55"/>
      <c r="W1215" s="55"/>
      <c r="X1215" s="55"/>
      <c r="Y1215" s="55"/>
      <c r="Z1215" s="55"/>
      <c r="BR1215" s="161"/>
    </row>
    <row r="1216" spans="12:70" x14ac:dyDescent="0.25">
      <c r="L1216" s="55"/>
      <c r="M1216" s="55"/>
      <c r="N1216" s="55"/>
      <c r="O1216" s="55"/>
      <c r="P1216" s="55"/>
      <c r="Q1216" s="55"/>
      <c r="R1216" s="55"/>
      <c r="S1216" s="55"/>
      <c r="T1216" s="55"/>
      <c r="U1216" s="55"/>
      <c r="V1216" s="55"/>
      <c r="W1216" s="55"/>
      <c r="X1216" s="55"/>
      <c r="Y1216" s="55"/>
      <c r="Z1216" s="55"/>
      <c r="BR1216" s="161"/>
    </row>
    <row r="1217" spans="12:70" x14ac:dyDescent="0.25">
      <c r="L1217" s="55"/>
      <c r="M1217" s="55"/>
      <c r="N1217" s="55"/>
      <c r="O1217" s="55"/>
      <c r="P1217" s="55"/>
      <c r="Q1217" s="55"/>
      <c r="R1217" s="55"/>
      <c r="S1217" s="55"/>
      <c r="T1217" s="55"/>
      <c r="U1217" s="55"/>
      <c r="V1217" s="55"/>
      <c r="W1217" s="55"/>
      <c r="X1217" s="55"/>
      <c r="Y1217" s="55"/>
      <c r="Z1217" s="55"/>
      <c r="BR1217" s="161"/>
    </row>
    <row r="1218" spans="12:70" x14ac:dyDescent="0.25">
      <c r="L1218" s="55"/>
      <c r="M1218" s="55"/>
      <c r="N1218" s="55"/>
      <c r="O1218" s="55"/>
      <c r="P1218" s="55"/>
      <c r="Q1218" s="55"/>
      <c r="R1218" s="55"/>
      <c r="S1218" s="55"/>
      <c r="T1218" s="55"/>
      <c r="U1218" s="55"/>
      <c r="V1218" s="55"/>
      <c r="W1218" s="55"/>
      <c r="X1218" s="55"/>
      <c r="Y1218" s="55"/>
      <c r="Z1218" s="55"/>
      <c r="BR1218" s="161"/>
    </row>
    <row r="1219" spans="12:70" x14ac:dyDescent="0.25">
      <c r="L1219" s="55"/>
      <c r="M1219" s="55"/>
      <c r="N1219" s="55"/>
      <c r="O1219" s="55"/>
      <c r="P1219" s="55"/>
      <c r="Q1219" s="55"/>
      <c r="R1219" s="55"/>
      <c r="S1219" s="55"/>
      <c r="T1219" s="55"/>
      <c r="U1219" s="55"/>
      <c r="V1219" s="55"/>
      <c r="W1219" s="55"/>
      <c r="X1219" s="55"/>
      <c r="Y1219" s="55"/>
      <c r="Z1219" s="55"/>
      <c r="BR1219" s="161"/>
    </row>
    <row r="1220" spans="12:70" x14ac:dyDescent="0.25">
      <c r="L1220" s="55"/>
      <c r="M1220" s="55"/>
      <c r="N1220" s="55"/>
      <c r="O1220" s="55"/>
      <c r="P1220" s="55"/>
      <c r="Q1220" s="55"/>
      <c r="R1220" s="55"/>
      <c r="S1220" s="55"/>
      <c r="T1220" s="55"/>
      <c r="U1220" s="55"/>
      <c r="V1220" s="55"/>
      <c r="W1220" s="55"/>
      <c r="X1220" s="55"/>
      <c r="Y1220" s="55"/>
      <c r="Z1220" s="55"/>
      <c r="BR1220" s="161"/>
    </row>
    <row r="1221" spans="12:70" x14ac:dyDescent="0.25">
      <c r="L1221" s="55"/>
      <c r="M1221" s="55"/>
      <c r="N1221" s="55"/>
      <c r="O1221" s="55"/>
      <c r="P1221" s="55"/>
      <c r="Q1221" s="55"/>
      <c r="R1221" s="55"/>
      <c r="S1221" s="55"/>
      <c r="T1221" s="55"/>
      <c r="U1221" s="55"/>
      <c r="V1221" s="55"/>
      <c r="W1221" s="55"/>
      <c r="X1221" s="55"/>
      <c r="Y1221" s="55"/>
      <c r="Z1221" s="55"/>
      <c r="BR1221" s="161"/>
    </row>
    <row r="1222" spans="12:70" x14ac:dyDescent="0.25">
      <c r="L1222" s="55"/>
      <c r="M1222" s="55"/>
      <c r="N1222" s="55"/>
      <c r="O1222" s="55"/>
      <c r="P1222" s="55"/>
      <c r="Q1222" s="55"/>
      <c r="R1222" s="55"/>
      <c r="S1222" s="55"/>
      <c r="T1222" s="55"/>
      <c r="U1222" s="55"/>
      <c r="V1222" s="55"/>
      <c r="W1222" s="55"/>
      <c r="X1222" s="55"/>
      <c r="Y1222" s="55"/>
      <c r="Z1222" s="55"/>
      <c r="BR1222" s="161"/>
    </row>
    <row r="1223" spans="12:70" x14ac:dyDescent="0.25">
      <c r="L1223" s="55"/>
      <c r="M1223" s="55"/>
      <c r="N1223" s="55"/>
      <c r="O1223" s="55"/>
      <c r="P1223" s="55"/>
      <c r="Q1223" s="55"/>
      <c r="R1223" s="55"/>
      <c r="S1223" s="55"/>
      <c r="T1223" s="55"/>
      <c r="U1223" s="55"/>
      <c r="V1223" s="55"/>
      <c r="W1223" s="55"/>
      <c r="X1223" s="55"/>
      <c r="Y1223" s="55"/>
      <c r="Z1223" s="55"/>
      <c r="BR1223" s="161"/>
    </row>
    <row r="1224" spans="12:70" x14ac:dyDescent="0.25">
      <c r="L1224" s="55"/>
      <c r="M1224" s="55"/>
      <c r="N1224" s="55"/>
      <c r="O1224" s="55"/>
      <c r="P1224" s="55"/>
      <c r="Q1224" s="55"/>
      <c r="R1224" s="55"/>
      <c r="S1224" s="55"/>
      <c r="T1224" s="55"/>
      <c r="U1224" s="55"/>
      <c r="V1224" s="55"/>
      <c r="W1224" s="55"/>
      <c r="X1224" s="55"/>
      <c r="Y1224" s="55"/>
      <c r="Z1224" s="55"/>
      <c r="BR1224" s="161"/>
    </row>
    <row r="1225" spans="12:70" x14ac:dyDescent="0.25">
      <c r="L1225" s="55"/>
      <c r="M1225" s="55"/>
      <c r="N1225" s="55"/>
      <c r="O1225" s="55"/>
      <c r="P1225" s="55"/>
      <c r="Q1225" s="55"/>
      <c r="R1225" s="55"/>
      <c r="S1225" s="55"/>
      <c r="T1225" s="55"/>
      <c r="U1225" s="55"/>
      <c r="V1225" s="55"/>
      <c r="W1225" s="55"/>
      <c r="X1225" s="55"/>
      <c r="Y1225" s="55"/>
      <c r="Z1225" s="55"/>
      <c r="BR1225" s="161"/>
    </row>
    <row r="1226" spans="12:70" x14ac:dyDescent="0.25">
      <c r="L1226" s="55"/>
      <c r="M1226" s="55"/>
      <c r="N1226" s="55"/>
      <c r="O1226" s="55"/>
      <c r="P1226" s="55"/>
      <c r="Q1226" s="55"/>
      <c r="R1226" s="55"/>
      <c r="S1226" s="55"/>
      <c r="T1226" s="55"/>
      <c r="U1226" s="55"/>
      <c r="V1226" s="55"/>
      <c r="W1226" s="55"/>
      <c r="X1226" s="55"/>
      <c r="Y1226" s="55"/>
      <c r="Z1226" s="55"/>
      <c r="BR1226" s="161"/>
    </row>
    <row r="1227" spans="12:70" x14ac:dyDescent="0.25">
      <c r="L1227" s="55"/>
      <c r="M1227" s="55"/>
      <c r="N1227" s="55"/>
      <c r="O1227" s="55"/>
      <c r="P1227" s="55"/>
      <c r="Q1227" s="55"/>
      <c r="R1227" s="55"/>
      <c r="S1227" s="55"/>
      <c r="T1227" s="55"/>
      <c r="U1227" s="55"/>
      <c r="V1227" s="55"/>
      <c r="W1227" s="55"/>
      <c r="X1227" s="55"/>
      <c r="Y1227" s="55"/>
      <c r="Z1227" s="55"/>
      <c r="BR1227" s="161"/>
    </row>
    <row r="1228" spans="12:70" x14ac:dyDescent="0.25">
      <c r="L1228" s="55"/>
      <c r="M1228" s="55"/>
      <c r="N1228" s="55"/>
      <c r="O1228" s="55"/>
      <c r="P1228" s="55"/>
      <c r="Q1228" s="55"/>
      <c r="R1228" s="55"/>
      <c r="S1228" s="55"/>
      <c r="T1228" s="55"/>
      <c r="U1228" s="55"/>
      <c r="V1228" s="55"/>
      <c r="W1228" s="55"/>
      <c r="X1228" s="55"/>
      <c r="Y1228" s="55"/>
      <c r="Z1228" s="55"/>
      <c r="BR1228" s="161"/>
    </row>
    <row r="1229" spans="12:70" x14ac:dyDescent="0.25">
      <c r="L1229" s="55"/>
      <c r="M1229" s="55"/>
      <c r="N1229" s="55"/>
      <c r="O1229" s="55"/>
      <c r="P1229" s="55"/>
      <c r="Q1229" s="55"/>
      <c r="R1229" s="55"/>
      <c r="S1229" s="55"/>
      <c r="T1229" s="55"/>
      <c r="U1229" s="55"/>
      <c r="V1229" s="55"/>
      <c r="W1229" s="55"/>
      <c r="X1229" s="55"/>
      <c r="Y1229" s="55"/>
      <c r="Z1229" s="55"/>
      <c r="BR1229" s="161"/>
    </row>
    <row r="1230" spans="12:70" x14ac:dyDescent="0.25">
      <c r="L1230" s="55"/>
      <c r="M1230" s="55"/>
      <c r="N1230" s="55"/>
      <c r="O1230" s="55"/>
      <c r="P1230" s="55"/>
      <c r="Q1230" s="55"/>
      <c r="R1230" s="55"/>
      <c r="S1230" s="55"/>
      <c r="T1230" s="55"/>
      <c r="U1230" s="55"/>
      <c r="V1230" s="55"/>
      <c r="W1230" s="55"/>
      <c r="X1230" s="55"/>
      <c r="Y1230" s="55"/>
      <c r="Z1230" s="55"/>
      <c r="BR1230" s="161"/>
    </row>
    <row r="1231" spans="12:70" x14ac:dyDescent="0.25">
      <c r="L1231" s="55"/>
      <c r="M1231" s="55"/>
      <c r="N1231" s="55"/>
      <c r="O1231" s="55"/>
      <c r="P1231" s="55"/>
      <c r="Q1231" s="55"/>
      <c r="R1231" s="55"/>
      <c r="S1231" s="55"/>
      <c r="T1231" s="55"/>
      <c r="U1231" s="55"/>
      <c r="V1231" s="55"/>
      <c r="W1231" s="55"/>
      <c r="X1231" s="55"/>
      <c r="Y1231" s="55"/>
      <c r="Z1231" s="55"/>
      <c r="BR1231" s="161"/>
    </row>
    <row r="1232" spans="12:70" x14ac:dyDescent="0.25">
      <c r="L1232" s="55"/>
      <c r="M1232" s="55"/>
      <c r="N1232" s="55"/>
      <c r="O1232" s="55"/>
      <c r="P1232" s="55"/>
      <c r="Q1232" s="55"/>
      <c r="R1232" s="55"/>
      <c r="S1232" s="55"/>
      <c r="T1232" s="55"/>
      <c r="U1232" s="55"/>
      <c r="V1232" s="55"/>
      <c r="W1232" s="55"/>
      <c r="X1232" s="55"/>
      <c r="Y1232" s="55"/>
      <c r="Z1232" s="55"/>
      <c r="BR1232" s="161"/>
    </row>
    <row r="1233" spans="12:70" x14ac:dyDescent="0.25">
      <c r="L1233" s="55"/>
      <c r="M1233" s="55"/>
      <c r="N1233" s="55"/>
      <c r="O1233" s="55"/>
      <c r="P1233" s="55"/>
      <c r="Q1233" s="55"/>
      <c r="R1233" s="55"/>
      <c r="S1233" s="55"/>
      <c r="T1233" s="55"/>
      <c r="U1233" s="55"/>
      <c r="V1233" s="55"/>
      <c r="W1233" s="55"/>
      <c r="X1233" s="55"/>
      <c r="Y1233" s="55"/>
      <c r="Z1233" s="55"/>
      <c r="BR1233" s="161"/>
    </row>
    <row r="1234" spans="12:70" x14ac:dyDescent="0.25">
      <c r="L1234" s="55"/>
      <c r="M1234" s="55"/>
      <c r="N1234" s="55"/>
      <c r="O1234" s="55"/>
      <c r="P1234" s="55"/>
      <c r="Q1234" s="55"/>
      <c r="R1234" s="55"/>
      <c r="S1234" s="55"/>
      <c r="T1234" s="55"/>
      <c r="U1234" s="55"/>
      <c r="V1234" s="55"/>
      <c r="W1234" s="55"/>
      <c r="X1234" s="55"/>
      <c r="Y1234" s="55"/>
      <c r="Z1234" s="55"/>
      <c r="BR1234" s="161"/>
    </row>
    <row r="1235" spans="12:70" x14ac:dyDescent="0.25">
      <c r="L1235" s="55"/>
      <c r="M1235" s="55"/>
      <c r="N1235" s="55"/>
      <c r="O1235" s="55"/>
      <c r="P1235" s="55"/>
      <c r="Q1235" s="55"/>
      <c r="R1235" s="55"/>
      <c r="S1235" s="55"/>
      <c r="T1235" s="55"/>
      <c r="U1235" s="55"/>
      <c r="V1235" s="55"/>
      <c r="W1235" s="55"/>
      <c r="X1235" s="55"/>
      <c r="Y1235" s="55"/>
      <c r="Z1235" s="55"/>
      <c r="BR1235" s="161"/>
    </row>
    <row r="1236" spans="12:70" x14ac:dyDescent="0.25">
      <c r="L1236" s="55"/>
      <c r="M1236" s="55"/>
      <c r="N1236" s="55"/>
      <c r="O1236" s="55"/>
      <c r="P1236" s="55"/>
      <c r="Q1236" s="55"/>
      <c r="R1236" s="55"/>
      <c r="S1236" s="55"/>
      <c r="T1236" s="55"/>
      <c r="U1236" s="55"/>
      <c r="V1236" s="55"/>
      <c r="W1236" s="55"/>
      <c r="X1236" s="55"/>
      <c r="Y1236" s="55"/>
      <c r="Z1236" s="55"/>
      <c r="BR1236" s="161"/>
    </row>
    <row r="1237" spans="12:70" x14ac:dyDescent="0.25">
      <c r="L1237" s="55"/>
      <c r="M1237" s="55"/>
      <c r="N1237" s="55"/>
      <c r="O1237" s="55"/>
      <c r="P1237" s="55"/>
      <c r="Q1237" s="55"/>
      <c r="R1237" s="55"/>
      <c r="S1237" s="55"/>
      <c r="T1237" s="55"/>
      <c r="U1237" s="55"/>
      <c r="V1237" s="55"/>
      <c r="W1237" s="55"/>
      <c r="X1237" s="55"/>
      <c r="Y1237" s="55"/>
      <c r="Z1237" s="55"/>
      <c r="BR1237" s="161"/>
    </row>
    <row r="1238" spans="12:70" x14ac:dyDescent="0.25">
      <c r="L1238" s="55"/>
      <c r="M1238" s="55"/>
      <c r="N1238" s="55"/>
      <c r="O1238" s="55"/>
      <c r="P1238" s="55"/>
      <c r="Q1238" s="55"/>
      <c r="R1238" s="55"/>
      <c r="S1238" s="55"/>
      <c r="T1238" s="55"/>
      <c r="U1238" s="55"/>
      <c r="V1238" s="55"/>
      <c r="W1238" s="55"/>
      <c r="X1238" s="55"/>
      <c r="Y1238" s="55"/>
      <c r="Z1238" s="55"/>
      <c r="BR1238" s="161"/>
    </row>
    <row r="1239" spans="12:70" x14ac:dyDescent="0.25">
      <c r="L1239" s="55"/>
      <c r="M1239" s="55"/>
      <c r="N1239" s="55"/>
      <c r="O1239" s="55"/>
      <c r="P1239" s="55"/>
      <c r="Q1239" s="55"/>
      <c r="R1239" s="55"/>
      <c r="S1239" s="55"/>
      <c r="T1239" s="55"/>
      <c r="U1239" s="55"/>
      <c r="V1239" s="55"/>
      <c r="W1239" s="55"/>
      <c r="X1239" s="55"/>
      <c r="Y1239" s="55"/>
      <c r="Z1239" s="55"/>
      <c r="BR1239" s="161"/>
    </row>
    <row r="1240" spans="12:70" x14ac:dyDescent="0.25">
      <c r="L1240" s="55"/>
      <c r="M1240" s="55"/>
      <c r="N1240" s="55"/>
      <c r="O1240" s="55"/>
      <c r="P1240" s="55"/>
      <c r="Q1240" s="55"/>
      <c r="R1240" s="55"/>
      <c r="S1240" s="55"/>
      <c r="T1240" s="55"/>
      <c r="U1240" s="55"/>
      <c r="V1240" s="55"/>
      <c r="W1240" s="55"/>
      <c r="X1240" s="55"/>
      <c r="Y1240" s="55"/>
      <c r="Z1240" s="55"/>
      <c r="BR1240" s="161"/>
    </row>
    <row r="1241" spans="12:70" x14ac:dyDescent="0.25">
      <c r="L1241" s="55"/>
      <c r="M1241" s="55"/>
      <c r="N1241" s="55"/>
      <c r="O1241" s="55"/>
      <c r="P1241" s="55"/>
      <c r="Q1241" s="55"/>
      <c r="R1241" s="55"/>
      <c r="S1241" s="55"/>
      <c r="T1241" s="55"/>
      <c r="U1241" s="55"/>
      <c r="V1241" s="55"/>
      <c r="W1241" s="55"/>
      <c r="X1241" s="55"/>
      <c r="Y1241" s="55"/>
      <c r="Z1241" s="55"/>
      <c r="BR1241" s="161"/>
    </row>
    <row r="1242" spans="12:70" x14ac:dyDescent="0.25">
      <c r="L1242" s="55"/>
      <c r="M1242" s="55"/>
      <c r="N1242" s="55"/>
      <c r="O1242" s="55"/>
      <c r="P1242" s="55"/>
      <c r="Q1242" s="55"/>
      <c r="R1242" s="55"/>
      <c r="S1242" s="55"/>
      <c r="T1242" s="55"/>
      <c r="U1242" s="55"/>
      <c r="V1242" s="55"/>
      <c r="W1242" s="55"/>
      <c r="X1242" s="55"/>
      <c r="Y1242" s="55"/>
      <c r="Z1242" s="55"/>
      <c r="BR1242" s="161"/>
    </row>
    <row r="1243" spans="12:70" x14ac:dyDescent="0.25">
      <c r="L1243" s="55"/>
      <c r="M1243" s="55"/>
      <c r="N1243" s="55"/>
      <c r="O1243" s="55"/>
      <c r="P1243" s="55"/>
      <c r="Q1243" s="55"/>
      <c r="R1243" s="55"/>
      <c r="S1243" s="55"/>
      <c r="T1243" s="55"/>
      <c r="U1243" s="55"/>
      <c r="V1243" s="55"/>
      <c r="W1243" s="55"/>
      <c r="X1243" s="55"/>
      <c r="Y1243" s="55"/>
      <c r="Z1243" s="55"/>
      <c r="BR1243" s="161"/>
    </row>
    <row r="1244" spans="12:70" x14ac:dyDescent="0.25">
      <c r="L1244" s="55"/>
      <c r="M1244" s="55"/>
      <c r="N1244" s="55"/>
      <c r="O1244" s="55"/>
      <c r="P1244" s="55"/>
      <c r="Q1244" s="55"/>
      <c r="R1244" s="55"/>
      <c r="S1244" s="55"/>
      <c r="T1244" s="55"/>
      <c r="U1244" s="55"/>
      <c r="V1244" s="55"/>
      <c r="W1244" s="55"/>
      <c r="X1244" s="55"/>
      <c r="Y1244" s="55"/>
      <c r="Z1244" s="55"/>
      <c r="BR1244" s="161"/>
    </row>
    <row r="1245" spans="12:70" x14ac:dyDescent="0.25">
      <c r="L1245" s="55"/>
      <c r="M1245" s="55"/>
      <c r="N1245" s="55"/>
      <c r="O1245" s="55"/>
      <c r="P1245" s="55"/>
      <c r="Q1245" s="55"/>
      <c r="R1245" s="55"/>
      <c r="S1245" s="55"/>
      <c r="T1245" s="55"/>
      <c r="U1245" s="55"/>
      <c r="V1245" s="55"/>
      <c r="W1245" s="55"/>
      <c r="X1245" s="55"/>
      <c r="Y1245" s="55"/>
      <c r="Z1245" s="55"/>
      <c r="BR1245" s="161"/>
    </row>
    <row r="1246" spans="12:70" x14ac:dyDescent="0.25">
      <c r="L1246" s="55"/>
      <c r="M1246" s="55"/>
      <c r="N1246" s="55"/>
      <c r="O1246" s="55"/>
      <c r="P1246" s="55"/>
      <c r="Q1246" s="55"/>
      <c r="R1246" s="55"/>
      <c r="S1246" s="55"/>
      <c r="T1246" s="55"/>
      <c r="U1246" s="55"/>
      <c r="V1246" s="55"/>
      <c r="W1246" s="55"/>
      <c r="X1246" s="55"/>
      <c r="Y1246" s="55"/>
      <c r="Z1246" s="55"/>
      <c r="BR1246" s="161"/>
    </row>
    <row r="1247" spans="12:70" x14ac:dyDescent="0.25">
      <c r="L1247" s="55"/>
      <c r="M1247" s="55"/>
      <c r="N1247" s="55"/>
      <c r="O1247" s="55"/>
      <c r="P1247" s="55"/>
      <c r="Q1247" s="55"/>
      <c r="R1247" s="55"/>
      <c r="S1247" s="55"/>
      <c r="T1247" s="55"/>
      <c r="U1247" s="55"/>
      <c r="V1247" s="55"/>
      <c r="W1247" s="55"/>
      <c r="X1247" s="55"/>
      <c r="Y1247" s="55"/>
      <c r="Z1247" s="55"/>
      <c r="BR1247" s="161"/>
    </row>
    <row r="1248" spans="12:70" x14ac:dyDescent="0.25">
      <c r="L1248" s="55"/>
      <c r="M1248" s="55"/>
      <c r="N1248" s="55"/>
      <c r="O1248" s="55"/>
      <c r="P1248" s="55"/>
      <c r="Q1248" s="55"/>
      <c r="R1248" s="55"/>
      <c r="S1248" s="55"/>
      <c r="T1248" s="55"/>
      <c r="U1248" s="55"/>
      <c r="V1248" s="55"/>
      <c r="W1248" s="55"/>
      <c r="X1248" s="55"/>
      <c r="Y1248" s="55"/>
      <c r="Z1248" s="55"/>
      <c r="BR1248" s="161"/>
    </row>
    <row r="1249" spans="12:70" x14ac:dyDescent="0.25">
      <c r="L1249" s="55"/>
      <c r="M1249" s="55"/>
      <c r="N1249" s="55"/>
      <c r="O1249" s="55"/>
      <c r="P1249" s="55"/>
      <c r="Q1249" s="55"/>
      <c r="R1249" s="55"/>
      <c r="S1249" s="55"/>
      <c r="T1249" s="55"/>
      <c r="U1249" s="55"/>
      <c r="V1249" s="55"/>
      <c r="W1249" s="55"/>
      <c r="X1249" s="55"/>
      <c r="Y1249" s="55"/>
      <c r="Z1249" s="55"/>
      <c r="BR1249" s="161"/>
    </row>
    <row r="1250" spans="12:70" x14ac:dyDescent="0.25">
      <c r="L1250" s="55"/>
      <c r="M1250" s="55"/>
      <c r="N1250" s="55"/>
      <c r="O1250" s="55"/>
      <c r="P1250" s="55"/>
      <c r="Q1250" s="55"/>
      <c r="R1250" s="55"/>
      <c r="S1250" s="55"/>
      <c r="T1250" s="55"/>
      <c r="U1250" s="55"/>
      <c r="V1250" s="55"/>
      <c r="W1250" s="55"/>
      <c r="X1250" s="55"/>
      <c r="Y1250" s="55"/>
      <c r="Z1250" s="55"/>
      <c r="BR1250" s="161"/>
    </row>
    <row r="1251" spans="12:70" x14ac:dyDescent="0.25">
      <c r="L1251" s="55"/>
      <c r="M1251" s="55"/>
      <c r="N1251" s="55"/>
      <c r="O1251" s="55"/>
      <c r="P1251" s="55"/>
      <c r="Q1251" s="55"/>
      <c r="R1251" s="55"/>
      <c r="S1251" s="55"/>
      <c r="T1251" s="55"/>
      <c r="U1251" s="55"/>
      <c r="V1251" s="55"/>
      <c r="W1251" s="55"/>
      <c r="X1251" s="55"/>
      <c r="Y1251" s="55"/>
      <c r="Z1251" s="55"/>
      <c r="BR1251" s="161"/>
    </row>
    <row r="1252" spans="12:70" x14ac:dyDescent="0.25">
      <c r="L1252" s="55"/>
      <c r="M1252" s="55"/>
      <c r="N1252" s="55"/>
      <c r="O1252" s="55"/>
      <c r="P1252" s="55"/>
      <c r="Q1252" s="55"/>
      <c r="R1252" s="55"/>
      <c r="S1252" s="55"/>
      <c r="T1252" s="55"/>
      <c r="U1252" s="55"/>
      <c r="V1252" s="55"/>
      <c r="W1252" s="55"/>
      <c r="X1252" s="55"/>
      <c r="Y1252" s="55"/>
      <c r="Z1252" s="55"/>
      <c r="BR1252" s="161"/>
    </row>
    <row r="1253" spans="12:70" x14ac:dyDescent="0.25">
      <c r="L1253" s="55"/>
      <c r="M1253" s="55"/>
      <c r="N1253" s="55"/>
      <c r="O1253" s="55"/>
      <c r="P1253" s="55"/>
      <c r="Q1253" s="55"/>
      <c r="R1253" s="55"/>
      <c r="S1253" s="55"/>
      <c r="T1253" s="55"/>
      <c r="U1253" s="55"/>
      <c r="V1253" s="55"/>
      <c r="W1253" s="55"/>
      <c r="X1253" s="55"/>
      <c r="Y1253" s="55"/>
      <c r="Z1253" s="55"/>
      <c r="BR1253" s="161"/>
    </row>
    <row r="1254" spans="12:70" x14ac:dyDescent="0.25">
      <c r="L1254" s="55"/>
      <c r="M1254" s="55"/>
      <c r="N1254" s="55"/>
      <c r="O1254" s="55"/>
      <c r="P1254" s="55"/>
      <c r="Q1254" s="55"/>
      <c r="R1254" s="55"/>
      <c r="S1254" s="55"/>
      <c r="T1254" s="55"/>
      <c r="U1254" s="55"/>
      <c r="V1254" s="55"/>
      <c r="W1254" s="55"/>
      <c r="X1254" s="55"/>
      <c r="Y1254" s="55"/>
      <c r="Z1254" s="55"/>
      <c r="BR1254" s="161"/>
    </row>
    <row r="1255" spans="12:70" x14ac:dyDescent="0.25">
      <c r="L1255" s="55"/>
      <c r="M1255" s="55"/>
      <c r="N1255" s="55"/>
      <c r="O1255" s="55"/>
      <c r="P1255" s="55"/>
      <c r="Q1255" s="55"/>
      <c r="R1255" s="55"/>
      <c r="S1255" s="55"/>
      <c r="T1255" s="55"/>
      <c r="U1255" s="55"/>
      <c r="V1255" s="55"/>
      <c r="W1255" s="55"/>
      <c r="X1255" s="55"/>
      <c r="Y1255" s="55"/>
      <c r="Z1255" s="55"/>
      <c r="BR1255" s="161"/>
    </row>
    <row r="1256" spans="12:70" x14ac:dyDescent="0.25">
      <c r="L1256" s="55"/>
      <c r="M1256" s="55"/>
      <c r="N1256" s="55"/>
      <c r="O1256" s="55"/>
      <c r="P1256" s="55"/>
      <c r="Q1256" s="55"/>
      <c r="R1256" s="55"/>
      <c r="S1256" s="55"/>
      <c r="T1256" s="55"/>
      <c r="U1256" s="55"/>
      <c r="V1256" s="55"/>
      <c r="W1256" s="55"/>
      <c r="X1256" s="55"/>
      <c r="Y1256" s="55"/>
      <c r="Z1256" s="55"/>
      <c r="BR1256" s="161"/>
    </row>
    <row r="1257" spans="12:70" x14ac:dyDescent="0.25">
      <c r="L1257" s="55"/>
      <c r="M1257" s="55"/>
      <c r="N1257" s="55"/>
      <c r="O1257" s="55"/>
      <c r="P1257" s="55"/>
      <c r="Q1257" s="55"/>
      <c r="R1257" s="55"/>
      <c r="S1257" s="55"/>
      <c r="T1257" s="55"/>
      <c r="U1257" s="55"/>
      <c r="V1257" s="55"/>
      <c r="W1257" s="55"/>
      <c r="X1257" s="55"/>
      <c r="Y1257" s="55"/>
      <c r="Z1257" s="55"/>
      <c r="BR1257" s="161"/>
    </row>
    <row r="1258" spans="12:70" x14ac:dyDescent="0.25">
      <c r="L1258" s="55"/>
      <c r="M1258" s="55"/>
      <c r="N1258" s="55"/>
      <c r="O1258" s="55"/>
      <c r="P1258" s="55"/>
      <c r="Q1258" s="55"/>
      <c r="R1258" s="55"/>
      <c r="S1258" s="55"/>
      <c r="T1258" s="55"/>
      <c r="U1258" s="55"/>
      <c r="V1258" s="55"/>
      <c r="W1258" s="55"/>
      <c r="X1258" s="55"/>
      <c r="Y1258" s="55"/>
      <c r="Z1258" s="55"/>
      <c r="BR1258" s="161"/>
    </row>
    <row r="1259" spans="12:70" x14ac:dyDescent="0.25">
      <c r="L1259" s="55"/>
      <c r="M1259" s="55"/>
      <c r="N1259" s="55"/>
      <c r="O1259" s="55"/>
      <c r="P1259" s="55"/>
      <c r="Q1259" s="55"/>
      <c r="R1259" s="55"/>
      <c r="S1259" s="55"/>
      <c r="T1259" s="55"/>
      <c r="U1259" s="55"/>
      <c r="V1259" s="55"/>
      <c r="W1259" s="55"/>
      <c r="X1259" s="55"/>
      <c r="Y1259" s="55"/>
      <c r="Z1259" s="55"/>
      <c r="BR1259" s="161"/>
    </row>
    <row r="1260" spans="12:70" x14ac:dyDescent="0.25">
      <c r="L1260" s="55"/>
      <c r="M1260" s="55"/>
      <c r="N1260" s="55"/>
      <c r="O1260" s="55"/>
      <c r="P1260" s="55"/>
      <c r="Q1260" s="55"/>
      <c r="R1260" s="55"/>
      <c r="S1260" s="55"/>
      <c r="T1260" s="55"/>
      <c r="U1260" s="55"/>
      <c r="V1260" s="55"/>
      <c r="W1260" s="55"/>
      <c r="X1260" s="55"/>
      <c r="Y1260" s="55"/>
      <c r="Z1260" s="55"/>
      <c r="BR1260" s="161"/>
    </row>
    <row r="1261" spans="12:70" x14ac:dyDescent="0.25">
      <c r="L1261" s="55"/>
      <c r="M1261" s="55"/>
      <c r="N1261" s="55"/>
      <c r="O1261" s="55"/>
      <c r="P1261" s="55"/>
      <c r="Q1261" s="55"/>
      <c r="R1261" s="55"/>
      <c r="S1261" s="55"/>
      <c r="T1261" s="55"/>
      <c r="U1261" s="55"/>
      <c r="V1261" s="55"/>
      <c r="W1261" s="55"/>
      <c r="X1261" s="55"/>
      <c r="Y1261" s="55"/>
      <c r="Z1261" s="55"/>
      <c r="BR1261" s="161"/>
    </row>
    <row r="1262" spans="12:70" x14ac:dyDescent="0.25">
      <c r="L1262" s="55"/>
      <c r="M1262" s="55"/>
      <c r="N1262" s="55"/>
      <c r="O1262" s="55"/>
      <c r="P1262" s="55"/>
      <c r="Q1262" s="55"/>
      <c r="R1262" s="55"/>
      <c r="S1262" s="55"/>
      <c r="T1262" s="55"/>
      <c r="U1262" s="55"/>
      <c r="V1262" s="55"/>
      <c r="W1262" s="55"/>
      <c r="X1262" s="55"/>
      <c r="Y1262" s="55"/>
      <c r="Z1262" s="55"/>
      <c r="BR1262" s="161"/>
    </row>
    <row r="1263" spans="12:70" x14ac:dyDescent="0.25">
      <c r="L1263" s="55"/>
      <c r="M1263" s="55"/>
      <c r="N1263" s="55"/>
      <c r="O1263" s="55"/>
      <c r="P1263" s="55"/>
      <c r="Q1263" s="55"/>
      <c r="R1263" s="55"/>
      <c r="S1263" s="55"/>
      <c r="T1263" s="55"/>
      <c r="U1263" s="55"/>
      <c r="V1263" s="55"/>
      <c r="W1263" s="55"/>
      <c r="X1263" s="55"/>
      <c r="Y1263" s="55"/>
      <c r="Z1263" s="55"/>
      <c r="BR1263" s="161"/>
    </row>
    <row r="1264" spans="12:70" x14ac:dyDescent="0.25">
      <c r="L1264" s="55"/>
      <c r="M1264" s="55"/>
      <c r="N1264" s="55"/>
      <c r="O1264" s="55"/>
      <c r="P1264" s="55"/>
      <c r="Q1264" s="55"/>
      <c r="R1264" s="55"/>
      <c r="S1264" s="55"/>
      <c r="T1264" s="55"/>
      <c r="U1264" s="55"/>
      <c r="V1264" s="55"/>
      <c r="W1264" s="55"/>
      <c r="X1264" s="55"/>
      <c r="Y1264" s="55"/>
      <c r="Z1264" s="55"/>
      <c r="BR1264" s="161"/>
    </row>
    <row r="1265" spans="12:70" x14ac:dyDescent="0.25">
      <c r="L1265" s="55"/>
      <c r="M1265" s="55"/>
      <c r="N1265" s="55"/>
      <c r="O1265" s="55"/>
      <c r="P1265" s="55"/>
      <c r="Q1265" s="55"/>
      <c r="R1265" s="55"/>
      <c r="S1265" s="55"/>
      <c r="T1265" s="55"/>
      <c r="U1265" s="55"/>
      <c r="V1265" s="55"/>
      <c r="W1265" s="55"/>
      <c r="X1265" s="55"/>
      <c r="Y1265" s="55"/>
      <c r="Z1265" s="55"/>
      <c r="BR1265" s="161"/>
    </row>
    <row r="1266" spans="12:70" x14ac:dyDescent="0.25">
      <c r="L1266" s="55"/>
      <c r="M1266" s="55"/>
      <c r="N1266" s="55"/>
      <c r="O1266" s="55"/>
      <c r="P1266" s="55"/>
      <c r="Q1266" s="55"/>
      <c r="R1266" s="55"/>
      <c r="S1266" s="55"/>
      <c r="T1266" s="55"/>
      <c r="U1266" s="55"/>
      <c r="V1266" s="55"/>
      <c r="W1266" s="55"/>
      <c r="X1266" s="55"/>
      <c r="Y1266" s="55"/>
      <c r="Z1266" s="55"/>
      <c r="BR1266" s="161"/>
    </row>
    <row r="1267" spans="12:70" x14ac:dyDescent="0.25">
      <c r="L1267" s="55"/>
      <c r="M1267" s="55"/>
      <c r="N1267" s="55"/>
      <c r="O1267" s="55"/>
      <c r="P1267" s="55"/>
      <c r="Q1267" s="55"/>
      <c r="R1267" s="55"/>
      <c r="S1267" s="55"/>
      <c r="T1267" s="55"/>
      <c r="U1267" s="55"/>
      <c r="V1267" s="55"/>
      <c r="W1267" s="55"/>
      <c r="X1267" s="55"/>
      <c r="Y1267" s="55"/>
      <c r="Z1267" s="55"/>
      <c r="BR1267" s="161"/>
    </row>
    <row r="1268" spans="12:70" x14ac:dyDescent="0.25">
      <c r="L1268" s="55"/>
      <c r="M1268" s="55"/>
      <c r="N1268" s="55"/>
      <c r="O1268" s="55"/>
      <c r="P1268" s="55"/>
      <c r="Q1268" s="55"/>
      <c r="R1268" s="55"/>
      <c r="S1268" s="55"/>
      <c r="T1268" s="55"/>
      <c r="U1268" s="55"/>
      <c r="V1268" s="55"/>
      <c r="W1268" s="55"/>
      <c r="X1268" s="55"/>
      <c r="Y1268" s="55"/>
      <c r="Z1268" s="55"/>
      <c r="BR1268" s="161"/>
    </row>
    <row r="1269" spans="12:70" x14ac:dyDescent="0.25">
      <c r="L1269" s="55"/>
      <c r="M1269" s="55"/>
      <c r="N1269" s="55"/>
      <c r="O1269" s="55"/>
      <c r="P1269" s="55"/>
      <c r="Q1269" s="55"/>
      <c r="R1269" s="55"/>
      <c r="S1269" s="55"/>
      <c r="T1269" s="55"/>
      <c r="U1269" s="55"/>
      <c r="V1269" s="55"/>
      <c r="W1269" s="55"/>
      <c r="X1269" s="55"/>
      <c r="Y1269" s="55"/>
      <c r="Z1269" s="55"/>
      <c r="BR1269" s="161"/>
    </row>
    <row r="1270" spans="12:70" x14ac:dyDescent="0.25">
      <c r="L1270" s="55"/>
      <c r="M1270" s="55"/>
      <c r="N1270" s="55"/>
      <c r="O1270" s="55"/>
      <c r="P1270" s="55"/>
      <c r="Q1270" s="55"/>
      <c r="R1270" s="55"/>
      <c r="S1270" s="55"/>
      <c r="T1270" s="55"/>
      <c r="U1270" s="55"/>
      <c r="V1270" s="55"/>
      <c r="W1270" s="55"/>
      <c r="X1270" s="55"/>
      <c r="Y1270" s="55"/>
      <c r="Z1270" s="55"/>
      <c r="BR1270" s="161"/>
    </row>
    <row r="1271" spans="12:70" x14ac:dyDescent="0.25">
      <c r="L1271" s="55"/>
      <c r="M1271" s="55"/>
      <c r="N1271" s="55"/>
      <c r="O1271" s="55"/>
      <c r="P1271" s="55"/>
      <c r="Q1271" s="55"/>
      <c r="R1271" s="55"/>
      <c r="S1271" s="55"/>
      <c r="T1271" s="55"/>
      <c r="U1271" s="55"/>
      <c r="V1271" s="55"/>
      <c r="W1271" s="55"/>
      <c r="X1271" s="55"/>
      <c r="Y1271" s="55"/>
      <c r="Z1271" s="55"/>
      <c r="BR1271" s="161"/>
    </row>
    <row r="1272" spans="12:70" x14ac:dyDescent="0.25">
      <c r="L1272" s="55"/>
      <c r="M1272" s="55"/>
      <c r="N1272" s="55"/>
      <c r="O1272" s="55"/>
      <c r="P1272" s="55"/>
      <c r="Q1272" s="55"/>
      <c r="R1272" s="55"/>
      <c r="S1272" s="55"/>
      <c r="T1272" s="55"/>
      <c r="U1272" s="55"/>
      <c r="V1272" s="55"/>
      <c r="W1272" s="55"/>
      <c r="X1272" s="55"/>
      <c r="Y1272" s="55"/>
      <c r="Z1272" s="55"/>
      <c r="BR1272" s="161"/>
    </row>
    <row r="1273" spans="12:70" x14ac:dyDescent="0.25">
      <c r="L1273" s="55"/>
      <c r="M1273" s="55"/>
      <c r="N1273" s="55"/>
      <c r="O1273" s="55"/>
      <c r="P1273" s="55"/>
      <c r="Q1273" s="55"/>
      <c r="R1273" s="55"/>
      <c r="S1273" s="55"/>
      <c r="T1273" s="55"/>
      <c r="U1273" s="55"/>
      <c r="V1273" s="55"/>
      <c r="W1273" s="55"/>
      <c r="X1273" s="55"/>
      <c r="Y1273" s="55"/>
      <c r="Z1273" s="55"/>
      <c r="BR1273" s="161"/>
    </row>
    <row r="1274" spans="12:70" x14ac:dyDescent="0.25">
      <c r="L1274" s="55"/>
      <c r="M1274" s="55"/>
      <c r="N1274" s="55"/>
      <c r="O1274" s="55"/>
      <c r="P1274" s="55"/>
      <c r="Q1274" s="55"/>
      <c r="R1274" s="55"/>
      <c r="S1274" s="55"/>
      <c r="T1274" s="55"/>
      <c r="U1274" s="55"/>
      <c r="V1274" s="55"/>
      <c r="W1274" s="55"/>
      <c r="X1274" s="55"/>
      <c r="Y1274" s="55"/>
      <c r="Z1274" s="55"/>
      <c r="BR1274" s="161"/>
    </row>
    <row r="1275" spans="12:70" x14ac:dyDescent="0.25">
      <c r="L1275" s="55"/>
      <c r="M1275" s="55"/>
      <c r="N1275" s="55"/>
      <c r="O1275" s="55"/>
      <c r="P1275" s="55"/>
      <c r="Q1275" s="55"/>
      <c r="R1275" s="55"/>
      <c r="S1275" s="55"/>
      <c r="T1275" s="55"/>
      <c r="U1275" s="55"/>
      <c r="V1275" s="55"/>
      <c r="W1275" s="55"/>
      <c r="X1275" s="55"/>
      <c r="Y1275" s="55"/>
      <c r="Z1275" s="55"/>
      <c r="BR1275" s="161"/>
    </row>
    <row r="1276" spans="12:70" x14ac:dyDescent="0.25">
      <c r="L1276" s="55"/>
      <c r="M1276" s="55"/>
      <c r="N1276" s="55"/>
      <c r="O1276" s="55"/>
      <c r="P1276" s="55"/>
      <c r="Q1276" s="55"/>
      <c r="R1276" s="55"/>
      <c r="S1276" s="55"/>
      <c r="T1276" s="55"/>
      <c r="U1276" s="55"/>
      <c r="V1276" s="55"/>
      <c r="W1276" s="55"/>
      <c r="X1276" s="55"/>
      <c r="Y1276" s="55"/>
      <c r="Z1276" s="55"/>
      <c r="BR1276" s="161"/>
    </row>
    <row r="1277" spans="12:70" x14ac:dyDescent="0.25">
      <c r="L1277" s="55"/>
      <c r="M1277" s="55"/>
      <c r="N1277" s="55"/>
      <c r="O1277" s="55"/>
      <c r="P1277" s="55"/>
      <c r="Q1277" s="55"/>
      <c r="R1277" s="55"/>
      <c r="S1277" s="55"/>
      <c r="T1277" s="55"/>
      <c r="U1277" s="55"/>
      <c r="V1277" s="55"/>
      <c r="W1277" s="55"/>
      <c r="X1277" s="55"/>
      <c r="Y1277" s="55"/>
      <c r="Z1277" s="55"/>
      <c r="BR1277" s="161"/>
    </row>
    <row r="1278" spans="12:70" x14ac:dyDescent="0.25">
      <c r="L1278" s="55"/>
      <c r="M1278" s="55"/>
      <c r="N1278" s="55"/>
      <c r="O1278" s="55"/>
      <c r="P1278" s="55"/>
      <c r="Q1278" s="55"/>
      <c r="R1278" s="55"/>
      <c r="S1278" s="55"/>
      <c r="T1278" s="55"/>
      <c r="U1278" s="55"/>
      <c r="V1278" s="55"/>
      <c r="W1278" s="55"/>
      <c r="X1278" s="55"/>
      <c r="Y1278" s="55"/>
      <c r="Z1278" s="55"/>
      <c r="BR1278" s="161"/>
    </row>
    <row r="1279" spans="12:70" x14ac:dyDescent="0.25">
      <c r="L1279" s="55"/>
      <c r="M1279" s="55"/>
      <c r="N1279" s="55"/>
      <c r="O1279" s="55"/>
      <c r="P1279" s="55"/>
      <c r="Q1279" s="55"/>
      <c r="R1279" s="55"/>
      <c r="S1279" s="55"/>
      <c r="T1279" s="55"/>
      <c r="U1279" s="55"/>
      <c r="V1279" s="55"/>
      <c r="W1279" s="55"/>
      <c r="X1279" s="55"/>
      <c r="Y1279" s="55"/>
      <c r="Z1279" s="55"/>
      <c r="BR1279" s="161"/>
    </row>
    <row r="1280" spans="12:70" x14ac:dyDescent="0.25">
      <c r="L1280" s="55"/>
      <c r="M1280" s="55"/>
      <c r="N1280" s="55"/>
      <c r="O1280" s="55"/>
      <c r="P1280" s="55"/>
      <c r="Q1280" s="55"/>
      <c r="R1280" s="55"/>
      <c r="S1280" s="55"/>
      <c r="T1280" s="55"/>
      <c r="U1280" s="55"/>
      <c r="V1280" s="55"/>
      <c r="W1280" s="55"/>
      <c r="X1280" s="55"/>
      <c r="Y1280" s="55"/>
      <c r="Z1280" s="55"/>
      <c r="BR1280" s="161"/>
    </row>
    <row r="1281" spans="12:70" x14ac:dyDescent="0.25">
      <c r="L1281" s="55"/>
      <c r="M1281" s="55"/>
      <c r="N1281" s="55"/>
      <c r="O1281" s="55"/>
      <c r="P1281" s="55"/>
      <c r="Q1281" s="55"/>
      <c r="R1281" s="55"/>
      <c r="S1281" s="55"/>
      <c r="T1281" s="55"/>
      <c r="U1281" s="55"/>
      <c r="V1281" s="55"/>
      <c r="W1281" s="55"/>
      <c r="X1281" s="55"/>
      <c r="Y1281" s="55"/>
      <c r="Z1281" s="55"/>
      <c r="BR1281" s="161"/>
    </row>
    <row r="1282" spans="12:70" x14ac:dyDescent="0.25">
      <c r="L1282" s="55"/>
      <c r="M1282" s="55"/>
      <c r="N1282" s="55"/>
      <c r="O1282" s="55"/>
      <c r="P1282" s="55"/>
      <c r="Q1282" s="55"/>
      <c r="R1282" s="55"/>
      <c r="S1282" s="55"/>
      <c r="T1282" s="55"/>
      <c r="U1282" s="55"/>
      <c r="V1282" s="55"/>
      <c r="W1282" s="55"/>
      <c r="X1282" s="55"/>
      <c r="Y1282" s="55"/>
      <c r="Z1282" s="55"/>
      <c r="BR1282" s="161"/>
    </row>
    <row r="1283" spans="12:70" x14ac:dyDescent="0.25">
      <c r="L1283" s="55"/>
      <c r="M1283" s="55"/>
      <c r="N1283" s="55"/>
      <c r="O1283" s="55"/>
      <c r="P1283" s="55"/>
      <c r="Q1283" s="55"/>
      <c r="R1283" s="55"/>
      <c r="S1283" s="55"/>
      <c r="T1283" s="55"/>
      <c r="U1283" s="55"/>
      <c r="V1283" s="55"/>
      <c r="W1283" s="55"/>
      <c r="X1283" s="55"/>
      <c r="Y1283" s="55"/>
      <c r="Z1283" s="55"/>
      <c r="BR1283" s="161"/>
    </row>
    <row r="1284" spans="12:70" x14ac:dyDescent="0.25">
      <c r="L1284" s="55"/>
      <c r="M1284" s="55"/>
      <c r="N1284" s="55"/>
      <c r="O1284" s="55"/>
      <c r="P1284" s="55"/>
      <c r="Q1284" s="55"/>
      <c r="R1284" s="55"/>
      <c r="S1284" s="55"/>
      <c r="T1284" s="55"/>
      <c r="U1284" s="55"/>
      <c r="V1284" s="55"/>
      <c r="W1284" s="55"/>
      <c r="X1284" s="55"/>
      <c r="Y1284" s="55"/>
      <c r="Z1284" s="55"/>
      <c r="BR1284" s="161"/>
    </row>
    <row r="1285" spans="12:70" x14ac:dyDescent="0.25">
      <c r="L1285" s="55"/>
      <c r="M1285" s="55"/>
      <c r="N1285" s="55"/>
      <c r="O1285" s="55"/>
      <c r="P1285" s="55"/>
      <c r="Q1285" s="55"/>
      <c r="R1285" s="55"/>
      <c r="S1285" s="55"/>
      <c r="T1285" s="55"/>
      <c r="U1285" s="55"/>
      <c r="V1285" s="55"/>
      <c r="W1285" s="55"/>
      <c r="X1285" s="55"/>
      <c r="Y1285" s="55"/>
      <c r="Z1285" s="55"/>
      <c r="BR1285" s="161"/>
    </row>
    <row r="1286" spans="12:70" x14ac:dyDescent="0.25">
      <c r="L1286" s="55"/>
      <c r="M1286" s="55"/>
      <c r="N1286" s="55"/>
      <c r="O1286" s="55"/>
      <c r="P1286" s="55"/>
      <c r="Q1286" s="55"/>
      <c r="R1286" s="55"/>
      <c r="S1286" s="55"/>
      <c r="T1286" s="55"/>
      <c r="U1286" s="55"/>
      <c r="V1286" s="55"/>
      <c r="W1286" s="55"/>
      <c r="X1286" s="55"/>
      <c r="Y1286" s="55"/>
      <c r="Z1286" s="55"/>
      <c r="BR1286" s="161"/>
    </row>
    <row r="1287" spans="12:70" x14ac:dyDescent="0.25">
      <c r="L1287" s="55"/>
      <c r="M1287" s="55"/>
      <c r="N1287" s="55"/>
      <c r="O1287" s="55"/>
      <c r="P1287" s="55"/>
      <c r="Q1287" s="55"/>
      <c r="R1287" s="55"/>
      <c r="S1287" s="55"/>
      <c r="T1287" s="55"/>
      <c r="U1287" s="55"/>
      <c r="V1287" s="55"/>
      <c r="W1287" s="55"/>
      <c r="X1287" s="55"/>
      <c r="Y1287" s="55"/>
      <c r="Z1287" s="55"/>
      <c r="BR1287" s="161"/>
    </row>
    <row r="1288" spans="12:70" x14ac:dyDescent="0.25">
      <c r="L1288" s="55"/>
      <c r="M1288" s="55"/>
      <c r="N1288" s="55"/>
      <c r="O1288" s="55"/>
      <c r="P1288" s="55"/>
      <c r="Q1288" s="55"/>
      <c r="R1288" s="55"/>
      <c r="S1288" s="55"/>
      <c r="T1288" s="55"/>
      <c r="U1288" s="55"/>
      <c r="V1288" s="55"/>
      <c r="W1288" s="55"/>
      <c r="X1288" s="55"/>
      <c r="Y1288" s="55"/>
      <c r="Z1288" s="55"/>
      <c r="BR1288" s="161"/>
    </row>
    <row r="1289" spans="12:70" x14ac:dyDescent="0.25">
      <c r="L1289" s="55"/>
      <c r="M1289" s="55"/>
      <c r="N1289" s="55"/>
      <c r="O1289" s="55"/>
      <c r="P1289" s="55"/>
      <c r="Q1289" s="55"/>
      <c r="R1289" s="55"/>
      <c r="S1289" s="55"/>
      <c r="T1289" s="55"/>
      <c r="U1289" s="55"/>
      <c r="V1289" s="55"/>
      <c r="W1289" s="55"/>
      <c r="X1289" s="55"/>
      <c r="Y1289" s="55"/>
      <c r="Z1289" s="55"/>
      <c r="BR1289" s="161"/>
    </row>
    <row r="1290" spans="12:70" x14ac:dyDescent="0.25">
      <c r="L1290" s="55"/>
      <c r="M1290" s="55"/>
      <c r="N1290" s="55"/>
      <c r="O1290" s="55"/>
      <c r="P1290" s="55"/>
      <c r="Q1290" s="55"/>
      <c r="R1290" s="55"/>
      <c r="S1290" s="55"/>
      <c r="T1290" s="55"/>
      <c r="U1290" s="55"/>
      <c r="V1290" s="55"/>
      <c r="W1290" s="55"/>
      <c r="X1290" s="55"/>
      <c r="Y1290" s="55"/>
      <c r="Z1290" s="55"/>
      <c r="BR1290" s="161"/>
    </row>
    <row r="1291" spans="12:70" x14ac:dyDescent="0.25">
      <c r="L1291" s="55"/>
      <c r="M1291" s="55"/>
      <c r="N1291" s="55"/>
      <c r="O1291" s="55"/>
      <c r="P1291" s="55"/>
      <c r="Q1291" s="55"/>
      <c r="R1291" s="55"/>
      <c r="S1291" s="55"/>
      <c r="T1291" s="55"/>
      <c r="U1291" s="55"/>
      <c r="V1291" s="55"/>
      <c r="W1291" s="55"/>
      <c r="X1291" s="55"/>
      <c r="Y1291" s="55"/>
      <c r="Z1291" s="55"/>
      <c r="BR1291" s="161"/>
    </row>
    <row r="1292" spans="12:70" x14ac:dyDescent="0.25">
      <c r="L1292" s="55"/>
      <c r="M1292" s="55"/>
      <c r="N1292" s="55"/>
      <c r="O1292" s="55"/>
      <c r="P1292" s="55"/>
      <c r="Q1292" s="55"/>
      <c r="R1292" s="55"/>
      <c r="S1292" s="55"/>
      <c r="T1292" s="55"/>
      <c r="U1292" s="55"/>
      <c r="V1292" s="55"/>
      <c r="W1292" s="55"/>
      <c r="X1292" s="55"/>
      <c r="Y1292" s="55"/>
      <c r="Z1292" s="55"/>
      <c r="BR1292" s="161"/>
    </row>
    <row r="1293" spans="12:70" x14ac:dyDescent="0.25">
      <c r="L1293" s="55"/>
      <c r="M1293" s="55"/>
      <c r="N1293" s="55"/>
      <c r="O1293" s="55"/>
      <c r="P1293" s="55"/>
      <c r="Q1293" s="55"/>
      <c r="R1293" s="55"/>
      <c r="S1293" s="55"/>
      <c r="T1293" s="55"/>
      <c r="U1293" s="55"/>
      <c r="V1293" s="55"/>
      <c r="W1293" s="55"/>
      <c r="X1293" s="55"/>
      <c r="Y1293" s="55"/>
      <c r="Z1293" s="55"/>
      <c r="BR1293" s="161"/>
    </row>
    <row r="1294" spans="12:70" x14ac:dyDescent="0.25">
      <c r="L1294" s="55"/>
      <c r="M1294" s="55"/>
      <c r="N1294" s="55"/>
      <c r="O1294" s="55"/>
      <c r="P1294" s="55"/>
      <c r="Q1294" s="55"/>
      <c r="R1294" s="55"/>
      <c r="S1294" s="55"/>
      <c r="T1294" s="55"/>
      <c r="U1294" s="55"/>
      <c r="V1294" s="55"/>
      <c r="W1294" s="55"/>
      <c r="X1294" s="55"/>
      <c r="Y1294" s="55"/>
      <c r="Z1294" s="55"/>
      <c r="BR1294" s="161"/>
    </row>
    <row r="1295" spans="12:70" x14ac:dyDescent="0.25">
      <c r="L1295" s="55"/>
      <c r="M1295" s="55"/>
      <c r="N1295" s="55"/>
      <c r="O1295" s="55"/>
      <c r="P1295" s="55"/>
      <c r="Q1295" s="55"/>
      <c r="R1295" s="55"/>
      <c r="S1295" s="55"/>
      <c r="T1295" s="55"/>
      <c r="U1295" s="55"/>
      <c r="V1295" s="55"/>
      <c r="W1295" s="55"/>
      <c r="X1295" s="55"/>
      <c r="Y1295" s="55"/>
      <c r="Z1295" s="55"/>
      <c r="BR1295" s="161"/>
    </row>
    <row r="1296" spans="12:70" x14ac:dyDescent="0.25">
      <c r="L1296" s="55"/>
      <c r="M1296" s="55"/>
      <c r="N1296" s="55"/>
      <c r="O1296" s="55"/>
      <c r="P1296" s="55"/>
      <c r="Q1296" s="55"/>
      <c r="R1296" s="55"/>
      <c r="S1296" s="55"/>
      <c r="T1296" s="55"/>
      <c r="U1296" s="55"/>
      <c r="V1296" s="55"/>
      <c r="W1296" s="55"/>
      <c r="X1296" s="55"/>
      <c r="Y1296" s="55"/>
      <c r="Z1296" s="55"/>
      <c r="BR1296" s="161"/>
    </row>
    <row r="1297" spans="12:70" x14ac:dyDescent="0.25">
      <c r="L1297" s="55"/>
      <c r="M1297" s="55"/>
      <c r="N1297" s="55"/>
      <c r="O1297" s="55"/>
      <c r="P1297" s="55"/>
      <c r="Q1297" s="55"/>
      <c r="R1297" s="55"/>
      <c r="S1297" s="55"/>
      <c r="T1297" s="55"/>
      <c r="U1297" s="55"/>
      <c r="V1297" s="55"/>
      <c r="W1297" s="55"/>
      <c r="X1297" s="55"/>
      <c r="Y1297" s="55"/>
      <c r="Z1297" s="55"/>
      <c r="BR1297" s="161"/>
    </row>
    <row r="1298" spans="12:70" x14ac:dyDescent="0.25">
      <c r="L1298" s="55"/>
      <c r="M1298" s="55"/>
      <c r="N1298" s="55"/>
      <c r="O1298" s="55"/>
      <c r="P1298" s="55"/>
      <c r="Q1298" s="55"/>
      <c r="R1298" s="55"/>
      <c r="S1298" s="55"/>
      <c r="T1298" s="55"/>
      <c r="U1298" s="55"/>
      <c r="V1298" s="55"/>
      <c r="W1298" s="55"/>
      <c r="X1298" s="55"/>
      <c r="Y1298" s="55"/>
      <c r="Z1298" s="55"/>
      <c r="BR1298" s="161"/>
    </row>
    <row r="1299" spans="12:70" x14ac:dyDescent="0.25">
      <c r="L1299" s="55"/>
      <c r="M1299" s="55"/>
      <c r="N1299" s="55"/>
      <c r="O1299" s="55"/>
      <c r="P1299" s="55"/>
      <c r="Q1299" s="55"/>
      <c r="R1299" s="55"/>
      <c r="S1299" s="55"/>
      <c r="T1299" s="55"/>
      <c r="U1299" s="55"/>
      <c r="V1299" s="55"/>
      <c r="W1299" s="55"/>
      <c r="X1299" s="55"/>
      <c r="Y1299" s="55"/>
      <c r="Z1299" s="55"/>
      <c r="BR1299" s="161"/>
    </row>
    <row r="1300" spans="12:70" x14ac:dyDescent="0.25">
      <c r="L1300" s="55"/>
      <c r="M1300" s="55"/>
      <c r="N1300" s="55"/>
      <c r="O1300" s="55"/>
      <c r="P1300" s="55"/>
      <c r="Q1300" s="55"/>
      <c r="R1300" s="55"/>
      <c r="S1300" s="55"/>
      <c r="T1300" s="55"/>
      <c r="U1300" s="55"/>
      <c r="V1300" s="55"/>
      <c r="W1300" s="55"/>
      <c r="X1300" s="55"/>
      <c r="Y1300" s="55"/>
      <c r="Z1300" s="55"/>
      <c r="BR1300" s="161"/>
    </row>
    <row r="1301" spans="12:70" x14ac:dyDescent="0.25">
      <c r="L1301" s="55"/>
      <c r="M1301" s="55"/>
      <c r="N1301" s="55"/>
      <c r="O1301" s="55"/>
      <c r="P1301" s="55"/>
      <c r="Q1301" s="55"/>
      <c r="R1301" s="55"/>
      <c r="S1301" s="55"/>
      <c r="T1301" s="55"/>
      <c r="U1301" s="55"/>
      <c r="V1301" s="55"/>
      <c r="W1301" s="55"/>
      <c r="X1301" s="55"/>
      <c r="Y1301" s="55"/>
      <c r="Z1301" s="55"/>
      <c r="BR1301" s="161"/>
    </row>
    <row r="1302" spans="12:70" x14ac:dyDescent="0.25">
      <c r="L1302" s="55"/>
      <c r="M1302" s="55"/>
      <c r="N1302" s="55"/>
      <c r="O1302" s="55"/>
      <c r="P1302" s="55"/>
      <c r="Q1302" s="55"/>
      <c r="R1302" s="55"/>
      <c r="S1302" s="55"/>
      <c r="T1302" s="55"/>
      <c r="U1302" s="55"/>
      <c r="V1302" s="55"/>
      <c r="W1302" s="55"/>
      <c r="X1302" s="55"/>
      <c r="Y1302" s="55"/>
      <c r="Z1302" s="55"/>
      <c r="BR1302" s="161"/>
    </row>
    <row r="1303" spans="12:70" x14ac:dyDescent="0.25">
      <c r="L1303" s="55"/>
      <c r="M1303" s="55"/>
      <c r="N1303" s="55"/>
      <c r="O1303" s="55"/>
      <c r="P1303" s="55"/>
      <c r="Q1303" s="55"/>
      <c r="R1303" s="55"/>
      <c r="S1303" s="55"/>
      <c r="T1303" s="55"/>
      <c r="U1303" s="55"/>
      <c r="V1303" s="55"/>
      <c r="W1303" s="55"/>
      <c r="X1303" s="55"/>
      <c r="Y1303" s="55"/>
      <c r="Z1303" s="55"/>
      <c r="BR1303" s="161"/>
    </row>
    <row r="1304" spans="12:70" x14ac:dyDescent="0.25">
      <c r="L1304" s="55"/>
      <c r="M1304" s="55"/>
      <c r="N1304" s="55"/>
      <c r="O1304" s="55"/>
      <c r="P1304" s="55"/>
      <c r="Q1304" s="55"/>
      <c r="R1304" s="55"/>
      <c r="S1304" s="55"/>
      <c r="T1304" s="55"/>
      <c r="U1304" s="55"/>
      <c r="V1304" s="55"/>
      <c r="W1304" s="55"/>
      <c r="X1304" s="55"/>
      <c r="Y1304" s="55"/>
      <c r="Z1304" s="55"/>
      <c r="BR1304" s="161"/>
    </row>
    <row r="1305" spans="12:70" x14ac:dyDescent="0.25">
      <c r="L1305" s="55"/>
      <c r="M1305" s="55"/>
      <c r="N1305" s="55"/>
      <c r="O1305" s="55"/>
      <c r="P1305" s="55"/>
      <c r="Q1305" s="55"/>
      <c r="R1305" s="55"/>
      <c r="S1305" s="55"/>
      <c r="T1305" s="55"/>
      <c r="U1305" s="55"/>
      <c r="V1305" s="55"/>
      <c r="W1305" s="55"/>
      <c r="X1305" s="55"/>
      <c r="Y1305" s="55"/>
      <c r="Z1305" s="55"/>
      <c r="BR1305" s="161"/>
    </row>
    <row r="1306" spans="12:70" x14ac:dyDescent="0.25">
      <c r="L1306" s="55"/>
      <c r="M1306" s="55"/>
      <c r="N1306" s="55"/>
      <c r="O1306" s="55"/>
      <c r="P1306" s="55"/>
      <c r="Q1306" s="55"/>
      <c r="R1306" s="55"/>
      <c r="S1306" s="55"/>
      <c r="T1306" s="55"/>
      <c r="U1306" s="55"/>
      <c r="V1306" s="55"/>
      <c r="W1306" s="55"/>
      <c r="X1306" s="55"/>
      <c r="Y1306" s="55"/>
      <c r="Z1306" s="55"/>
      <c r="BR1306" s="161"/>
    </row>
    <row r="1307" spans="12:70" x14ac:dyDescent="0.25">
      <c r="L1307" s="55"/>
      <c r="M1307" s="55"/>
      <c r="N1307" s="55"/>
      <c r="O1307" s="55"/>
      <c r="P1307" s="55"/>
      <c r="Q1307" s="55"/>
      <c r="R1307" s="55"/>
      <c r="S1307" s="55"/>
      <c r="T1307" s="55"/>
      <c r="U1307" s="55"/>
      <c r="V1307" s="55"/>
      <c r="W1307" s="55"/>
      <c r="X1307" s="55"/>
      <c r="Y1307" s="55"/>
      <c r="Z1307" s="55"/>
      <c r="BR1307" s="161"/>
    </row>
    <row r="1308" spans="12:70" x14ac:dyDescent="0.25">
      <c r="L1308" s="55"/>
      <c r="M1308" s="55"/>
      <c r="N1308" s="55"/>
      <c r="O1308" s="55"/>
      <c r="P1308" s="55"/>
      <c r="Q1308" s="55"/>
      <c r="R1308" s="55"/>
      <c r="S1308" s="55"/>
      <c r="T1308" s="55"/>
      <c r="U1308" s="55"/>
      <c r="V1308" s="55"/>
      <c r="W1308" s="55"/>
      <c r="X1308" s="55"/>
      <c r="Y1308" s="55"/>
      <c r="Z1308" s="55"/>
      <c r="BR1308" s="161"/>
    </row>
    <row r="1309" spans="12:70" x14ac:dyDescent="0.25">
      <c r="L1309" s="55"/>
      <c r="M1309" s="55"/>
      <c r="N1309" s="55"/>
      <c r="O1309" s="55"/>
      <c r="P1309" s="55"/>
      <c r="Q1309" s="55"/>
      <c r="R1309" s="55"/>
      <c r="S1309" s="55"/>
      <c r="T1309" s="55"/>
      <c r="U1309" s="55"/>
      <c r="V1309" s="55"/>
      <c r="W1309" s="55"/>
      <c r="X1309" s="55"/>
      <c r="Y1309" s="55"/>
      <c r="Z1309" s="55"/>
      <c r="BR1309" s="161"/>
    </row>
    <row r="1310" spans="12:70" x14ac:dyDescent="0.25">
      <c r="L1310" s="55"/>
      <c r="M1310" s="55"/>
      <c r="N1310" s="55"/>
      <c r="O1310" s="55"/>
      <c r="P1310" s="55"/>
      <c r="Q1310" s="55"/>
      <c r="R1310" s="55"/>
      <c r="S1310" s="55"/>
      <c r="T1310" s="55"/>
      <c r="U1310" s="55"/>
      <c r="V1310" s="55"/>
      <c r="W1310" s="55"/>
      <c r="X1310" s="55"/>
      <c r="Y1310" s="55"/>
      <c r="Z1310" s="55"/>
      <c r="BR1310" s="161"/>
    </row>
    <row r="1311" spans="12:70" x14ac:dyDescent="0.25">
      <c r="L1311" s="55"/>
      <c r="M1311" s="55"/>
      <c r="N1311" s="55"/>
      <c r="O1311" s="55"/>
      <c r="P1311" s="55"/>
      <c r="Q1311" s="55"/>
      <c r="R1311" s="55"/>
      <c r="S1311" s="55"/>
      <c r="T1311" s="55"/>
      <c r="U1311" s="55"/>
      <c r="V1311" s="55"/>
      <c r="W1311" s="55"/>
      <c r="X1311" s="55"/>
      <c r="Y1311" s="55"/>
      <c r="Z1311" s="55"/>
      <c r="BR1311" s="161"/>
    </row>
    <row r="1312" spans="12:70" x14ac:dyDescent="0.25">
      <c r="L1312" s="55"/>
      <c r="M1312" s="55"/>
      <c r="N1312" s="55"/>
      <c r="O1312" s="55"/>
      <c r="P1312" s="55"/>
      <c r="Q1312" s="55"/>
      <c r="R1312" s="55"/>
      <c r="S1312" s="55"/>
      <c r="T1312" s="55"/>
      <c r="U1312" s="55"/>
      <c r="V1312" s="55"/>
      <c r="W1312" s="55"/>
      <c r="X1312" s="55"/>
      <c r="Y1312" s="55"/>
      <c r="Z1312" s="55"/>
      <c r="BR1312" s="161"/>
    </row>
    <row r="1313" spans="12:70" x14ac:dyDescent="0.25">
      <c r="L1313" s="55"/>
      <c r="M1313" s="55"/>
      <c r="N1313" s="55"/>
      <c r="O1313" s="55"/>
      <c r="P1313" s="55"/>
      <c r="Q1313" s="55"/>
      <c r="R1313" s="55"/>
      <c r="S1313" s="55"/>
      <c r="T1313" s="55"/>
      <c r="U1313" s="55"/>
      <c r="V1313" s="55"/>
      <c r="W1313" s="55"/>
      <c r="X1313" s="55"/>
      <c r="Y1313" s="55"/>
      <c r="Z1313" s="55"/>
      <c r="BR1313" s="161"/>
    </row>
    <row r="1314" spans="12:70" x14ac:dyDescent="0.25">
      <c r="L1314" s="55"/>
      <c r="M1314" s="55"/>
      <c r="N1314" s="55"/>
      <c r="O1314" s="55"/>
      <c r="P1314" s="55"/>
      <c r="Q1314" s="55"/>
      <c r="R1314" s="55"/>
      <c r="S1314" s="55"/>
      <c r="T1314" s="55"/>
      <c r="U1314" s="55"/>
      <c r="V1314" s="55"/>
      <c r="W1314" s="55"/>
      <c r="X1314" s="55"/>
      <c r="Y1314" s="55"/>
      <c r="Z1314" s="55"/>
      <c r="BR1314" s="161"/>
    </row>
    <row r="1315" spans="12:70" x14ac:dyDescent="0.25">
      <c r="L1315" s="55"/>
      <c r="M1315" s="55"/>
      <c r="N1315" s="55"/>
      <c r="O1315" s="55"/>
      <c r="P1315" s="55"/>
      <c r="Q1315" s="55"/>
      <c r="R1315" s="55"/>
      <c r="S1315" s="55"/>
      <c r="T1315" s="55"/>
      <c r="U1315" s="55"/>
      <c r="V1315" s="55"/>
      <c r="W1315" s="55"/>
      <c r="X1315" s="55"/>
      <c r="Y1315" s="55"/>
      <c r="Z1315" s="55"/>
      <c r="BR1315" s="161"/>
    </row>
    <row r="1316" spans="12:70" x14ac:dyDescent="0.25">
      <c r="L1316" s="55"/>
      <c r="M1316" s="55"/>
      <c r="N1316" s="55"/>
      <c r="O1316" s="55"/>
      <c r="P1316" s="55"/>
      <c r="Q1316" s="55"/>
      <c r="R1316" s="55"/>
      <c r="S1316" s="55"/>
      <c r="T1316" s="55"/>
      <c r="U1316" s="55"/>
      <c r="V1316" s="55"/>
      <c r="W1316" s="55"/>
      <c r="X1316" s="55"/>
      <c r="Y1316" s="55"/>
      <c r="Z1316" s="55"/>
      <c r="BR1316" s="161"/>
    </row>
    <row r="1317" spans="12:70" x14ac:dyDescent="0.25">
      <c r="L1317" s="55"/>
      <c r="M1317" s="55"/>
      <c r="N1317" s="55"/>
      <c r="O1317" s="55"/>
      <c r="P1317" s="55"/>
      <c r="Q1317" s="55"/>
      <c r="R1317" s="55"/>
      <c r="S1317" s="55"/>
      <c r="T1317" s="55"/>
      <c r="U1317" s="55"/>
      <c r="V1317" s="55"/>
      <c r="W1317" s="55"/>
      <c r="X1317" s="55"/>
      <c r="Y1317" s="55"/>
      <c r="Z1317" s="55"/>
      <c r="BR1317" s="161"/>
    </row>
    <row r="1318" spans="12:70" x14ac:dyDescent="0.25">
      <c r="L1318" s="55"/>
      <c r="M1318" s="55"/>
      <c r="N1318" s="55"/>
      <c r="O1318" s="55"/>
      <c r="P1318" s="55"/>
      <c r="Q1318" s="55"/>
      <c r="R1318" s="55"/>
      <c r="S1318" s="55"/>
      <c r="T1318" s="55"/>
      <c r="U1318" s="55"/>
      <c r="V1318" s="55"/>
      <c r="W1318" s="55"/>
      <c r="X1318" s="55"/>
      <c r="Y1318" s="55"/>
      <c r="Z1318" s="55"/>
      <c r="BR1318" s="161"/>
    </row>
    <row r="1319" spans="12:70" x14ac:dyDescent="0.25">
      <c r="L1319" s="55"/>
      <c r="M1319" s="55"/>
      <c r="N1319" s="55"/>
      <c r="O1319" s="55"/>
      <c r="P1319" s="55"/>
      <c r="Q1319" s="55"/>
      <c r="R1319" s="55"/>
      <c r="S1319" s="55"/>
      <c r="T1319" s="55"/>
      <c r="U1319" s="55"/>
      <c r="V1319" s="55"/>
      <c r="W1319" s="55"/>
      <c r="X1319" s="55"/>
      <c r="Y1319" s="55"/>
      <c r="Z1319" s="55"/>
      <c r="BR1319" s="161"/>
    </row>
    <row r="1320" spans="12:70" x14ac:dyDescent="0.25">
      <c r="L1320" s="55"/>
      <c r="M1320" s="55"/>
      <c r="N1320" s="55"/>
      <c r="O1320" s="55"/>
      <c r="P1320" s="55"/>
      <c r="Q1320" s="55"/>
      <c r="R1320" s="55"/>
      <c r="S1320" s="55"/>
      <c r="T1320" s="55"/>
      <c r="U1320" s="55"/>
      <c r="V1320" s="55"/>
      <c r="W1320" s="55"/>
      <c r="X1320" s="55"/>
      <c r="Y1320" s="55"/>
      <c r="Z1320" s="55"/>
      <c r="BR1320" s="161"/>
    </row>
    <row r="1321" spans="12:70" x14ac:dyDescent="0.25">
      <c r="L1321" s="55"/>
      <c r="M1321" s="55"/>
      <c r="N1321" s="55"/>
      <c r="O1321" s="55"/>
      <c r="P1321" s="55"/>
      <c r="Q1321" s="55"/>
      <c r="R1321" s="55"/>
      <c r="S1321" s="55"/>
      <c r="T1321" s="55"/>
      <c r="U1321" s="55"/>
      <c r="V1321" s="55"/>
      <c r="W1321" s="55"/>
      <c r="X1321" s="55"/>
      <c r="Y1321" s="55"/>
      <c r="Z1321" s="55"/>
      <c r="BR1321" s="161"/>
    </row>
    <row r="1322" spans="12:70" x14ac:dyDescent="0.25">
      <c r="L1322" s="55"/>
      <c r="M1322" s="55"/>
      <c r="N1322" s="55"/>
      <c r="O1322" s="55"/>
      <c r="P1322" s="55"/>
      <c r="Q1322" s="55"/>
      <c r="R1322" s="55"/>
      <c r="S1322" s="55"/>
      <c r="T1322" s="55"/>
      <c r="U1322" s="55"/>
      <c r="V1322" s="55"/>
      <c r="W1322" s="55"/>
      <c r="X1322" s="55"/>
      <c r="Y1322" s="55"/>
      <c r="Z1322" s="55"/>
      <c r="BR1322" s="161"/>
    </row>
    <row r="1323" spans="12:70" x14ac:dyDescent="0.25">
      <c r="L1323" s="55"/>
      <c r="M1323" s="55"/>
      <c r="N1323" s="55"/>
      <c r="O1323" s="55"/>
      <c r="P1323" s="55"/>
      <c r="Q1323" s="55"/>
      <c r="R1323" s="55"/>
      <c r="S1323" s="55"/>
      <c r="T1323" s="55"/>
      <c r="U1323" s="55"/>
      <c r="V1323" s="55"/>
      <c r="W1323" s="55"/>
      <c r="X1323" s="55"/>
      <c r="Y1323" s="55"/>
      <c r="Z1323" s="55"/>
      <c r="BR1323" s="161"/>
    </row>
    <row r="1324" spans="12:70" x14ac:dyDescent="0.25">
      <c r="L1324" s="55"/>
      <c r="M1324" s="55"/>
      <c r="N1324" s="55"/>
      <c r="O1324" s="55"/>
      <c r="P1324" s="55"/>
      <c r="Q1324" s="55"/>
      <c r="R1324" s="55"/>
      <c r="S1324" s="55"/>
      <c r="T1324" s="55"/>
      <c r="U1324" s="55"/>
      <c r="V1324" s="55"/>
      <c r="W1324" s="55"/>
      <c r="X1324" s="55"/>
      <c r="Y1324" s="55"/>
      <c r="Z1324" s="55"/>
      <c r="BR1324" s="161"/>
    </row>
    <row r="1325" spans="12:70" x14ac:dyDescent="0.25">
      <c r="L1325" s="55"/>
      <c r="M1325" s="55"/>
      <c r="N1325" s="55"/>
      <c r="O1325" s="55"/>
      <c r="P1325" s="55"/>
      <c r="Q1325" s="55"/>
      <c r="R1325" s="55"/>
      <c r="S1325" s="55"/>
      <c r="T1325" s="55"/>
      <c r="U1325" s="55"/>
      <c r="V1325" s="55"/>
      <c r="W1325" s="55"/>
      <c r="X1325" s="55"/>
      <c r="Y1325" s="55"/>
      <c r="Z1325" s="55"/>
      <c r="BR1325" s="161"/>
    </row>
    <row r="1326" spans="12:70" x14ac:dyDescent="0.25">
      <c r="L1326" s="55"/>
      <c r="M1326" s="55"/>
      <c r="N1326" s="55"/>
      <c r="O1326" s="55"/>
      <c r="P1326" s="55"/>
      <c r="Q1326" s="55"/>
      <c r="R1326" s="55"/>
      <c r="S1326" s="55"/>
      <c r="T1326" s="55"/>
      <c r="U1326" s="55"/>
      <c r="V1326" s="55"/>
      <c r="W1326" s="55"/>
      <c r="X1326" s="55"/>
      <c r="Y1326" s="55"/>
      <c r="Z1326" s="55"/>
      <c r="BR1326" s="161"/>
    </row>
    <row r="1327" spans="12:70" x14ac:dyDescent="0.25">
      <c r="L1327" s="55"/>
      <c r="M1327" s="55"/>
      <c r="N1327" s="55"/>
      <c r="O1327" s="55"/>
      <c r="P1327" s="55"/>
      <c r="Q1327" s="55"/>
      <c r="R1327" s="55"/>
      <c r="S1327" s="55"/>
      <c r="T1327" s="55"/>
      <c r="U1327" s="55"/>
      <c r="V1327" s="55"/>
      <c r="W1327" s="55"/>
      <c r="X1327" s="55"/>
      <c r="Y1327" s="55"/>
      <c r="Z1327" s="55"/>
      <c r="BR1327" s="161"/>
    </row>
    <row r="1328" spans="12:70" x14ac:dyDescent="0.25">
      <c r="L1328" s="55"/>
      <c r="M1328" s="55"/>
      <c r="N1328" s="55"/>
      <c r="O1328" s="55"/>
      <c r="P1328" s="55"/>
      <c r="Q1328" s="55"/>
      <c r="R1328" s="55"/>
      <c r="S1328" s="55"/>
      <c r="T1328" s="55"/>
      <c r="U1328" s="55"/>
      <c r="V1328" s="55"/>
      <c r="W1328" s="55"/>
      <c r="X1328" s="55"/>
      <c r="Y1328" s="55"/>
      <c r="Z1328" s="55"/>
      <c r="BR1328" s="161"/>
    </row>
    <row r="1329" spans="12:70" x14ac:dyDescent="0.25">
      <c r="L1329" s="55"/>
      <c r="M1329" s="55"/>
      <c r="N1329" s="55"/>
      <c r="O1329" s="55"/>
      <c r="P1329" s="55"/>
      <c r="Q1329" s="55"/>
      <c r="R1329" s="55"/>
      <c r="S1329" s="55"/>
      <c r="T1329" s="55"/>
      <c r="U1329" s="55"/>
      <c r="V1329" s="55"/>
      <c r="W1329" s="55"/>
      <c r="X1329" s="55"/>
      <c r="Y1329" s="55"/>
      <c r="Z1329" s="55"/>
      <c r="BR1329" s="161"/>
    </row>
    <row r="1330" spans="12:70" x14ac:dyDescent="0.25">
      <c r="L1330" s="55"/>
      <c r="M1330" s="55"/>
      <c r="N1330" s="55"/>
      <c r="O1330" s="55"/>
      <c r="P1330" s="55"/>
      <c r="Q1330" s="55"/>
      <c r="R1330" s="55"/>
      <c r="S1330" s="55"/>
      <c r="T1330" s="55"/>
      <c r="U1330" s="55"/>
      <c r="V1330" s="55"/>
      <c r="W1330" s="55"/>
      <c r="X1330" s="55"/>
      <c r="Y1330" s="55"/>
      <c r="Z1330" s="55"/>
      <c r="BR1330" s="161"/>
    </row>
    <row r="1331" spans="12:70" x14ac:dyDescent="0.25">
      <c r="L1331" s="55"/>
      <c r="M1331" s="55"/>
      <c r="N1331" s="55"/>
      <c r="O1331" s="55"/>
      <c r="P1331" s="55"/>
      <c r="Q1331" s="55"/>
      <c r="R1331" s="55"/>
      <c r="S1331" s="55"/>
      <c r="T1331" s="55"/>
      <c r="U1331" s="55"/>
      <c r="V1331" s="55"/>
      <c r="W1331" s="55"/>
      <c r="X1331" s="55"/>
      <c r="Y1331" s="55"/>
      <c r="Z1331" s="55"/>
      <c r="BR1331" s="161"/>
    </row>
    <row r="1332" spans="12:70" x14ac:dyDescent="0.25">
      <c r="L1332" s="55"/>
      <c r="M1332" s="55"/>
      <c r="N1332" s="55"/>
      <c r="O1332" s="55"/>
      <c r="P1332" s="55"/>
      <c r="Q1332" s="55"/>
      <c r="R1332" s="55"/>
      <c r="S1332" s="55"/>
      <c r="T1332" s="55"/>
      <c r="U1332" s="55"/>
      <c r="V1332" s="55"/>
      <c r="W1332" s="55"/>
      <c r="X1332" s="55"/>
      <c r="Y1332" s="55"/>
      <c r="Z1332" s="55"/>
      <c r="BR1332" s="161"/>
    </row>
    <row r="1333" spans="12:70" x14ac:dyDescent="0.25">
      <c r="L1333" s="55"/>
      <c r="M1333" s="55"/>
      <c r="N1333" s="55"/>
      <c r="O1333" s="55"/>
      <c r="P1333" s="55"/>
      <c r="Q1333" s="55"/>
      <c r="R1333" s="55"/>
      <c r="S1333" s="55"/>
      <c r="T1333" s="55"/>
      <c r="U1333" s="55"/>
      <c r="V1333" s="55"/>
      <c r="W1333" s="55"/>
      <c r="X1333" s="55"/>
      <c r="Y1333" s="55"/>
      <c r="Z1333" s="55"/>
      <c r="BR1333" s="161"/>
    </row>
    <row r="1334" spans="12:70" x14ac:dyDescent="0.25">
      <c r="L1334" s="55"/>
      <c r="M1334" s="55"/>
      <c r="N1334" s="55"/>
      <c r="O1334" s="55"/>
      <c r="P1334" s="55"/>
      <c r="Q1334" s="55"/>
      <c r="R1334" s="55"/>
      <c r="S1334" s="55"/>
      <c r="T1334" s="55"/>
      <c r="U1334" s="55"/>
      <c r="V1334" s="55"/>
      <c r="W1334" s="55"/>
      <c r="X1334" s="55"/>
      <c r="Y1334" s="55"/>
      <c r="Z1334" s="55"/>
      <c r="BR1334" s="161"/>
    </row>
    <row r="1335" spans="12:70" x14ac:dyDescent="0.25">
      <c r="L1335" s="55"/>
      <c r="M1335" s="55"/>
      <c r="N1335" s="55"/>
      <c r="O1335" s="55"/>
      <c r="P1335" s="55"/>
      <c r="Q1335" s="55"/>
      <c r="R1335" s="55"/>
      <c r="S1335" s="55"/>
      <c r="T1335" s="55"/>
      <c r="U1335" s="55"/>
      <c r="V1335" s="55"/>
      <c r="W1335" s="55"/>
      <c r="X1335" s="55"/>
      <c r="Y1335" s="55"/>
      <c r="Z1335" s="55"/>
      <c r="BR1335" s="161"/>
    </row>
    <row r="1336" spans="12:70" x14ac:dyDescent="0.25">
      <c r="L1336" s="55"/>
      <c r="M1336" s="55"/>
      <c r="N1336" s="55"/>
      <c r="O1336" s="55"/>
      <c r="P1336" s="55"/>
      <c r="Q1336" s="55"/>
      <c r="R1336" s="55"/>
      <c r="S1336" s="55"/>
      <c r="T1336" s="55"/>
      <c r="U1336" s="55"/>
      <c r="V1336" s="55"/>
      <c r="W1336" s="55"/>
      <c r="X1336" s="55"/>
      <c r="Y1336" s="55"/>
      <c r="Z1336" s="55"/>
      <c r="BR1336" s="161"/>
    </row>
    <row r="1337" spans="12:70" x14ac:dyDescent="0.25">
      <c r="L1337" s="55"/>
      <c r="M1337" s="55"/>
      <c r="N1337" s="55"/>
      <c r="O1337" s="55"/>
      <c r="P1337" s="55"/>
      <c r="Q1337" s="55"/>
      <c r="R1337" s="55"/>
      <c r="S1337" s="55"/>
      <c r="T1337" s="55"/>
      <c r="U1337" s="55"/>
      <c r="V1337" s="55"/>
      <c r="W1337" s="55"/>
      <c r="X1337" s="55"/>
      <c r="Y1337" s="55"/>
      <c r="Z1337" s="55"/>
      <c r="BR1337" s="161"/>
    </row>
    <row r="1338" spans="12:70" x14ac:dyDescent="0.25">
      <c r="L1338" s="55"/>
      <c r="M1338" s="55"/>
      <c r="N1338" s="55"/>
      <c r="O1338" s="55"/>
      <c r="P1338" s="55"/>
      <c r="Q1338" s="55"/>
      <c r="R1338" s="55"/>
      <c r="S1338" s="55"/>
      <c r="T1338" s="55"/>
      <c r="U1338" s="55"/>
      <c r="V1338" s="55"/>
      <c r="W1338" s="55"/>
      <c r="X1338" s="55"/>
      <c r="Y1338" s="55"/>
      <c r="Z1338" s="55"/>
      <c r="BR1338" s="161"/>
    </row>
    <row r="1339" spans="12:70" x14ac:dyDescent="0.25">
      <c r="L1339" s="55"/>
      <c r="M1339" s="55"/>
      <c r="N1339" s="55"/>
      <c r="O1339" s="55"/>
      <c r="P1339" s="55"/>
      <c r="Q1339" s="55"/>
      <c r="R1339" s="55"/>
      <c r="S1339" s="55"/>
      <c r="T1339" s="55"/>
      <c r="U1339" s="55"/>
      <c r="V1339" s="55"/>
      <c r="W1339" s="55"/>
      <c r="X1339" s="55"/>
      <c r="Y1339" s="55"/>
      <c r="Z1339" s="55"/>
      <c r="BR1339" s="161"/>
    </row>
    <row r="1340" spans="12:70" x14ac:dyDescent="0.25">
      <c r="L1340" s="55"/>
      <c r="M1340" s="55"/>
      <c r="N1340" s="55"/>
      <c r="O1340" s="55"/>
      <c r="P1340" s="55"/>
      <c r="Q1340" s="55"/>
      <c r="R1340" s="55"/>
      <c r="S1340" s="55"/>
      <c r="T1340" s="55"/>
      <c r="U1340" s="55"/>
      <c r="V1340" s="55"/>
      <c r="W1340" s="55"/>
      <c r="X1340" s="55"/>
      <c r="Y1340" s="55"/>
      <c r="Z1340" s="55"/>
      <c r="BR1340" s="161"/>
    </row>
    <row r="1341" spans="12:70" x14ac:dyDescent="0.25">
      <c r="L1341" s="55"/>
      <c r="M1341" s="55"/>
      <c r="N1341" s="55"/>
      <c r="O1341" s="55"/>
      <c r="P1341" s="55"/>
      <c r="Q1341" s="55"/>
      <c r="R1341" s="55"/>
      <c r="S1341" s="55"/>
      <c r="T1341" s="55"/>
      <c r="U1341" s="55"/>
      <c r="V1341" s="55"/>
      <c r="W1341" s="55"/>
      <c r="X1341" s="55"/>
      <c r="Y1341" s="55"/>
      <c r="Z1341" s="55"/>
      <c r="BR1341" s="161"/>
    </row>
    <row r="1342" spans="12:70" x14ac:dyDescent="0.25">
      <c r="L1342" s="55"/>
      <c r="M1342" s="55"/>
      <c r="N1342" s="55"/>
      <c r="O1342" s="55"/>
      <c r="P1342" s="55"/>
      <c r="Q1342" s="55"/>
      <c r="R1342" s="55"/>
      <c r="S1342" s="55"/>
      <c r="T1342" s="55"/>
      <c r="U1342" s="55"/>
      <c r="V1342" s="55"/>
      <c r="W1342" s="55"/>
      <c r="X1342" s="55"/>
      <c r="Y1342" s="55"/>
      <c r="Z1342" s="55"/>
      <c r="BR1342" s="161"/>
    </row>
    <row r="1343" spans="12:70" x14ac:dyDescent="0.25">
      <c r="L1343" s="55"/>
      <c r="M1343" s="55"/>
      <c r="N1343" s="55"/>
      <c r="O1343" s="55"/>
      <c r="P1343" s="55"/>
      <c r="Q1343" s="55"/>
      <c r="R1343" s="55"/>
      <c r="S1343" s="55"/>
      <c r="T1343" s="55"/>
      <c r="U1343" s="55"/>
      <c r="V1343" s="55"/>
      <c r="W1343" s="55"/>
      <c r="X1343" s="55"/>
      <c r="Y1343" s="55"/>
      <c r="Z1343" s="55"/>
      <c r="BR1343" s="161"/>
    </row>
    <row r="1344" spans="12:70" x14ac:dyDescent="0.25">
      <c r="L1344" s="55"/>
      <c r="M1344" s="55"/>
      <c r="N1344" s="55"/>
      <c r="O1344" s="55"/>
      <c r="P1344" s="55"/>
      <c r="Q1344" s="55"/>
      <c r="R1344" s="55"/>
      <c r="S1344" s="55"/>
      <c r="T1344" s="55"/>
      <c r="U1344" s="55"/>
      <c r="V1344" s="55"/>
      <c r="W1344" s="55"/>
      <c r="X1344" s="55"/>
      <c r="Y1344" s="55"/>
      <c r="Z1344" s="55"/>
      <c r="BR1344" s="161"/>
    </row>
    <row r="1345" spans="12:70" x14ac:dyDescent="0.25">
      <c r="L1345" s="55"/>
      <c r="M1345" s="55"/>
      <c r="N1345" s="55"/>
      <c r="O1345" s="55"/>
      <c r="P1345" s="55"/>
      <c r="Q1345" s="55"/>
      <c r="R1345" s="55"/>
      <c r="S1345" s="55"/>
      <c r="T1345" s="55"/>
      <c r="U1345" s="55"/>
      <c r="V1345" s="55"/>
      <c r="W1345" s="55"/>
      <c r="X1345" s="55"/>
      <c r="Y1345" s="55"/>
      <c r="Z1345" s="55"/>
      <c r="BR1345" s="161"/>
    </row>
    <row r="1346" spans="12:70" x14ac:dyDescent="0.25">
      <c r="L1346" s="55"/>
      <c r="M1346" s="55"/>
      <c r="N1346" s="55"/>
      <c r="O1346" s="55"/>
      <c r="P1346" s="55"/>
      <c r="Q1346" s="55"/>
      <c r="R1346" s="55"/>
      <c r="S1346" s="55"/>
      <c r="T1346" s="55"/>
      <c r="U1346" s="55"/>
      <c r="V1346" s="55"/>
      <c r="W1346" s="55"/>
      <c r="X1346" s="55"/>
      <c r="Y1346" s="55"/>
      <c r="Z1346" s="55"/>
      <c r="BR1346" s="161"/>
    </row>
    <row r="1347" spans="12:70" x14ac:dyDescent="0.25">
      <c r="L1347" s="55"/>
      <c r="M1347" s="55"/>
      <c r="N1347" s="55"/>
      <c r="O1347" s="55"/>
      <c r="P1347" s="55"/>
      <c r="Q1347" s="55"/>
      <c r="R1347" s="55"/>
      <c r="S1347" s="55"/>
      <c r="T1347" s="55"/>
      <c r="U1347" s="55"/>
      <c r="V1347" s="55"/>
      <c r="W1347" s="55"/>
      <c r="X1347" s="55"/>
      <c r="Y1347" s="55"/>
      <c r="Z1347" s="55"/>
      <c r="BR1347" s="161"/>
    </row>
    <row r="1348" spans="12:70" x14ac:dyDescent="0.25">
      <c r="L1348" s="55"/>
      <c r="M1348" s="55"/>
      <c r="N1348" s="55"/>
      <c r="O1348" s="55"/>
      <c r="P1348" s="55"/>
      <c r="Q1348" s="55"/>
      <c r="R1348" s="55"/>
      <c r="S1348" s="55"/>
      <c r="T1348" s="55"/>
      <c r="U1348" s="55"/>
      <c r="V1348" s="55"/>
      <c r="W1348" s="55"/>
      <c r="X1348" s="55"/>
      <c r="Y1348" s="55"/>
      <c r="Z1348" s="55"/>
      <c r="BR1348" s="161"/>
    </row>
    <row r="1349" spans="12:70" x14ac:dyDescent="0.25">
      <c r="L1349" s="55"/>
      <c r="M1349" s="55"/>
      <c r="N1349" s="55"/>
      <c r="O1349" s="55"/>
      <c r="P1349" s="55"/>
      <c r="Q1349" s="55"/>
      <c r="R1349" s="55"/>
      <c r="S1349" s="55"/>
      <c r="T1349" s="55"/>
      <c r="U1349" s="55"/>
      <c r="V1349" s="55"/>
      <c r="W1349" s="55"/>
      <c r="X1349" s="55"/>
      <c r="Y1349" s="55"/>
      <c r="Z1349" s="55"/>
      <c r="BR1349" s="161"/>
    </row>
    <row r="1350" spans="12:70" x14ac:dyDescent="0.25">
      <c r="L1350" s="55"/>
      <c r="M1350" s="55"/>
      <c r="N1350" s="55"/>
      <c r="O1350" s="55"/>
      <c r="P1350" s="55"/>
      <c r="Q1350" s="55"/>
      <c r="R1350" s="55"/>
      <c r="S1350" s="55"/>
      <c r="T1350" s="55"/>
      <c r="U1350" s="55"/>
      <c r="V1350" s="55"/>
      <c r="W1350" s="55"/>
      <c r="X1350" s="55"/>
      <c r="Y1350" s="55"/>
      <c r="Z1350" s="55"/>
      <c r="BR1350" s="161"/>
    </row>
    <row r="1351" spans="12:70" x14ac:dyDescent="0.25">
      <c r="L1351" s="55"/>
      <c r="M1351" s="55"/>
      <c r="N1351" s="55"/>
      <c r="O1351" s="55"/>
      <c r="P1351" s="55"/>
      <c r="Q1351" s="55"/>
      <c r="R1351" s="55"/>
      <c r="S1351" s="55"/>
      <c r="T1351" s="55"/>
      <c r="U1351" s="55"/>
      <c r="V1351" s="55"/>
      <c r="W1351" s="55"/>
      <c r="X1351" s="55"/>
      <c r="Y1351" s="55"/>
      <c r="Z1351" s="55"/>
      <c r="BR1351" s="161"/>
    </row>
    <row r="1352" spans="12:70" x14ac:dyDescent="0.25">
      <c r="L1352" s="55"/>
      <c r="M1352" s="55"/>
      <c r="N1352" s="55"/>
      <c r="O1352" s="55"/>
      <c r="P1352" s="55"/>
      <c r="Q1352" s="55"/>
      <c r="R1352" s="55"/>
      <c r="S1352" s="55"/>
      <c r="T1352" s="55"/>
      <c r="U1352" s="55"/>
      <c r="V1352" s="55"/>
      <c r="W1352" s="55"/>
      <c r="X1352" s="55"/>
      <c r="Y1352" s="55"/>
      <c r="Z1352" s="55"/>
      <c r="BR1352" s="161"/>
    </row>
    <row r="1353" spans="12:70" x14ac:dyDescent="0.25">
      <c r="L1353" s="55"/>
      <c r="M1353" s="55"/>
      <c r="N1353" s="55"/>
      <c r="O1353" s="55"/>
      <c r="P1353" s="55"/>
      <c r="Q1353" s="55"/>
      <c r="R1353" s="55"/>
      <c r="S1353" s="55"/>
      <c r="T1353" s="55"/>
      <c r="U1353" s="55"/>
      <c r="V1353" s="55"/>
      <c r="W1353" s="55"/>
      <c r="X1353" s="55"/>
      <c r="Y1353" s="55"/>
      <c r="Z1353" s="55"/>
      <c r="BR1353" s="161"/>
    </row>
    <row r="1354" spans="12:70" x14ac:dyDescent="0.25">
      <c r="L1354" s="55"/>
      <c r="M1354" s="55"/>
      <c r="N1354" s="55"/>
      <c r="O1354" s="55"/>
      <c r="P1354" s="55"/>
      <c r="Q1354" s="55"/>
      <c r="R1354" s="55"/>
      <c r="S1354" s="55"/>
      <c r="T1354" s="55"/>
      <c r="U1354" s="55"/>
      <c r="V1354" s="55"/>
      <c r="W1354" s="55"/>
      <c r="X1354" s="55"/>
      <c r="Y1354" s="55"/>
      <c r="Z1354" s="55"/>
      <c r="BR1354" s="161"/>
    </row>
    <row r="1355" spans="12:70" x14ac:dyDescent="0.25">
      <c r="L1355" s="55"/>
      <c r="M1355" s="55"/>
      <c r="N1355" s="55"/>
      <c r="O1355" s="55"/>
      <c r="P1355" s="55"/>
      <c r="Q1355" s="55"/>
      <c r="R1355" s="55"/>
      <c r="S1355" s="55"/>
      <c r="T1355" s="55"/>
      <c r="U1355" s="55"/>
      <c r="V1355" s="55"/>
      <c r="W1355" s="55"/>
      <c r="X1355" s="55"/>
      <c r="Y1355" s="55"/>
      <c r="Z1355" s="55"/>
      <c r="BR1355" s="161"/>
    </row>
    <row r="1356" spans="12:70" x14ac:dyDescent="0.25">
      <c r="L1356" s="55"/>
      <c r="M1356" s="55"/>
      <c r="N1356" s="55"/>
      <c r="O1356" s="55"/>
      <c r="P1356" s="55"/>
      <c r="Q1356" s="55"/>
      <c r="R1356" s="55"/>
      <c r="S1356" s="55"/>
      <c r="T1356" s="55"/>
      <c r="U1356" s="55"/>
      <c r="V1356" s="55"/>
      <c r="W1356" s="55"/>
      <c r="X1356" s="55"/>
      <c r="Y1356" s="55"/>
      <c r="Z1356" s="55"/>
      <c r="BR1356" s="161"/>
    </row>
    <row r="1357" spans="12:70" x14ac:dyDescent="0.25">
      <c r="L1357" s="55"/>
      <c r="M1357" s="55"/>
      <c r="N1357" s="55"/>
      <c r="O1357" s="55"/>
      <c r="P1357" s="55"/>
      <c r="Q1357" s="55"/>
      <c r="R1357" s="55"/>
      <c r="S1357" s="55"/>
      <c r="T1357" s="55"/>
      <c r="U1357" s="55"/>
      <c r="V1357" s="55"/>
      <c r="W1357" s="55"/>
      <c r="X1357" s="55"/>
      <c r="Y1357" s="55"/>
      <c r="Z1357" s="55"/>
      <c r="BR1357" s="161"/>
    </row>
    <row r="1358" spans="12:70" x14ac:dyDescent="0.25">
      <c r="L1358" s="55"/>
      <c r="M1358" s="55"/>
      <c r="N1358" s="55"/>
      <c r="O1358" s="55"/>
      <c r="P1358" s="55"/>
      <c r="Q1358" s="55"/>
      <c r="R1358" s="55"/>
      <c r="S1358" s="55"/>
      <c r="T1358" s="55"/>
      <c r="U1358" s="55"/>
      <c r="V1358" s="55"/>
      <c r="W1358" s="55"/>
      <c r="X1358" s="55"/>
      <c r="Y1358" s="55"/>
      <c r="Z1358" s="55"/>
      <c r="BR1358" s="161"/>
    </row>
    <row r="1359" spans="12:70" x14ac:dyDescent="0.25">
      <c r="L1359" s="55"/>
      <c r="M1359" s="55"/>
      <c r="N1359" s="55"/>
      <c r="O1359" s="55"/>
      <c r="P1359" s="55"/>
      <c r="Q1359" s="55"/>
      <c r="R1359" s="55"/>
      <c r="S1359" s="55"/>
      <c r="T1359" s="55"/>
      <c r="U1359" s="55"/>
      <c r="V1359" s="55"/>
      <c r="W1359" s="55"/>
      <c r="X1359" s="55"/>
      <c r="Y1359" s="55"/>
      <c r="Z1359" s="55"/>
      <c r="BR1359" s="161"/>
    </row>
    <row r="1360" spans="12:70" x14ac:dyDescent="0.25">
      <c r="L1360" s="55"/>
      <c r="M1360" s="55"/>
      <c r="N1360" s="55"/>
      <c r="O1360" s="55"/>
      <c r="P1360" s="55"/>
      <c r="Q1360" s="55"/>
      <c r="R1360" s="55"/>
      <c r="S1360" s="55"/>
      <c r="T1360" s="55"/>
      <c r="U1360" s="55"/>
      <c r="V1360" s="55"/>
      <c r="W1360" s="55"/>
      <c r="X1360" s="55"/>
      <c r="Y1360" s="55"/>
      <c r="Z1360" s="55"/>
      <c r="BR1360" s="161"/>
    </row>
    <row r="1361" spans="12:70" x14ac:dyDescent="0.25">
      <c r="L1361" s="55"/>
      <c r="M1361" s="55"/>
      <c r="N1361" s="55"/>
      <c r="O1361" s="55"/>
      <c r="P1361" s="55"/>
      <c r="Q1361" s="55"/>
      <c r="R1361" s="55"/>
      <c r="S1361" s="55"/>
      <c r="T1361" s="55"/>
      <c r="U1361" s="55"/>
      <c r="V1361" s="55"/>
      <c r="W1361" s="55"/>
      <c r="X1361" s="55"/>
      <c r="Y1361" s="55"/>
      <c r="Z1361" s="55"/>
      <c r="BR1361" s="161"/>
    </row>
    <row r="1362" spans="12:70" x14ac:dyDescent="0.25">
      <c r="L1362" s="55"/>
      <c r="M1362" s="55"/>
      <c r="N1362" s="55"/>
      <c r="O1362" s="55"/>
      <c r="P1362" s="55"/>
      <c r="Q1362" s="55"/>
      <c r="R1362" s="55"/>
      <c r="S1362" s="55"/>
      <c r="T1362" s="55"/>
      <c r="U1362" s="55"/>
      <c r="V1362" s="55"/>
      <c r="W1362" s="55"/>
      <c r="X1362" s="55"/>
      <c r="Y1362" s="55"/>
      <c r="Z1362" s="55"/>
      <c r="BR1362" s="161"/>
    </row>
    <row r="1363" spans="12:70" x14ac:dyDescent="0.25">
      <c r="L1363" s="55"/>
      <c r="M1363" s="55"/>
      <c r="N1363" s="55"/>
      <c r="O1363" s="55"/>
      <c r="P1363" s="55"/>
      <c r="Q1363" s="55"/>
      <c r="R1363" s="55"/>
      <c r="S1363" s="55"/>
      <c r="T1363" s="55"/>
      <c r="U1363" s="55"/>
      <c r="V1363" s="55"/>
      <c r="W1363" s="55"/>
      <c r="X1363" s="55"/>
      <c r="Y1363" s="55"/>
      <c r="Z1363" s="55"/>
      <c r="BR1363" s="161"/>
    </row>
    <row r="1364" spans="12:70" x14ac:dyDescent="0.25">
      <c r="L1364" s="55"/>
      <c r="M1364" s="55"/>
      <c r="N1364" s="55"/>
      <c r="O1364" s="55"/>
      <c r="P1364" s="55"/>
      <c r="Q1364" s="55"/>
      <c r="R1364" s="55"/>
      <c r="S1364" s="55"/>
      <c r="T1364" s="55"/>
      <c r="U1364" s="55"/>
      <c r="V1364" s="55"/>
      <c r="W1364" s="55"/>
      <c r="X1364" s="55"/>
      <c r="Y1364" s="55"/>
      <c r="Z1364" s="55"/>
      <c r="BR1364" s="161"/>
    </row>
    <row r="1365" spans="12:70" x14ac:dyDescent="0.25">
      <c r="L1365" s="55"/>
      <c r="M1365" s="55"/>
      <c r="N1365" s="55"/>
      <c r="O1365" s="55"/>
      <c r="P1365" s="55"/>
      <c r="Q1365" s="55"/>
      <c r="R1365" s="55"/>
      <c r="S1365" s="55"/>
      <c r="T1365" s="55"/>
      <c r="U1365" s="55"/>
      <c r="V1365" s="55"/>
      <c r="W1365" s="55"/>
      <c r="X1365" s="55"/>
      <c r="Y1365" s="55"/>
      <c r="Z1365" s="55"/>
      <c r="BR1365" s="161"/>
    </row>
    <row r="1366" spans="12:70" x14ac:dyDescent="0.25">
      <c r="L1366" s="55"/>
      <c r="M1366" s="55"/>
      <c r="N1366" s="55"/>
      <c r="O1366" s="55"/>
      <c r="P1366" s="55"/>
      <c r="Q1366" s="55"/>
      <c r="R1366" s="55"/>
      <c r="S1366" s="55"/>
      <c r="T1366" s="55"/>
      <c r="U1366" s="55"/>
      <c r="V1366" s="55"/>
      <c r="W1366" s="55"/>
      <c r="X1366" s="55"/>
      <c r="Y1366" s="55"/>
      <c r="Z1366" s="55"/>
      <c r="BR1366" s="161"/>
    </row>
    <row r="1367" spans="12:70" x14ac:dyDescent="0.25">
      <c r="L1367" s="55"/>
      <c r="M1367" s="55"/>
      <c r="N1367" s="55"/>
      <c r="O1367" s="55"/>
      <c r="P1367" s="55"/>
      <c r="Q1367" s="55"/>
      <c r="R1367" s="55"/>
      <c r="S1367" s="55"/>
      <c r="T1367" s="55"/>
      <c r="U1367" s="55"/>
      <c r="V1367" s="55"/>
      <c r="W1367" s="55"/>
      <c r="X1367" s="55"/>
      <c r="Y1367" s="55"/>
      <c r="Z1367" s="55"/>
      <c r="BR1367" s="161"/>
    </row>
    <row r="1368" spans="12:70" x14ac:dyDescent="0.25">
      <c r="L1368" s="55"/>
      <c r="M1368" s="55"/>
      <c r="N1368" s="55"/>
      <c r="O1368" s="55"/>
      <c r="P1368" s="55"/>
      <c r="Q1368" s="55"/>
      <c r="R1368" s="55"/>
      <c r="S1368" s="55"/>
      <c r="T1368" s="55"/>
      <c r="U1368" s="55"/>
      <c r="V1368" s="55"/>
      <c r="W1368" s="55"/>
      <c r="X1368" s="55"/>
      <c r="Y1368" s="55"/>
      <c r="Z1368" s="55"/>
      <c r="BR1368" s="161"/>
    </row>
    <row r="1369" spans="12:70" x14ac:dyDescent="0.25">
      <c r="L1369" s="55"/>
      <c r="M1369" s="55"/>
      <c r="N1369" s="55"/>
      <c r="O1369" s="55"/>
      <c r="P1369" s="55"/>
      <c r="Q1369" s="55"/>
      <c r="R1369" s="55"/>
      <c r="S1369" s="55"/>
      <c r="T1369" s="55"/>
      <c r="U1369" s="55"/>
      <c r="V1369" s="55"/>
      <c r="W1369" s="55"/>
      <c r="X1369" s="55"/>
      <c r="Y1369" s="55"/>
      <c r="Z1369" s="55"/>
      <c r="BR1369" s="161"/>
    </row>
    <row r="1370" spans="12:70" x14ac:dyDescent="0.25">
      <c r="L1370" s="55"/>
      <c r="M1370" s="55"/>
      <c r="N1370" s="55"/>
      <c r="O1370" s="55"/>
      <c r="P1370" s="55"/>
      <c r="Q1370" s="55"/>
      <c r="R1370" s="55"/>
      <c r="S1370" s="55"/>
      <c r="T1370" s="55"/>
      <c r="U1370" s="55"/>
      <c r="V1370" s="55"/>
      <c r="W1370" s="55"/>
      <c r="X1370" s="55"/>
      <c r="Y1370" s="55"/>
      <c r="Z1370" s="55"/>
      <c r="BR1370" s="161"/>
    </row>
    <row r="1371" spans="12:70" x14ac:dyDescent="0.25">
      <c r="L1371" s="55"/>
      <c r="M1371" s="55"/>
      <c r="N1371" s="55"/>
      <c r="O1371" s="55"/>
      <c r="P1371" s="55"/>
      <c r="Q1371" s="55"/>
      <c r="R1371" s="55"/>
      <c r="S1371" s="55"/>
      <c r="T1371" s="55"/>
      <c r="U1371" s="55"/>
      <c r="V1371" s="55"/>
      <c r="W1371" s="55"/>
      <c r="X1371" s="55"/>
      <c r="Y1371" s="55"/>
      <c r="Z1371" s="55"/>
      <c r="BR1371" s="161"/>
    </row>
    <row r="1372" spans="12:70" x14ac:dyDescent="0.25">
      <c r="L1372" s="55"/>
      <c r="M1372" s="55"/>
      <c r="N1372" s="55"/>
      <c r="O1372" s="55"/>
      <c r="P1372" s="55"/>
      <c r="Q1372" s="55"/>
      <c r="R1372" s="55"/>
      <c r="S1372" s="55"/>
      <c r="T1372" s="55"/>
      <c r="U1372" s="55"/>
      <c r="V1372" s="55"/>
      <c r="W1372" s="55"/>
      <c r="X1372" s="55"/>
      <c r="Y1372" s="55"/>
      <c r="Z1372" s="55"/>
      <c r="BR1372" s="161"/>
    </row>
    <row r="1373" spans="12:70" x14ac:dyDescent="0.25">
      <c r="L1373" s="55"/>
      <c r="M1373" s="55"/>
      <c r="N1373" s="55"/>
      <c r="O1373" s="55"/>
      <c r="P1373" s="55"/>
      <c r="Q1373" s="55"/>
      <c r="R1373" s="55"/>
      <c r="S1373" s="55"/>
      <c r="T1373" s="55"/>
      <c r="U1373" s="55"/>
      <c r="V1373" s="55"/>
      <c r="W1373" s="55"/>
      <c r="X1373" s="55"/>
      <c r="Y1373" s="55"/>
      <c r="Z1373" s="55"/>
      <c r="BR1373" s="161"/>
    </row>
    <row r="1374" spans="12:70" x14ac:dyDescent="0.25">
      <c r="L1374" s="55"/>
      <c r="M1374" s="55"/>
      <c r="N1374" s="55"/>
      <c r="O1374" s="55"/>
      <c r="P1374" s="55"/>
      <c r="Q1374" s="55"/>
      <c r="R1374" s="55"/>
      <c r="S1374" s="55"/>
      <c r="T1374" s="55"/>
      <c r="U1374" s="55"/>
      <c r="V1374" s="55"/>
      <c r="W1374" s="55"/>
      <c r="X1374" s="55"/>
      <c r="Y1374" s="55"/>
      <c r="Z1374" s="55"/>
      <c r="BR1374" s="161"/>
    </row>
    <row r="1375" spans="12:70" x14ac:dyDescent="0.25">
      <c r="L1375" s="55"/>
      <c r="M1375" s="55"/>
      <c r="N1375" s="55"/>
      <c r="O1375" s="55"/>
      <c r="P1375" s="55"/>
      <c r="Q1375" s="55"/>
      <c r="R1375" s="55"/>
      <c r="S1375" s="55"/>
      <c r="T1375" s="55"/>
      <c r="U1375" s="55"/>
      <c r="V1375" s="55"/>
      <c r="W1375" s="55"/>
      <c r="X1375" s="55"/>
      <c r="Y1375" s="55"/>
      <c r="Z1375" s="55"/>
      <c r="BR1375" s="161"/>
    </row>
    <row r="1376" spans="12:70" x14ac:dyDescent="0.25">
      <c r="L1376" s="55"/>
      <c r="M1376" s="55"/>
      <c r="N1376" s="55"/>
      <c r="O1376" s="55"/>
      <c r="P1376" s="55"/>
      <c r="Q1376" s="55"/>
      <c r="R1376" s="55"/>
      <c r="S1376" s="55"/>
      <c r="T1376" s="55"/>
      <c r="U1376" s="55"/>
      <c r="V1376" s="55"/>
      <c r="W1376" s="55"/>
      <c r="X1376" s="55"/>
      <c r="Y1376" s="55"/>
      <c r="Z1376" s="55"/>
      <c r="BR1376" s="161"/>
    </row>
    <row r="1377" spans="12:70" x14ac:dyDescent="0.25">
      <c r="L1377" s="55"/>
      <c r="M1377" s="55"/>
      <c r="N1377" s="55"/>
      <c r="O1377" s="55"/>
      <c r="P1377" s="55"/>
      <c r="Q1377" s="55"/>
      <c r="R1377" s="55"/>
      <c r="S1377" s="55"/>
      <c r="T1377" s="55"/>
      <c r="U1377" s="55"/>
      <c r="V1377" s="55"/>
      <c r="W1377" s="55"/>
      <c r="X1377" s="55"/>
      <c r="Y1377" s="55"/>
      <c r="Z1377" s="55"/>
      <c r="BR1377" s="161"/>
    </row>
    <row r="1378" spans="12:70" x14ac:dyDescent="0.25">
      <c r="L1378" s="55"/>
      <c r="M1378" s="55"/>
      <c r="N1378" s="55"/>
      <c r="O1378" s="55"/>
      <c r="P1378" s="55"/>
      <c r="Q1378" s="55"/>
      <c r="R1378" s="55"/>
      <c r="S1378" s="55"/>
      <c r="T1378" s="55"/>
      <c r="U1378" s="55"/>
      <c r="V1378" s="55"/>
      <c r="W1378" s="55"/>
      <c r="X1378" s="55"/>
      <c r="Y1378" s="55"/>
      <c r="Z1378" s="55"/>
      <c r="BR1378" s="161"/>
    </row>
    <row r="1379" spans="12:70" x14ac:dyDescent="0.25">
      <c r="L1379" s="55"/>
      <c r="M1379" s="55"/>
      <c r="N1379" s="55"/>
      <c r="O1379" s="55"/>
      <c r="P1379" s="55"/>
      <c r="Q1379" s="55"/>
      <c r="R1379" s="55"/>
      <c r="S1379" s="55"/>
      <c r="T1379" s="55"/>
      <c r="U1379" s="55"/>
      <c r="V1379" s="55"/>
      <c r="W1379" s="55"/>
      <c r="X1379" s="55"/>
      <c r="Y1379" s="55"/>
      <c r="Z1379" s="55"/>
      <c r="BR1379" s="161"/>
    </row>
    <row r="1380" spans="12:70" x14ac:dyDescent="0.25">
      <c r="L1380" s="55"/>
      <c r="M1380" s="55"/>
      <c r="N1380" s="55"/>
      <c r="O1380" s="55"/>
      <c r="P1380" s="55"/>
      <c r="Q1380" s="55"/>
      <c r="R1380" s="55"/>
      <c r="S1380" s="55"/>
      <c r="T1380" s="55"/>
      <c r="U1380" s="55"/>
      <c r="V1380" s="55"/>
      <c r="W1380" s="55"/>
      <c r="X1380" s="55"/>
      <c r="Y1380" s="55"/>
      <c r="Z1380" s="55"/>
      <c r="BR1380" s="161"/>
    </row>
    <row r="1381" spans="12:70" x14ac:dyDescent="0.25">
      <c r="L1381" s="55"/>
      <c r="M1381" s="55"/>
      <c r="N1381" s="55"/>
      <c r="O1381" s="55"/>
      <c r="P1381" s="55"/>
      <c r="Q1381" s="55"/>
      <c r="R1381" s="55"/>
      <c r="S1381" s="55"/>
      <c r="T1381" s="55"/>
      <c r="U1381" s="55"/>
      <c r="V1381" s="55"/>
      <c r="W1381" s="55"/>
      <c r="X1381" s="55"/>
      <c r="Y1381" s="55"/>
      <c r="Z1381" s="55"/>
      <c r="BR1381" s="161"/>
    </row>
    <row r="1382" spans="12:70" x14ac:dyDescent="0.25">
      <c r="L1382" s="55"/>
      <c r="M1382" s="55"/>
      <c r="N1382" s="55"/>
      <c r="O1382" s="55"/>
      <c r="P1382" s="55"/>
      <c r="Q1382" s="55"/>
      <c r="R1382" s="55"/>
      <c r="S1382" s="55"/>
      <c r="T1382" s="55"/>
      <c r="U1382" s="55"/>
      <c r="V1382" s="55"/>
      <c r="W1382" s="55"/>
      <c r="X1382" s="55"/>
      <c r="Y1382" s="55"/>
      <c r="Z1382" s="55"/>
      <c r="BR1382" s="161"/>
    </row>
    <row r="1383" spans="12:70" x14ac:dyDescent="0.25">
      <c r="L1383" s="55"/>
      <c r="M1383" s="55"/>
      <c r="N1383" s="55"/>
      <c r="O1383" s="55"/>
      <c r="P1383" s="55"/>
      <c r="Q1383" s="55"/>
      <c r="R1383" s="55"/>
      <c r="S1383" s="55"/>
      <c r="T1383" s="55"/>
      <c r="U1383" s="55"/>
      <c r="V1383" s="55"/>
      <c r="W1383" s="55"/>
      <c r="X1383" s="55"/>
      <c r="Y1383" s="55"/>
      <c r="Z1383" s="55"/>
      <c r="BR1383" s="161"/>
    </row>
    <row r="1384" spans="12:70" x14ac:dyDescent="0.25">
      <c r="L1384" s="55"/>
      <c r="M1384" s="55"/>
      <c r="N1384" s="55"/>
      <c r="O1384" s="55"/>
      <c r="P1384" s="55"/>
      <c r="Q1384" s="55"/>
      <c r="R1384" s="55"/>
      <c r="S1384" s="55"/>
      <c r="T1384" s="55"/>
      <c r="U1384" s="55"/>
      <c r="V1384" s="55"/>
      <c r="W1384" s="55"/>
      <c r="X1384" s="55"/>
      <c r="Y1384" s="55"/>
      <c r="Z1384" s="55"/>
      <c r="BR1384" s="161"/>
    </row>
    <row r="1385" spans="12:70" x14ac:dyDescent="0.25">
      <c r="L1385" s="55"/>
      <c r="M1385" s="55"/>
      <c r="N1385" s="55"/>
      <c r="O1385" s="55"/>
      <c r="P1385" s="55"/>
      <c r="Q1385" s="55"/>
      <c r="R1385" s="55"/>
      <c r="S1385" s="55"/>
      <c r="T1385" s="55"/>
      <c r="U1385" s="55"/>
      <c r="V1385" s="55"/>
      <c r="W1385" s="55"/>
      <c r="X1385" s="55"/>
      <c r="Y1385" s="55"/>
      <c r="Z1385" s="55"/>
      <c r="BR1385" s="161"/>
    </row>
    <row r="1386" spans="12:70" x14ac:dyDescent="0.25">
      <c r="L1386" s="55"/>
      <c r="M1386" s="55"/>
      <c r="N1386" s="55"/>
      <c r="O1386" s="55"/>
      <c r="P1386" s="55"/>
      <c r="Q1386" s="55"/>
      <c r="R1386" s="55"/>
      <c r="S1386" s="55"/>
      <c r="T1386" s="55"/>
      <c r="U1386" s="55"/>
      <c r="V1386" s="55"/>
      <c r="W1386" s="55"/>
      <c r="X1386" s="55"/>
      <c r="Y1386" s="55"/>
      <c r="Z1386" s="55"/>
      <c r="BR1386" s="161"/>
    </row>
    <row r="1387" spans="12:70" x14ac:dyDescent="0.25">
      <c r="L1387" s="55"/>
      <c r="M1387" s="55"/>
      <c r="N1387" s="55"/>
      <c r="O1387" s="55"/>
      <c r="P1387" s="55"/>
      <c r="Q1387" s="55"/>
      <c r="R1387" s="55"/>
      <c r="S1387" s="55"/>
      <c r="T1387" s="55"/>
      <c r="U1387" s="55"/>
      <c r="V1387" s="55"/>
      <c r="W1387" s="55"/>
      <c r="X1387" s="55"/>
      <c r="Y1387" s="55"/>
      <c r="Z1387" s="55"/>
      <c r="BR1387" s="161"/>
    </row>
    <row r="1388" spans="12:70" x14ac:dyDescent="0.25">
      <c r="L1388" s="55"/>
      <c r="M1388" s="55"/>
      <c r="N1388" s="55"/>
      <c r="O1388" s="55"/>
      <c r="P1388" s="55"/>
      <c r="Q1388" s="55"/>
      <c r="R1388" s="55"/>
      <c r="S1388" s="55"/>
      <c r="T1388" s="55"/>
      <c r="U1388" s="55"/>
      <c r="V1388" s="55"/>
      <c r="W1388" s="55"/>
      <c r="X1388" s="55"/>
      <c r="Y1388" s="55"/>
      <c r="Z1388" s="55"/>
      <c r="BR1388" s="161"/>
    </row>
    <row r="1389" spans="12:70" x14ac:dyDescent="0.25">
      <c r="L1389" s="55"/>
      <c r="M1389" s="55"/>
      <c r="N1389" s="55"/>
      <c r="O1389" s="55"/>
      <c r="P1389" s="55"/>
      <c r="Q1389" s="55"/>
      <c r="R1389" s="55"/>
      <c r="S1389" s="55"/>
      <c r="T1389" s="55"/>
      <c r="U1389" s="55"/>
      <c r="V1389" s="55"/>
      <c r="W1389" s="55"/>
      <c r="X1389" s="55"/>
      <c r="Y1389" s="55"/>
      <c r="Z1389" s="55"/>
      <c r="BR1389" s="161"/>
    </row>
    <row r="1390" spans="12:70" x14ac:dyDescent="0.25">
      <c r="L1390" s="55"/>
      <c r="M1390" s="55"/>
      <c r="N1390" s="55"/>
      <c r="O1390" s="55"/>
      <c r="P1390" s="55"/>
      <c r="Q1390" s="55"/>
      <c r="R1390" s="55"/>
      <c r="S1390" s="55"/>
      <c r="T1390" s="55"/>
      <c r="U1390" s="55"/>
      <c r="V1390" s="55"/>
      <c r="W1390" s="55"/>
      <c r="X1390" s="55"/>
      <c r="Y1390" s="55"/>
      <c r="Z1390" s="55"/>
      <c r="BR1390" s="161"/>
    </row>
    <row r="1391" spans="12:70" x14ac:dyDescent="0.25">
      <c r="L1391" s="55"/>
      <c r="M1391" s="55"/>
      <c r="N1391" s="55"/>
      <c r="O1391" s="55"/>
      <c r="P1391" s="55"/>
      <c r="Q1391" s="55"/>
      <c r="R1391" s="55"/>
      <c r="S1391" s="55"/>
      <c r="T1391" s="55"/>
      <c r="U1391" s="55"/>
      <c r="V1391" s="55"/>
      <c r="W1391" s="55"/>
      <c r="X1391" s="55"/>
      <c r="Y1391" s="55"/>
      <c r="Z1391" s="55"/>
      <c r="BR1391" s="161"/>
    </row>
    <row r="1392" spans="12:70" x14ac:dyDescent="0.25">
      <c r="L1392" s="55"/>
      <c r="M1392" s="55"/>
      <c r="N1392" s="55"/>
      <c r="O1392" s="55"/>
      <c r="P1392" s="55"/>
      <c r="Q1392" s="55"/>
      <c r="R1392" s="55"/>
      <c r="S1392" s="55"/>
      <c r="T1392" s="55"/>
      <c r="U1392" s="55"/>
      <c r="V1392" s="55"/>
      <c r="W1392" s="55"/>
      <c r="X1392" s="55"/>
      <c r="Y1392" s="55"/>
      <c r="Z1392" s="55"/>
      <c r="BR1392" s="161"/>
    </row>
    <row r="1393" spans="12:70" x14ac:dyDescent="0.25">
      <c r="L1393" s="55"/>
      <c r="M1393" s="55"/>
      <c r="N1393" s="55"/>
      <c r="O1393" s="55"/>
      <c r="P1393" s="55"/>
      <c r="Q1393" s="55"/>
      <c r="R1393" s="55"/>
      <c r="S1393" s="55"/>
      <c r="T1393" s="55"/>
      <c r="U1393" s="55"/>
      <c r="V1393" s="55"/>
      <c r="W1393" s="55"/>
      <c r="X1393" s="55"/>
      <c r="Y1393" s="55"/>
      <c r="Z1393" s="55"/>
      <c r="BR1393" s="161"/>
    </row>
    <row r="1394" spans="12:70" x14ac:dyDescent="0.25">
      <c r="L1394" s="55"/>
      <c r="M1394" s="55"/>
      <c r="N1394" s="55"/>
      <c r="O1394" s="55"/>
      <c r="P1394" s="55"/>
      <c r="Q1394" s="55"/>
      <c r="R1394" s="55"/>
      <c r="S1394" s="55"/>
      <c r="T1394" s="55"/>
      <c r="U1394" s="55"/>
      <c r="V1394" s="55"/>
      <c r="W1394" s="55"/>
      <c r="X1394" s="55"/>
      <c r="Y1394" s="55"/>
      <c r="Z1394" s="55"/>
      <c r="BR1394" s="161"/>
    </row>
    <row r="1395" spans="12:70" x14ac:dyDescent="0.25">
      <c r="L1395" s="55"/>
      <c r="M1395" s="55"/>
      <c r="N1395" s="55"/>
      <c r="O1395" s="55"/>
      <c r="P1395" s="55"/>
      <c r="Q1395" s="55"/>
      <c r="R1395" s="55"/>
      <c r="S1395" s="55"/>
      <c r="T1395" s="55"/>
      <c r="U1395" s="55"/>
      <c r="V1395" s="55"/>
      <c r="W1395" s="55"/>
      <c r="X1395" s="55"/>
      <c r="Y1395" s="55"/>
      <c r="Z1395" s="55"/>
      <c r="BR1395" s="161"/>
    </row>
    <row r="1396" spans="12:70" x14ac:dyDescent="0.25">
      <c r="L1396" s="55"/>
      <c r="M1396" s="55"/>
      <c r="N1396" s="55"/>
      <c r="O1396" s="55"/>
      <c r="P1396" s="55"/>
      <c r="Q1396" s="55"/>
      <c r="R1396" s="55"/>
      <c r="S1396" s="55"/>
      <c r="T1396" s="55"/>
      <c r="U1396" s="55"/>
      <c r="V1396" s="55"/>
      <c r="W1396" s="55"/>
      <c r="X1396" s="55"/>
      <c r="Y1396" s="55"/>
      <c r="Z1396" s="55"/>
      <c r="BR1396" s="161"/>
    </row>
    <row r="1397" spans="12:70" x14ac:dyDescent="0.25">
      <c r="L1397" s="55"/>
      <c r="M1397" s="55"/>
      <c r="N1397" s="55"/>
      <c r="O1397" s="55"/>
      <c r="P1397" s="55"/>
      <c r="Q1397" s="55"/>
      <c r="R1397" s="55"/>
      <c r="S1397" s="55"/>
      <c r="T1397" s="55"/>
      <c r="U1397" s="55"/>
      <c r="V1397" s="55"/>
      <c r="W1397" s="55"/>
      <c r="X1397" s="55"/>
      <c r="Y1397" s="55"/>
      <c r="Z1397" s="55"/>
      <c r="BR1397" s="161"/>
    </row>
    <row r="1398" spans="12:70" x14ac:dyDescent="0.25">
      <c r="L1398" s="55"/>
      <c r="M1398" s="55"/>
      <c r="N1398" s="55"/>
      <c r="O1398" s="55"/>
      <c r="P1398" s="55"/>
      <c r="Q1398" s="55"/>
      <c r="R1398" s="55"/>
      <c r="S1398" s="55"/>
      <c r="T1398" s="55"/>
      <c r="U1398" s="55"/>
      <c r="V1398" s="55"/>
      <c r="W1398" s="55"/>
      <c r="X1398" s="55"/>
      <c r="Y1398" s="55"/>
      <c r="Z1398" s="55"/>
      <c r="BR1398" s="161"/>
    </row>
    <row r="1399" spans="12:70" x14ac:dyDescent="0.25">
      <c r="L1399" s="55"/>
      <c r="M1399" s="55"/>
      <c r="N1399" s="55"/>
      <c r="O1399" s="55"/>
      <c r="P1399" s="55"/>
      <c r="Q1399" s="55"/>
      <c r="R1399" s="55"/>
      <c r="S1399" s="55"/>
      <c r="T1399" s="55"/>
      <c r="U1399" s="55"/>
      <c r="V1399" s="55"/>
      <c r="W1399" s="55"/>
      <c r="X1399" s="55"/>
      <c r="Y1399" s="55"/>
      <c r="Z1399" s="55"/>
      <c r="BR1399" s="161"/>
    </row>
    <row r="1400" spans="12:70" x14ac:dyDescent="0.25">
      <c r="L1400" s="55"/>
      <c r="M1400" s="55"/>
      <c r="N1400" s="55"/>
      <c r="O1400" s="55"/>
      <c r="P1400" s="55"/>
      <c r="Q1400" s="55"/>
      <c r="R1400" s="55"/>
      <c r="S1400" s="55"/>
      <c r="T1400" s="55"/>
      <c r="U1400" s="55"/>
      <c r="V1400" s="55"/>
      <c r="W1400" s="55"/>
      <c r="X1400" s="55"/>
      <c r="Y1400" s="55"/>
      <c r="Z1400" s="55"/>
      <c r="BR1400" s="161"/>
    </row>
    <row r="1401" spans="12:70" x14ac:dyDescent="0.25">
      <c r="L1401" s="55"/>
      <c r="M1401" s="55"/>
      <c r="N1401" s="55"/>
      <c r="O1401" s="55"/>
      <c r="P1401" s="55"/>
      <c r="Q1401" s="55"/>
      <c r="R1401" s="55"/>
      <c r="S1401" s="55"/>
      <c r="T1401" s="55"/>
      <c r="U1401" s="55"/>
      <c r="V1401" s="55"/>
      <c r="W1401" s="55"/>
      <c r="X1401" s="55"/>
      <c r="Y1401" s="55"/>
      <c r="Z1401" s="55"/>
      <c r="BR1401" s="161"/>
    </row>
    <row r="1402" spans="12:70" x14ac:dyDescent="0.25">
      <c r="L1402" s="55"/>
      <c r="M1402" s="55"/>
      <c r="N1402" s="55"/>
      <c r="O1402" s="55"/>
      <c r="P1402" s="55"/>
      <c r="Q1402" s="55"/>
      <c r="R1402" s="55"/>
      <c r="S1402" s="55"/>
      <c r="T1402" s="55"/>
      <c r="U1402" s="55"/>
      <c r="V1402" s="55"/>
      <c r="W1402" s="55"/>
      <c r="X1402" s="55"/>
      <c r="Y1402" s="55"/>
      <c r="Z1402" s="55"/>
      <c r="BR1402" s="161"/>
    </row>
    <row r="1403" spans="12:70" x14ac:dyDescent="0.25">
      <c r="L1403" s="55"/>
      <c r="M1403" s="55"/>
      <c r="N1403" s="55"/>
      <c r="O1403" s="55"/>
      <c r="P1403" s="55"/>
      <c r="Q1403" s="55"/>
      <c r="R1403" s="55"/>
      <c r="S1403" s="55"/>
      <c r="T1403" s="55"/>
      <c r="U1403" s="55"/>
      <c r="V1403" s="55"/>
      <c r="W1403" s="55"/>
      <c r="X1403" s="55"/>
      <c r="Y1403" s="55"/>
      <c r="Z1403" s="55"/>
      <c r="BR1403" s="161"/>
    </row>
    <row r="1404" spans="12:70" x14ac:dyDescent="0.25">
      <c r="L1404" s="55"/>
      <c r="M1404" s="55"/>
      <c r="N1404" s="55"/>
      <c r="O1404" s="55"/>
      <c r="P1404" s="55"/>
      <c r="Q1404" s="55"/>
      <c r="R1404" s="55"/>
      <c r="S1404" s="55"/>
      <c r="T1404" s="55"/>
      <c r="U1404" s="55"/>
      <c r="V1404" s="55"/>
      <c r="W1404" s="55"/>
      <c r="X1404" s="55"/>
      <c r="Y1404" s="55"/>
      <c r="Z1404" s="55"/>
      <c r="BR1404" s="161"/>
    </row>
    <row r="1405" spans="12:70" x14ac:dyDescent="0.25">
      <c r="L1405" s="55"/>
      <c r="M1405" s="55"/>
      <c r="N1405" s="55"/>
      <c r="O1405" s="55"/>
      <c r="P1405" s="55"/>
      <c r="Q1405" s="55"/>
      <c r="R1405" s="55"/>
      <c r="S1405" s="55"/>
      <c r="T1405" s="55"/>
      <c r="U1405" s="55"/>
      <c r="V1405" s="55"/>
      <c r="W1405" s="55"/>
      <c r="X1405" s="55"/>
      <c r="Y1405" s="55"/>
      <c r="Z1405" s="55"/>
      <c r="BR1405" s="161"/>
    </row>
    <row r="1406" spans="12:70" x14ac:dyDescent="0.25">
      <c r="L1406" s="55"/>
      <c r="M1406" s="55"/>
      <c r="N1406" s="55"/>
      <c r="O1406" s="55"/>
      <c r="P1406" s="55"/>
      <c r="Q1406" s="55"/>
      <c r="R1406" s="55"/>
      <c r="S1406" s="55"/>
      <c r="T1406" s="55"/>
      <c r="U1406" s="55"/>
      <c r="V1406" s="55"/>
      <c r="W1406" s="55"/>
      <c r="X1406" s="55"/>
      <c r="Y1406" s="55"/>
      <c r="Z1406" s="55"/>
      <c r="BR1406" s="161"/>
    </row>
    <row r="1407" spans="12:70" x14ac:dyDescent="0.25">
      <c r="L1407" s="55"/>
      <c r="M1407" s="55"/>
      <c r="N1407" s="55"/>
      <c r="O1407" s="55"/>
      <c r="P1407" s="55"/>
      <c r="Q1407" s="55"/>
      <c r="R1407" s="55"/>
      <c r="S1407" s="55"/>
      <c r="T1407" s="55"/>
      <c r="U1407" s="55"/>
      <c r="V1407" s="55"/>
      <c r="W1407" s="55"/>
      <c r="X1407" s="55"/>
      <c r="Y1407" s="55"/>
      <c r="Z1407" s="55"/>
      <c r="BR1407" s="161"/>
    </row>
    <row r="1408" spans="12:70" x14ac:dyDescent="0.25">
      <c r="L1408" s="55"/>
      <c r="M1408" s="55"/>
      <c r="N1408" s="55"/>
      <c r="O1408" s="55"/>
      <c r="P1408" s="55"/>
      <c r="Q1408" s="55"/>
      <c r="R1408" s="55"/>
      <c r="S1408" s="55"/>
      <c r="T1408" s="55"/>
      <c r="U1408" s="55"/>
      <c r="V1408" s="55"/>
      <c r="W1408" s="55"/>
      <c r="X1408" s="55"/>
      <c r="Y1408" s="55"/>
      <c r="Z1408" s="55"/>
      <c r="BR1408" s="161"/>
    </row>
    <row r="1409" spans="12:70" x14ac:dyDescent="0.25">
      <c r="L1409" s="55"/>
      <c r="M1409" s="55"/>
      <c r="N1409" s="55"/>
      <c r="O1409" s="55"/>
      <c r="P1409" s="55"/>
      <c r="Q1409" s="55"/>
      <c r="R1409" s="55"/>
      <c r="S1409" s="55"/>
      <c r="T1409" s="55"/>
      <c r="U1409" s="55"/>
      <c r="V1409" s="55"/>
      <c r="W1409" s="55"/>
      <c r="X1409" s="55"/>
      <c r="Y1409" s="55"/>
      <c r="Z1409" s="55"/>
      <c r="BR1409" s="161"/>
    </row>
    <row r="1410" spans="12:70" x14ac:dyDescent="0.25">
      <c r="L1410" s="55"/>
      <c r="M1410" s="55"/>
      <c r="N1410" s="55"/>
      <c r="O1410" s="55"/>
      <c r="P1410" s="55"/>
      <c r="Q1410" s="55"/>
      <c r="R1410" s="55"/>
      <c r="S1410" s="55"/>
      <c r="T1410" s="55"/>
      <c r="U1410" s="55"/>
      <c r="V1410" s="55"/>
      <c r="W1410" s="55"/>
      <c r="X1410" s="55"/>
      <c r="Y1410" s="55"/>
      <c r="Z1410" s="55"/>
      <c r="BR1410" s="161"/>
    </row>
    <row r="1411" spans="12:70" x14ac:dyDescent="0.25">
      <c r="L1411" s="55"/>
      <c r="M1411" s="55"/>
      <c r="N1411" s="55"/>
      <c r="O1411" s="55"/>
      <c r="P1411" s="55"/>
      <c r="Q1411" s="55"/>
      <c r="R1411" s="55"/>
      <c r="S1411" s="55"/>
      <c r="T1411" s="55"/>
      <c r="U1411" s="55"/>
      <c r="V1411" s="55"/>
      <c r="W1411" s="55"/>
      <c r="X1411" s="55"/>
      <c r="Y1411" s="55"/>
      <c r="Z1411" s="55"/>
      <c r="BR1411" s="161"/>
    </row>
    <row r="1412" spans="12:70" x14ac:dyDescent="0.25">
      <c r="L1412" s="55"/>
      <c r="M1412" s="55"/>
      <c r="N1412" s="55"/>
      <c r="O1412" s="55"/>
      <c r="P1412" s="55"/>
      <c r="Q1412" s="55"/>
      <c r="R1412" s="55"/>
      <c r="S1412" s="55"/>
      <c r="T1412" s="55"/>
      <c r="U1412" s="55"/>
      <c r="V1412" s="55"/>
      <c r="W1412" s="55"/>
      <c r="X1412" s="55"/>
      <c r="Y1412" s="55"/>
      <c r="Z1412" s="55"/>
      <c r="BR1412" s="161"/>
    </row>
    <row r="1413" spans="12:70" x14ac:dyDescent="0.25">
      <c r="L1413" s="55"/>
      <c r="M1413" s="55"/>
      <c r="N1413" s="55"/>
      <c r="O1413" s="55"/>
      <c r="P1413" s="55"/>
      <c r="Q1413" s="55"/>
      <c r="R1413" s="55"/>
      <c r="S1413" s="55"/>
      <c r="T1413" s="55"/>
      <c r="U1413" s="55"/>
      <c r="V1413" s="55"/>
      <c r="W1413" s="55"/>
      <c r="X1413" s="55"/>
      <c r="Y1413" s="55"/>
      <c r="Z1413" s="55"/>
      <c r="BR1413" s="161"/>
    </row>
    <row r="1414" spans="12:70" x14ac:dyDescent="0.25">
      <c r="L1414" s="55"/>
      <c r="M1414" s="55"/>
      <c r="N1414" s="55"/>
      <c r="O1414" s="55"/>
      <c r="P1414" s="55"/>
      <c r="Q1414" s="55"/>
      <c r="R1414" s="55"/>
      <c r="S1414" s="55"/>
      <c r="T1414" s="55"/>
      <c r="U1414" s="55"/>
      <c r="V1414" s="55"/>
      <c r="W1414" s="55"/>
      <c r="X1414" s="55"/>
      <c r="Y1414" s="55"/>
      <c r="Z1414" s="55"/>
      <c r="BR1414" s="161"/>
    </row>
    <row r="1415" spans="12:70" x14ac:dyDescent="0.25">
      <c r="L1415" s="55"/>
      <c r="M1415" s="55"/>
      <c r="N1415" s="55"/>
      <c r="O1415" s="55"/>
      <c r="P1415" s="55"/>
      <c r="Q1415" s="55"/>
      <c r="R1415" s="55"/>
      <c r="S1415" s="55"/>
      <c r="T1415" s="55"/>
      <c r="U1415" s="55"/>
      <c r="V1415" s="55"/>
      <c r="W1415" s="55"/>
      <c r="X1415" s="55"/>
      <c r="Y1415" s="55"/>
      <c r="Z1415" s="55"/>
      <c r="BR1415" s="161"/>
    </row>
    <row r="1416" spans="12:70" x14ac:dyDescent="0.25">
      <c r="L1416" s="55"/>
      <c r="M1416" s="55"/>
      <c r="N1416" s="55"/>
      <c r="O1416" s="55"/>
      <c r="P1416" s="55"/>
      <c r="Q1416" s="55"/>
      <c r="R1416" s="55"/>
      <c r="S1416" s="55"/>
      <c r="T1416" s="55"/>
      <c r="U1416" s="55"/>
      <c r="V1416" s="55"/>
      <c r="W1416" s="55"/>
      <c r="X1416" s="55"/>
      <c r="Y1416" s="55"/>
      <c r="Z1416" s="55"/>
      <c r="BR1416" s="161"/>
    </row>
    <row r="1417" spans="12:70" x14ac:dyDescent="0.25">
      <c r="L1417" s="55"/>
      <c r="M1417" s="55"/>
      <c r="N1417" s="55"/>
      <c r="O1417" s="55"/>
      <c r="P1417" s="55"/>
      <c r="Q1417" s="55"/>
      <c r="R1417" s="55"/>
      <c r="S1417" s="55"/>
      <c r="T1417" s="55"/>
      <c r="U1417" s="55"/>
      <c r="V1417" s="55"/>
      <c r="W1417" s="55"/>
      <c r="X1417" s="55"/>
      <c r="Y1417" s="55"/>
      <c r="Z1417" s="55"/>
      <c r="BR1417" s="161"/>
    </row>
    <row r="1418" spans="12:70" x14ac:dyDescent="0.25">
      <c r="L1418" s="55"/>
      <c r="M1418" s="55"/>
      <c r="N1418" s="55"/>
      <c r="O1418" s="55"/>
      <c r="P1418" s="55"/>
      <c r="Q1418" s="55"/>
      <c r="R1418" s="55"/>
      <c r="S1418" s="55"/>
      <c r="T1418" s="55"/>
      <c r="U1418" s="55"/>
      <c r="V1418" s="55"/>
      <c r="W1418" s="55"/>
      <c r="X1418" s="55"/>
      <c r="Y1418" s="55"/>
      <c r="Z1418" s="55"/>
      <c r="BR1418" s="161"/>
    </row>
    <row r="1419" spans="12:70" x14ac:dyDescent="0.25">
      <c r="L1419" s="55"/>
      <c r="M1419" s="55"/>
      <c r="N1419" s="55"/>
      <c r="O1419" s="55"/>
      <c r="P1419" s="55"/>
      <c r="Q1419" s="55"/>
      <c r="R1419" s="55"/>
      <c r="S1419" s="55"/>
      <c r="T1419" s="55"/>
      <c r="U1419" s="55"/>
      <c r="V1419" s="55"/>
      <c r="W1419" s="55"/>
      <c r="X1419" s="55"/>
      <c r="Y1419" s="55"/>
      <c r="Z1419" s="55"/>
      <c r="BR1419" s="161"/>
    </row>
    <row r="1420" spans="12:70" x14ac:dyDescent="0.25">
      <c r="L1420" s="55"/>
      <c r="M1420" s="55"/>
      <c r="N1420" s="55"/>
      <c r="O1420" s="55"/>
      <c r="P1420" s="55"/>
      <c r="Q1420" s="55"/>
      <c r="R1420" s="55"/>
      <c r="S1420" s="55"/>
      <c r="T1420" s="55"/>
      <c r="U1420" s="55"/>
      <c r="V1420" s="55"/>
      <c r="W1420" s="55"/>
      <c r="X1420" s="55"/>
      <c r="Y1420" s="55"/>
      <c r="Z1420" s="55"/>
      <c r="BR1420" s="161"/>
    </row>
    <row r="1421" spans="12:70" x14ac:dyDescent="0.25">
      <c r="L1421" s="55"/>
      <c r="M1421" s="55"/>
      <c r="N1421" s="55"/>
      <c r="O1421" s="55"/>
      <c r="P1421" s="55"/>
      <c r="Q1421" s="55"/>
      <c r="R1421" s="55"/>
      <c r="S1421" s="55"/>
      <c r="T1421" s="55"/>
      <c r="U1421" s="55"/>
      <c r="V1421" s="55"/>
      <c r="W1421" s="55"/>
      <c r="X1421" s="55"/>
      <c r="Y1421" s="55"/>
      <c r="Z1421" s="55"/>
      <c r="BR1421" s="161"/>
    </row>
    <row r="1422" spans="12:70" x14ac:dyDescent="0.25">
      <c r="L1422" s="55"/>
      <c r="M1422" s="55"/>
      <c r="N1422" s="55"/>
      <c r="O1422" s="55"/>
      <c r="P1422" s="55"/>
      <c r="Q1422" s="55"/>
      <c r="R1422" s="55"/>
      <c r="S1422" s="55"/>
      <c r="T1422" s="55"/>
      <c r="U1422" s="55"/>
      <c r="V1422" s="55"/>
      <c r="W1422" s="55"/>
      <c r="X1422" s="55"/>
      <c r="Y1422" s="55"/>
      <c r="Z1422" s="55"/>
      <c r="BR1422" s="161"/>
    </row>
    <row r="1423" spans="12:70" x14ac:dyDescent="0.25">
      <c r="L1423" s="55"/>
      <c r="M1423" s="55"/>
      <c r="N1423" s="55"/>
      <c r="O1423" s="55"/>
      <c r="P1423" s="55"/>
      <c r="Q1423" s="55"/>
      <c r="R1423" s="55"/>
      <c r="S1423" s="55"/>
      <c r="T1423" s="55"/>
      <c r="U1423" s="55"/>
      <c r="V1423" s="55"/>
      <c r="W1423" s="55"/>
      <c r="X1423" s="55"/>
      <c r="Y1423" s="55"/>
      <c r="Z1423" s="55"/>
      <c r="BR1423" s="161"/>
    </row>
    <row r="1424" spans="12:70" x14ac:dyDescent="0.25">
      <c r="L1424" s="55"/>
      <c r="M1424" s="55"/>
      <c r="N1424" s="55"/>
      <c r="O1424" s="55"/>
      <c r="P1424" s="55"/>
      <c r="Q1424" s="55"/>
      <c r="R1424" s="55"/>
      <c r="S1424" s="55"/>
      <c r="T1424" s="55"/>
      <c r="U1424" s="55"/>
      <c r="V1424" s="55"/>
      <c r="W1424" s="55"/>
      <c r="X1424" s="55"/>
      <c r="Y1424" s="55"/>
      <c r="Z1424" s="55"/>
      <c r="BR1424" s="161"/>
    </row>
    <row r="1425" spans="12:70" x14ac:dyDescent="0.25">
      <c r="L1425" s="55"/>
      <c r="M1425" s="55"/>
      <c r="N1425" s="55"/>
      <c r="O1425" s="55"/>
      <c r="P1425" s="55"/>
      <c r="Q1425" s="55"/>
      <c r="R1425" s="55"/>
      <c r="S1425" s="55"/>
      <c r="T1425" s="55"/>
      <c r="U1425" s="55"/>
      <c r="V1425" s="55"/>
      <c r="W1425" s="55"/>
      <c r="X1425" s="55"/>
      <c r="Y1425" s="55"/>
      <c r="Z1425" s="55"/>
      <c r="BR1425" s="161"/>
    </row>
    <row r="1426" spans="12:70" x14ac:dyDescent="0.25">
      <c r="L1426" s="55"/>
      <c r="M1426" s="55"/>
      <c r="N1426" s="55"/>
      <c r="O1426" s="55"/>
      <c r="P1426" s="55"/>
      <c r="Q1426" s="55"/>
      <c r="R1426" s="55"/>
      <c r="S1426" s="55"/>
      <c r="T1426" s="55"/>
      <c r="U1426" s="55"/>
      <c r="V1426" s="55"/>
      <c r="W1426" s="55"/>
      <c r="X1426" s="55"/>
      <c r="Y1426" s="55"/>
      <c r="Z1426" s="55"/>
      <c r="BR1426" s="161"/>
    </row>
    <row r="1427" spans="12:70" x14ac:dyDescent="0.25">
      <c r="L1427" s="55"/>
      <c r="M1427" s="55"/>
      <c r="N1427" s="55"/>
      <c r="O1427" s="55"/>
      <c r="P1427" s="55"/>
      <c r="Q1427" s="55"/>
      <c r="R1427" s="55"/>
      <c r="S1427" s="55"/>
      <c r="T1427" s="55"/>
      <c r="U1427" s="55"/>
      <c r="V1427" s="55"/>
      <c r="W1427" s="55"/>
      <c r="X1427" s="55"/>
      <c r="Y1427" s="55"/>
      <c r="Z1427" s="55"/>
      <c r="BR1427" s="161"/>
    </row>
    <row r="1428" spans="12:70" x14ac:dyDescent="0.25">
      <c r="L1428" s="55"/>
      <c r="M1428" s="55"/>
      <c r="N1428" s="55"/>
      <c r="O1428" s="55"/>
      <c r="P1428" s="55"/>
      <c r="Q1428" s="55"/>
      <c r="R1428" s="55"/>
      <c r="S1428" s="55"/>
      <c r="T1428" s="55"/>
      <c r="U1428" s="55"/>
      <c r="V1428" s="55"/>
      <c r="W1428" s="55"/>
      <c r="X1428" s="55"/>
      <c r="Y1428" s="55"/>
      <c r="Z1428" s="55"/>
      <c r="BR1428" s="161"/>
    </row>
    <row r="1429" spans="12:70" x14ac:dyDescent="0.25">
      <c r="L1429" s="55"/>
      <c r="M1429" s="55"/>
      <c r="N1429" s="55"/>
      <c r="O1429" s="55"/>
      <c r="P1429" s="55"/>
      <c r="Q1429" s="55"/>
      <c r="R1429" s="55"/>
      <c r="S1429" s="55"/>
      <c r="T1429" s="55"/>
      <c r="U1429" s="55"/>
      <c r="V1429" s="55"/>
      <c r="W1429" s="55"/>
      <c r="X1429" s="55"/>
      <c r="Y1429" s="55"/>
      <c r="Z1429" s="55"/>
      <c r="BR1429" s="161"/>
    </row>
    <row r="1430" spans="12:70" x14ac:dyDescent="0.25">
      <c r="L1430" s="55"/>
      <c r="M1430" s="55"/>
      <c r="N1430" s="55"/>
      <c r="O1430" s="55"/>
      <c r="P1430" s="55"/>
      <c r="Q1430" s="55"/>
      <c r="R1430" s="55"/>
      <c r="S1430" s="55"/>
      <c r="T1430" s="55"/>
      <c r="U1430" s="55"/>
      <c r="V1430" s="55"/>
      <c r="W1430" s="55"/>
      <c r="X1430" s="55"/>
      <c r="Y1430" s="55"/>
      <c r="Z1430" s="55"/>
      <c r="BR1430" s="161"/>
    </row>
    <row r="1431" spans="12:70" x14ac:dyDescent="0.25">
      <c r="L1431" s="55"/>
      <c r="M1431" s="55"/>
      <c r="N1431" s="55"/>
      <c r="O1431" s="55"/>
      <c r="P1431" s="55"/>
      <c r="Q1431" s="55"/>
      <c r="R1431" s="55"/>
      <c r="S1431" s="55"/>
      <c r="T1431" s="55"/>
      <c r="U1431" s="55"/>
      <c r="V1431" s="55"/>
      <c r="W1431" s="55"/>
      <c r="X1431" s="55"/>
      <c r="Y1431" s="55"/>
      <c r="Z1431" s="55"/>
      <c r="BR1431" s="161"/>
    </row>
    <row r="1432" spans="12:70" x14ac:dyDescent="0.25">
      <c r="L1432" s="55"/>
      <c r="M1432" s="55"/>
      <c r="N1432" s="55"/>
      <c r="O1432" s="55"/>
      <c r="P1432" s="55"/>
      <c r="Q1432" s="55"/>
      <c r="R1432" s="55"/>
      <c r="S1432" s="55"/>
      <c r="T1432" s="55"/>
      <c r="U1432" s="55"/>
      <c r="V1432" s="55"/>
      <c r="W1432" s="55"/>
      <c r="X1432" s="55"/>
      <c r="Y1432" s="55"/>
      <c r="Z1432" s="55"/>
      <c r="BR1432" s="161"/>
    </row>
    <row r="1433" spans="12:70" x14ac:dyDescent="0.25">
      <c r="L1433" s="55"/>
      <c r="M1433" s="55"/>
      <c r="N1433" s="55"/>
      <c r="O1433" s="55"/>
      <c r="P1433" s="55"/>
      <c r="Q1433" s="55"/>
      <c r="R1433" s="55"/>
      <c r="S1433" s="55"/>
      <c r="T1433" s="55"/>
      <c r="U1433" s="55"/>
      <c r="V1433" s="55"/>
      <c r="W1433" s="55"/>
      <c r="X1433" s="55"/>
      <c r="Y1433" s="55"/>
      <c r="Z1433" s="55"/>
      <c r="BR1433" s="161"/>
    </row>
    <row r="1434" spans="12:70" x14ac:dyDescent="0.25">
      <c r="L1434" s="55"/>
      <c r="M1434" s="55"/>
      <c r="N1434" s="55"/>
      <c r="O1434" s="55"/>
      <c r="P1434" s="55"/>
      <c r="Q1434" s="55"/>
      <c r="R1434" s="55"/>
      <c r="S1434" s="55"/>
      <c r="T1434" s="55"/>
      <c r="U1434" s="55"/>
      <c r="V1434" s="55"/>
      <c r="W1434" s="55"/>
      <c r="X1434" s="55"/>
      <c r="Y1434" s="55"/>
      <c r="Z1434" s="55"/>
      <c r="BR1434" s="161"/>
    </row>
    <row r="1435" spans="12:70" x14ac:dyDescent="0.25">
      <c r="L1435" s="55"/>
      <c r="M1435" s="55"/>
      <c r="N1435" s="55"/>
      <c r="O1435" s="55"/>
      <c r="P1435" s="55"/>
      <c r="Q1435" s="55"/>
      <c r="R1435" s="55"/>
      <c r="S1435" s="55"/>
      <c r="T1435" s="55"/>
      <c r="U1435" s="55"/>
      <c r="V1435" s="55"/>
      <c r="W1435" s="55"/>
      <c r="X1435" s="55"/>
      <c r="Y1435" s="55"/>
      <c r="Z1435" s="55"/>
      <c r="BR1435" s="161"/>
    </row>
    <row r="1436" spans="12:70" x14ac:dyDescent="0.25">
      <c r="L1436" s="55"/>
      <c r="M1436" s="55"/>
      <c r="N1436" s="55"/>
      <c r="O1436" s="55"/>
      <c r="P1436" s="55"/>
      <c r="Q1436" s="55"/>
      <c r="R1436" s="55"/>
      <c r="S1436" s="55"/>
      <c r="T1436" s="55"/>
      <c r="U1436" s="55"/>
      <c r="V1436" s="55"/>
      <c r="W1436" s="55"/>
      <c r="X1436" s="55"/>
      <c r="Y1436" s="55"/>
      <c r="Z1436" s="55"/>
      <c r="BR1436" s="161"/>
    </row>
    <row r="1437" spans="12:70" x14ac:dyDescent="0.25">
      <c r="L1437" s="55"/>
      <c r="M1437" s="55"/>
      <c r="N1437" s="55"/>
      <c r="O1437" s="55"/>
      <c r="P1437" s="55"/>
      <c r="Q1437" s="55"/>
      <c r="R1437" s="55"/>
      <c r="S1437" s="55"/>
      <c r="T1437" s="55"/>
      <c r="U1437" s="55"/>
      <c r="V1437" s="55"/>
      <c r="W1437" s="55"/>
      <c r="X1437" s="55"/>
      <c r="Y1437" s="55"/>
      <c r="Z1437" s="55"/>
      <c r="BR1437" s="161"/>
    </row>
    <row r="1438" spans="12:70" x14ac:dyDescent="0.25">
      <c r="L1438" s="55"/>
      <c r="M1438" s="55"/>
      <c r="N1438" s="55"/>
      <c r="O1438" s="55"/>
      <c r="P1438" s="55"/>
      <c r="Q1438" s="55"/>
      <c r="R1438" s="55"/>
      <c r="S1438" s="55"/>
      <c r="T1438" s="55"/>
      <c r="U1438" s="55"/>
      <c r="V1438" s="55"/>
      <c r="W1438" s="55"/>
      <c r="X1438" s="55"/>
      <c r="Y1438" s="55"/>
      <c r="Z1438" s="55"/>
      <c r="BR1438" s="161"/>
    </row>
    <row r="1439" spans="12:70" x14ac:dyDescent="0.25">
      <c r="L1439" s="55"/>
      <c r="M1439" s="55"/>
      <c r="N1439" s="55"/>
      <c r="O1439" s="55"/>
      <c r="P1439" s="55"/>
      <c r="Q1439" s="55"/>
      <c r="R1439" s="55"/>
      <c r="S1439" s="55"/>
      <c r="T1439" s="55"/>
      <c r="U1439" s="55"/>
      <c r="V1439" s="55"/>
      <c r="W1439" s="55"/>
      <c r="X1439" s="55"/>
      <c r="Y1439" s="55"/>
      <c r="Z1439" s="55"/>
      <c r="BR1439" s="161"/>
    </row>
    <row r="1440" spans="12:70" x14ac:dyDescent="0.25">
      <c r="L1440" s="55"/>
      <c r="M1440" s="55"/>
      <c r="N1440" s="55"/>
      <c r="O1440" s="55"/>
      <c r="P1440" s="55"/>
      <c r="Q1440" s="55"/>
      <c r="R1440" s="55"/>
      <c r="S1440" s="55"/>
      <c r="T1440" s="55"/>
      <c r="U1440" s="55"/>
      <c r="V1440" s="55"/>
      <c r="W1440" s="55"/>
      <c r="X1440" s="55"/>
      <c r="Y1440" s="55"/>
      <c r="Z1440" s="55"/>
      <c r="BR1440" s="161"/>
    </row>
    <row r="1441" spans="12:70" x14ac:dyDescent="0.25">
      <c r="L1441" s="55"/>
      <c r="M1441" s="55"/>
      <c r="N1441" s="55"/>
      <c r="O1441" s="55"/>
      <c r="P1441" s="55"/>
      <c r="Q1441" s="55"/>
      <c r="R1441" s="55"/>
      <c r="S1441" s="55"/>
      <c r="T1441" s="55"/>
      <c r="U1441" s="55"/>
      <c r="V1441" s="55"/>
      <c r="W1441" s="55"/>
      <c r="X1441" s="55"/>
      <c r="Y1441" s="55"/>
      <c r="Z1441" s="55"/>
      <c r="BR1441" s="161"/>
    </row>
    <row r="1442" spans="12:70" x14ac:dyDescent="0.25">
      <c r="L1442" s="55"/>
      <c r="M1442" s="55"/>
      <c r="N1442" s="55"/>
      <c r="O1442" s="55"/>
      <c r="P1442" s="55"/>
      <c r="Q1442" s="55"/>
      <c r="R1442" s="55"/>
      <c r="S1442" s="55"/>
      <c r="T1442" s="55"/>
      <c r="U1442" s="55"/>
      <c r="V1442" s="55"/>
      <c r="W1442" s="55"/>
      <c r="X1442" s="55"/>
      <c r="Y1442" s="55"/>
      <c r="Z1442" s="55"/>
      <c r="BR1442" s="161"/>
    </row>
    <row r="1443" spans="12:70" x14ac:dyDescent="0.25">
      <c r="L1443" s="55"/>
      <c r="M1443" s="55"/>
      <c r="N1443" s="55"/>
      <c r="O1443" s="55"/>
      <c r="P1443" s="55"/>
      <c r="Q1443" s="55"/>
      <c r="R1443" s="55"/>
      <c r="S1443" s="55"/>
      <c r="T1443" s="55"/>
      <c r="U1443" s="55"/>
      <c r="V1443" s="55"/>
      <c r="W1443" s="55"/>
      <c r="X1443" s="55"/>
      <c r="Y1443" s="55"/>
      <c r="Z1443" s="55"/>
      <c r="BR1443" s="161"/>
    </row>
    <row r="1444" spans="12:70" x14ac:dyDescent="0.25">
      <c r="L1444" s="55"/>
      <c r="M1444" s="55"/>
      <c r="N1444" s="55"/>
      <c r="O1444" s="55"/>
      <c r="P1444" s="55"/>
      <c r="Q1444" s="55"/>
      <c r="R1444" s="55"/>
      <c r="S1444" s="55"/>
      <c r="T1444" s="55"/>
      <c r="U1444" s="55"/>
      <c r="V1444" s="55"/>
      <c r="W1444" s="55"/>
      <c r="X1444" s="55"/>
      <c r="Y1444" s="55"/>
      <c r="Z1444" s="55"/>
      <c r="BR1444" s="161"/>
    </row>
    <row r="1445" spans="12:70" x14ac:dyDescent="0.25">
      <c r="L1445" s="55"/>
      <c r="M1445" s="55"/>
      <c r="N1445" s="55"/>
      <c r="O1445" s="55"/>
      <c r="P1445" s="55"/>
      <c r="Q1445" s="55"/>
      <c r="R1445" s="55"/>
      <c r="S1445" s="55"/>
      <c r="T1445" s="55"/>
      <c r="U1445" s="55"/>
      <c r="V1445" s="55"/>
      <c r="W1445" s="55"/>
      <c r="X1445" s="55"/>
      <c r="Y1445" s="55"/>
      <c r="Z1445" s="55"/>
      <c r="BR1445" s="161"/>
    </row>
    <row r="1446" spans="12:70" x14ac:dyDescent="0.25">
      <c r="L1446" s="55"/>
      <c r="M1446" s="55"/>
      <c r="N1446" s="55"/>
      <c r="O1446" s="55"/>
      <c r="P1446" s="55"/>
      <c r="Q1446" s="55"/>
      <c r="R1446" s="55"/>
      <c r="S1446" s="55"/>
      <c r="T1446" s="55"/>
      <c r="U1446" s="55"/>
      <c r="V1446" s="55"/>
      <c r="W1446" s="55"/>
      <c r="X1446" s="55"/>
      <c r="Y1446" s="55"/>
      <c r="Z1446" s="55"/>
      <c r="BR1446" s="161"/>
    </row>
    <row r="1447" spans="12:70" x14ac:dyDescent="0.25">
      <c r="L1447" s="55"/>
      <c r="M1447" s="55"/>
      <c r="N1447" s="55"/>
      <c r="O1447" s="55"/>
      <c r="P1447" s="55"/>
      <c r="Q1447" s="55"/>
      <c r="R1447" s="55"/>
      <c r="S1447" s="55"/>
      <c r="T1447" s="55"/>
      <c r="U1447" s="55"/>
      <c r="V1447" s="55"/>
      <c r="W1447" s="55"/>
      <c r="X1447" s="55"/>
      <c r="Y1447" s="55"/>
      <c r="Z1447" s="55"/>
      <c r="BR1447" s="161"/>
    </row>
    <row r="1448" spans="12:70" x14ac:dyDescent="0.25">
      <c r="L1448" s="55"/>
      <c r="M1448" s="55"/>
      <c r="N1448" s="55"/>
      <c r="O1448" s="55"/>
      <c r="P1448" s="55"/>
      <c r="Q1448" s="55"/>
      <c r="R1448" s="55"/>
      <c r="S1448" s="55"/>
      <c r="T1448" s="55"/>
      <c r="U1448" s="55"/>
      <c r="V1448" s="55"/>
      <c r="W1448" s="55"/>
      <c r="X1448" s="55"/>
      <c r="Y1448" s="55"/>
      <c r="Z1448" s="55"/>
      <c r="BR1448" s="161"/>
    </row>
    <row r="1449" spans="12:70" x14ac:dyDescent="0.25">
      <c r="L1449" s="55"/>
      <c r="M1449" s="55"/>
      <c r="N1449" s="55"/>
      <c r="O1449" s="55"/>
      <c r="P1449" s="55"/>
      <c r="Q1449" s="55"/>
      <c r="R1449" s="55"/>
      <c r="S1449" s="55"/>
      <c r="T1449" s="55"/>
      <c r="U1449" s="55"/>
      <c r="V1449" s="55"/>
      <c r="W1449" s="55"/>
      <c r="X1449" s="55"/>
      <c r="Y1449" s="55"/>
      <c r="Z1449" s="55"/>
      <c r="BR1449" s="161"/>
    </row>
    <row r="1450" spans="12:70" x14ac:dyDescent="0.25">
      <c r="L1450" s="55"/>
      <c r="M1450" s="55"/>
      <c r="N1450" s="55"/>
      <c r="O1450" s="55"/>
      <c r="P1450" s="55"/>
      <c r="Q1450" s="55"/>
      <c r="R1450" s="55"/>
      <c r="S1450" s="55"/>
      <c r="T1450" s="55"/>
      <c r="U1450" s="55"/>
      <c r="V1450" s="55"/>
      <c r="W1450" s="55"/>
      <c r="X1450" s="55"/>
      <c r="Y1450" s="55"/>
      <c r="Z1450" s="55"/>
      <c r="BR1450" s="161"/>
    </row>
    <row r="1451" spans="12:70" x14ac:dyDescent="0.25">
      <c r="L1451" s="55"/>
      <c r="M1451" s="55"/>
      <c r="N1451" s="55"/>
      <c r="O1451" s="55"/>
      <c r="P1451" s="55"/>
      <c r="Q1451" s="55"/>
      <c r="R1451" s="55"/>
      <c r="S1451" s="55"/>
      <c r="T1451" s="55"/>
      <c r="U1451" s="55"/>
      <c r="V1451" s="55"/>
      <c r="W1451" s="55"/>
      <c r="X1451" s="55"/>
      <c r="Y1451" s="55"/>
      <c r="Z1451" s="55"/>
      <c r="BR1451" s="161"/>
    </row>
    <row r="1452" spans="12:70" x14ac:dyDescent="0.25">
      <c r="L1452" s="55"/>
      <c r="M1452" s="55"/>
      <c r="N1452" s="55"/>
      <c r="O1452" s="55"/>
      <c r="P1452" s="55"/>
      <c r="Q1452" s="55"/>
      <c r="R1452" s="55"/>
      <c r="S1452" s="55"/>
      <c r="T1452" s="55"/>
      <c r="U1452" s="55"/>
      <c r="V1452" s="55"/>
      <c r="W1452" s="55"/>
      <c r="X1452" s="55"/>
      <c r="Y1452" s="55"/>
      <c r="Z1452" s="55"/>
      <c r="BR1452" s="161"/>
    </row>
    <row r="1453" spans="12:70" x14ac:dyDescent="0.25">
      <c r="L1453" s="55"/>
      <c r="M1453" s="55"/>
      <c r="N1453" s="55"/>
      <c r="O1453" s="55"/>
      <c r="P1453" s="55"/>
      <c r="Q1453" s="55"/>
      <c r="R1453" s="55"/>
      <c r="S1453" s="55"/>
      <c r="T1453" s="55"/>
      <c r="U1453" s="55"/>
      <c r="V1453" s="55"/>
      <c r="W1453" s="55"/>
      <c r="X1453" s="55"/>
      <c r="Y1453" s="55"/>
      <c r="Z1453" s="55"/>
      <c r="BR1453" s="161"/>
    </row>
    <row r="1454" spans="12:70" x14ac:dyDescent="0.25">
      <c r="L1454" s="55"/>
      <c r="M1454" s="55"/>
      <c r="N1454" s="55"/>
      <c r="O1454" s="55"/>
      <c r="P1454" s="55"/>
      <c r="Q1454" s="55"/>
      <c r="R1454" s="55"/>
      <c r="S1454" s="55"/>
      <c r="T1454" s="55"/>
      <c r="U1454" s="55"/>
      <c r="V1454" s="55"/>
      <c r="W1454" s="55"/>
      <c r="X1454" s="55"/>
      <c r="Y1454" s="55"/>
      <c r="Z1454" s="55"/>
      <c r="BR1454" s="161"/>
    </row>
    <row r="1455" spans="12:70" x14ac:dyDescent="0.25">
      <c r="L1455" s="55"/>
      <c r="M1455" s="55"/>
      <c r="N1455" s="55"/>
      <c r="O1455" s="55"/>
      <c r="P1455" s="55"/>
      <c r="Q1455" s="55"/>
      <c r="R1455" s="55"/>
      <c r="S1455" s="55"/>
      <c r="T1455" s="55"/>
      <c r="U1455" s="55"/>
      <c r="V1455" s="55"/>
      <c r="W1455" s="55"/>
      <c r="X1455" s="55"/>
      <c r="Y1455" s="55"/>
      <c r="Z1455" s="55"/>
      <c r="BR1455" s="161"/>
    </row>
    <row r="1456" spans="12:70" x14ac:dyDescent="0.25">
      <c r="L1456" s="55"/>
      <c r="M1456" s="55"/>
      <c r="N1456" s="55"/>
      <c r="O1456" s="55"/>
      <c r="P1456" s="55"/>
      <c r="Q1456" s="55"/>
      <c r="R1456" s="55"/>
      <c r="S1456" s="55"/>
      <c r="T1456" s="55"/>
      <c r="U1456" s="55"/>
      <c r="V1456" s="55"/>
      <c r="W1456" s="55"/>
      <c r="X1456" s="55"/>
      <c r="Y1456" s="55"/>
      <c r="Z1456" s="55"/>
      <c r="BR1456" s="161"/>
    </row>
    <row r="1457" spans="12:70" x14ac:dyDescent="0.25">
      <c r="L1457" s="55"/>
      <c r="M1457" s="55"/>
      <c r="N1457" s="55"/>
      <c r="O1457" s="55"/>
      <c r="P1457" s="55"/>
      <c r="Q1457" s="55"/>
      <c r="R1457" s="55"/>
      <c r="S1457" s="55"/>
      <c r="T1457" s="55"/>
      <c r="U1457" s="55"/>
      <c r="V1457" s="55"/>
      <c r="W1457" s="55"/>
      <c r="X1457" s="55"/>
      <c r="Y1457" s="55"/>
      <c r="Z1457" s="55"/>
      <c r="BR1457" s="161"/>
    </row>
    <row r="1458" spans="12:70" x14ac:dyDescent="0.25">
      <c r="L1458" s="55"/>
      <c r="M1458" s="55"/>
      <c r="N1458" s="55"/>
      <c r="O1458" s="55"/>
      <c r="P1458" s="55"/>
      <c r="Q1458" s="55"/>
      <c r="R1458" s="55"/>
      <c r="S1458" s="55"/>
      <c r="T1458" s="55"/>
      <c r="U1458" s="55"/>
      <c r="V1458" s="55"/>
      <c r="W1458" s="55"/>
      <c r="X1458" s="55"/>
      <c r="Y1458" s="55"/>
      <c r="Z1458" s="55"/>
      <c r="BR1458" s="161"/>
    </row>
    <row r="1459" spans="12:70" x14ac:dyDescent="0.25">
      <c r="L1459" s="55"/>
      <c r="M1459" s="55"/>
      <c r="N1459" s="55"/>
      <c r="O1459" s="55"/>
      <c r="P1459" s="55"/>
      <c r="Q1459" s="55"/>
      <c r="R1459" s="55"/>
      <c r="S1459" s="55"/>
      <c r="T1459" s="55"/>
      <c r="U1459" s="55"/>
      <c r="V1459" s="55"/>
      <c r="W1459" s="55"/>
      <c r="X1459" s="55"/>
      <c r="Y1459" s="55"/>
      <c r="Z1459" s="55"/>
      <c r="BR1459" s="161"/>
    </row>
    <row r="1460" spans="12:70" x14ac:dyDescent="0.25">
      <c r="L1460" s="55"/>
      <c r="M1460" s="55"/>
      <c r="N1460" s="55"/>
      <c r="O1460" s="55"/>
      <c r="P1460" s="55"/>
      <c r="Q1460" s="55"/>
      <c r="R1460" s="55"/>
      <c r="S1460" s="55"/>
      <c r="T1460" s="55"/>
      <c r="U1460" s="55"/>
      <c r="V1460" s="55"/>
      <c r="W1460" s="55"/>
      <c r="X1460" s="55"/>
      <c r="Y1460" s="55"/>
      <c r="Z1460" s="55"/>
      <c r="BR1460" s="161"/>
    </row>
    <row r="1461" spans="12:70" x14ac:dyDescent="0.25">
      <c r="L1461" s="55"/>
      <c r="M1461" s="55"/>
      <c r="N1461" s="55"/>
      <c r="O1461" s="55"/>
      <c r="P1461" s="55"/>
      <c r="Q1461" s="55"/>
      <c r="R1461" s="55"/>
      <c r="S1461" s="55"/>
      <c r="T1461" s="55"/>
      <c r="U1461" s="55"/>
      <c r="V1461" s="55"/>
      <c r="W1461" s="55"/>
      <c r="X1461" s="55"/>
      <c r="Y1461" s="55"/>
      <c r="Z1461" s="55"/>
      <c r="BR1461" s="161"/>
    </row>
    <row r="1462" spans="12:70" x14ac:dyDescent="0.25">
      <c r="L1462" s="55"/>
      <c r="M1462" s="55"/>
      <c r="N1462" s="55"/>
      <c r="O1462" s="55"/>
      <c r="P1462" s="55"/>
      <c r="Q1462" s="55"/>
      <c r="R1462" s="55"/>
      <c r="S1462" s="55"/>
      <c r="T1462" s="55"/>
      <c r="U1462" s="55"/>
      <c r="V1462" s="55"/>
      <c r="W1462" s="55"/>
      <c r="X1462" s="55"/>
      <c r="Y1462" s="55"/>
      <c r="Z1462" s="55"/>
      <c r="BR1462" s="161"/>
    </row>
    <row r="1463" spans="12:70" x14ac:dyDescent="0.25">
      <c r="L1463" s="55"/>
      <c r="M1463" s="55"/>
      <c r="N1463" s="55"/>
      <c r="O1463" s="55"/>
      <c r="P1463" s="55"/>
      <c r="Q1463" s="55"/>
      <c r="R1463" s="55"/>
      <c r="S1463" s="55"/>
      <c r="T1463" s="55"/>
      <c r="U1463" s="55"/>
      <c r="V1463" s="55"/>
      <c r="W1463" s="55"/>
      <c r="X1463" s="55"/>
      <c r="Y1463" s="55"/>
      <c r="Z1463" s="55"/>
      <c r="BR1463" s="161"/>
    </row>
    <row r="1464" spans="12:70" x14ac:dyDescent="0.25">
      <c r="L1464" s="55"/>
      <c r="M1464" s="55"/>
      <c r="N1464" s="55"/>
      <c r="O1464" s="55"/>
      <c r="P1464" s="55"/>
      <c r="Q1464" s="55"/>
      <c r="R1464" s="55"/>
      <c r="S1464" s="55"/>
      <c r="T1464" s="55"/>
      <c r="U1464" s="55"/>
      <c r="V1464" s="55"/>
      <c r="W1464" s="55"/>
      <c r="X1464" s="55"/>
      <c r="Y1464" s="55"/>
      <c r="Z1464" s="55"/>
      <c r="BR1464" s="161"/>
    </row>
    <row r="1465" spans="12:70" x14ac:dyDescent="0.25">
      <c r="L1465" s="55"/>
      <c r="M1465" s="55"/>
      <c r="N1465" s="55"/>
      <c r="O1465" s="55"/>
      <c r="P1465" s="55"/>
      <c r="Q1465" s="55"/>
      <c r="R1465" s="55"/>
      <c r="S1465" s="55"/>
      <c r="T1465" s="55"/>
      <c r="U1465" s="55"/>
      <c r="V1465" s="55"/>
      <c r="W1465" s="55"/>
      <c r="X1465" s="55"/>
      <c r="Y1465" s="55"/>
      <c r="Z1465" s="55"/>
      <c r="BR1465" s="161"/>
    </row>
    <row r="1466" spans="12:70" x14ac:dyDescent="0.25">
      <c r="L1466" s="55"/>
      <c r="M1466" s="55"/>
      <c r="N1466" s="55"/>
      <c r="O1466" s="55"/>
      <c r="P1466" s="55"/>
      <c r="Q1466" s="55"/>
      <c r="R1466" s="55"/>
      <c r="S1466" s="55"/>
      <c r="T1466" s="55"/>
      <c r="U1466" s="55"/>
      <c r="V1466" s="55"/>
      <c r="W1466" s="55"/>
      <c r="X1466" s="55"/>
      <c r="Y1466" s="55"/>
      <c r="Z1466" s="55"/>
      <c r="BR1466" s="161"/>
    </row>
    <row r="1467" spans="12:70" x14ac:dyDescent="0.25">
      <c r="L1467" s="55"/>
      <c r="M1467" s="55"/>
      <c r="N1467" s="55"/>
      <c r="O1467" s="55"/>
      <c r="P1467" s="55"/>
      <c r="Q1467" s="55"/>
      <c r="R1467" s="55"/>
      <c r="S1467" s="55"/>
      <c r="T1467" s="55"/>
      <c r="U1467" s="55"/>
      <c r="V1467" s="55"/>
      <c r="W1467" s="55"/>
      <c r="X1467" s="55"/>
      <c r="Y1467" s="55"/>
      <c r="Z1467" s="55"/>
      <c r="BR1467" s="161"/>
    </row>
    <row r="1468" spans="12:70" x14ac:dyDescent="0.25">
      <c r="L1468" s="55"/>
      <c r="M1468" s="55"/>
      <c r="N1468" s="55"/>
      <c r="O1468" s="55"/>
      <c r="P1468" s="55"/>
      <c r="Q1468" s="55"/>
      <c r="R1468" s="55"/>
      <c r="S1468" s="55"/>
      <c r="T1468" s="55"/>
      <c r="U1468" s="55"/>
      <c r="V1468" s="55"/>
      <c r="W1468" s="55"/>
      <c r="X1468" s="55"/>
      <c r="Y1468" s="55"/>
      <c r="Z1468" s="55"/>
      <c r="BR1468" s="161"/>
    </row>
    <row r="1469" spans="12:70" x14ac:dyDescent="0.25">
      <c r="L1469" s="55"/>
      <c r="M1469" s="55"/>
      <c r="N1469" s="55"/>
      <c r="O1469" s="55"/>
      <c r="P1469" s="55"/>
      <c r="Q1469" s="55"/>
      <c r="R1469" s="55"/>
      <c r="S1469" s="55"/>
      <c r="T1469" s="55"/>
      <c r="U1469" s="55"/>
      <c r="V1469" s="55"/>
      <c r="W1469" s="55"/>
      <c r="X1469" s="55"/>
      <c r="Y1469" s="55"/>
      <c r="Z1469" s="55"/>
      <c r="BR1469" s="161"/>
    </row>
    <row r="1470" spans="12:70" x14ac:dyDescent="0.25">
      <c r="L1470" s="55"/>
      <c r="M1470" s="55"/>
      <c r="N1470" s="55"/>
      <c r="O1470" s="55"/>
      <c r="P1470" s="55"/>
      <c r="Q1470" s="55"/>
      <c r="R1470" s="55"/>
      <c r="S1470" s="55"/>
      <c r="T1470" s="55"/>
      <c r="U1470" s="55"/>
      <c r="V1470" s="55"/>
      <c r="W1470" s="55"/>
      <c r="X1470" s="55"/>
      <c r="Y1470" s="55"/>
      <c r="Z1470" s="55"/>
      <c r="BR1470" s="161"/>
    </row>
    <row r="1471" spans="12:70" x14ac:dyDescent="0.25">
      <c r="L1471" s="55"/>
      <c r="M1471" s="55"/>
      <c r="N1471" s="55"/>
      <c r="O1471" s="55"/>
      <c r="P1471" s="55"/>
      <c r="Q1471" s="55"/>
      <c r="R1471" s="55"/>
      <c r="S1471" s="55"/>
      <c r="T1471" s="55"/>
      <c r="U1471" s="55"/>
      <c r="V1471" s="55"/>
      <c r="W1471" s="55"/>
      <c r="X1471" s="55"/>
      <c r="Y1471" s="55"/>
      <c r="Z1471" s="55"/>
      <c r="BR1471" s="161"/>
    </row>
    <row r="1472" spans="12:70" x14ac:dyDescent="0.25">
      <c r="L1472" s="55"/>
      <c r="M1472" s="55"/>
      <c r="N1472" s="55"/>
      <c r="O1472" s="55"/>
      <c r="P1472" s="55"/>
      <c r="Q1472" s="55"/>
      <c r="R1472" s="55"/>
      <c r="S1472" s="55"/>
      <c r="T1472" s="55"/>
      <c r="U1472" s="55"/>
      <c r="V1472" s="55"/>
      <c r="W1472" s="55"/>
      <c r="X1472" s="55"/>
      <c r="Y1472" s="55"/>
      <c r="Z1472" s="55"/>
      <c r="BR1472" s="161"/>
    </row>
    <row r="1473" spans="12:70" x14ac:dyDescent="0.25">
      <c r="L1473" s="55"/>
      <c r="M1473" s="55"/>
      <c r="N1473" s="55"/>
      <c r="O1473" s="55"/>
      <c r="P1473" s="55"/>
      <c r="Q1473" s="55"/>
      <c r="R1473" s="55"/>
      <c r="S1473" s="55"/>
      <c r="T1473" s="55"/>
      <c r="U1473" s="55"/>
      <c r="V1473" s="55"/>
      <c r="W1473" s="55"/>
      <c r="X1473" s="55"/>
      <c r="Y1473" s="55"/>
      <c r="Z1473" s="55"/>
      <c r="BR1473" s="161"/>
    </row>
    <row r="1474" spans="12:70" x14ac:dyDescent="0.25">
      <c r="L1474" s="55"/>
      <c r="M1474" s="55"/>
      <c r="N1474" s="55"/>
      <c r="O1474" s="55"/>
      <c r="P1474" s="55"/>
      <c r="Q1474" s="55"/>
      <c r="R1474" s="55"/>
      <c r="S1474" s="55"/>
      <c r="T1474" s="55"/>
      <c r="U1474" s="55"/>
      <c r="V1474" s="55"/>
      <c r="W1474" s="55"/>
      <c r="X1474" s="55"/>
      <c r="Y1474" s="55"/>
      <c r="Z1474" s="55"/>
      <c r="BR1474" s="161"/>
    </row>
    <row r="1475" spans="12:70" x14ac:dyDescent="0.25">
      <c r="L1475" s="55"/>
      <c r="M1475" s="55"/>
      <c r="N1475" s="55"/>
      <c r="O1475" s="55"/>
      <c r="P1475" s="55"/>
      <c r="Q1475" s="55"/>
      <c r="R1475" s="55"/>
      <c r="S1475" s="55"/>
      <c r="T1475" s="55"/>
      <c r="U1475" s="55"/>
      <c r="V1475" s="55"/>
      <c r="W1475" s="55"/>
      <c r="X1475" s="55"/>
      <c r="Y1475" s="55"/>
      <c r="Z1475" s="55"/>
      <c r="BR1475" s="161"/>
    </row>
    <row r="1476" spans="12:70" x14ac:dyDescent="0.25">
      <c r="L1476" s="55"/>
      <c r="M1476" s="55"/>
      <c r="N1476" s="55"/>
      <c r="O1476" s="55"/>
      <c r="P1476" s="55"/>
      <c r="Q1476" s="55"/>
      <c r="R1476" s="55"/>
      <c r="S1476" s="55"/>
      <c r="T1476" s="55"/>
      <c r="U1476" s="55"/>
      <c r="V1476" s="55"/>
      <c r="W1476" s="55"/>
      <c r="X1476" s="55"/>
      <c r="Y1476" s="55"/>
      <c r="Z1476" s="55"/>
      <c r="BR1476" s="161"/>
    </row>
    <row r="1477" spans="12:70" x14ac:dyDescent="0.25">
      <c r="L1477" s="55"/>
      <c r="M1477" s="55"/>
      <c r="N1477" s="55"/>
      <c r="O1477" s="55"/>
      <c r="P1477" s="55"/>
      <c r="Q1477" s="55"/>
      <c r="R1477" s="55"/>
      <c r="S1477" s="55"/>
      <c r="T1477" s="55"/>
      <c r="U1477" s="55"/>
      <c r="V1477" s="55"/>
      <c r="W1477" s="55"/>
      <c r="X1477" s="55"/>
      <c r="Y1477" s="55"/>
      <c r="Z1477" s="55"/>
      <c r="BR1477" s="161"/>
    </row>
    <row r="1478" spans="12:70" x14ac:dyDescent="0.25">
      <c r="L1478" s="55"/>
      <c r="M1478" s="55"/>
      <c r="N1478" s="55"/>
      <c r="O1478" s="55"/>
      <c r="P1478" s="55"/>
      <c r="Q1478" s="55"/>
      <c r="R1478" s="55"/>
      <c r="S1478" s="55"/>
      <c r="T1478" s="55"/>
      <c r="U1478" s="55"/>
      <c r="V1478" s="55"/>
      <c r="W1478" s="55"/>
      <c r="X1478" s="55"/>
      <c r="Y1478" s="55"/>
      <c r="Z1478" s="55"/>
      <c r="BR1478" s="161"/>
    </row>
    <row r="1479" spans="12:70" x14ac:dyDescent="0.25">
      <c r="L1479" s="55"/>
      <c r="M1479" s="55"/>
      <c r="N1479" s="55"/>
      <c r="O1479" s="55"/>
      <c r="P1479" s="55"/>
      <c r="Q1479" s="55"/>
      <c r="R1479" s="55"/>
      <c r="S1479" s="55"/>
      <c r="T1479" s="55"/>
      <c r="U1479" s="55"/>
      <c r="V1479" s="55"/>
      <c r="W1479" s="55"/>
      <c r="X1479" s="55"/>
      <c r="Y1479" s="55"/>
      <c r="Z1479" s="55"/>
      <c r="BR1479" s="161"/>
    </row>
    <row r="1480" spans="12:70" x14ac:dyDescent="0.25">
      <c r="L1480" s="55"/>
      <c r="M1480" s="55"/>
      <c r="N1480" s="55"/>
      <c r="O1480" s="55"/>
      <c r="P1480" s="55"/>
      <c r="Q1480" s="55"/>
      <c r="R1480" s="55"/>
      <c r="S1480" s="55"/>
      <c r="T1480" s="55"/>
      <c r="U1480" s="55"/>
      <c r="V1480" s="55"/>
      <c r="W1480" s="55"/>
      <c r="X1480" s="55"/>
      <c r="Y1480" s="55"/>
      <c r="Z1480" s="55"/>
      <c r="BR1480" s="161"/>
    </row>
    <row r="1481" spans="12:70" x14ac:dyDescent="0.25">
      <c r="L1481" s="55"/>
      <c r="M1481" s="55"/>
      <c r="N1481" s="55"/>
      <c r="O1481" s="55"/>
      <c r="P1481" s="55"/>
      <c r="Q1481" s="55"/>
      <c r="R1481" s="55"/>
      <c r="S1481" s="55"/>
      <c r="T1481" s="55"/>
      <c r="U1481" s="55"/>
      <c r="V1481" s="55"/>
      <c r="W1481" s="55"/>
      <c r="X1481" s="55"/>
      <c r="Y1481" s="55"/>
      <c r="Z1481" s="55"/>
      <c r="BR1481" s="161"/>
    </row>
    <row r="1482" spans="12:70" x14ac:dyDescent="0.25">
      <c r="L1482" s="55"/>
      <c r="M1482" s="55"/>
      <c r="N1482" s="55"/>
      <c r="O1482" s="55"/>
      <c r="P1482" s="55"/>
      <c r="Q1482" s="55"/>
      <c r="R1482" s="55"/>
      <c r="S1482" s="55"/>
      <c r="T1482" s="55"/>
      <c r="U1482" s="55"/>
      <c r="V1482" s="55"/>
      <c r="W1482" s="55"/>
      <c r="X1482" s="55"/>
      <c r="Y1482" s="55"/>
      <c r="Z1482" s="55"/>
      <c r="BR1482" s="161"/>
    </row>
    <row r="1483" spans="12:70" x14ac:dyDescent="0.25">
      <c r="L1483" s="55"/>
      <c r="M1483" s="55"/>
      <c r="N1483" s="55"/>
      <c r="O1483" s="55"/>
      <c r="P1483" s="55"/>
      <c r="Q1483" s="55"/>
      <c r="R1483" s="55"/>
      <c r="S1483" s="55"/>
      <c r="T1483" s="55"/>
      <c r="U1483" s="55"/>
      <c r="V1483" s="55"/>
      <c r="W1483" s="55"/>
      <c r="X1483" s="55"/>
      <c r="Y1483" s="55"/>
      <c r="Z1483" s="55"/>
      <c r="BR1483" s="161"/>
    </row>
    <row r="1484" spans="12:70" x14ac:dyDescent="0.25">
      <c r="L1484" s="55"/>
      <c r="M1484" s="55"/>
      <c r="N1484" s="55"/>
      <c r="O1484" s="55"/>
      <c r="P1484" s="55"/>
      <c r="Q1484" s="55"/>
      <c r="R1484" s="55"/>
      <c r="S1484" s="55"/>
      <c r="T1484" s="55"/>
      <c r="U1484" s="55"/>
      <c r="V1484" s="55"/>
      <c r="W1484" s="55"/>
      <c r="X1484" s="55"/>
      <c r="Y1484" s="55"/>
      <c r="Z1484" s="55"/>
      <c r="BR1484" s="161"/>
    </row>
    <row r="1485" spans="12:70" x14ac:dyDescent="0.25">
      <c r="L1485" s="55"/>
      <c r="M1485" s="55"/>
      <c r="N1485" s="55"/>
      <c r="O1485" s="55"/>
      <c r="P1485" s="55"/>
      <c r="Q1485" s="55"/>
      <c r="R1485" s="55"/>
      <c r="S1485" s="55"/>
      <c r="T1485" s="55"/>
      <c r="U1485" s="55"/>
      <c r="V1485" s="55"/>
      <c r="W1485" s="55"/>
      <c r="X1485" s="55"/>
      <c r="Y1485" s="55"/>
      <c r="Z1485" s="55"/>
      <c r="BR1485" s="161"/>
    </row>
    <row r="1486" spans="12:70" x14ac:dyDescent="0.25">
      <c r="L1486" s="55"/>
      <c r="M1486" s="55"/>
      <c r="N1486" s="55"/>
      <c r="O1486" s="55"/>
      <c r="P1486" s="55"/>
      <c r="Q1486" s="55"/>
      <c r="R1486" s="55"/>
      <c r="S1486" s="55"/>
      <c r="T1486" s="55"/>
      <c r="U1486" s="55"/>
      <c r="V1486" s="55"/>
      <c r="W1486" s="55"/>
      <c r="X1486" s="55"/>
      <c r="Y1486" s="55"/>
      <c r="Z1486" s="55"/>
      <c r="BR1486" s="161"/>
    </row>
    <row r="1487" spans="12:70" x14ac:dyDescent="0.25">
      <c r="L1487" s="55"/>
      <c r="M1487" s="55"/>
      <c r="N1487" s="55"/>
      <c r="O1487" s="55"/>
      <c r="P1487" s="55"/>
      <c r="Q1487" s="55"/>
      <c r="R1487" s="55"/>
      <c r="S1487" s="55"/>
      <c r="T1487" s="55"/>
      <c r="U1487" s="55"/>
      <c r="V1487" s="55"/>
      <c r="W1487" s="55"/>
      <c r="X1487" s="55"/>
      <c r="Y1487" s="55"/>
      <c r="Z1487" s="55"/>
      <c r="BR1487" s="161"/>
    </row>
    <row r="1488" spans="12:70" x14ac:dyDescent="0.25">
      <c r="L1488" s="55"/>
      <c r="M1488" s="55"/>
      <c r="N1488" s="55"/>
      <c r="O1488" s="55"/>
      <c r="P1488" s="55"/>
      <c r="Q1488" s="55"/>
      <c r="R1488" s="55"/>
      <c r="S1488" s="55"/>
      <c r="T1488" s="55"/>
      <c r="U1488" s="55"/>
      <c r="V1488" s="55"/>
      <c r="W1488" s="55"/>
      <c r="X1488" s="55"/>
      <c r="Y1488" s="55"/>
      <c r="Z1488" s="55"/>
      <c r="BR1488" s="161"/>
    </row>
    <row r="1489" spans="12:70" x14ac:dyDescent="0.25">
      <c r="L1489" s="55"/>
      <c r="M1489" s="55"/>
      <c r="N1489" s="55"/>
      <c r="O1489" s="55"/>
      <c r="P1489" s="55"/>
      <c r="Q1489" s="55"/>
      <c r="R1489" s="55"/>
      <c r="S1489" s="55"/>
      <c r="T1489" s="55"/>
      <c r="U1489" s="55"/>
      <c r="V1489" s="55"/>
      <c r="W1489" s="55"/>
      <c r="X1489" s="55"/>
      <c r="Y1489" s="55"/>
      <c r="Z1489" s="55"/>
      <c r="BR1489" s="161"/>
    </row>
    <row r="1490" spans="12:70" x14ac:dyDescent="0.25">
      <c r="L1490" s="55"/>
      <c r="M1490" s="55"/>
      <c r="N1490" s="55"/>
      <c r="O1490" s="55"/>
      <c r="P1490" s="55"/>
      <c r="Q1490" s="55"/>
      <c r="R1490" s="55"/>
      <c r="S1490" s="55"/>
      <c r="T1490" s="55"/>
      <c r="U1490" s="55"/>
      <c r="V1490" s="55"/>
      <c r="W1490" s="55"/>
      <c r="X1490" s="55"/>
      <c r="Y1490" s="55"/>
      <c r="Z1490" s="55"/>
      <c r="BR1490" s="161"/>
    </row>
    <row r="1491" spans="12:70" x14ac:dyDescent="0.25">
      <c r="L1491" s="55"/>
      <c r="M1491" s="55"/>
      <c r="N1491" s="55"/>
      <c r="O1491" s="55"/>
      <c r="P1491" s="55"/>
      <c r="Q1491" s="55"/>
      <c r="R1491" s="55"/>
      <c r="S1491" s="55"/>
      <c r="T1491" s="55"/>
      <c r="U1491" s="55"/>
      <c r="V1491" s="55"/>
      <c r="W1491" s="55"/>
      <c r="X1491" s="55"/>
      <c r="Y1491" s="55"/>
      <c r="Z1491" s="55"/>
      <c r="BR1491" s="161"/>
    </row>
    <row r="1492" spans="12:70" x14ac:dyDescent="0.25">
      <c r="L1492" s="55"/>
      <c r="M1492" s="55"/>
      <c r="N1492" s="55"/>
      <c r="O1492" s="55"/>
      <c r="P1492" s="55"/>
      <c r="Q1492" s="55"/>
      <c r="R1492" s="55"/>
      <c r="S1492" s="55"/>
      <c r="T1492" s="55"/>
      <c r="U1492" s="55"/>
      <c r="V1492" s="55"/>
      <c r="W1492" s="55"/>
      <c r="X1492" s="55"/>
      <c r="Y1492" s="55"/>
      <c r="Z1492" s="55"/>
      <c r="BR1492" s="161"/>
    </row>
    <row r="1493" spans="12:70" x14ac:dyDescent="0.25">
      <c r="L1493" s="55"/>
      <c r="M1493" s="55"/>
      <c r="N1493" s="55"/>
      <c r="O1493" s="55"/>
      <c r="P1493" s="55"/>
      <c r="Q1493" s="55"/>
      <c r="R1493" s="55"/>
      <c r="S1493" s="55"/>
      <c r="T1493" s="55"/>
      <c r="U1493" s="55"/>
      <c r="V1493" s="55"/>
      <c r="W1493" s="55"/>
      <c r="X1493" s="55"/>
      <c r="Y1493" s="55"/>
      <c r="Z1493" s="55"/>
      <c r="BR1493" s="161"/>
    </row>
    <row r="1494" spans="12:70" x14ac:dyDescent="0.25">
      <c r="L1494" s="55"/>
      <c r="M1494" s="55"/>
      <c r="N1494" s="55"/>
      <c r="O1494" s="55"/>
      <c r="P1494" s="55"/>
      <c r="Q1494" s="55"/>
      <c r="R1494" s="55"/>
      <c r="S1494" s="55"/>
      <c r="T1494" s="55"/>
      <c r="U1494" s="55"/>
      <c r="V1494" s="55"/>
      <c r="W1494" s="55"/>
      <c r="X1494" s="55"/>
      <c r="Y1494" s="55"/>
      <c r="Z1494" s="55"/>
      <c r="BR1494" s="161"/>
    </row>
    <row r="1495" spans="12:70" x14ac:dyDescent="0.25">
      <c r="L1495" s="55"/>
      <c r="M1495" s="55"/>
      <c r="N1495" s="55"/>
      <c r="O1495" s="55"/>
      <c r="P1495" s="55"/>
      <c r="Q1495" s="55"/>
      <c r="R1495" s="55"/>
      <c r="S1495" s="55"/>
      <c r="T1495" s="55"/>
      <c r="U1495" s="55"/>
      <c r="V1495" s="55"/>
      <c r="W1495" s="55"/>
      <c r="X1495" s="55"/>
      <c r="Y1495" s="55"/>
      <c r="Z1495" s="55"/>
      <c r="BR1495" s="161"/>
    </row>
    <row r="1496" spans="12:70" x14ac:dyDescent="0.25">
      <c r="L1496" s="55"/>
      <c r="M1496" s="55"/>
      <c r="N1496" s="55"/>
      <c r="O1496" s="55"/>
      <c r="P1496" s="55"/>
      <c r="Q1496" s="55"/>
      <c r="R1496" s="55"/>
      <c r="S1496" s="55"/>
      <c r="T1496" s="55"/>
      <c r="U1496" s="55"/>
      <c r="V1496" s="55"/>
      <c r="W1496" s="55"/>
      <c r="X1496" s="55"/>
      <c r="Y1496" s="55"/>
      <c r="Z1496" s="55"/>
      <c r="BR1496" s="161"/>
    </row>
    <row r="1497" spans="12:70" x14ac:dyDescent="0.25">
      <c r="L1497" s="55"/>
      <c r="M1497" s="55"/>
      <c r="N1497" s="55"/>
      <c r="O1497" s="55"/>
      <c r="P1497" s="55"/>
      <c r="Q1497" s="55"/>
      <c r="R1497" s="55"/>
      <c r="S1497" s="55"/>
      <c r="T1497" s="55"/>
      <c r="U1497" s="55"/>
      <c r="V1497" s="55"/>
      <c r="W1497" s="55"/>
      <c r="X1497" s="55"/>
      <c r="Y1497" s="55"/>
      <c r="Z1497" s="55"/>
      <c r="BR1497" s="161"/>
    </row>
    <row r="1498" spans="12:70" x14ac:dyDescent="0.25">
      <c r="L1498" s="55"/>
      <c r="M1498" s="55"/>
      <c r="N1498" s="55"/>
      <c r="O1498" s="55"/>
      <c r="P1498" s="55"/>
      <c r="Q1498" s="55"/>
      <c r="R1498" s="55"/>
      <c r="S1498" s="55"/>
      <c r="T1498" s="55"/>
      <c r="U1498" s="55"/>
      <c r="V1498" s="55"/>
      <c r="W1498" s="55"/>
      <c r="X1498" s="55"/>
      <c r="Y1498" s="55"/>
      <c r="Z1498" s="55"/>
      <c r="BR1498" s="161"/>
    </row>
    <row r="1499" spans="12:70" x14ac:dyDescent="0.25">
      <c r="L1499" s="55"/>
      <c r="M1499" s="55"/>
      <c r="N1499" s="55"/>
      <c r="O1499" s="55"/>
      <c r="P1499" s="55"/>
      <c r="Q1499" s="55"/>
      <c r="R1499" s="55"/>
      <c r="S1499" s="55"/>
      <c r="T1499" s="55"/>
      <c r="U1499" s="55"/>
      <c r="V1499" s="55"/>
      <c r="W1499" s="55"/>
      <c r="X1499" s="55"/>
      <c r="Y1499" s="55"/>
      <c r="Z1499" s="55"/>
      <c r="BR1499" s="161"/>
    </row>
    <row r="1500" spans="12:70" x14ac:dyDescent="0.25">
      <c r="L1500" s="55"/>
      <c r="M1500" s="55"/>
      <c r="N1500" s="55"/>
      <c r="O1500" s="55"/>
      <c r="P1500" s="55"/>
      <c r="Q1500" s="55"/>
      <c r="R1500" s="55"/>
      <c r="S1500" s="55"/>
      <c r="T1500" s="55"/>
      <c r="U1500" s="55"/>
      <c r="V1500" s="55"/>
      <c r="W1500" s="55"/>
      <c r="X1500" s="55"/>
      <c r="Y1500" s="55"/>
      <c r="Z1500" s="55"/>
      <c r="BR1500" s="161"/>
    </row>
    <row r="1501" spans="12:70" x14ac:dyDescent="0.25">
      <c r="L1501" s="55"/>
      <c r="M1501" s="55"/>
      <c r="N1501" s="55"/>
      <c r="O1501" s="55"/>
      <c r="P1501" s="55"/>
      <c r="Q1501" s="55"/>
      <c r="R1501" s="55"/>
      <c r="S1501" s="55"/>
      <c r="T1501" s="55"/>
      <c r="U1501" s="55"/>
      <c r="V1501" s="55"/>
      <c r="W1501" s="55"/>
      <c r="X1501" s="55"/>
      <c r="Y1501" s="55"/>
      <c r="Z1501" s="55"/>
      <c r="BR1501" s="161"/>
    </row>
    <row r="1502" spans="12:70" x14ac:dyDescent="0.25">
      <c r="L1502" s="55"/>
      <c r="M1502" s="55"/>
      <c r="N1502" s="55"/>
      <c r="O1502" s="55"/>
      <c r="P1502" s="55"/>
      <c r="Q1502" s="55"/>
      <c r="R1502" s="55"/>
      <c r="S1502" s="55"/>
      <c r="T1502" s="55"/>
      <c r="U1502" s="55"/>
      <c r="V1502" s="55"/>
      <c r="W1502" s="55"/>
      <c r="X1502" s="55"/>
      <c r="Y1502" s="55"/>
      <c r="Z1502" s="55"/>
      <c r="BR1502" s="161"/>
    </row>
    <row r="1503" spans="12:70" x14ac:dyDescent="0.25">
      <c r="L1503" s="55"/>
      <c r="M1503" s="55"/>
      <c r="N1503" s="55"/>
      <c r="O1503" s="55"/>
      <c r="P1503" s="55"/>
      <c r="Q1503" s="55"/>
      <c r="R1503" s="55"/>
      <c r="S1503" s="55"/>
      <c r="T1503" s="55"/>
      <c r="U1503" s="55"/>
      <c r="V1503" s="55"/>
      <c r="W1503" s="55"/>
      <c r="X1503" s="55"/>
      <c r="Y1503" s="55"/>
      <c r="Z1503" s="55"/>
      <c r="BR1503" s="161"/>
    </row>
    <row r="1504" spans="12:70" x14ac:dyDescent="0.25">
      <c r="L1504" s="55"/>
      <c r="M1504" s="55"/>
      <c r="N1504" s="55"/>
      <c r="O1504" s="55"/>
      <c r="P1504" s="55"/>
      <c r="Q1504" s="55"/>
      <c r="R1504" s="55"/>
      <c r="S1504" s="55"/>
      <c r="T1504" s="55"/>
      <c r="U1504" s="55"/>
      <c r="V1504" s="55"/>
      <c r="W1504" s="55"/>
      <c r="X1504" s="55"/>
      <c r="Y1504" s="55"/>
      <c r="Z1504" s="55"/>
      <c r="BR1504" s="161"/>
    </row>
    <row r="1505" spans="12:70" x14ac:dyDescent="0.25">
      <c r="L1505" s="55"/>
      <c r="M1505" s="55"/>
      <c r="N1505" s="55"/>
      <c r="O1505" s="55"/>
      <c r="P1505" s="55"/>
      <c r="Q1505" s="55"/>
      <c r="R1505" s="55"/>
      <c r="S1505" s="55"/>
      <c r="T1505" s="55"/>
      <c r="U1505" s="55"/>
      <c r="V1505" s="55"/>
      <c r="W1505" s="55"/>
      <c r="X1505" s="55"/>
      <c r="Y1505" s="55"/>
      <c r="Z1505" s="55"/>
      <c r="BR1505" s="161"/>
    </row>
    <row r="1506" spans="12:70" x14ac:dyDescent="0.25">
      <c r="L1506" s="55"/>
      <c r="M1506" s="55"/>
      <c r="N1506" s="55"/>
      <c r="O1506" s="55"/>
      <c r="P1506" s="55"/>
      <c r="Q1506" s="55"/>
      <c r="R1506" s="55"/>
      <c r="S1506" s="55"/>
      <c r="T1506" s="55"/>
      <c r="U1506" s="55"/>
      <c r="V1506" s="55"/>
      <c r="W1506" s="55"/>
      <c r="X1506" s="55"/>
      <c r="Y1506" s="55"/>
      <c r="Z1506" s="55"/>
      <c r="BR1506" s="161"/>
    </row>
    <row r="1507" spans="12:70" x14ac:dyDescent="0.25">
      <c r="L1507" s="55"/>
      <c r="M1507" s="55"/>
      <c r="N1507" s="55"/>
      <c r="O1507" s="55"/>
      <c r="P1507" s="55"/>
      <c r="Q1507" s="55"/>
      <c r="R1507" s="55"/>
      <c r="S1507" s="55"/>
      <c r="T1507" s="55"/>
      <c r="U1507" s="55"/>
      <c r="V1507" s="55"/>
      <c r="W1507" s="55"/>
      <c r="X1507" s="55"/>
      <c r="Y1507" s="55"/>
      <c r="Z1507" s="55"/>
      <c r="BR1507" s="161"/>
    </row>
    <row r="1508" spans="12:70" x14ac:dyDescent="0.25">
      <c r="L1508" s="55"/>
      <c r="M1508" s="55"/>
      <c r="N1508" s="55"/>
      <c r="O1508" s="55"/>
      <c r="P1508" s="55"/>
      <c r="Q1508" s="55"/>
      <c r="R1508" s="55"/>
      <c r="S1508" s="55"/>
      <c r="T1508" s="55"/>
      <c r="U1508" s="55"/>
      <c r="V1508" s="55"/>
      <c r="W1508" s="55"/>
      <c r="X1508" s="55"/>
      <c r="Y1508" s="55"/>
      <c r="Z1508" s="55"/>
      <c r="BR1508" s="161"/>
    </row>
    <row r="1509" spans="12:70" x14ac:dyDescent="0.25">
      <c r="L1509" s="55"/>
      <c r="M1509" s="55"/>
      <c r="N1509" s="55"/>
      <c r="O1509" s="55"/>
      <c r="P1509" s="55"/>
      <c r="Q1509" s="55"/>
      <c r="R1509" s="55"/>
      <c r="S1509" s="55"/>
      <c r="T1509" s="55"/>
      <c r="U1509" s="55"/>
      <c r="V1509" s="55"/>
      <c r="W1509" s="55"/>
      <c r="X1509" s="55"/>
      <c r="Y1509" s="55"/>
      <c r="Z1509" s="55"/>
      <c r="BR1509" s="161"/>
    </row>
    <row r="1510" spans="12:70" x14ac:dyDescent="0.25">
      <c r="L1510" s="55"/>
      <c r="M1510" s="55"/>
      <c r="N1510" s="55"/>
      <c r="O1510" s="55"/>
      <c r="P1510" s="55"/>
      <c r="Q1510" s="55"/>
      <c r="R1510" s="55"/>
      <c r="S1510" s="55"/>
      <c r="T1510" s="55"/>
      <c r="U1510" s="55"/>
      <c r="V1510" s="55"/>
      <c r="W1510" s="55"/>
      <c r="X1510" s="55"/>
      <c r="Y1510" s="55"/>
      <c r="Z1510" s="55"/>
      <c r="BR1510" s="161"/>
    </row>
    <row r="1511" spans="12:70" x14ac:dyDescent="0.25">
      <c r="L1511" s="55"/>
      <c r="M1511" s="55"/>
      <c r="N1511" s="55"/>
      <c r="O1511" s="55"/>
      <c r="P1511" s="55"/>
      <c r="Q1511" s="55"/>
      <c r="R1511" s="55"/>
      <c r="S1511" s="55"/>
      <c r="T1511" s="55"/>
      <c r="U1511" s="55"/>
      <c r="V1511" s="55"/>
      <c r="W1511" s="55"/>
      <c r="X1511" s="55"/>
      <c r="Y1511" s="55"/>
      <c r="Z1511" s="55"/>
      <c r="BR1511" s="161"/>
    </row>
    <row r="1512" spans="12:70" x14ac:dyDescent="0.25">
      <c r="L1512" s="55"/>
      <c r="M1512" s="55"/>
      <c r="N1512" s="55"/>
      <c r="O1512" s="55"/>
      <c r="P1512" s="55"/>
      <c r="Q1512" s="55"/>
      <c r="R1512" s="55"/>
      <c r="S1512" s="55"/>
      <c r="T1512" s="55"/>
      <c r="U1512" s="55"/>
      <c r="V1512" s="55"/>
      <c r="W1512" s="55"/>
      <c r="X1512" s="55"/>
      <c r="Y1512" s="55"/>
      <c r="Z1512" s="55"/>
      <c r="BR1512" s="161"/>
    </row>
    <row r="1513" spans="12:70" x14ac:dyDescent="0.25">
      <c r="L1513" s="55"/>
      <c r="M1513" s="55"/>
      <c r="N1513" s="55"/>
      <c r="O1513" s="55"/>
      <c r="P1513" s="55"/>
      <c r="Q1513" s="55"/>
      <c r="R1513" s="55"/>
      <c r="S1513" s="55"/>
      <c r="T1513" s="55"/>
      <c r="U1513" s="55"/>
      <c r="V1513" s="55"/>
      <c r="W1513" s="55"/>
      <c r="X1513" s="55"/>
      <c r="Y1513" s="55"/>
      <c r="Z1513" s="55"/>
      <c r="BR1513" s="161"/>
    </row>
    <row r="1514" spans="12:70" x14ac:dyDescent="0.25">
      <c r="L1514" s="55"/>
      <c r="M1514" s="55"/>
      <c r="N1514" s="55"/>
      <c r="O1514" s="55"/>
      <c r="P1514" s="55"/>
      <c r="Q1514" s="55"/>
      <c r="R1514" s="55"/>
      <c r="S1514" s="55"/>
      <c r="T1514" s="55"/>
      <c r="U1514" s="55"/>
      <c r="V1514" s="55"/>
      <c r="W1514" s="55"/>
      <c r="X1514" s="55"/>
      <c r="Y1514" s="55"/>
      <c r="Z1514" s="55"/>
      <c r="BR1514" s="161"/>
    </row>
    <row r="1515" spans="12:70" x14ac:dyDescent="0.25">
      <c r="L1515" s="55"/>
      <c r="M1515" s="55"/>
      <c r="N1515" s="55"/>
      <c r="O1515" s="55"/>
      <c r="P1515" s="55"/>
      <c r="Q1515" s="55"/>
      <c r="R1515" s="55"/>
      <c r="S1515" s="55"/>
      <c r="T1515" s="55"/>
      <c r="U1515" s="55"/>
      <c r="V1515" s="55"/>
      <c r="W1515" s="55"/>
      <c r="X1515" s="55"/>
      <c r="Y1515" s="55"/>
      <c r="Z1515" s="55"/>
      <c r="BR1515" s="161"/>
    </row>
    <row r="1516" spans="12:70" x14ac:dyDescent="0.25">
      <c r="L1516" s="55"/>
      <c r="M1516" s="55"/>
      <c r="N1516" s="55"/>
      <c r="O1516" s="55"/>
      <c r="P1516" s="55"/>
      <c r="Q1516" s="55"/>
      <c r="R1516" s="55"/>
      <c r="S1516" s="55"/>
      <c r="T1516" s="55"/>
      <c r="U1516" s="55"/>
      <c r="V1516" s="55"/>
      <c r="W1516" s="55"/>
      <c r="X1516" s="55"/>
      <c r="Y1516" s="55"/>
      <c r="Z1516" s="55"/>
      <c r="BR1516" s="161"/>
    </row>
    <row r="1517" spans="12:70" x14ac:dyDescent="0.25">
      <c r="L1517" s="55"/>
      <c r="M1517" s="55"/>
      <c r="N1517" s="55"/>
      <c r="O1517" s="55"/>
      <c r="P1517" s="55"/>
      <c r="Q1517" s="55"/>
      <c r="R1517" s="55"/>
      <c r="S1517" s="55"/>
      <c r="T1517" s="55"/>
      <c r="U1517" s="55"/>
      <c r="V1517" s="55"/>
      <c r="W1517" s="55"/>
      <c r="X1517" s="55"/>
      <c r="Y1517" s="55"/>
      <c r="Z1517" s="55"/>
      <c r="BR1517" s="161"/>
    </row>
    <row r="1518" spans="12:70" x14ac:dyDescent="0.25">
      <c r="L1518" s="55"/>
      <c r="M1518" s="55"/>
      <c r="N1518" s="55"/>
      <c r="O1518" s="55"/>
      <c r="P1518" s="55"/>
      <c r="Q1518" s="55"/>
      <c r="R1518" s="55"/>
      <c r="S1518" s="55"/>
      <c r="T1518" s="55"/>
      <c r="U1518" s="55"/>
      <c r="V1518" s="55"/>
      <c r="W1518" s="55"/>
      <c r="X1518" s="55"/>
      <c r="Y1518" s="55"/>
      <c r="Z1518" s="55"/>
      <c r="BR1518" s="161"/>
    </row>
    <row r="1519" spans="12:70" x14ac:dyDescent="0.25">
      <c r="L1519" s="55"/>
      <c r="M1519" s="55"/>
      <c r="N1519" s="55"/>
      <c r="O1519" s="55"/>
      <c r="P1519" s="55"/>
      <c r="Q1519" s="55"/>
      <c r="R1519" s="55"/>
      <c r="S1519" s="55"/>
      <c r="T1519" s="55"/>
      <c r="U1519" s="55"/>
      <c r="V1519" s="55"/>
      <c r="W1519" s="55"/>
      <c r="X1519" s="55"/>
      <c r="Y1519" s="55"/>
      <c r="Z1519" s="55"/>
      <c r="BR1519" s="161"/>
    </row>
    <row r="1520" spans="12:70" x14ac:dyDescent="0.25">
      <c r="L1520" s="55"/>
      <c r="M1520" s="55"/>
      <c r="N1520" s="55"/>
      <c r="O1520" s="55"/>
      <c r="P1520" s="55"/>
      <c r="Q1520" s="55"/>
      <c r="R1520" s="55"/>
      <c r="S1520" s="55"/>
      <c r="T1520" s="55"/>
      <c r="U1520" s="55"/>
      <c r="V1520" s="55"/>
      <c r="W1520" s="55"/>
      <c r="X1520" s="55"/>
      <c r="Y1520" s="55"/>
      <c r="Z1520" s="55"/>
      <c r="BR1520" s="161"/>
    </row>
    <row r="1521" spans="12:70" x14ac:dyDescent="0.25">
      <c r="L1521" s="55"/>
      <c r="M1521" s="55"/>
      <c r="N1521" s="55"/>
      <c r="O1521" s="55"/>
      <c r="P1521" s="55"/>
      <c r="Q1521" s="55"/>
      <c r="R1521" s="55"/>
      <c r="S1521" s="55"/>
      <c r="T1521" s="55"/>
      <c r="U1521" s="55"/>
      <c r="V1521" s="55"/>
      <c r="W1521" s="55"/>
      <c r="X1521" s="55"/>
      <c r="Y1521" s="55"/>
      <c r="Z1521" s="55"/>
      <c r="BR1521" s="161"/>
    </row>
    <row r="1522" spans="12:70" x14ac:dyDescent="0.25">
      <c r="L1522" s="55"/>
      <c r="M1522" s="55"/>
      <c r="N1522" s="55"/>
      <c r="O1522" s="55"/>
      <c r="P1522" s="55"/>
      <c r="Q1522" s="55"/>
      <c r="R1522" s="55"/>
      <c r="S1522" s="55"/>
      <c r="T1522" s="55"/>
      <c r="U1522" s="55"/>
      <c r="V1522" s="55"/>
      <c r="W1522" s="55"/>
      <c r="X1522" s="55"/>
      <c r="Y1522" s="55"/>
      <c r="Z1522" s="55"/>
      <c r="BR1522" s="161"/>
    </row>
    <row r="1523" spans="12:70" x14ac:dyDescent="0.25">
      <c r="L1523" s="55"/>
      <c r="M1523" s="55"/>
      <c r="N1523" s="55"/>
      <c r="O1523" s="55"/>
      <c r="P1523" s="55"/>
      <c r="Q1523" s="55"/>
      <c r="R1523" s="55"/>
      <c r="S1523" s="55"/>
      <c r="T1523" s="55"/>
      <c r="U1523" s="55"/>
      <c r="V1523" s="55"/>
      <c r="W1523" s="55"/>
      <c r="X1523" s="55"/>
      <c r="Y1523" s="55"/>
      <c r="Z1523" s="55"/>
      <c r="BR1523" s="161"/>
    </row>
    <row r="1524" spans="12:70" x14ac:dyDescent="0.25">
      <c r="L1524" s="55"/>
      <c r="M1524" s="55"/>
      <c r="N1524" s="55"/>
      <c r="O1524" s="55"/>
      <c r="P1524" s="55"/>
      <c r="Q1524" s="55"/>
      <c r="R1524" s="55"/>
      <c r="S1524" s="55"/>
      <c r="T1524" s="55"/>
      <c r="U1524" s="55"/>
      <c r="V1524" s="55"/>
      <c r="W1524" s="55"/>
      <c r="X1524" s="55"/>
      <c r="Y1524" s="55"/>
      <c r="Z1524" s="55"/>
      <c r="BR1524" s="161"/>
    </row>
    <row r="1525" spans="12:70" x14ac:dyDescent="0.25">
      <c r="L1525" s="55"/>
      <c r="M1525" s="55"/>
      <c r="N1525" s="55"/>
      <c r="O1525" s="55"/>
      <c r="P1525" s="55"/>
      <c r="Q1525" s="55"/>
      <c r="R1525" s="55"/>
      <c r="S1525" s="55"/>
      <c r="T1525" s="55"/>
      <c r="U1525" s="55"/>
      <c r="V1525" s="55"/>
      <c r="W1525" s="55"/>
      <c r="X1525" s="55"/>
      <c r="Y1525" s="55"/>
      <c r="Z1525" s="55"/>
      <c r="BR1525" s="161"/>
    </row>
    <row r="1526" spans="12:70" x14ac:dyDescent="0.25">
      <c r="L1526" s="55"/>
      <c r="M1526" s="55"/>
      <c r="N1526" s="55"/>
      <c r="O1526" s="55"/>
      <c r="P1526" s="55"/>
      <c r="Q1526" s="55"/>
      <c r="R1526" s="55"/>
      <c r="S1526" s="55"/>
      <c r="T1526" s="55"/>
      <c r="U1526" s="55"/>
      <c r="V1526" s="55"/>
      <c r="W1526" s="55"/>
      <c r="X1526" s="55"/>
      <c r="Y1526" s="55"/>
      <c r="Z1526" s="55"/>
      <c r="BR1526" s="161"/>
    </row>
    <row r="1527" spans="12:70" x14ac:dyDescent="0.25">
      <c r="L1527" s="55"/>
      <c r="M1527" s="55"/>
      <c r="N1527" s="55"/>
      <c r="O1527" s="55"/>
      <c r="P1527" s="55"/>
      <c r="Q1527" s="55"/>
      <c r="R1527" s="55"/>
      <c r="S1527" s="55"/>
      <c r="T1527" s="55"/>
      <c r="U1527" s="55"/>
      <c r="V1527" s="55"/>
      <c r="W1527" s="55"/>
      <c r="X1527" s="55"/>
      <c r="Y1527" s="55"/>
      <c r="Z1527" s="55"/>
      <c r="BR1527" s="161"/>
    </row>
    <row r="1528" spans="12:70" x14ac:dyDescent="0.25">
      <c r="L1528" s="55"/>
      <c r="M1528" s="55"/>
      <c r="N1528" s="55"/>
      <c r="O1528" s="55"/>
      <c r="P1528" s="55"/>
      <c r="Q1528" s="55"/>
      <c r="R1528" s="55"/>
      <c r="S1528" s="55"/>
      <c r="T1528" s="55"/>
      <c r="U1528" s="55"/>
      <c r="V1528" s="55"/>
      <c r="W1528" s="55"/>
      <c r="X1528" s="55"/>
      <c r="Y1528" s="55"/>
      <c r="Z1528" s="55"/>
      <c r="BR1528" s="161"/>
    </row>
    <row r="1529" spans="12:70" x14ac:dyDescent="0.25">
      <c r="L1529" s="55"/>
      <c r="M1529" s="55"/>
      <c r="N1529" s="55"/>
      <c r="O1529" s="55"/>
      <c r="P1529" s="55"/>
      <c r="Q1529" s="55"/>
      <c r="R1529" s="55"/>
      <c r="S1529" s="55"/>
      <c r="T1529" s="55"/>
      <c r="U1529" s="55"/>
      <c r="V1529" s="55"/>
      <c r="W1529" s="55"/>
      <c r="X1529" s="55"/>
      <c r="Y1529" s="55"/>
      <c r="Z1529" s="55"/>
      <c r="BR1529" s="161"/>
    </row>
    <row r="1530" spans="12:70" x14ac:dyDescent="0.25">
      <c r="L1530" s="55"/>
      <c r="M1530" s="55"/>
      <c r="N1530" s="55"/>
      <c r="O1530" s="55"/>
      <c r="P1530" s="55"/>
      <c r="Q1530" s="55"/>
      <c r="R1530" s="55"/>
      <c r="S1530" s="55"/>
      <c r="T1530" s="55"/>
      <c r="U1530" s="55"/>
      <c r="V1530" s="55"/>
      <c r="W1530" s="55"/>
      <c r="X1530" s="55"/>
      <c r="Y1530" s="55"/>
      <c r="Z1530" s="55"/>
      <c r="BR1530" s="161"/>
    </row>
    <row r="1531" spans="12:70" x14ac:dyDescent="0.25">
      <c r="L1531" s="55"/>
      <c r="M1531" s="55"/>
      <c r="N1531" s="55"/>
      <c r="O1531" s="55"/>
      <c r="P1531" s="55"/>
      <c r="Q1531" s="55"/>
      <c r="R1531" s="55"/>
      <c r="S1531" s="55"/>
      <c r="T1531" s="55"/>
      <c r="U1531" s="55"/>
      <c r="V1531" s="55"/>
      <c r="W1531" s="55"/>
      <c r="X1531" s="55"/>
      <c r="Y1531" s="55"/>
      <c r="Z1531" s="55"/>
      <c r="BR1531" s="161"/>
    </row>
    <row r="1532" spans="12:70" x14ac:dyDescent="0.25">
      <c r="L1532" s="55"/>
      <c r="M1532" s="55"/>
      <c r="N1532" s="55"/>
      <c r="O1532" s="55"/>
      <c r="P1532" s="55"/>
      <c r="Q1532" s="55"/>
      <c r="R1532" s="55"/>
      <c r="S1532" s="55"/>
      <c r="T1532" s="55"/>
      <c r="U1532" s="55"/>
      <c r="V1532" s="55"/>
      <c r="W1532" s="55"/>
      <c r="X1532" s="55"/>
      <c r="Y1532" s="55"/>
      <c r="Z1532" s="55"/>
      <c r="BR1532" s="161"/>
    </row>
    <row r="1533" spans="12:70" x14ac:dyDescent="0.25">
      <c r="L1533" s="55"/>
      <c r="M1533" s="55"/>
      <c r="N1533" s="55"/>
      <c r="O1533" s="55"/>
      <c r="P1533" s="55"/>
      <c r="Q1533" s="55"/>
      <c r="R1533" s="55"/>
      <c r="S1533" s="55"/>
      <c r="T1533" s="55"/>
      <c r="U1533" s="55"/>
      <c r="V1533" s="55"/>
      <c r="W1533" s="55"/>
      <c r="X1533" s="55"/>
      <c r="Y1533" s="55"/>
      <c r="Z1533" s="55"/>
      <c r="BR1533" s="161"/>
    </row>
    <row r="1534" spans="12:70" x14ac:dyDescent="0.25">
      <c r="L1534" s="55"/>
      <c r="M1534" s="55"/>
      <c r="N1534" s="55"/>
      <c r="O1534" s="55"/>
      <c r="P1534" s="55"/>
      <c r="Q1534" s="55"/>
      <c r="R1534" s="55"/>
      <c r="S1534" s="55"/>
      <c r="T1534" s="55"/>
      <c r="U1534" s="55"/>
      <c r="V1534" s="55"/>
      <c r="W1534" s="55"/>
      <c r="X1534" s="55"/>
      <c r="Y1534" s="55"/>
      <c r="Z1534" s="55"/>
      <c r="BR1534" s="161"/>
    </row>
    <row r="1535" spans="12:70" x14ac:dyDescent="0.25">
      <c r="L1535" s="55"/>
      <c r="M1535" s="55"/>
      <c r="N1535" s="55"/>
      <c r="O1535" s="55"/>
      <c r="P1535" s="55"/>
      <c r="Q1535" s="55"/>
      <c r="R1535" s="55"/>
      <c r="S1535" s="55"/>
      <c r="T1535" s="55"/>
      <c r="U1535" s="55"/>
      <c r="V1535" s="55"/>
      <c r="W1535" s="55"/>
      <c r="X1535" s="55"/>
      <c r="Y1535" s="55"/>
      <c r="Z1535" s="55"/>
      <c r="BR1535" s="161"/>
    </row>
    <row r="1536" spans="12:70" x14ac:dyDescent="0.25">
      <c r="L1536" s="55"/>
      <c r="M1536" s="55"/>
      <c r="N1536" s="55"/>
      <c r="O1536" s="55"/>
      <c r="P1536" s="55"/>
      <c r="Q1536" s="55"/>
      <c r="R1536" s="55"/>
      <c r="S1536" s="55"/>
      <c r="T1536" s="55"/>
      <c r="U1536" s="55"/>
      <c r="V1536" s="55"/>
      <c r="W1536" s="55"/>
      <c r="X1536" s="55"/>
      <c r="Y1536" s="55"/>
      <c r="Z1536" s="55"/>
      <c r="BR1536" s="161"/>
    </row>
    <row r="1537" spans="12:70" x14ac:dyDescent="0.25">
      <c r="L1537" s="55"/>
      <c r="M1537" s="55"/>
      <c r="N1537" s="55"/>
      <c r="O1537" s="55"/>
      <c r="P1537" s="55"/>
      <c r="Q1537" s="55"/>
      <c r="R1537" s="55"/>
      <c r="S1537" s="55"/>
      <c r="T1537" s="55"/>
      <c r="U1537" s="55"/>
      <c r="V1537" s="55"/>
      <c r="W1537" s="55"/>
      <c r="X1537" s="55"/>
      <c r="Y1537" s="55"/>
      <c r="Z1537" s="55"/>
      <c r="BR1537" s="161"/>
    </row>
    <row r="1538" spans="12:70" x14ac:dyDescent="0.25">
      <c r="L1538" s="55"/>
      <c r="M1538" s="55"/>
      <c r="N1538" s="55"/>
      <c r="O1538" s="55"/>
      <c r="P1538" s="55"/>
      <c r="Q1538" s="55"/>
      <c r="R1538" s="55"/>
      <c r="S1538" s="55"/>
      <c r="T1538" s="55"/>
      <c r="U1538" s="55"/>
      <c r="V1538" s="55"/>
      <c r="W1538" s="55"/>
      <c r="X1538" s="55"/>
      <c r="Y1538" s="55"/>
      <c r="Z1538" s="55"/>
      <c r="BR1538" s="161"/>
    </row>
    <row r="1539" spans="12:70" x14ac:dyDescent="0.25">
      <c r="L1539" s="55"/>
      <c r="M1539" s="55"/>
      <c r="N1539" s="55"/>
      <c r="O1539" s="55"/>
      <c r="P1539" s="55"/>
      <c r="Q1539" s="55"/>
      <c r="R1539" s="55"/>
      <c r="S1539" s="55"/>
      <c r="T1539" s="55"/>
      <c r="U1539" s="55"/>
      <c r="V1539" s="55"/>
      <c r="W1539" s="55"/>
      <c r="X1539" s="55"/>
      <c r="Y1539" s="55"/>
      <c r="Z1539" s="55"/>
      <c r="BR1539" s="161"/>
    </row>
    <row r="1540" spans="12:70" x14ac:dyDescent="0.25">
      <c r="L1540" s="55"/>
      <c r="M1540" s="55"/>
      <c r="N1540" s="55"/>
      <c r="O1540" s="55"/>
      <c r="P1540" s="55"/>
      <c r="Q1540" s="55"/>
      <c r="R1540" s="55"/>
      <c r="S1540" s="55"/>
      <c r="T1540" s="55"/>
      <c r="U1540" s="55"/>
      <c r="V1540" s="55"/>
      <c r="W1540" s="55"/>
      <c r="X1540" s="55"/>
      <c r="Y1540" s="55"/>
      <c r="Z1540" s="55"/>
      <c r="BR1540" s="161"/>
    </row>
    <row r="1541" spans="12:70" x14ac:dyDescent="0.25">
      <c r="L1541" s="55"/>
      <c r="M1541" s="55"/>
      <c r="N1541" s="55"/>
      <c r="O1541" s="55"/>
      <c r="P1541" s="55"/>
      <c r="Q1541" s="55"/>
      <c r="R1541" s="55"/>
      <c r="S1541" s="55"/>
      <c r="T1541" s="55"/>
      <c r="U1541" s="55"/>
      <c r="V1541" s="55"/>
      <c r="W1541" s="55"/>
      <c r="X1541" s="55"/>
      <c r="Y1541" s="55"/>
      <c r="Z1541" s="55"/>
      <c r="BR1541" s="161"/>
    </row>
    <row r="1542" spans="12:70" x14ac:dyDescent="0.25">
      <c r="L1542" s="55"/>
      <c r="M1542" s="55"/>
      <c r="N1542" s="55"/>
      <c r="O1542" s="55"/>
      <c r="P1542" s="55"/>
      <c r="Q1542" s="55"/>
      <c r="R1542" s="55"/>
      <c r="S1542" s="55"/>
      <c r="T1542" s="55"/>
      <c r="U1542" s="55"/>
      <c r="V1542" s="55"/>
      <c r="W1542" s="55"/>
      <c r="X1542" s="55"/>
      <c r="Y1542" s="55"/>
      <c r="Z1542" s="55"/>
      <c r="BR1542" s="161"/>
    </row>
    <row r="1543" spans="12:70" x14ac:dyDescent="0.25">
      <c r="L1543" s="55"/>
      <c r="M1543" s="55"/>
      <c r="N1543" s="55"/>
      <c r="O1543" s="55"/>
      <c r="P1543" s="55"/>
      <c r="Q1543" s="55"/>
      <c r="R1543" s="55"/>
      <c r="S1543" s="55"/>
      <c r="T1543" s="55"/>
      <c r="U1543" s="55"/>
      <c r="V1543" s="55"/>
      <c r="W1543" s="55"/>
      <c r="X1543" s="55"/>
      <c r="Y1543" s="55"/>
      <c r="Z1543" s="55"/>
      <c r="BR1543" s="161"/>
    </row>
    <row r="1544" spans="12:70" x14ac:dyDescent="0.25">
      <c r="L1544" s="55"/>
      <c r="M1544" s="55"/>
      <c r="N1544" s="55"/>
      <c r="O1544" s="55"/>
      <c r="P1544" s="55"/>
      <c r="Q1544" s="55"/>
      <c r="R1544" s="55"/>
      <c r="S1544" s="55"/>
      <c r="T1544" s="55"/>
      <c r="U1544" s="55"/>
      <c r="V1544" s="55"/>
      <c r="W1544" s="55"/>
      <c r="X1544" s="55"/>
      <c r="Y1544" s="55"/>
      <c r="Z1544" s="55"/>
      <c r="BR1544" s="161"/>
    </row>
    <row r="1545" spans="12:70" x14ac:dyDescent="0.25">
      <c r="L1545" s="55"/>
      <c r="M1545" s="55"/>
      <c r="N1545" s="55"/>
      <c r="O1545" s="55"/>
      <c r="P1545" s="55"/>
      <c r="Q1545" s="55"/>
      <c r="R1545" s="55"/>
      <c r="S1545" s="55"/>
      <c r="T1545" s="55"/>
      <c r="U1545" s="55"/>
      <c r="V1545" s="55"/>
      <c r="W1545" s="55"/>
      <c r="X1545" s="55"/>
      <c r="Y1545" s="55"/>
      <c r="Z1545" s="55"/>
      <c r="BR1545" s="161"/>
    </row>
    <row r="1546" spans="12:70" x14ac:dyDescent="0.25">
      <c r="L1546" s="55"/>
      <c r="M1546" s="55"/>
      <c r="N1546" s="55"/>
      <c r="O1546" s="55"/>
      <c r="P1546" s="55"/>
      <c r="Q1546" s="55"/>
      <c r="R1546" s="55"/>
      <c r="S1546" s="55"/>
      <c r="T1546" s="55"/>
      <c r="U1546" s="55"/>
      <c r="V1546" s="55"/>
      <c r="W1546" s="55"/>
      <c r="X1546" s="55"/>
      <c r="Y1546" s="55"/>
      <c r="Z1546" s="55"/>
      <c r="BR1546" s="161"/>
    </row>
    <row r="1547" spans="12:70" x14ac:dyDescent="0.25">
      <c r="L1547" s="55"/>
      <c r="M1547" s="55"/>
      <c r="N1547" s="55"/>
      <c r="O1547" s="55"/>
      <c r="P1547" s="55"/>
      <c r="Q1547" s="55"/>
      <c r="R1547" s="55"/>
      <c r="S1547" s="55"/>
      <c r="T1547" s="55"/>
      <c r="U1547" s="55"/>
      <c r="V1547" s="55"/>
      <c r="W1547" s="55"/>
      <c r="X1547" s="55"/>
      <c r="Y1547" s="55"/>
      <c r="Z1547" s="55"/>
      <c r="BR1547" s="161"/>
    </row>
    <row r="1548" spans="12:70" x14ac:dyDescent="0.25">
      <c r="L1548" s="55"/>
      <c r="M1548" s="55"/>
      <c r="N1548" s="55"/>
      <c r="O1548" s="55"/>
      <c r="P1548" s="55"/>
      <c r="Q1548" s="55"/>
      <c r="R1548" s="55"/>
      <c r="S1548" s="55"/>
      <c r="T1548" s="55"/>
      <c r="U1548" s="55"/>
      <c r="V1548" s="55"/>
      <c r="W1548" s="55"/>
      <c r="X1548" s="55"/>
      <c r="Y1548" s="55"/>
      <c r="Z1548" s="55"/>
      <c r="BR1548" s="161"/>
    </row>
    <row r="1549" spans="12:70" x14ac:dyDescent="0.25">
      <c r="L1549" s="55"/>
      <c r="M1549" s="55"/>
      <c r="N1549" s="55"/>
      <c r="O1549" s="55"/>
      <c r="P1549" s="55"/>
      <c r="Q1549" s="55"/>
      <c r="R1549" s="55"/>
      <c r="S1549" s="55"/>
      <c r="T1549" s="55"/>
      <c r="U1549" s="55"/>
      <c r="V1549" s="55"/>
      <c r="W1549" s="55"/>
      <c r="X1549" s="55"/>
      <c r="Y1549" s="55"/>
      <c r="Z1549" s="55"/>
      <c r="BR1549" s="161"/>
    </row>
    <row r="1550" spans="12:70" x14ac:dyDescent="0.25">
      <c r="L1550" s="55"/>
      <c r="M1550" s="55"/>
      <c r="N1550" s="55"/>
      <c r="O1550" s="55"/>
      <c r="P1550" s="55"/>
      <c r="Q1550" s="55"/>
      <c r="R1550" s="55"/>
      <c r="S1550" s="55"/>
      <c r="T1550" s="55"/>
      <c r="U1550" s="55"/>
      <c r="V1550" s="55"/>
      <c r="W1550" s="55"/>
      <c r="X1550" s="55"/>
      <c r="Y1550" s="55"/>
      <c r="Z1550" s="55"/>
      <c r="BR1550" s="161"/>
    </row>
    <row r="1551" spans="12:70" x14ac:dyDescent="0.25">
      <c r="L1551" s="55"/>
      <c r="M1551" s="55"/>
      <c r="N1551" s="55"/>
      <c r="O1551" s="55"/>
      <c r="P1551" s="55"/>
      <c r="Q1551" s="55"/>
      <c r="R1551" s="55"/>
      <c r="S1551" s="55"/>
      <c r="T1551" s="55"/>
      <c r="U1551" s="55"/>
      <c r="V1551" s="55"/>
      <c r="W1551" s="55"/>
      <c r="X1551" s="55"/>
      <c r="Y1551" s="55"/>
      <c r="Z1551" s="55"/>
      <c r="BR1551" s="161"/>
    </row>
    <row r="1552" spans="12:70" x14ac:dyDescent="0.25">
      <c r="L1552" s="55"/>
      <c r="M1552" s="55"/>
      <c r="N1552" s="55"/>
      <c r="O1552" s="55"/>
      <c r="P1552" s="55"/>
      <c r="Q1552" s="55"/>
      <c r="R1552" s="55"/>
      <c r="S1552" s="55"/>
      <c r="T1552" s="55"/>
      <c r="U1552" s="55"/>
      <c r="V1552" s="55"/>
      <c r="W1552" s="55"/>
      <c r="X1552" s="55"/>
      <c r="Y1552" s="55"/>
      <c r="Z1552" s="55"/>
      <c r="BR1552" s="161"/>
    </row>
    <row r="1553" spans="12:70" x14ac:dyDescent="0.25">
      <c r="L1553" s="55"/>
      <c r="M1553" s="55"/>
      <c r="N1553" s="55"/>
      <c r="O1553" s="55"/>
      <c r="P1553" s="55"/>
      <c r="Q1553" s="55"/>
      <c r="R1553" s="55"/>
      <c r="S1553" s="55"/>
      <c r="T1553" s="55"/>
      <c r="U1553" s="55"/>
      <c r="V1553" s="55"/>
      <c r="W1553" s="55"/>
      <c r="X1553" s="55"/>
      <c r="Y1553" s="55"/>
      <c r="Z1553" s="55"/>
      <c r="BR1553" s="161"/>
    </row>
    <row r="1554" spans="12:70" x14ac:dyDescent="0.25">
      <c r="L1554" s="55"/>
      <c r="M1554" s="55"/>
      <c r="N1554" s="55"/>
      <c r="O1554" s="55"/>
      <c r="P1554" s="55"/>
      <c r="Q1554" s="55"/>
      <c r="R1554" s="55"/>
      <c r="S1554" s="55"/>
      <c r="T1554" s="55"/>
      <c r="U1554" s="55"/>
      <c r="V1554" s="55"/>
      <c r="W1554" s="55"/>
      <c r="X1554" s="55"/>
      <c r="Y1554" s="55"/>
      <c r="Z1554" s="55"/>
      <c r="BR1554" s="161"/>
    </row>
    <row r="1555" spans="12:70" x14ac:dyDescent="0.25">
      <c r="L1555" s="55"/>
      <c r="M1555" s="55"/>
      <c r="N1555" s="55"/>
      <c r="O1555" s="55"/>
      <c r="P1555" s="55"/>
      <c r="Q1555" s="55"/>
      <c r="R1555" s="55"/>
      <c r="S1555" s="55"/>
      <c r="T1555" s="55"/>
      <c r="U1555" s="55"/>
      <c r="V1555" s="55"/>
      <c r="W1555" s="55"/>
      <c r="X1555" s="55"/>
      <c r="Y1555" s="55"/>
      <c r="Z1555" s="55"/>
      <c r="BR1555" s="161"/>
    </row>
    <row r="1556" spans="12:70" x14ac:dyDescent="0.25">
      <c r="L1556" s="55"/>
      <c r="M1556" s="55"/>
      <c r="N1556" s="55"/>
      <c r="O1556" s="55"/>
      <c r="P1556" s="55"/>
      <c r="Q1556" s="55"/>
      <c r="R1556" s="55"/>
      <c r="S1556" s="55"/>
      <c r="T1556" s="55"/>
      <c r="U1556" s="55"/>
      <c r="V1556" s="55"/>
      <c r="W1556" s="55"/>
      <c r="X1556" s="55"/>
      <c r="Y1556" s="55"/>
      <c r="Z1556" s="55"/>
      <c r="BR1556" s="161"/>
    </row>
    <row r="1557" spans="12:70" x14ac:dyDescent="0.25">
      <c r="L1557" s="55"/>
      <c r="M1557" s="55"/>
      <c r="N1557" s="55"/>
      <c r="O1557" s="55"/>
      <c r="P1557" s="55"/>
      <c r="Q1557" s="55"/>
      <c r="R1557" s="55"/>
      <c r="S1557" s="55"/>
      <c r="T1557" s="55"/>
      <c r="U1557" s="55"/>
      <c r="V1557" s="55"/>
      <c r="W1557" s="55"/>
      <c r="X1557" s="55"/>
      <c r="Y1557" s="55"/>
      <c r="Z1557" s="55"/>
      <c r="BR1557" s="161"/>
    </row>
    <row r="1558" spans="12:70" x14ac:dyDescent="0.25">
      <c r="L1558" s="55"/>
      <c r="M1558" s="55"/>
      <c r="N1558" s="55"/>
      <c r="O1558" s="55"/>
      <c r="P1558" s="55"/>
      <c r="Q1558" s="55"/>
      <c r="R1558" s="55"/>
      <c r="S1558" s="55"/>
      <c r="T1558" s="55"/>
      <c r="U1558" s="55"/>
      <c r="V1558" s="55"/>
      <c r="W1558" s="55"/>
      <c r="X1558" s="55"/>
      <c r="Y1558" s="55"/>
      <c r="Z1558" s="55"/>
      <c r="BR1558" s="161"/>
    </row>
    <row r="1559" spans="12:70" x14ac:dyDescent="0.25">
      <c r="L1559" s="55"/>
      <c r="M1559" s="55"/>
      <c r="N1559" s="55"/>
      <c r="O1559" s="55"/>
      <c r="P1559" s="55"/>
      <c r="Q1559" s="55"/>
      <c r="R1559" s="55"/>
      <c r="S1559" s="55"/>
      <c r="T1559" s="55"/>
      <c r="U1559" s="55"/>
      <c r="V1559" s="55"/>
      <c r="W1559" s="55"/>
      <c r="X1559" s="55"/>
      <c r="Y1559" s="55"/>
      <c r="Z1559" s="55"/>
      <c r="BR1559" s="161"/>
    </row>
    <row r="1560" spans="12:70" x14ac:dyDescent="0.25">
      <c r="L1560" s="55"/>
      <c r="M1560" s="55"/>
      <c r="N1560" s="55"/>
      <c r="O1560" s="55"/>
      <c r="P1560" s="55"/>
      <c r="Q1560" s="55"/>
      <c r="R1560" s="55"/>
      <c r="S1560" s="55"/>
      <c r="T1560" s="55"/>
      <c r="U1560" s="55"/>
      <c r="V1560" s="55"/>
      <c r="W1560" s="55"/>
      <c r="X1560" s="55"/>
      <c r="Y1560" s="55"/>
      <c r="Z1560" s="55"/>
      <c r="BR1560" s="161"/>
    </row>
    <row r="1561" spans="12:70" x14ac:dyDescent="0.25">
      <c r="L1561" s="55"/>
      <c r="M1561" s="55"/>
      <c r="N1561" s="55"/>
      <c r="O1561" s="55"/>
      <c r="P1561" s="55"/>
      <c r="Q1561" s="55"/>
      <c r="R1561" s="55"/>
      <c r="S1561" s="55"/>
      <c r="T1561" s="55"/>
      <c r="U1561" s="55"/>
      <c r="V1561" s="55"/>
      <c r="W1561" s="55"/>
      <c r="X1561" s="55"/>
      <c r="Y1561" s="55"/>
      <c r="Z1561" s="55"/>
      <c r="BR1561" s="161"/>
    </row>
    <row r="1562" spans="12:70" x14ac:dyDescent="0.25">
      <c r="L1562" s="55"/>
      <c r="M1562" s="55"/>
      <c r="N1562" s="55"/>
      <c r="O1562" s="55"/>
      <c r="P1562" s="55"/>
      <c r="Q1562" s="55"/>
      <c r="R1562" s="55"/>
      <c r="S1562" s="55"/>
      <c r="T1562" s="55"/>
      <c r="U1562" s="55"/>
      <c r="V1562" s="55"/>
      <c r="W1562" s="55"/>
      <c r="X1562" s="55"/>
      <c r="Y1562" s="55"/>
      <c r="Z1562" s="55"/>
      <c r="BR1562" s="161"/>
    </row>
    <row r="1563" spans="12:70" x14ac:dyDescent="0.25">
      <c r="L1563" s="55"/>
      <c r="M1563" s="55"/>
      <c r="N1563" s="55"/>
      <c r="O1563" s="55"/>
      <c r="P1563" s="55"/>
      <c r="Q1563" s="55"/>
      <c r="R1563" s="55"/>
      <c r="S1563" s="55"/>
      <c r="T1563" s="55"/>
      <c r="U1563" s="55"/>
      <c r="V1563" s="55"/>
      <c r="W1563" s="55"/>
      <c r="X1563" s="55"/>
      <c r="Y1563" s="55"/>
      <c r="Z1563" s="55"/>
      <c r="BR1563" s="161"/>
    </row>
    <row r="1564" spans="12:70" x14ac:dyDescent="0.25">
      <c r="L1564" s="55"/>
      <c r="M1564" s="55"/>
      <c r="N1564" s="55"/>
      <c r="O1564" s="55"/>
      <c r="P1564" s="55"/>
      <c r="Q1564" s="55"/>
      <c r="R1564" s="55"/>
      <c r="S1564" s="55"/>
      <c r="T1564" s="55"/>
      <c r="U1564" s="55"/>
      <c r="V1564" s="55"/>
      <c r="W1564" s="55"/>
      <c r="X1564" s="55"/>
      <c r="Y1564" s="55"/>
      <c r="Z1564" s="55"/>
      <c r="BR1564" s="161"/>
    </row>
    <row r="1565" spans="12:70" x14ac:dyDescent="0.25">
      <c r="L1565" s="55"/>
      <c r="M1565" s="55"/>
      <c r="N1565" s="55"/>
      <c r="O1565" s="55"/>
      <c r="P1565" s="55"/>
      <c r="Q1565" s="55"/>
      <c r="R1565" s="55"/>
      <c r="S1565" s="55"/>
      <c r="T1565" s="55"/>
      <c r="U1565" s="55"/>
      <c r="V1565" s="55"/>
      <c r="W1565" s="55"/>
      <c r="X1565" s="55"/>
      <c r="Y1565" s="55"/>
      <c r="Z1565" s="55"/>
      <c r="BR1565" s="161"/>
    </row>
    <row r="1566" spans="12:70" x14ac:dyDescent="0.25">
      <c r="L1566" s="55"/>
      <c r="M1566" s="55"/>
      <c r="N1566" s="55"/>
      <c r="O1566" s="55"/>
      <c r="P1566" s="55"/>
      <c r="Q1566" s="55"/>
      <c r="R1566" s="55"/>
      <c r="S1566" s="55"/>
      <c r="T1566" s="55"/>
      <c r="U1566" s="55"/>
      <c r="V1566" s="55"/>
      <c r="W1566" s="55"/>
      <c r="X1566" s="55"/>
      <c r="Y1566" s="55"/>
      <c r="Z1566" s="55"/>
      <c r="BR1566" s="161"/>
    </row>
    <row r="1567" spans="12:70" x14ac:dyDescent="0.25">
      <c r="L1567" s="55"/>
      <c r="M1567" s="55"/>
      <c r="N1567" s="55"/>
      <c r="O1567" s="55"/>
      <c r="P1567" s="55"/>
      <c r="Q1567" s="55"/>
      <c r="R1567" s="55"/>
      <c r="S1567" s="55"/>
      <c r="T1567" s="55"/>
      <c r="U1567" s="55"/>
      <c r="V1567" s="55"/>
      <c r="W1567" s="55"/>
      <c r="X1567" s="55"/>
      <c r="Y1567" s="55"/>
      <c r="Z1567" s="55"/>
      <c r="BR1567" s="161"/>
    </row>
    <row r="1568" spans="12:70" x14ac:dyDescent="0.25">
      <c r="L1568" s="55"/>
      <c r="M1568" s="55"/>
      <c r="N1568" s="55"/>
      <c r="O1568" s="55"/>
      <c r="P1568" s="55"/>
      <c r="Q1568" s="55"/>
      <c r="R1568" s="55"/>
      <c r="S1568" s="55"/>
      <c r="T1568" s="55"/>
      <c r="U1568" s="55"/>
      <c r="V1568" s="55"/>
      <c r="W1568" s="55"/>
      <c r="X1568" s="55"/>
      <c r="Y1568" s="55"/>
      <c r="Z1568" s="55"/>
      <c r="BR1568" s="161"/>
    </row>
    <row r="1569" spans="12:70" x14ac:dyDescent="0.25">
      <c r="L1569" s="55"/>
      <c r="M1569" s="55"/>
      <c r="N1569" s="55"/>
      <c r="O1569" s="55"/>
      <c r="P1569" s="55"/>
      <c r="Q1569" s="55"/>
      <c r="R1569" s="55"/>
      <c r="S1569" s="55"/>
      <c r="T1569" s="55"/>
      <c r="U1569" s="55"/>
      <c r="V1569" s="55"/>
      <c r="W1569" s="55"/>
      <c r="X1569" s="55"/>
      <c r="Y1569" s="55"/>
      <c r="Z1569" s="55"/>
      <c r="BR1569" s="161"/>
    </row>
    <row r="1570" spans="12:70" x14ac:dyDescent="0.25">
      <c r="L1570" s="55"/>
      <c r="M1570" s="55"/>
      <c r="N1570" s="55"/>
      <c r="O1570" s="55"/>
      <c r="P1570" s="55"/>
      <c r="Q1570" s="55"/>
      <c r="R1570" s="55"/>
      <c r="S1570" s="55"/>
      <c r="T1570" s="55"/>
      <c r="U1570" s="55"/>
      <c r="V1570" s="55"/>
      <c r="W1570" s="55"/>
      <c r="X1570" s="55"/>
      <c r="Y1570" s="55"/>
      <c r="Z1570" s="55"/>
      <c r="BR1570" s="161"/>
    </row>
    <row r="1571" spans="12:70" x14ac:dyDescent="0.25">
      <c r="L1571" s="55"/>
      <c r="M1571" s="55"/>
      <c r="N1571" s="55"/>
      <c r="O1571" s="55"/>
      <c r="P1571" s="55"/>
      <c r="Q1571" s="55"/>
      <c r="R1571" s="55"/>
      <c r="S1571" s="55"/>
      <c r="T1571" s="55"/>
      <c r="U1571" s="55"/>
      <c r="V1571" s="55"/>
      <c r="W1571" s="55"/>
      <c r="X1571" s="55"/>
      <c r="Y1571" s="55"/>
      <c r="Z1571" s="55"/>
      <c r="BR1571" s="161"/>
    </row>
    <row r="1572" spans="12:70" x14ac:dyDescent="0.25">
      <c r="L1572" s="55"/>
      <c r="M1572" s="55"/>
      <c r="N1572" s="55"/>
      <c r="O1572" s="55"/>
      <c r="P1572" s="55"/>
      <c r="Q1572" s="55"/>
      <c r="R1572" s="55"/>
      <c r="S1572" s="55"/>
      <c r="T1572" s="55"/>
      <c r="U1572" s="55"/>
      <c r="V1572" s="55"/>
      <c r="W1572" s="55"/>
      <c r="X1572" s="55"/>
      <c r="Y1572" s="55"/>
      <c r="Z1572" s="55"/>
      <c r="BR1572" s="161"/>
    </row>
    <row r="1573" spans="12:70" x14ac:dyDescent="0.25">
      <c r="L1573" s="55"/>
      <c r="M1573" s="55"/>
      <c r="N1573" s="55"/>
      <c r="O1573" s="55"/>
      <c r="P1573" s="55"/>
      <c r="Q1573" s="55"/>
      <c r="R1573" s="55"/>
      <c r="S1573" s="55"/>
      <c r="T1573" s="55"/>
      <c r="U1573" s="55"/>
      <c r="V1573" s="55"/>
      <c r="W1573" s="55"/>
      <c r="X1573" s="55"/>
      <c r="Y1573" s="55"/>
      <c r="Z1573" s="55"/>
      <c r="BR1573" s="161"/>
    </row>
    <row r="1574" spans="12:70" x14ac:dyDescent="0.25">
      <c r="L1574" s="55"/>
      <c r="M1574" s="55"/>
      <c r="N1574" s="55"/>
      <c r="O1574" s="55"/>
      <c r="P1574" s="55"/>
      <c r="Q1574" s="55"/>
      <c r="R1574" s="55"/>
      <c r="S1574" s="55"/>
      <c r="T1574" s="55"/>
      <c r="U1574" s="55"/>
      <c r="V1574" s="55"/>
      <c r="W1574" s="55"/>
      <c r="X1574" s="55"/>
      <c r="Y1574" s="55"/>
      <c r="Z1574" s="55"/>
      <c r="BR1574" s="161"/>
    </row>
    <row r="1575" spans="12:70" x14ac:dyDescent="0.25">
      <c r="L1575" s="55"/>
      <c r="M1575" s="55"/>
      <c r="N1575" s="55"/>
      <c r="O1575" s="55"/>
      <c r="P1575" s="55"/>
      <c r="Q1575" s="55"/>
      <c r="R1575" s="55"/>
      <c r="S1575" s="55"/>
      <c r="T1575" s="55"/>
      <c r="U1575" s="55"/>
      <c r="V1575" s="55"/>
      <c r="W1575" s="55"/>
      <c r="X1575" s="55"/>
      <c r="Y1575" s="55"/>
      <c r="Z1575" s="55"/>
      <c r="BR1575" s="161"/>
    </row>
    <row r="1576" spans="12:70" x14ac:dyDescent="0.25">
      <c r="L1576" s="55"/>
      <c r="M1576" s="55"/>
      <c r="N1576" s="55"/>
      <c r="O1576" s="55"/>
      <c r="P1576" s="55"/>
      <c r="Q1576" s="55"/>
      <c r="R1576" s="55"/>
      <c r="S1576" s="55"/>
      <c r="T1576" s="55"/>
      <c r="U1576" s="55"/>
      <c r="V1576" s="55"/>
      <c r="W1576" s="55"/>
      <c r="X1576" s="55"/>
      <c r="Y1576" s="55"/>
      <c r="Z1576" s="55"/>
      <c r="BR1576" s="161"/>
    </row>
    <row r="1577" spans="12:70" x14ac:dyDescent="0.25">
      <c r="L1577" s="55"/>
      <c r="M1577" s="55"/>
      <c r="N1577" s="55"/>
      <c r="O1577" s="55"/>
      <c r="P1577" s="55"/>
      <c r="Q1577" s="55"/>
      <c r="R1577" s="55"/>
      <c r="S1577" s="55"/>
      <c r="T1577" s="55"/>
      <c r="U1577" s="55"/>
      <c r="V1577" s="55"/>
      <c r="W1577" s="55"/>
      <c r="X1577" s="55"/>
      <c r="Y1577" s="55"/>
      <c r="Z1577" s="55"/>
      <c r="BR1577" s="161"/>
    </row>
    <row r="1578" spans="12:70" x14ac:dyDescent="0.25">
      <c r="L1578" s="55"/>
      <c r="M1578" s="55"/>
      <c r="N1578" s="55"/>
      <c r="O1578" s="55"/>
      <c r="P1578" s="55"/>
      <c r="Q1578" s="55"/>
      <c r="R1578" s="55"/>
      <c r="S1578" s="55"/>
      <c r="T1578" s="55"/>
      <c r="U1578" s="55"/>
      <c r="V1578" s="55"/>
      <c r="W1578" s="55"/>
      <c r="X1578" s="55"/>
      <c r="Y1578" s="55"/>
      <c r="Z1578" s="55"/>
      <c r="BR1578" s="161"/>
    </row>
    <row r="1579" spans="12:70" x14ac:dyDescent="0.25">
      <c r="L1579" s="55"/>
      <c r="M1579" s="55"/>
      <c r="N1579" s="55"/>
      <c r="O1579" s="55"/>
      <c r="P1579" s="55"/>
      <c r="Q1579" s="55"/>
      <c r="R1579" s="55"/>
      <c r="S1579" s="55"/>
      <c r="T1579" s="55"/>
      <c r="U1579" s="55"/>
      <c r="V1579" s="55"/>
      <c r="W1579" s="55"/>
      <c r="X1579" s="55"/>
      <c r="Y1579" s="55"/>
      <c r="Z1579" s="55"/>
      <c r="BR1579" s="161"/>
    </row>
    <row r="1580" spans="12:70" x14ac:dyDescent="0.25">
      <c r="L1580" s="55"/>
      <c r="M1580" s="55"/>
      <c r="N1580" s="55"/>
      <c r="O1580" s="55"/>
      <c r="P1580" s="55"/>
      <c r="Q1580" s="55"/>
      <c r="R1580" s="55"/>
      <c r="S1580" s="55"/>
      <c r="T1580" s="55"/>
      <c r="U1580" s="55"/>
      <c r="V1580" s="55"/>
      <c r="W1580" s="55"/>
      <c r="X1580" s="55"/>
      <c r="Y1580" s="55"/>
      <c r="Z1580" s="55"/>
      <c r="BR1580" s="161"/>
    </row>
    <row r="1581" spans="12:70" x14ac:dyDescent="0.25">
      <c r="L1581" s="55"/>
      <c r="M1581" s="55"/>
      <c r="N1581" s="55"/>
      <c r="O1581" s="55"/>
      <c r="P1581" s="55"/>
      <c r="Q1581" s="55"/>
      <c r="R1581" s="55"/>
      <c r="S1581" s="55"/>
      <c r="T1581" s="55"/>
      <c r="U1581" s="55"/>
      <c r="V1581" s="55"/>
      <c r="W1581" s="55"/>
      <c r="X1581" s="55"/>
      <c r="Y1581" s="55"/>
      <c r="Z1581" s="55"/>
      <c r="BR1581" s="161"/>
    </row>
    <row r="1582" spans="12:70" x14ac:dyDescent="0.25">
      <c r="L1582" s="55"/>
      <c r="M1582" s="55"/>
      <c r="N1582" s="55"/>
      <c r="O1582" s="55"/>
      <c r="P1582" s="55"/>
      <c r="Q1582" s="55"/>
      <c r="R1582" s="55"/>
      <c r="S1582" s="55"/>
      <c r="T1582" s="55"/>
      <c r="U1582" s="55"/>
      <c r="V1582" s="55"/>
      <c r="W1582" s="55"/>
      <c r="X1582" s="55"/>
      <c r="Y1582" s="55"/>
      <c r="Z1582" s="55"/>
      <c r="BR1582" s="161"/>
    </row>
    <row r="1583" spans="12:70" x14ac:dyDescent="0.25">
      <c r="L1583" s="55"/>
      <c r="M1583" s="55"/>
      <c r="N1583" s="55"/>
      <c r="O1583" s="55"/>
      <c r="P1583" s="55"/>
      <c r="Q1583" s="55"/>
      <c r="R1583" s="55"/>
      <c r="S1583" s="55"/>
      <c r="T1583" s="55"/>
      <c r="U1583" s="55"/>
      <c r="V1583" s="55"/>
      <c r="W1583" s="55"/>
      <c r="X1583" s="55"/>
      <c r="Y1583" s="55"/>
      <c r="Z1583" s="55"/>
      <c r="BR1583" s="161"/>
    </row>
    <row r="1584" spans="12:70" x14ac:dyDescent="0.25">
      <c r="L1584" s="55"/>
      <c r="M1584" s="55"/>
      <c r="N1584" s="55"/>
      <c r="O1584" s="55"/>
      <c r="P1584" s="55"/>
      <c r="Q1584" s="55"/>
      <c r="R1584" s="55"/>
      <c r="S1584" s="55"/>
      <c r="T1584" s="55"/>
      <c r="U1584" s="55"/>
      <c r="V1584" s="55"/>
      <c r="W1584" s="55"/>
      <c r="X1584" s="55"/>
      <c r="Y1584" s="55"/>
      <c r="Z1584" s="55"/>
      <c r="BR1584" s="161"/>
    </row>
    <row r="1585" spans="12:70" x14ac:dyDescent="0.25">
      <c r="L1585" s="55"/>
      <c r="M1585" s="55"/>
      <c r="N1585" s="55"/>
      <c r="O1585" s="55"/>
      <c r="P1585" s="55"/>
      <c r="Q1585" s="55"/>
      <c r="R1585" s="55"/>
      <c r="S1585" s="55"/>
      <c r="T1585" s="55"/>
      <c r="U1585" s="55"/>
      <c r="V1585" s="55"/>
      <c r="W1585" s="55"/>
      <c r="X1585" s="55"/>
      <c r="Y1585" s="55"/>
      <c r="Z1585" s="55"/>
      <c r="BR1585" s="161"/>
    </row>
    <row r="1586" spans="12:70" x14ac:dyDescent="0.25">
      <c r="L1586" s="55"/>
      <c r="M1586" s="55"/>
      <c r="N1586" s="55"/>
      <c r="O1586" s="55"/>
      <c r="P1586" s="55"/>
      <c r="Q1586" s="55"/>
      <c r="R1586" s="55"/>
      <c r="S1586" s="55"/>
      <c r="T1586" s="55"/>
      <c r="U1586" s="55"/>
      <c r="V1586" s="55"/>
      <c r="W1586" s="55"/>
      <c r="X1586" s="55"/>
      <c r="Y1586" s="55"/>
      <c r="Z1586" s="55"/>
      <c r="BR1586" s="161"/>
    </row>
    <row r="1587" spans="12:70" x14ac:dyDescent="0.25">
      <c r="L1587" s="55"/>
      <c r="M1587" s="55"/>
      <c r="N1587" s="55"/>
      <c r="O1587" s="55"/>
      <c r="P1587" s="55"/>
      <c r="Q1587" s="55"/>
      <c r="R1587" s="55"/>
      <c r="S1587" s="55"/>
      <c r="T1587" s="55"/>
      <c r="U1587" s="55"/>
      <c r="V1587" s="55"/>
      <c r="W1587" s="55"/>
      <c r="X1587" s="55"/>
      <c r="Y1587" s="55"/>
      <c r="Z1587" s="55"/>
      <c r="BR1587" s="161"/>
    </row>
    <row r="1588" spans="12:70" x14ac:dyDescent="0.25">
      <c r="L1588" s="55"/>
      <c r="M1588" s="55"/>
      <c r="N1588" s="55"/>
      <c r="O1588" s="55"/>
      <c r="P1588" s="55"/>
      <c r="Q1588" s="55"/>
      <c r="R1588" s="55"/>
      <c r="S1588" s="55"/>
      <c r="T1588" s="55"/>
      <c r="U1588" s="55"/>
      <c r="V1588" s="55"/>
      <c r="W1588" s="55"/>
      <c r="X1588" s="55"/>
      <c r="Y1588" s="55"/>
      <c r="Z1588" s="55"/>
      <c r="BR1588" s="161"/>
    </row>
    <row r="1589" spans="12:70" x14ac:dyDescent="0.25">
      <c r="L1589" s="55"/>
      <c r="M1589" s="55"/>
      <c r="N1589" s="55"/>
      <c r="O1589" s="55"/>
      <c r="P1589" s="55"/>
      <c r="Q1589" s="55"/>
      <c r="R1589" s="55"/>
      <c r="S1589" s="55"/>
      <c r="T1589" s="55"/>
      <c r="U1589" s="55"/>
      <c r="V1589" s="55"/>
      <c r="W1589" s="55"/>
      <c r="X1589" s="55"/>
      <c r="Y1589" s="55"/>
      <c r="Z1589" s="55"/>
      <c r="BR1589" s="161"/>
    </row>
    <row r="1590" spans="12:70" x14ac:dyDescent="0.25">
      <c r="L1590" s="55"/>
      <c r="M1590" s="55"/>
      <c r="N1590" s="55"/>
      <c r="O1590" s="55"/>
      <c r="P1590" s="55"/>
      <c r="Q1590" s="55"/>
      <c r="R1590" s="55"/>
      <c r="S1590" s="55"/>
      <c r="T1590" s="55"/>
      <c r="U1590" s="55"/>
      <c r="V1590" s="55"/>
      <c r="W1590" s="55"/>
      <c r="X1590" s="55"/>
      <c r="Y1590" s="55"/>
      <c r="Z1590" s="55"/>
      <c r="BR1590" s="161"/>
    </row>
    <row r="1591" spans="12:70" x14ac:dyDescent="0.25">
      <c r="L1591" s="55"/>
      <c r="M1591" s="55"/>
      <c r="N1591" s="55"/>
      <c r="O1591" s="55"/>
      <c r="P1591" s="55"/>
      <c r="Q1591" s="55"/>
      <c r="R1591" s="55"/>
      <c r="S1591" s="55"/>
      <c r="T1591" s="55"/>
      <c r="U1591" s="55"/>
      <c r="V1591" s="55"/>
      <c r="W1591" s="55"/>
      <c r="X1591" s="55"/>
      <c r="Y1591" s="55"/>
      <c r="Z1591" s="55"/>
      <c r="BR1591" s="161"/>
    </row>
    <row r="1592" spans="12:70" x14ac:dyDescent="0.25">
      <c r="L1592" s="55"/>
      <c r="M1592" s="55"/>
      <c r="N1592" s="55"/>
      <c r="O1592" s="55"/>
      <c r="P1592" s="55"/>
      <c r="Q1592" s="55"/>
      <c r="R1592" s="55"/>
      <c r="S1592" s="55"/>
      <c r="T1592" s="55"/>
      <c r="U1592" s="55"/>
      <c r="V1592" s="55"/>
      <c r="W1592" s="55"/>
      <c r="X1592" s="55"/>
      <c r="Y1592" s="55"/>
      <c r="Z1592" s="55"/>
      <c r="BR1592" s="161"/>
    </row>
    <row r="1593" spans="12:70" x14ac:dyDescent="0.25">
      <c r="L1593" s="55"/>
      <c r="M1593" s="55"/>
      <c r="N1593" s="55"/>
      <c r="O1593" s="55"/>
      <c r="P1593" s="55"/>
      <c r="Q1593" s="55"/>
      <c r="R1593" s="55"/>
      <c r="S1593" s="55"/>
      <c r="T1593" s="55"/>
      <c r="U1593" s="55"/>
      <c r="V1593" s="55"/>
      <c r="W1593" s="55"/>
      <c r="X1593" s="55"/>
      <c r="Y1593" s="55"/>
      <c r="Z1593" s="55"/>
      <c r="BR1593" s="161"/>
    </row>
    <row r="1594" spans="12:70" x14ac:dyDescent="0.25">
      <c r="L1594" s="55"/>
      <c r="M1594" s="55"/>
      <c r="N1594" s="55"/>
      <c r="O1594" s="55"/>
      <c r="P1594" s="55"/>
      <c r="Q1594" s="55"/>
      <c r="R1594" s="55"/>
      <c r="S1594" s="55"/>
      <c r="T1594" s="55"/>
      <c r="U1594" s="55"/>
      <c r="V1594" s="55"/>
      <c r="W1594" s="55"/>
      <c r="X1594" s="55"/>
      <c r="Y1594" s="55"/>
      <c r="Z1594" s="55"/>
      <c r="BR1594" s="161"/>
    </row>
    <row r="1595" spans="12:70" x14ac:dyDescent="0.25">
      <c r="L1595" s="55"/>
      <c r="M1595" s="55"/>
      <c r="N1595" s="55"/>
      <c r="O1595" s="55"/>
      <c r="P1595" s="55"/>
      <c r="Q1595" s="55"/>
      <c r="R1595" s="55"/>
      <c r="S1595" s="55"/>
      <c r="T1595" s="55"/>
      <c r="U1595" s="55"/>
      <c r="V1595" s="55"/>
      <c r="W1595" s="55"/>
      <c r="X1595" s="55"/>
      <c r="Y1595" s="55"/>
      <c r="Z1595" s="55"/>
      <c r="BR1595" s="161"/>
    </row>
    <row r="1596" spans="12:70" x14ac:dyDescent="0.25">
      <c r="L1596" s="55"/>
      <c r="M1596" s="55"/>
      <c r="N1596" s="55"/>
      <c r="O1596" s="55"/>
      <c r="P1596" s="55"/>
      <c r="Q1596" s="55"/>
      <c r="R1596" s="55"/>
      <c r="S1596" s="55"/>
      <c r="T1596" s="55"/>
      <c r="U1596" s="55"/>
      <c r="V1596" s="55"/>
      <c r="W1596" s="55"/>
      <c r="X1596" s="55"/>
      <c r="Y1596" s="55"/>
      <c r="Z1596" s="55"/>
      <c r="BR1596" s="161"/>
    </row>
    <row r="1597" spans="12:70" x14ac:dyDescent="0.25">
      <c r="L1597" s="55"/>
      <c r="M1597" s="55"/>
      <c r="N1597" s="55"/>
      <c r="O1597" s="55"/>
      <c r="P1597" s="55"/>
      <c r="Q1597" s="55"/>
      <c r="R1597" s="55"/>
      <c r="S1597" s="55"/>
      <c r="T1597" s="55"/>
      <c r="U1597" s="55"/>
      <c r="V1597" s="55"/>
      <c r="W1597" s="55"/>
      <c r="X1597" s="55"/>
      <c r="Y1597" s="55"/>
      <c r="Z1597" s="55"/>
      <c r="BR1597" s="161"/>
    </row>
    <row r="1598" spans="12:70" x14ac:dyDescent="0.25">
      <c r="L1598" s="55"/>
      <c r="M1598" s="55"/>
      <c r="N1598" s="55"/>
      <c r="O1598" s="55"/>
      <c r="P1598" s="55"/>
      <c r="Q1598" s="55"/>
      <c r="R1598" s="55"/>
      <c r="S1598" s="55"/>
      <c r="T1598" s="55"/>
      <c r="U1598" s="55"/>
      <c r="V1598" s="55"/>
      <c r="W1598" s="55"/>
      <c r="X1598" s="55"/>
      <c r="Y1598" s="55"/>
      <c r="Z1598" s="55"/>
      <c r="BR1598" s="161"/>
    </row>
    <row r="1599" spans="12:70" x14ac:dyDescent="0.25">
      <c r="L1599" s="55"/>
      <c r="M1599" s="55"/>
      <c r="N1599" s="55"/>
      <c r="O1599" s="55"/>
      <c r="P1599" s="55"/>
      <c r="Q1599" s="55"/>
      <c r="R1599" s="55"/>
      <c r="S1599" s="55"/>
      <c r="T1599" s="55"/>
      <c r="U1599" s="55"/>
      <c r="V1599" s="55"/>
      <c r="W1599" s="55"/>
      <c r="X1599" s="55"/>
      <c r="Y1599" s="55"/>
      <c r="Z1599" s="55"/>
      <c r="BR1599" s="161"/>
    </row>
    <row r="1600" spans="12:70" x14ac:dyDescent="0.25">
      <c r="L1600" s="55"/>
      <c r="M1600" s="55"/>
      <c r="N1600" s="55"/>
      <c r="O1600" s="55"/>
      <c r="P1600" s="55"/>
      <c r="Q1600" s="55"/>
      <c r="R1600" s="55"/>
      <c r="S1600" s="55"/>
      <c r="T1600" s="55"/>
      <c r="U1600" s="55"/>
      <c r="V1600" s="55"/>
      <c r="W1600" s="55"/>
      <c r="X1600" s="55"/>
      <c r="Y1600" s="55"/>
      <c r="Z1600" s="55"/>
      <c r="BR1600" s="161"/>
    </row>
    <row r="1601" spans="12:70" x14ac:dyDescent="0.25">
      <c r="L1601" s="55"/>
      <c r="M1601" s="55"/>
      <c r="N1601" s="55"/>
      <c r="O1601" s="55"/>
      <c r="P1601" s="55"/>
      <c r="Q1601" s="55"/>
      <c r="R1601" s="55"/>
      <c r="S1601" s="55"/>
      <c r="T1601" s="55"/>
      <c r="U1601" s="55"/>
      <c r="V1601" s="55"/>
      <c r="W1601" s="55"/>
      <c r="X1601" s="55"/>
      <c r="Y1601" s="55"/>
      <c r="Z1601" s="55"/>
      <c r="BR1601" s="161"/>
    </row>
    <row r="1602" spans="12:70" x14ac:dyDescent="0.25">
      <c r="L1602" s="55"/>
      <c r="M1602" s="55"/>
      <c r="N1602" s="55"/>
      <c r="O1602" s="55"/>
      <c r="P1602" s="55"/>
      <c r="Q1602" s="55"/>
      <c r="R1602" s="55"/>
      <c r="S1602" s="55"/>
      <c r="T1602" s="55"/>
      <c r="U1602" s="55"/>
      <c r="V1602" s="55"/>
      <c r="W1602" s="55"/>
      <c r="X1602" s="55"/>
      <c r="Y1602" s="55"/>
      <c r="Z1602" s="55"/>
      <c r="BR1602" s="161"/>
    </row>
    <row r="1603" spans="12:70" x14ac:dyDescent="0.25">
      <c r="L1603" s="55"/>
      <c r="M1603" s="55"/>
      <c r="N1603" s="55"/>
      <c r="O1603" s="55"/>
      <c r="P1603" s="55"/>
      <c r="Q1603" s="55"/>
      <c r="R1603" s="55"/>
      <c r="S1603" s="55"/>
      <c r="T1603" s="55"/>
      <c r="U1603" s="55"/>
      <c r="V1603" s="55"/>
      <c r="W1603" s="55"/>
      <c r="X1603" s="55"/>
      <c r="Y1603" s="55"/>
      <c r="Z1603" s="55"/>
      <c r="BR1603" s="161"/>
    </row>
    <row r="1604" spans="12:70" x14ac:dyDescent="0.25">
      <c r="L1604" s="55"/>
      <c r="M1604" s="55"/>
      <c r="N1604" s="55"/>
      <c r="O1604" s="55"/>
      <c r="P1604" s="55"/>
      <c r="Q1604" s="55"/>
      <c r="R1604" s="55"/>
      <c r="S1604" s="55"/>
      <c r="T1604" s="55"/>
      <c r="U1604" s="55"/>
      <c r="V1604" s="55"/>
      <c r="W1604" s="55"/>
      <c r="X1604" s="55"/>
      <c r="Y1604" s="55"/>
      <c r="Z1604" s="55"/>
      <c r="BR1604" s="161"/>
    </row>
    <row r="1605" spans="12:70" x14ac:dyDescent="0.25">
      <c r="L1605" s="55"/>
      <c r="M1605" s="55"/>
      <c r="N1605" s="55"/>
      <c r="O1605" s="55"/>
      <c r="P1605" s="55"/>
      <c r="Q1605" s="55"/>
      <c r="R1605" s="55"/>
      <c r="S1605" s="55"/>
      <c r="T1605" s="55"/>
      <c r="U1605" s="55"/>
      <c r="V1605" s="55"/>
      <c r="W1605" s="55"/>
      <c r="X1605" s="55"/>
      <c r="Y1605" s="55"/>
      <c r="Z1605" s="55"/>
      <c r="BR1605" s="161"/>
    </row>
    <row r="1606" spans="12:70" x14ac:dyDescent="0.25">
      <c r="L1606" s="55"/>
      <c r="M1606" s="55"/>
      <c r="N1606" s="55"/>
      <c r="O1606" s="55"/>
      <c r="P1606" s="55"/>
      <c r="Q1606" s="55"/>
      <c r="R1606" s="55"/>
      <c r="S1606" s="55"/>
      <c r="T1606" s="55"/>
      <c r="U1606" s="55"/>
      <c r="V1606" s="55"/>
      <c r="W1606" s="55"/>
      <c r="X1606" s="55"/>
      <c r="Y1606" s="55"/>
      <c r="Z1606" s="55"/>
      <c r="BR1606" s="161"/>
    </row>
    <row r="1607" spans="12:70" x14ac:dyDescent="0.25">
      <c r="L1607" s="55"/>
      <c r="M1607" s="55"/>
      <c r="N1607" s="55"/>
      <c r="O1607" s="55"/>
      <c r="P1607" s="55"/>
      <c r="Q1607" s="55"/>
      <c r="R1607" s="55"/>
      <c r="S1607" s="55"/>
      <c r="T1607" s="55"/>
      <c r="U1607" s="55"/>
      <c r="V1607" s="55"/>
      <c r="W1607" s="55"/>
      <c r="X1607" s="55"/>
      <c r="Y1607" s="55"/>
      <c r="Z1607" s="55"/>
      <c r="BR1607" s="161"/>
    </row>
    <row r="1608" spans="12:70" x14ac:dyDescent="0.25">
      <c r="L1608" s="55"/>
      <c r="M1608" s="55"/>
      <c r="N1608" s="55"/>
      <c r="O1608" s="55"/>
      <c r="P1608" s="55"/>
      <c r="Q1608" s="55"/>
      <c r="R1608" s="55"/>
      <c r="S1608" s="55"/>
      <c r="T1608" s="55"/>
      <c r="U1608" s="55"/>
      <c r="V1608" s="55"/>
      <c r="W1608" s="55"/>
      <c r="X1608" s="55"/>
      <c r="Y1608" s="55"/>
      <c r="Z1608" s="55"/>
      <c r="BR1608" s="161"/>
    </row>
    <row r="1609" spans="12:70" x14ac:dyDescent="0.25">
      <c r="L1609" s="55"/>
      <c r="M1609" s="55"/>
      <c r="N1609" s="55"/>
      <c r="O1609" s="55"/>
      <c r="P1609" s="55"/>
      <c r="Q1609" s="55"/>
      <c r="R1609" s="55"/>
      <c r="S1609" s="55"/>
      <c r="T1609" s="55"/>
      <c r="U1609" s="55"/>
      <c r="V1609" s="55"/>
      <c r="W1609" s="55"/>
      <c r="X1609" s="55"/>
      <c r="Y1609" s="55"/>
      <c r="Z1609" s="55"/>
      <c r="BR1609" s="161"/>
    </row>
    <row r="1610" spans="12:70" x14ac:dyDescent="0.25">
      <c r="L1610" s="55"/>
      <c r="M1610" s="55"/>
      <c r="N1610" s="55"/>
      <c r="O1610" s="55"/>
      <c r="P1610" s="55"/>
      <c r="Q1610" s="55"/>
      <c r="R1610" s="55"/>
      <c r="S1610" s="55"/>
      <c r="T1610" s="55"/>
      <c r="U1610" s="55"/>
      <c r="V1610" s="55"/>
      <c r="W1610" s="55"/>
      <c r="X1610" s="55"/>
      <c r="Y1610" s="55"/>
      <c r="Z1610" s="55"/>
      <c r="BR1610" s="161"/>
    </row>
    <row r="1611" spans="12:70" x14ac:dyDescent="0.25">
      <c r="L1611" s="55"/>
      <c r="M1611" s="55"/>
      <c r="N1611" s="55"/>
      <c r="O1611" s="55"/>
      <c r="P1611" s="55"/>
      <c r="Q1611" s="55"/>
      <c r="R1611" s="55"/>
      <c r="S1611" s="55"/>
      <c r="T1611" s="55"/>
      <c r="U1611" s="55"/>
      <c r="V1611" s="55"/>
      <c r="W1611" s="55"/>
      <c r="X1611" s="55"/>
      <c r="Y1611" s="55"/>
      <c r="Z1611" s="55"/>
      <c r="BR1611" s="161"/>
    </row>
    <row r="1612" spans="12:70" x14ac:dyDescent="0.25">
      <c r="L1612" s="55"/>
      <c r="M1612" s="55"/>
      <c r="N1612" s="55"/>
      <c r="O1612" s="55"/>
      <c r="P1612" s="55"/>
      <c r="Q1612" s="55"/>
      <c r="R1612" s="55"/>
      <c r="S1612" s="55"/>
      <c r="T1612" s="55"/>
      <c r="U1612" s="55"/>
      <c r="V1612" s="55"/>
      <c r="W1612" s="55"/>
      <c r="X1612" s="55"/>
      <c r="Y1612" s="55"/>
      <c r="Z1612" s="55"/>
      <c r="BR1612" s="161"/>
    </row>
    <row r="1613" spans="12:70" x14ac:dyDescent="0.25">
      <c r="L1613" s="55"/>
      <c r="M1613" s="55"/>
      <c r="N1613" s="55"/>
      <c r="O1613" s="55"/>
      <c r="P1613" s="55"/>
      <c r="Q1613" s="55"/>
      <c r="R1613" s="55"/>
      <c r="S1613" s="55"/>
      <c r="T1613" s="55"/>
      <c r="U1613" s="55"/>
      <c r="V1613" s="55"/>
      <c r="W1613" s="55"/>
      <c r="X1613" s="55"/>
      <c r="Y1613" s="55"/>
      <c r="Z1613" s="55"/>
      <c r="BR1613" s="161"/>
    </row>
    <row r="1614" spans="12:70" x14ac:dyDescent="0.25">
      <c r="L1614" s="55"/>
      <c r="M1614" s="55"/>
      <c r="N1614" s="55"/>
      <c r="O1614" s="55"/>
      <c r="P1614" s="55"/>
      <c r="Q1614" s="55"/>
      <c r="R1614" s="55"/>
      <c r="S1614" s="55"/>
      <c r="T1614" s="55"/>
      <c r="U1614" s="55"/>
      <c r="V1614" s="55"/>
      <c r="W1614" s="55"/>
      <c r="X1614" s="55"/>
      <c r="Y1614" s="55"/>
      <c r="Z1614" s="55"/>
      <c r="BR1614" s="161"/>
    </row>
    <row r="1615" spans="12:70" x14ac:dyDescent="0.25">
      <c r="L1615" s="55"/>
      <c r="M1615" s="55"/>
      <c r="N1615" s="55"/>
      <c r="O1615" s="55"/>
      <c r="P1615" s="55"/>
      <c r="Q1615" s="55"/>
      <c r="R1615" s="55"/>
      <c r="S1615" s="55"/>
      <c r="T1615" s="55"/>
      <c r="U1615" s="55"/>
      <c r="V1615" s="55"/>
      <c r="W1615" s="55"/>
      <c r="X1615" s="55"/>
      <c r="Y1615" s="55"/>
      <c r="Z1615" s="55"/>
      <c r="BR1615" s="161"/>
    </row>
    <row r="1616" spans="12:70" x14ac:dyDescent="0.25">
      <c r="L1616" s="55"/>
      <c r="M1616" s="55"/>
      <c r="N1616" s="55"/>
      <c r="O1616" s="55"/>
      <c r="P1616" s="55"/>
      <c r="Q1616" s="55"/>
      <c r="R1616" s="55"/>
      <c r="S1616" s="55"/>
      <c r="T1616" s="55"/>
      <c r="U1616" s="55"/>
      <c r="V1616" s="55"/>
      <c r="W1616" s="55"/>
      <c r="X1616" s="55"/>
      <c r="Y1616" s="55"/>
      <c r="Z1616" s="55"/>
      <c r="BR1616" s="161"/>
    </row>
    <row r="1617" spans="12:70" x14ac:dyDescent="0.25">
      <c r="L1617" s="55"/>
      <c r="M1617" s="55"/>
      <c r="N1617" s="55"/>
      <c r="O1617" s="55"/>
      <c r="P1617" s="55"/>
      <c r="Q1617" s="55"/>
      <c r="R1617" s="55"/>
      <c r="S1617" s="55"/>
      <c r="T1617" s="55"/>
      <c r="U1617" s="55"/>
      <c r="V1617" s="55"/>
      <c r="W1617" s="55"/>
      <c r="X1617" s="55"/>
      <c r="Y1617" s="55"/>
      <c r="Z1617" s="55"/>
      <c r="BR1617" s="161"/>
    </row>
    <row r="1618" spans="12:70" x14ac:dyDescent="0.25">
      <c r="L1618" s="55"/>
      <c r="M1618" s="55"/>
      <c r="N1618" s="55"/>
      <c r="O1618" s="55"/>
      <c r="P1618" s="55"/>
      <c r="Q1618" s="55"/>
      <c r="R1618" s="55"/>
      <c r="S1618" s="55"/>
      <c r="T1618" s="55"/>
      <c r="U1618" s="55"/>
      <c r="V1618" s="55"/>
      <c r="W1618" s="55"/>
      <c r="X1618" s="55"/>
      <c r="Y1618" s="55"/>
      <c r="Z1618" s="55"/>
      <c r="BR1618" s="161"/>
    </row>
    <row r="1619" spans="12:70" x14ac:dyDescent="0.25">
      <c r="L1619" s="55"/>
      <c r="M1619" s="55"/>
      <c r="N1619" s="55"/>
      <c r="O1619" s="55"/>
      <c r="P1619" s="55"/>
      <c r="Q1619" s="55"/>
      <c r="R1619" s="55"/>
      <c r="S1619" s="55"/>
      <c r="T1619" s="55"/>
      <c r="U1619" s="55"/>
      <c r="V1619" s="55"/>
      <c r="W1619" s="55"/>
      <c r="X1619" s="55"/>
      <c r="Y1619" s="55"/>
      <c r="Z1619" s="55"/>
      <c r="BR1619" s="161"/>
    </row>
    <row r="1620" spans="12:70" x14ac:dyDescent="0.25">
      <c r="L1620" s="55"/>
      <c r="M1620" s="55"/>
      <c r="N1620" s="55"/>
      <c r="O1620" s="55"/>
      <c r="P1620" s="55"/>
      <c r="Q1620" s="55"/>
      <c r="R1620" s="55"/>
      <c r="S1620" s="55"/>
      <c r="T1620" s="55"/>
      <c r="U1620" s="55"/>
      <c r="V1620" s="55"/>
      <c r="W1620" s="55"/>
      <c r="X1620" s="55"/>
      <c r="Y1620" s="55"/>
      <c r="Z1620" s="55"/>
      <c r="BR1620" s="161"/>
    </row>
    <row r="1621" spans="12:70" x14ac:dyDescent="0.25">
      <c r="L1621" s="55"/>
      <c r="M1621" s="55"/>
      <c r="N1621" s="55"/>
      <c r="O1621" s="55"/>
      <c r="P1621" s="55"/>
      <c r="Q1621" s="55"/>
      <c r="R1621" s="55"/>
      <c r="S1621" s="55"/>
      <c r="T1621" s="55"/>
      <c r="U1621" s="55"/>
      <c r="V1621" s="55"/>
      <c r="W1621" s="55"/>
      <c r="X1621" s="55"/>
      <c r="Y1621" s="55"/>
      <c r="Z1621" s="55"/>
      <c r="BR1621" s="161"/>
    </row>
    <row r="1622" spans="12:70" x14ac:dyDescent="0.25">
      <c r="L1622" s="55"/>
      <c r="M1622" s="55"/>
      <c r="N1622" s="55"/>
      <c r="O1622" s="55"/>
      <c r="P1622" s="55"/>
      <c r="Q1622" s="55"/>
      <c r="R1622" s="55"/>
      <c r="S1622" s="55"/>
      <c r="T1622" s="55"/>
      <c r="U1622" s="55"/>
      <c r="V1622" s="55"/>
      <c r="W1622" s="55"/>
      <c r="X1622" s="55"/>
      <c r="Y1622" s="55"/>
      <c r="Z1622" s="55"/>
      <c r="BR1622" s="161"/>
    </row>
    <row r="1623" spans="12:70" x14ac:dyDescent="0.25">
      <c r="L1623" s="55"/>
      <c r="M1623" s="55"/>
      <c r="N1623" s="55"/>
      <c r="O1623" s="55"/>
      <c r="P1623" s="55"/>
      <c r="Q1623" s="55"/>
      <c r="R1623" s="55"/>
      <c r="S1623" s="55"/>
      <c r="T1623" s="55"/>
      <c r="U1623" s="55"/>
      <c r="V1623" s="55"/>
      <c r="W1623" s="55"/>
      <c r="X1623" s="55"/>
      <c r="Y1623" s="55"/>
      <c r="Z1623" s="55"/>
      <c r="BR1623" s="161"/>
    </row>
    <row r="1624" spans="12:70" x14ac:dyDescent="0.25">
      <c r="L1624" s="55"/>
      <c r="M1624" s="55"/>
      <c r="N1624" s="55"/>
      <c r="O1624" s="55"/>
      <c r="P1624" s="55"/>
      <c r="Q1624" s="55"/>
      <c r="R1624" s="55"/>
      <c r="S1624" s="55"/>
      <c r="T1624" s="55"/>
      <c r="U1624" s="55"/>
      <c r="V1624" s="55"/>
      <c r="W1624" s="55"/>
      <c r="X1624" s="55"/>
      <c r="Y1624" s="55"/>
      <c r="Z1624" s="55"/>
      <c r="BR1624" s="161"/>
    </row>
    <row r="1625" spans="12:70" x14ac:dyDescent="0.25">
      <c r="L1625" s="55"/>
      <c r="M1625" s="55"/>
      <c r="N1625" s="55"/>
      <c r="O1625" s="55"/>
      <c r="P1625" s="55"/>
      <c r="Q1625" s="55"/>
      <c r="R1625" s="55"/>
      <c r="S1625" s="55"/>
      <c r="T1625" s="55"/>
      <c r="U1625" s="55"/>
      <c r="V1625" s="55"/>
      <c r="W1625" s="55"/>
      <c r="X1625" s="55"/>
      <c r="Y1625" s="55"/>
      <c r="Z1625" s="55"/>
      <c r="BR1625" s="161"/>
    </row>
    <row r="1626" spans="12:70" x14ac:dyDescent="0.25">
      <c r="L1626" s="55"/>
      <c r="M1626" s="55"/>
      <c r="N1626" s="55"/>
      <c r="O1626" s="55"/>
      <c r="P1626" s="55"/>
      <c r="Q1626" s="55"/>
      <c r="R1626" s="55"/>
      <c r="S1626" s="55"/>
      <c r="T1626" s="55"/>
      <c r="U1626" s="55"/>
      <c r="V1626" s="55"/>
      <c r="W1626" s="55"/>
      <c r="X1626" s="55"/>
      <c r="Y1626" s="55"/>
      <c r="Z1626" s="55"/>
      <c r="BR1626" s="161"/>
    </row>
    <row r="1627" spans="12:70" x14ac:dyDescent="0.25">
      <c r="L1627" s="55"/>
      <c r="M1627" s="55"/>
      <c r="N1627" s="55"/>
      <c r="O1627" s="55"/>
      <c r="P1627" s="55"/>
      <c r="Q1627" s="55"/>
      <c r="R1627" s="55"/>
      <c r="S1627" s="55"/>
      <c r="T1627" s="55"/>
      <c r="U1627" s="55"/>
      <c r="V1627" s="55"/>
      <c r="W1627" s="55"/>
      <c r="X1627" s="55"/>
      <c r="Y1627" s="55"/>
      <c r="Z1627" s="55"/>
      <c r="BR1627" s="161"/>
    </row>
    <row r="1628" spans="12:70" x14ac:dyDescent="0.25">
      <c r="L1628" s="55"/>
      <c r="M1628" s="55"/>
      <c r="N1628" s="55"/>
      <c r="O1628" s="55"/>
      <c r="P1628" s="55"/>
      <c r="Q1628" s="55"/>
      <c r="R1628" s="55"/>
      <c r="S1628" s="55"/>
      <c r="T1628" s="55"/>
      <c r="U1628" s="55"/>
      <c r="V1628" s="55"/>
      <c r="W1628" s="55"/>
      <c r="X1628" s="55"/>
      <c r="Y1628" s="55"/>
      <c r="Z1628" s="55"/>
      <c r="BR1628" s="161"/>
    </row>
    <row r="1629" spans="12:70" x14ac:dyDescent="0.25">
      <c r="L1629" s="55"/>
      <c r="M1629" s="55"/>
      <c r="N1629" s="55"/>
      <c r="O1629" s="55"/>
      <c r="P1629" s="55"/>
      <c r="Q1629" s="55"/>
      <c r="R1629" s="55"/>
      <c r="S1629" s="55"/>
      <c r="T1629" s="55"/>
      <c r="U1629" s="55"/>
      <c r="V1629" s="55"/>
      <c r="W1629" s="55"/>
      <c r="X1629" s="55"/>
      <c r="Y1629" s="55"/>
      <c r="Z1629" s="55"/>
      <c r="BR1629" s="161"/>
    </row>
    <row r="1630" spans="12:70" x14ac:dyDescent="0.25">
      <c r="L1630" s="55"/>
      <c r="M1630" s="55"/>
      <c r="N1630" s="55"/>
      <c r="O1630" s="55"/>
      <c r="P1630" s="55"/>
      <c r="Q1630" s="55"/>
      <c r="R1630" s="55"/>
      <c r="S1630" s="55"/>
      <c r="T1630" s="55"/>
      <c r="U1630" s="55"/>
      <c r="V1630" s="55"/>
      <c r="W1630" s="55"/>
      <c r="X1630" s="55"/>
      <c r="Y1630" s="55"/>
      <c r="Z1630" s="55"/>
      <c r="BR1630" s="161"/>
    </row>
    <row r="1631" spans="12:70" x14ac:dyDescent="0.25">
      <c r="L1631" s="55"/>
      <c r="M1631" s="55"/>
      <c r="N1631" s="55"/>
      <c r="O1631" s="55"/>
      <c r="P1631" s="55"/>
      <c r="Q1631" s="55"/>
      <c r="R1631" s="55"/>
      <c r="S1631" s="55"/>
      <c r="T1631" s="55"/>
      <c r="U1631" s="55"/>
      <c r="V1631" s="55"/>
      <c r="W1631" s="55"/>
      <c r="X1631" s="55"/>
      <c r="Y1631" s="55"/>
      <c r="Z1631" s="55"/>
      <c r="BR1631" s="161"/>
    </row>
    <row r="1632" spans="12:70" x14ac:dyDescent="0.25">
      <c r="L1632" s="55"/>
      <c r="M1632" s="55"/>
      <c r="N1632" s="55"/>
      <c r="O1632" s="55"/>
      <c r="P1632" s="55"/>
      <c r="Q1632" s="55"/>
      <c r="R1632" s="55"/>
      <c r="S1632" s="55"/>
      <c r="T1632" s="55"/>
      <c r="U1632" s="55"/>
      <c r="V1632" s="55"/>
      <c r="W1632" s="55"/>
      <c r="X1632" s="55"/>
      <c r="Y1632" s="55"/>
      <c r="Z1632" s="55"/>
      <c r="BR1632" s="161"/>
    </row>
    <row r="1633" spans="12:70" x14ac:dyDescent="0.25">
      <c r="L1633" s="55"/>
      <c r="M1633" s="55"/>
      <c r="N1633" s="55"/>
      <c r="O1633" s="55"/>
      <c r="P1633" s="55"/>
      <c r="Q1633" s="55"/>
      <c r="R1633" s="55"/>
      <c r="S1633" s="55"/>
      <c r="T1633" s="55"/>
      <c r="U1633" s="55"/>
      <c r="V1633" s="55"/>
      <c r="W1633" s="55"/>
      <c r="X1633" s="55"/>
      <c r="Y1633" s="55"/>
      <c r="Z1633" s="55"/>
      <c r="BR1633" s="161"/>
    </row>
    <row r="1634" spans="12:70" x14ac:dyDescent="0.25">
      <c r="L1634" s="55"/>
      <c r="M1634" s="55"/>
      <c r="N1634" s="55"/>
      <c r="O1634" s="55"/>
      <c r="P1634" s="55"/>
      <c r="Q1634" s="55"/>
      <c r="R1634" s="55"/>
      <c r="S1634" s="55"/>
      <c r="T1634" s="55"/>
      <c r="U1634" s="55"/>
      <c r="V1634" s="55"/>
      <c r="W1634" s="55"/>
      <c r="X1634" s="55"/>
      <c r="Y1634" s="55"/>
      <c r="Z1634" s="55"/>
      <c r="BR1634" s="161"/>
    </row>
    <row r="1635" spans="12:70" x14ac:dyDescent="0.25">
      <c r="L1635" s="55"/>
      <c r="M1635" s="55"/>
      <c r="N1635" s="55"/>
      <c r="O1635" s="55"/>
      <c r="P1635" s="55"/>
      <c r="Q1635" s="55"/>
      <c r="R1635" s="55"/>
      <c r="S1635" s="55"/>
      <c r="T1635" s="55"/>
      <c r="U1635" s="55"/>
      <c r="V1635" s="55"/>
      <c r="W1635" s="55"/>
      <c r="X1635" s="55"/>
      <c r="Y1635" s="55"/>
      <c r="Z1635" s="55"/>
      <c r="BR1635" s="161"/>
    </row>
    <row r="1636" spans="12:70" x14ac:dyDescent="0.25">
      <c r="L1636" s="55"/>
      <c r="M1636" s="55"/>
      <c r="N1636" s="55"/>
      <c r="O1636" s="55"/>
      <c r="P1636" s="55"/>
      <c r="Q1636" s="55"/>
      <c r="R1636" s="55"/>
      <c r="S1636" s="55"/>
      <c r="T1636" s="55"/>
      <c r="U1636" s="55"/>
      <c r="V1636" s="55"/>
      <c r="W1636" s="55"/>
      <c r="X1636" s="55"/>
      <c r="Y1636" s="55"/>
      <c r="Z1636" s="55"/>
      <c r="BR1636" s="161"/>
    </row>
    <row r="1637" spans="12:70" x14ac:dyDescent="0.25">
      <c r="L1637" s="55"/>
      <c r="M1637" s="55"/>
      <c r="N1637" s="55"/>
      <c r="O1637" s="55"/>
      <c r="P1637" s="55"/>
      <c r="Q1637" s="55"/>
      <c r="R1637" s="55"/>
      <c r="S1637" s="55"/>
      <c r="T1637" s="55"/>
      <c r="U1637" s="55"/>
      <c r="V1637" s="55"/>
      <c r="W1637" s="55"/>
      <c r="X1637" s="55"/>
      <c r="Y1637" s="55"/>
      <c r="Z1637" s="55"/>
      <c r="BR1637" s="161"/>
    </row>
    <row r="1638" spans="12:70" x14ac:dyDescent="0.25">
      <c r="L1638" s="55"/>
      <c r="M1638" s="55"/>
      <c r="N1638" s="55"/>
      <c r="O1638" s="55"/>
      <c r="P1638" s="55"/>
      <c r="Q1638" s="55"/>
      <c r="R1638" s="55"/>
      <c r="S1638" s="55"/>
      <c r="T1638" s="55"/>
      <c r="U1638" s="55"/>
      <c r="V1638" s="55"/>
      <c r="W1638" s="55"/>
      <c r="X1638" s="55"/>
      <c r="Y1638" s="55"/>
      <c r="Z1638" s="55"/>
      <c r="BR1638" s="161"/>
    </row>
    <row r="1639" spans="12:70" x14ac:dyDescent="0.25">
      <c r="L1639" s="55"/>
      <c r="M1639" s="55"/>
      <c r="N1639" s="55"/>
      <c r="O1639" s="55"/>
      <c r="P1639" s="55"/>
      <c r="Q1639" s="55"/>
      <c r="R1639" s="55"/>
      <c r="S1639" s="55"/>
      <c r="T1639" s="55"/>
      <c r="U1639" s="55"/>
      <c r="V1639" s="55"/>
      <c r="W1639" s="55"/>
      <c r="X1639" s="55"/>
      <c r="Y1639" s="55"/>
      <c r="Z1639" s="55"/>
      <c r="BR1639" s="161"/>
    </row>
    <row r="1640" spans="12:70" x14ac:dyDescent="0.25">
      <c r="L1640" s="55"/>
      <c r="M1640" s="55"/>
      <c r="N1640" s="55"/>
      <c r="O1640" s="55"/>
      <c r="P1640" s="55"/>
      <c r="Q1640" s="55"/>
      <c r="R1640" s="55"/>
      <c r="S1640" s="55"/>
      <c r="T1640" s="55"/>
      <c r="U1640" s="55"/>
      <c r="V1640" s="55"/>
      <c r="W1640" s="55"/>
      <c r="X1640" s="55"/>
      <c r="Y1640" s="55"/>
      <c r="Z1640" s="55"/>
      <c r="BR1640" s="161"/>
    </row>
    <row r="1641" spans="12:70" x14ac:dyDescent="0.25">
      <c r="L1641" s="55"/>
      <c r="M1641" s="55"/>
      <c r="N1641" s="55"/>
      <c r="O1641" s="55"/>
      <c r="P1641" s="55"/>
      <c r="Q1641" s="55"/>
      <c r="R1641" s="55"/>
      <c r="S1641" s="55"/>
      <c r="T1641" s="55"/>
      <c r="U1641" s="55"/>
      <c r="V1641" s="55"/>
      <c r="W1641" s="55"/>
      <c r="X1641" s="55"/>
      <c r="Y1641" s="55"/>
      <c r="Z1641" s="55"/>
      <c r="BR1641" s="161"/>
    </row>
    <row r="1642" spans="12:70" x14ac:dyDescent="0.25">
      <c r="L1642" s="55"/>
      <c r="M1642" s="55"/>
      <c r="N1642" s="55"/>
      <c r="O1642" s="55"/>
      <c r="P1642" s="55"/>
      <c r="Q1642" s="55"/>
      <c r="R1642" s="55"/>
      <c r="S1642" s="55"/>
      <c r="T1642" s="55"/>
      <c r="U1642" s="55"/>
      <c r="V1642" s="55"/>
      <c r="W1642" s="55"/>
      <c r="X1642" s="55"/>
      <c r="Y1642" s="55"/>
      <c r="Z1642" s="55"/>
      <c r="BR1642" s="161"/>
    </row>
    <row r="1643" spans="12:70" x14ac:dyDescent="0.25">
      <c r="L1643" s="55"/>
      <c r="M1643" s="55"/>
      <c r="N1643" s="55"/>
      <c r="O1643" s="55"/>
      <c r="P1643" s="55"/>
      <c r="Q1643" s="55"/>
      <c r="R1643" s="55"/>
      <c r="S1643" s="55"/>
      <c r="T1643" s="55"/>
      <c r="U1643" s="55"/>
      <c r="V1643" s="55"/>
      <c r="W1643" s="55"/>
      <c r="X1643" s="55"/>
      <c r="Y1643" s="55"/>
      <c r="Z1643" s="55"/>
      <c r="BR1643" s="161"/>
    </row>
    <row r="1644" spans="12:70" x14ac:dyDescent="0.25">
      <c r="L1644" s="55"/>
      <c r="M1644" s="55"/>
      <c r="N1644" s="55"/>
      <c r="O1644" s="55"/>
      <c r="P1644" s="55"/>
      <c r="Q1644" s="55"/>
      <c r="R1644" s="55"/>
      <c r="S1644" s="55"/>
      <c r="T1644" s="55"/>
      <c r="U1644" s="55"/>
      <c r="V1644" s="55"/>
      <c r="W1644" s="55"/>
      <c r="X1644" s="55"/>
      <c r="Y1644" s="55"/>
      <c r="Z1644" s="55"/>
      <c r="BR1644" s="161"/>
    </row>
    <row r="1645" spans="12:70" x14ac:dyDescent="0.25">
      <c r="L1645" s="55"/>
      <c r="M1645" s="55"/>
      <c r="N1645" s="55"/>
      <c r="O1645" s="55"/>
      <c r="P1645" s="55"/>
      <c r="Q1645" s="55"/>
      <c r="R1645" s="55"/>
      <c r="S1645" s="55"/>
      <c r="T1645" s="55"/>
      <c r="U1645" s="55"/>
      <c r="V1645" s="55"/>
      <c r="W1645" s="55"/>
      <c r="X1645" s="55"/>
      <c r="Y1645" s="55"/>
      <c r="Z1645" s="55"/>
      <c r="BR1645" s="161"/>
    </row>
    <row r="1646" spans="12:70" x14ac:dyDescent="0.25">
      <c r="L1646" s="55"/>
      <c r="M1646" s="55"/>
      <c r="N1646" s="55"/>
      <c r="O1646" s="55"/>
      <c r="P1646" s="55"/>
      <c r="Q1646" s="55"/>
      <c r="R1646" s="55"/>
      <c r="S1646" s="55"/>
      <c r="T1646" s="55"/>
      <c r="U1646" s="55"/>
      <c r="V1646" s="55"/>
      <c r="W1646" s="55"/>
      <c r="X1646" s="55"/>
      <c r="Y1646" s="55"/>
      <c r="Z1646" s="55"/>
      <c r="BR1646" s="161"/>
    </row>
    <row r="1647" spans="12:70" x14ac:dyDescent="0.25">
      <c r="L1647" s="55"/>
      <c r="M1647" s="55"/>
      <c r="N1647" s="55"/>
      <c r="O1647" s="55"/>
      <c r="P1647" s="55"/>
      <c r="Q1647" s="55"/>
      <c r="R1647" s="55"/>
      <c r="S1647" s="55"/>
      <c r="T1647" s="55"/>
      <c r="U1647" s="55"/>
      <c r="V1647" s="55"/>
      <c r="W1647" s="55"/>
      <c r="X1647" s="55"/>
      <c r="Y1647" s="55"/>
      <c r="Z1647" s="55"/>
      <c r="BR1647" s="161"/>
    </row>
    <row r="1648" spans="12:70" x14ac:dyDescent="0.25">
      <c r="L1648" s="55"/>
      <c r="M1648" s="55"/>
      <c r="N1648" s="55"/>
      <c r="O1648" s="55"/>
      <c r="P1648" s="55"/>
      <c r="Q1648" s="55"/>
      <c r="R1648" s="55"/>
      <c r="S1648" s="55"/>
      <c r="T1648" s="55"/>
      <c r="U1648" s="55"/>
      <c r="V1648" s="55"/>
      <c r="W1648" s="55"/>
      <c r="X1648" s="55"/>
      <c r="Y1648" s="55"/>
      <c r="Z1648" s="55"/>
      <c r="BR1648" s="161"/>
    </row>
    <row r="1649" spans="12:70" x14ac:dyDescent="0.25">
      <c r="L1649" s="55"/>
      <c r="M1649" s="55"/>
      <c r="N1649" s="55"/>
      <c r="O1649" s="55"/>
      <c r="P1649" s="55"/>
      <c r="Q1649" s="55"/>
      <c r="R1649" s="55"/>
      <c r="S1649" s="55"/>
      <c r="T1649" s="55"/>
      <c r="U1649" s="55"/>
      <c r="V1649" s="55"/>
      <c r="W1649" s="55"/>
      <c r="X1649" s="55"/>
      <c r="Y1649" s="55"/>
      <c r="Z1649" s="55"/>
      <c r="BR1649" s="161"/>
    </row>
    <row r="1650" spans="12:70" x14ac:dyDescent="0.25">
      <c r="L1650" s="55"/>
      <c r="M1650" s="55"/>
      <c r="N1650" s="55"/>
      <c r="O1650" s="55"/>
      <c r="P1650" s="55"/>
      <c r="Q1650" s="55"/>
      <c r="R1650" s="55"/>
      <c r="S1650" s="55"/>
      <c r="T1650" s="55"/>
      <c r="U1650" s="55"/>
      <c r="V1650" s="55"/>
      <c r="W1650" s="55"/>
      <c r="X1650" s="55"/>
      <c r="Y1650" s="55"/>
      <c r="Z1650" s="55"/>
      <c r="BR1650" s="161"/>
    </row>
    <row r="1651" spans="12:70" x14ac:dyDescent="0.25">
      <c r="L1651" s="55"/>
      <c r="M1651" s="55"/>
      <c r="N1651" s="55"/>
      <c r="O1651" s="55"/>
      <c r="P1651" s="55"/>
      <c r="Q1651" s="55"/>
      <c r="R1651" s="55"/>
      <c r="S1651" s="55"/>
      <c r="T1651" s="55"/>
      <c r="U1651" s="55"/>
      <c r="V1651" s="55"/>
      <c r="W1651" s="55"/>
      <c r="X1651" s="55"/>
      <c r="Y1651" s="55"/>
      <c r="Z1651" s="55"/>
      <c r="BR1651" s="161"/>
    </row>
    <row r="1652" spans="12:70" x14ac:dyDescent="0.25">
      <c r="L1652" s="55"/>
      <c r="M1652" s="55"/>
      <c r="N1652" s="55"/>
      <c r="O1652" s="55"/>
      <c r="P1652" s="55"/>
      <c r="Q1652" s="55"/>
      <c r="R1652" s="55"/>
      <c r="S1652" s="55"/>
      <c r="T1652" s="55"/>
      <c r="U1652" s="55"/>
      <c r="V1652" s="55"/>
      <c r="W1652" s="55"/>
      <c r="X1652" s="55"/>
      <c r="Y1652" s="55"/>
      <c r="Z1652" s="55"/>
      <c r="BR1652" s="161"/>
    </row>
    <row r="1653" spans="12:70" x14ac:dyDescent="0.25">
      <c r="L1653" s="55"/>
      <c r="M1653" s="55"/>
      <c r="N1653" s="55"/>
      <c r="O1653" s="55"/>
      <c r="P1653" s="55"/>
      <c r="Q1653" s="55"/>
      <c r="R1653" s="55"/>
      <c r="S1653" s="55"/>
      <c r="T1653" s="55"/>
      <c r="U1653" s="55"/>
      <c r="V1653" s="55"/>
      <c r="W1653" s="55"/>
      <c r="X1653" s="55"/>
      <c r="Y1653" s="55"/>
      <c r="Z1653" s="55"/>
      <c r="BR1653" s="161"/>
    </row>
    <row r="1654" spans="12:70" x14ac:dyDescent="0.25">
      <c r="L1654" s="55"/>
      <c r="M1654" s="55"/>
      <c r="N1654" s="55"/>
      <c r="O1654" s="55"/>
      <c r="P1654" s="55"/>
      <c r="Q1654" s="55"/>
      <c r="R1654" s="55"/>
      <c r="S1654" s="55"/>
      <c r="T1654" s="55"/>
      <c r="U1654" s="55"/>
      <c r="V1654" s="55"/>
      <c r="W1654" s="55"/>
      <c r="X1654" s="55"/>
      <c r="Y1654" s="55"/>
      <c r="Z1654" s="55"/>
      <c r="BR1654" s="161"/>
    </row>
    <row r="1655" spans="12:70" x14ac:dyDescent="0.25">
      <c r="L1655" s="55"/>
      <c r="M1655" s="55"/>
      <c r="N1655" s="55"/>
      <c r="O1655" s="55"/>
      <c r="P1655" s="55"/>
      <c r="Q1655" s="55"/>
      <c r="R1655" s="55"/>
      <c r="S1655" s="55"/>
      <c r="T1655" s="55"/>
      <c r="U1655" s="55"/>
      <c r="V1655" s="55"/>
      <c r="W1655" s="55"/>
      <c r="X1655" s="55"/>
      <c r="Y1655" s="55"/>
      <c r="Z1655" s="55"/>
      <c r="BR1655" s="161"/>
    </row>
    <row r="1656" spans="12:70" x14ac:dyDescent="0.25">
      <c r="L1656" s="55"/>
      <c r="M1656" s="55"/>
      <c r="N1656" s="55"/>
      <c r="O1656" s="55"/>
      <c r="P1656" s="55"/>
      <c r="Q1656" s="55"/>
      <c r="R1656" s="55"/>
      <c r="S1656" s="55"/>
      <c r="T1656" s="55"/>
      <c r="U1656" s="55"/>
      <c r="V1656" s="55"/>
      <c r="W1656" s="55"/>
      <c r="X1656" s="55"/>
      <c r="Y1656" s="55"/>
      <c r="Z1656" s="55"/>
      <c r="BR1656" s="161"/>
    </row>
    <row r="1657" spans="12:70" x14ac:dyDescent="0.25">
      <c r="L1657" s="55"/>
      <c r="M1657" s="55"/>
      <c r="N1657" s="55"/>
      <c r="O1657" s="55"/>
      <c r="P1657" s="55"/>
      <c r="Q1657" s="55"/>
      <c r="R1657" s="55"/>
      <c r="S1657" s="55"/>
      <c r="T1657" s="55"/>
      <c r="U1657" s="55"/>
      <c r="V1657" s="55"/>
      <c r="W1657" s="55"/>
      <c r="X1657" s="55"/>
      <c r="Y1657" s="55"/>
      <c r="Z1657" s="55"/>
      <c r="BR1657" s="161"/>
    </row>
    <row r="1658" spans="12:70" x14ac:dyDescent="0.25">
      <c r="L1658" s="55"/>
      <c r="M1658" s="55"/>
      <c r="N1658" s="55"/>
      <c r="O1658" s="55"/>
      <c r="P1658" s="55"/>
      <c r="Q1658" s="55"/>
      <c r="R1658" s="55"/>
      <c r="S1658" s="55"/>
      <c r="T1658" s="55"/>
      <c r="U1658" s="55"/>
      <c r="V1658" s="55"/>
      <c r="W1658" s="55"/>
      <c r="X1658" s="55"/>
      <c r="Y1658" s="55"/>
      <c r="Z1658" s="55"/>
      <c r="BR1658" s="161"/>
    </row>
    <row r="1659" spans="12:70" x14ac:dyDescent="0.25">
      <c r="L1659" s="55"/>
      <c r="M1659" s="55"/>
      <c r="N1659" s="55"/>
      <c r="O1659" s="55"/>
      <c r="P1659" s="55"/>
      <c r="Q1659" s="55"/>
      <c r="R1659" s="55"/>
      <c r="S1659" s="55"/>
      <c r="T1659" s="55"/>
      <c r="U1659" s="55"/>
      <c r="V1659" s="55"/>
      <c r="W1659" s="55"/>
      <c r="X1659" s="55"/>
      <c r="Y1659" s="55"/>
      <c r="Z1659" s="55"/>
      <c r="BR1659" s="161"/>
    </row>
    <row r="1660" spans="12:70" x14ac:dyDescent="0.25">
      <c r="L1660" s="55"/>
      <c r="M1660" s="55"/>
      <c r="N1660" s="55"/>
      <c r="O1660" s="55"/>
      <c r="P1660" s="55"/>
      <c r="Q1660" s="55"/>
      <c r="R1660" s="55"/>
      <c r="S1660" s="55"/>
      <c r="T1660" s="55"/>
      <c r="U1660" s="55"/>
      <c r="V1660" s="55"/>
      <c r="W1660" s="55"/>
      <c r="X1660" s="55"/>
      <c r="Y1660" s="55"/>
      <c r="Z1660" s="55"/>
      <c r="BR1660" s="161"/>
    </row>
    <row r="1661" spans="12:70" x14ac:dyDescent="0.25">
      <c r="L1661" s="55"/>
      <c r="M1661" s="55"/>
      <c r="N1661" s="55"/>
      <c r="O1661" s="55"/>
      <c r="P1661" s="55"/>
      <c r="Q1661" s="55"/>
      <c r="R1661" s="55"/>
      <c r="S1661" s="55"/>
      <c r="T1661" s="55"/>
      <c r="U1661" s="55"/>
      <c r="V1661" s="55"/>
      <c r="W1661" s="55"/>
      <c r="X1661" s="55"/>
      <c r="Y1661" s="55"/>
      <c r="Z1661" s="55"/>
      <c r="BR1661" s="161"/>
    </row>
    <row r="1662" spans="12:70" x14ac:dyDescent="0.25">
      <c r="L1662" s="55"/>
      <c r="M1662" s="55"/>
      <c r="N1662" s="55"/>
      <c r="O1662" s="55"/>
      <c r="P1662" s="55"/>
      <c r="Q1662" s="55"/>
      <c r="R1662" s="55"/>
      <c r="S1662" s="55"/>
      <c r="T1662" s="55"/>
      <c r="U1662" s="55"/>
      <c r="V1662" s="55"/>
      <c r="W1662" s="55"/>
      <c r="X1662" s="55"/>
      <c r="Y1662" s="55"/>
      <c r="Z1662" s="55"/>
      <c r="BR1662" s="161"/>
    </row>
    <row r="1663" spans="12:70" x14ac:dyDescent="0.25">
      <c r="L1663" s="55"/>
      <c r="M1663" s="55"/>
      <c r="N1663" s="55"/>
      <c r="O1663" s="55"/>
      <c r="P1663" s="55"/>
      <c r="Q1663" s="55"/>
      <c r="R1663" s="55"/>
      <c r="S1663" s="55"/>
      <c r="T1663" s="55"/>
      <c r="U1663" s="55"/>
      <c r="V1663" s="55"/>
      <c r="W1663" s="55"/>
      <c r="X1663" s="55"/>
      <c r="Y1663" s="55"/>
      <c r="Z1663" s="55"/>
      <c r="BR1663" s="161"/>
    </row>
    <row r="1664" spans="12:70" x14ac:dyDescent="0.25">
      <c r="L1664" s="55"/>
      <c r="M1664" s="55"/>
      <c r="N1664" s="55"/>
      <c r="O1664" s="55"/>
      <c r="P1664" s="55"/>
      <c r="Q1664" s="55"/>
      <c r="R1664" s="55"/>
      <c r="S1664" s="55"/>
      <c r="T1664" s="55"/>
      <c r="U1664" s="55"/>
      <c r="V1664" s="55"/>
      <c r="W1664" s="55"/>
      <c r="X1664" s="55"/>
      <c r="Y1664" s="55"/>
      <c r="Z1664" s="55"/>
      <c r="BR1664" s="161"/>
    </row>
    <row r="1665" spans="12:70" x14ac:dyDescent="0.25">
      <c r="L1665" s="55"/>
      <c r="M1665" s="55"/>
      <c r="N1665" s="55"/>
      <c r="O1665" s="55"/>
      <c r="P1665" s="55"/>
      <c r="Q1665" s="55"/>
      <c r="R1665" s="55"/>
      <c r="S1665" s="55"/>
      <c r="T1665" s="55"/>
      <c r="U1665" s="55"/>
      <c r="V1665" s="55"/>
      <c r="W1665" s="55"/>
      <c r="X1665" s="55"/>
      <c r="Y1665" s="55"/>
      <c r="Z1665" s="55"/>
      <c r="BR1665" s="161"/>
    </row>
    <row r="1666" spans="12:70" x14ac:dyDescent="0.25">
      <c r="L1666" s="55"/>
      <c r="M1666" s="55"/>
      <c r="N1666" s="55"/>
      <c r="O1666" s="55"/>
      <c r="P1666" s="55"/>
      <c r="Q1666" s="55"/>
      <c r="R1666" s="55"/>
      <c r="S1666" s="55"/>
      <c r="T1666" s="55"/>
      <c r="U1666" s="55"/>
      <c r="V1666" s="55"/>
      <c r="W1666" s="55"/>
      <c r="X1666" s="55"/>
      <c r="Y1666" s="55"/>
      <c r="Z1666" s="55"/>
      <c r="BR1666" s="161"/>
    </row>
    <row r="1667" spans="12:70" x14ac:dyDescent="0.25">
      <c r="L1667" s="55"/>
      <c r="M1667" s="55"/>
      <c r="N1667" s="55"/>
      <c r="O1667" s="55"/>
      <c r="P1667" s="55"/>
      <c r="Q1667" s="55"/>
      <c r="R1667" s="55"/>
      <c r="S1667" s="55"/>
      <c r="T1667" s="55"/>
      <c r="U1667" s="55"/>
      <c r="V1667" s="55"/>
      <c r="W1667" s="55"/>
      <c r="X1667" s="55"/>
      <c r="Y1667" s="55"/>
      <c r="Z1667" s="55"/>
      <c r="BR1667" s="161"/>
    </row>
    <row r="1668" spans="12:70" x14ac:dyDescent="0.25">
      <c r="L1668" s="55"/>
      <c r="M1668" s="55"/>
      <c r="N1668" s="55"/>
      <c r="O1668" s="55"/>
      <c r="P1668" s="55"/>
      <c r="Q1668" s="55"/>
      <c r="R1668" s="55"/>
      <c r="S1668" s="55"/>
      <c r="T1668" s="55"/>
      <c r="U1668" s="55"/>
      <c r="V1668" s="55"/>
      <c r="W1668" s="55"/>
      <c r="X1668" s="55"/>
      <c r="Y1668" s="55"/>
      <c r="Z1668" s="55"/>
      <c r="BR1668" s="161"/>
    </row>
    <row r="1669" spans="12:70" x14ac:dyDescent="0.25">
      <c r="L1669" s="55"/>
      <c r="M1669" s="55"/>
      <c r="N1669" s="55"/>
      <c r="O1669" s="55"/>
      <c r="P1669" s="55"/>
      <c r="Q1669" s="55"/>
      <c r="R1669" s="55"/>
      <c r="S1669" s="55"/>
      <c r="T1669" s="55"/>
      <c r="U1669" s="55"/>
      <c r="V1669" s="55"/>
      <c r="W1669" s="55"/>
      <c r="X1669" s="55"/>
      <c r="Y1669" s="55"/>
      <c r="Z1669" s="55"/>
      <c r="BR1669" s="161"/>
    </row>
    <row r="1670" spans="12:70" x14ac:dyDescent="0.25">
      <c r="L1670" s="55"/>
      <c r="M1670" s="55"/>
      <c r="N1670" s="55"/>
      <c r="O1670" s="55"/>
      <c r="P1670" s="55"/>
      <c r="Q1670" s="55"/>
      <c r="R1670" s="55"/>
      <c r="S1670" s="55"/>
      <c r="T1670" s="55"/>
      <c r="U1670" s="55"/>
      <c r="V1670" s="55"/>
      <c r="W1670" s="55"/>
      <c r="X1670" s="55"/>
      <c r="Y1670" s="55"/>
      <c r="Z1670" s="55"/>
      <c r="BR1670" s="161"/>
    </row>
    <row r="1671" spans="12:70" x14ac:dyDescent="0.25">
      <c r="L1671" s="55"/>
      <c r="M1671" s="55"/>
      <c r="N1671" s="55"/>
      <c r="O1671" s="55"/>
      <c r="P1671" s="55"/>
      <c r="Q1671" s="55"/>
      <c r="R1671" s="55"/>
      <c r="S1671" s="55"/>
      <c r="T1671" s="55"/>
      <c r="U1671" s="55"/>
      <c r="V1671" s="55"/>
      <c r="W1671" s="55"/>
      <c r="X1671" s="55"/>
      <c r="Y1671" s="55"/>
      <c r="Z1671" s="55"/>
      <c r="BR1671" s="161"/>
    </row>
    <row r="1672" spans="12:70" x14ac:dyDescent="0.25">
      <c r="L1672" s="55"/>
      <c r="M1672" s="55"/>
      <c r="N1672" s="55"/>
      <c r="O1672" s="55"/>
      <c r="P1672" s="55"/>
      <c r="Q1672" s="55"/>
      <c r="R1672" s="55"/>
      <c r="S1672" s="55"/>
      <c r="T1672" s="55"/>
      <c r="U1672" s="55"/>
      <c r="V1672" s="55"/>
      <c r="W1672" s="55"/>
      <c r="X1672" s="55"/>
      <c r="Y1672" s="55"/>
      <c r="Z1672" s="55"/>
      <c r="BR1672" s="161"/>
    </row>
    <row r="1673" spans="12:70" x14ac:dyDescent="0.25">
      <c r="L1673" s="55"/>
      <c r="M1673" s="55"/>
      <c r="N1673" s="55"/>
      <c r="O1673" s="55"/>
      <c r="P1673" s="55"/>
      <c r="Q1673" s="55"/>
      <c r="R1673" s="55"/>
      <c r="S1673" s="55"/>
      <c r="T1673" s="55"/>
      <c r="U1673" s="55"/>
      <c r="V1673" s="55"/>
      <c r="W1673" s="55"/>
      <c r="X1673" s="55"/>
      <c r="Y1673" s="55"/>
      <c r="Z1673" s="55"/>
      <c r="BR1673" s="161"/>
    </row>
    <row r="1674" spans="12:70" x14ac:dyDescent="0.25">
      <c r="L1674" s="55"/>
      <c r="M1674" s="55"/>
      <c r="N1674" s="55"/>
      <c r="O1674" s="55"/>
      <c r="P1674" s="55"/>
      <c r="Q1674" s="55"/>
      <c r="R1674" s="55"/>
      <c r="S1674" s="55"/>
      <c r="T1674" s="55"/>
      <c r="U1674" s="55"/>
      <c r="V1674" s="55"/>
      <c r="W1674" s="55"/>
      <c r="X1674" s="55"/>
      <c r="Y1674" s="55"/>
      <c r="Z1674" s="55"/>
      <c r="BR1674" s="161"/>
    </row>
    <row r="1675" spans="12:70" x14ac:dyDescent="0.25">
      <c r="L1675" s="55"/>
      <c r="M1675" s="55"/>
      <c r="N1675" s="55"/>
      <c r="O1675" s="55"/>
      <c r="P1675" s="55"/>
      <c r="Q1675" s="55"/>
      <c r="R1675" s="55"/>
      <c r="S1675" s="55"/>
      <c r="T1675" s="55"/>
      <c r="U1675" s="55"/>
      <c r="V1675" s="55"/>
      <c r="W1675" s="55"/>
      <c r="X1675" s="55"/>
      <c r="Y1675" s="55"/>
      <c r="Z1675" s="55"/>
      <c r="BR1675" s="161"/>
    </row>
    <row r="1676" spans="12:70" x14ac:dyDescent="0.25">
      <c r="L1676" s="55"/>
      <c r="M1676" s="55"/>
      <c r="N1676" s="55"/>
      <c r="O1676" s="55"/>
      <c r="P1676" s="55"/>
      <c r="Q1676" s="55"/>
      <c r="R1676" s="55"/>
      <c r="S1676" s="55"/>
      <c r="T1676" s="55"/>
      <c r="U1676" s="55"/>
      <c r="V1676" s="55"/>
      <c r="W1676" s="55"/>
      <c r="X1676" s="55"/>
      <c r="Y1676" s="55"/>
      <c r="Z1676" s="55"/>
      <c r="BR1676" s="161"/>
    </row>
    <row r="1677" spans="12:70" x14ac:dyDescent="0.25">
      <c r="L1677" s="55"/>
      <c r="M1677" s="55"/>
      <c r="N1677" s="55"/>
      <c r="O1677" s="55"/>
      <c r="P1677" s="55"/>
      <c r="Q1677" s="55"/>
      <c r="R1677" s="55"/>
      <c r="S1677" s="55"/>
      <c r="T1677" s="55"/>
      <c r="U1677" s="55"/>
      <c r="V1677" s="55"/>
      <c r="W1677" s="55"/>
      <c r="X1677" s="55"/>
      <c r="Y1677" s="55"/>
      <c r="Z1677" s="55"/>
      <c r="BR1677" s="161"/>
    </row>
    <row r="1678" spans="12:70" x14ac:dyDescent="0.25">
      <c r="L1678" s="55"/>
      <c r="M1678" s="55"/>
      <c r="N1678" s="55"/>
      <c r="O1678" s="55"/>
      <c r="P1678" s="55"/>
      <c r="Q1678" s="55"/>
      <c r="R1678" s="55"/>
      <c r="S1678" s="55"/>
      <c r="T1678" s="55"/>
      <c r="U1678" s="55"/>
      <c r="V1678" s="55"/>
      <c r="W1678" s="55"/>
      <c r="X1678" s="55"/>
      <c r="Y1678" s="55"/>
      <c r="Z1678" s="55"/>
      <c r="BR1678" s="161"/>
    </row>
    <row r="1679" spans="12:70" x14ac:dyDescent="0.25">
      <c r="L1679" s="55"/>
      <c r="M1679" s="55"/>
      <c r="N1679" s="55"/>
      <c r="O1679" s="55"/>
      <c r="P1679" s="55"/>
      <c r="Q1679" s="55"/>
      <c r="R1679" s="55"/>
      <c r="S1679" s="55"/>
      <c r="T1679" s="55"/>
      <c r="U1679" s="55"/>
      <c r="V1679" s="55"/>
      <c r="W1679" s="55"/>
      <c r="X1679" s="55"/>
      <c r="Y1679" s="55"/>
      <c r="Z1679" s="55"/>
      <c r="BR1679" s="161"/>
    </row>
    <row r="1680" spans="12:70" x14ac:dyDescent="0.25">
      <c r="L1680" s="55"/>
      <c r="M1680" s="55"/>
      <c r="N1680" s="55"/>
      <c r="O1680" s="55"/>
      <c r="P1680" s="55"/>
      <c r="Q1680" s="55"/>
      <c r="R1680" s="55"/>
      <c r="S1680" s="55"/>
      <c r="T1680" s="55"/>
      <c r="U1680" s="55"/>
      <c r="V1680" s="55"/>
      <c r="W1680" s="55"/>
      <c r="X1680" s="55"/>
      <c r="Y1680" s="55"/>
      <c r="Z1680" s="55"/>
      <c r="BR1680" s="161"/>
    </row>
    <row r="1681" spans="12:70" x14ac:dyDescent="0.25">
      <c r="L1681" s="55"/>
      <c r="M1681" s="55"/>
      <c r="N1681" s="55"/>
      <c r="O1681" s="55"/>
      <c r="P1681" s="55"/>
      <c r="Q1681" s="55"/>
      <c r="R1681" s="55"/>
      <c r="S1681" s="55"/>
      <c r="T1681" s="55"/>
      <c r="U1681" s="55"/>
      <c r="V1681" s="55"/>
      <c r="W1681" s="55"/>
      <c r="X1681" s="55"/>
      <c r="Y1681" s="55"/>
      <c r="Z1681" s="55"/>
      <c r="BR1681" s="161"/>
    </row>
    <row r="1682" spans="12:70" x14ac:dyDescent="0.25">
      <c r="L1682" s="55"/>
      <c r="M1682" s="55"/>
      <c r="N1682" s="55"/>
      <c r="O1682" s="55"/>
      <c r="P1682" s="55"/>
      <c r="Q1682" s="55"/>
      <c r="R1682" s="55"/>
      <c r="S1682" s="55"/>
      <c r="T1682" s="55"/>
      <c r="U1682" s="55"/>
      <c r="V1682" s="55"/>
      <c r="W1682" s="55"/>
      <c r="X1682" s="55"/>
      <c r="Y1682" s="55"/>
      <c r="Z1682" s="55"/>
      <c r="BR1682" s="161"/>
    </row>
    <row r="1683" spans="12:70" x14ac:dyDescent="0.25">
      <c r="L1683" s="55"/>
      <c r="M1683" s="55"/>
      <c r="N1683" s="55"/>
      <c r="O1683" s="55"/>
      <c r="P1683" s="55"/>
      <c r="Q1683" s="55"/>
      <c r="R1683" s="55"/>
      <c r="S1683" s="55"/>
      <c r="T1683" s="55"/>
      <c r="U1683" s="55"/>
      <c r="V1683" s="55"/>
      <c r="W1683" s="55"/>
      <c r="X1683" s="55"/>
      <c r="Y1683" s="55"/>
      <c r="Z1683" s="55"/>
      <c r="BR1683" s="161"/>
    </row>
    <row r="1684" spans="12:70" x14ac:dyDescent="0.25">
      <c r="L1684" s="55"/>
      <c r="M1684" s="55"/>
      <c r="N1684" s="55"/>
      <c r="O1684" s="55"/>
      <c r="P1684" s="55"/>
      <c r="Q1684" s="55"/>
      <c r="R1684" s="55"/>
      <c r="S1684" s="55"/>
      <c r="T1684" s="55"/>
      <c r="U1684" s="55"/>
      <c r="V1684" s="55"/>
      <c r="W1684" s="55"/>
      <c r="X1684" s="55"/>
      <c r="Y1684" s="55"/>
      <c r="Z1684" s="55"/>
      <c r="BR1684" s="161"/>
    </row>
    <row r="1685" spans="12:70" x14ac:dyDescent="0.25">
      <c r="L1685" s="55"/>
      <c r="M1685" s="55"/>
      <c r="N1685" s="55"/>
      <c r="O1685" s="55"/>
      <c r="P1685" s="55"/>
      <c r="Q1685" s="55"/>
      <c r="R1685" s="55"/>
      <c r="S1685" s="55"/>
      <c r="T1685" s="55"/>
      <c r="U1685" s="55"/>
      <c r="V1685" s="55"/>
      <c r="W1685" s="55"/>
      <c r="X1685" s="55"/>
      <c r="Y1685" s="55"/>
      <c r="Z1685" s="55"/>
      <c r="BR1685" s="161"/>
    </row>
    <row r="1686" spans="12:70" x14ac:dyDescent="0.25">
      <c r="L1686" s="55"/>
      <c r="M1686" s="55"/>
      <c r="N1686" s="55"/>
      <c r="O1686" s="55"/>
      <c r="P1686" s="55"/>
      <c r="Q1686" s="55"/>
      <c r="R1686" s="55"/>
      <c r="S1686" s="55"/>
      <c r="T1686" s="55"/>
      <c r="U1686" s="55"/>
      <c r="V1686" s="55"/>
      <c r="W1686" s="55"/>
      <c r="X1686" s="55"/>
      <c r="Y1686" s="55"/>
      <c r="Z1686" s="55"/>
      <c r="BR1686" s="161"/>
    </row>
    <row r="1687" spans="12:70" x14ac:dyDescent="0.25">
      <c r="L1687" s="55"/>
      <c r="M1687" s="55"/>
      <c r="N1687" s="55"/>
      <c r="O1687" s="55"/>
      <c r="P1687" s="55"/>
      <c r="Q1687" s="55"/>
      <c r="R1687" s="55"/>
      <c r="S1687" s="55"/>
      <c r="T1687" s="55"/>
      <c r="U1687" s="55"/>
      <c r="V1687" s="55"/>
      <c r="W1687" s="55"/>
      <c r="X1687" s="55"/>
      <c r="Y1687" s="55"/>
      <c r="Z1687" s="55"/>
      <c r="BR1687" s="161"/>
    </row>
    <row r="1688" spans="12:70" x14ac:dyDescent="0.25">
      <c r="L1688" s="55"/>
      <c r="M1688" s="55"/>
      <c r="N1688" s="55"/>
      <c r="O1688" s="55"/>
      <c r="P1688" s="55"/>
      <c r="Q1688" s="55"/>
      <c r="R1688" s="55"/>
      <c r="S1688" s="55"/>
      <c r="T1688" s="55"/>
      <c r="U1688" s="55"/>
      <c r="V1688" s="55"/>
      <c r="W1688" s="55"/>
      <c r="X1688" s="55"/>
      <c r="Y1688" s="55"/>
      <c r="Z1688" s="55"/>
      <c r="BR1688" s="161"/>
    </row>
    <row r="1689" spans="12:70" x14ac:dyDescent="0.25">
      <c r="L1689" s="55"/>
      <c r="M1689" s="55"/>
      <c r="N1689" s="55"/>
      <c r="O1689" s="55"/>
      <c r="P1689" s="55"/>
      <c r="Q1689" s="55"/>
      <c r="R1689" s="55"/>
      <c r="S1689" s="55"/>
      <c r="T1689" s="55"/>
      <c r="U1689" s="55"/>
      <c r="V1689" s="55"/>
      <c r="W1689" s="55"/>
      <c r="X1689" s="55"/>
      <c r="Y1689" s="55"/>
      <c r="Z1689" s="55"/>
      <c r="BR1689" s="161"/>
    </row>
    <row r="1690" spans="12:70" x14ac:dyDescent="0.25">
      <c r="L1690" s="55"/>
      <c r="M1690" s="55"/>
      <c r="N1690" s="55"/>
      <c r="O1690" s="55"/>
      <c r="P1690" s="55"/>
      <c r="Q1690" s="55"/>
      <c r="R1690" s="55"/>
      <c r="S1690" s="55"/>
      <c r="T1690" s="55"/>
      <c r="U1690" s="55"/>
      <c r="V1690" s="55"/>
      <c r="W1690" s="55"/>
      <c r="X1690" s="55"/>
      <c r="Y1690" s="55"/>
      <c r="Z1690" s="55"/>
      <c r="BR1690" s="161"/>
    </row>
    <row r="1691" spans="12:70" x14ac:dyDescent="0.25">
      <c r="L1691" s="55"/>
      <c r="M1691" s="55"/>
      <c r="N1691" s="55"/>
      <c r="O1691" s="55"/>
      <c r="P1691" s="55"/>
      <c r="Q1691" s="55"/>
      <c r="R1691" s="55"/>
      <c r="S1691" s="55"/>
      <c r="T1691" s="55"/>
      <c r="U1691" s="55"/>
      <c r="V1691" s="55"/>
      <c r="W1691" s="55"/>
      <c r="X1691" s="55"/>
      <c r="Y1691" s="55"/>
      <c r="Z1691" s="55"/>
      <c r="BR1691" s="161"/>
    </row>
    <row r="1692" spans="12:70" x14ac:dyDescent="0.25">
      <c r="L1692" s="55"/>
      <c r="M1692" s="55"/>
      <c r="N1692" s="55"/>
      <c r="O1692" s="55"/>
      <c r="P1692" s="55"/>
      <c r="Q1692" s="55"/>
      <c r="R1692" s="55"/>
      <c r="S1692" s="55"/>
      <c r="T1692" s="55"/>
      <c r="U1692" s="55"/>
      <c r="V1692" s="55"/>
      <c r="W1692" s="55"/>
      <c r="X1692" s="55"/>
      <c r="Y1692" s="55"/>
      <c r="Z1692" s="55"/>
      <c r="BR1692" s="161"/>
    </row>
    <row r="1693" spans="12:70" x14ac:dyDescent="0.25">
      <c r="L1693" s="55"/>
      <c r="M1693" s="55"/>
      <c r="N1693" s="55"/>
      <c r="O1693" s="55"/>
      <c r="P1693" s="55"/>
      <c r="Q1693" s="55"/>
      <c r="R1693" s="55"/>
      <c r="S1693" s="55"/>
      <c r="T1693" s="55"/>
      <c r="U1693" s="55"/>
      <c r="V1693" s="55"/>
      <c r="W1693" s="55"/>
      <c r="X1693" s="55"/>
      <c r="Y1693" s="55"/>
      <c r="Z1693" s="55"/>
      <c r="BR1693" s="161"/>
    </row>
    <row r="1694" spans="12:70" x14ac:dyDescent="0.25">
      <c r="L1694" s="55"/>
      <c r="M1694" s="55"/>
      <c r="N1694" s="55"/>
      <c r="O1694" s="55"/>
      <c r="P1694" s="55"/>
      <c r="Q1694" s="55"/>
      <c r="R1694" s="55"/>
      <c r="S1694" s="55"/>
      <c r="T1694" s="55"/>
      <c r="U1694" s="55"/>
      <c r="V1694" s="55"/>
      <c r="W1694" s="55"/>
      <c r="X1694" s="55"/>
      <c r="Y1694" s="55"/>
      <c r="Z1694" s="55"/>
      <c r="BR1694" s="161"/>
    </row>
    <row r="1695" spans="12:70" x14ac:dyDescent="0.25">
      <c r="L1695" s="55"/>
      <c r="M1695" s="55"/>
      <c r="N1695" s="55"/>
      <c r="O1695" s="55"/>
      <c r="P1695" s="55"/>
      <c r="Q1695" s="55"/>
      <c r="R1695" s="55"/>
      <c r="S1695" s="55"/>
      <c r="T1695" s="55"/>
      <c r="U1695" s="55"/>
      <c r="V1695" s="55"/>
      <c r="W1695" s="55"/>
      <c r="X1695" s="55"/>
      <c r="Y1695" s="55"/>
      <c r="Z1695" s="55"/>
      <c r="BR1695" s="161"/>
    </row>
    <row r="1696" spans="12:70" x14ac:dyDescent="0.25">
      <c r="L1696" s="55"/>
      <c r="M1696" s="55"/>
      <c r="N1696" s="55"/>
      <c r="O1696" s="55"/>
      <c r="P1696" s="55"/>
      <c r="Q1696" s="55"/>
      <c r="R1696" s="55"/>
      <c r="S1696" s="55"/>
      <c r="T1696" s="55"/>
      <c r="U1696" s="55"/>
      <c r="V1696" s="55"/>
      <c r="W1696" s="55"/>
      <c r="X1696" s="55"/>
      <c r="Y1696" s="55"/>
      <c r="Z1696" s="55"/>
      <c r="BR1696" s="161"/>
    </row>
    <row r="1697" spans="12:70" x14ac:dyDescent="0.25">
      <c r="L1697" s="55"/>
      <c r="M1697" s="55"/>
      <c r="N1697" s="55"/>
      <c r="O1697" s="55"/>
      <c r="P1697" s="55"/>
      <c r="Q1697" s="55"/>
      <c r="R1697" s="55"/>
      <c r="S1697" s="55"/>
      <c r="T1697" s="55"/>
      <c r="U1697" s="55"/>
      <c r="V1697" s="55"/>
      <c r="W1697" s="55"/>
      <c r="X1697" s="55"/>
      <c r="Y1697" s="55"/>
      <c r="Z1697" s="55"/>
      <c r="BR1697" s="161"/>
    </row>
    <row r="1698" spans="12:70" x14ac:dyDescent="0.25">
      <c r="L1698" s="55"/>
      <c r="M1698" s="55"/>
      <c r="N1698" s="55"/>
      <c r="O1698" s="55"/>
      <c r="P1698" s="55"/>
      <c r="Q1698" s="55"/>
      <c r="R1698" s="55"/>
      <c r="S1698" s="55"/>
      <c r="T1698" s="55"/>
      <c r="U1698" s="55"/>
      <c r="V1698" s="55"/>
      <c r="W1698" s="55"/>
      <c r="X1698" s="55"/>
      <c r="Y1698" s="55"/>
      <c r="Z1698" s="55"/>
      <c r="BR1698" s="161"/>
    </row>
    <row r="1699" spans="12:70" x14ac:dyDescent="0.25">
      <c r="L1699" s="55"/>
      <c r="M1699" s="55"/>
      <c r="N1699" s="55"/>
      <c r="O1699" s="55"/>
      <c r="P1699" s="55"/>
      <c r="Q1699" s="55"/>
      <c r="R1699" s="55"/>
      <c r="S1699" s="55"/>
      <c r="T1699" s="55"/>
      <c r="U1699" s="55"/>
      <c r="V1699" s="55"/>
      <c r="W1699" s="55"/>
      <c r="X1699" s="55"/>
      <c r="Y1699" s="55"/>
      <c r="Z1699" s="55"/>
      <c r="BR1699" s="161"/>
    </row>
    <row r="1700" spans="12:70" x14ac:dyDescent="0.25">
      <c r="L1700" s="55"/>
      <c r="M1700" s="55"/>
      <c r="N1700" s="55"/>
      <c r="O1700" s="55"/>
      <c r="P1700" s="55"/>
      <c r="Q1700" s="55"/>
      <c r="R1700" s="55"/>
      <c r="S1700" s="55"/>
      <c r="T1700" s="55"/>
      <c r="U1700" s="55"/>
      <c r="V1700" s="55"/>
      <c r="W1700" s="55"/>
      <c r="X1700" s="55"/>
      <c r="Y1700" s="55"/>
      <c r="Z1700" s="55"/>
      <c r="BR1700" s="161"/>
    </row>
    <row r="1701" spans="12:70" x14ac:dyDescent="0.25">
      <c r="L1701" s="55"/>
      <c r="M1701" s="55"/>
      <c r="N1701" s="55"/>
      <c r="O1701" s="55"/>
      <c r="P1701" s="55"/>
      <c r="Q1701" s="55"/>
      <c r="R1701" s="55"/>
      <c r="S1701" s="55"/>
      <c r="T1701" s="55"/>
      <c r="U1701" s="55"/>
      <c r="V1701" s="55"/>
      <c r="W1701" s="55"/>
      <c r="X1701" s="55"/>
      <c r="Y1701" s="55"/>
      <c r="Z1701" s="55"/>
      <c r="BR1701" s="161"/>
    </row>
    <row r="1702" spans="12:70" x14ac:dyDescent="0.25">
      <c r="L1702" s="55"/>
      <c r="M1702" s="55"/>
      <c r="N1702" s="55"/>
      <c r="O1702" s="55"/>
      <c r="P1702" s="55"/>
      <c r="Q1702" s="55"/>
      <c r="R1702" s="55"/>
      <c r="S1702" s="55"/>
      <c r="T1702" s="55"/>
      <c r="U1702" s="55"/>
      <c r="V1702" s="55"/>
      <c r="W1702" s="55"/>
      <c r="X1702" s="55"/>
      <c r="Y1702" s="55"/>
      <c r="Z1702" s="55"/>
      <c r="BR1702" s="161"/>
    </row>
    <row r="1703" spans="12:70" x14ac:dyDescent="0.25">
      <c r="L1703" s="55"/>
      <c r="M1703" s="55"/>
      <c r="N1703" s="55"/>
      <c r="O1703" s="55"/>
      <c r="P1703" s="55"/>
      <c r="Q1703" s="55"/>
      <c r="R1703" s="55"/>
      <c r="S1703" s="55"/>
      <c r="T1703" s="55"/>
      <c r="U1703" s="55"/>
      <c r="V1703" s="55"/>
      <c r="W1703" s="55"/>
      <c r="X1703" s="55"/>
      <c r="Y1703" s="55"/>
      <c r="Z1703" s="55"/>
      <c r="BR1703" s="161"/>
    </row>
    <row r="1704" spans="12:70" x14ac:dyDescent="0.25">
      <c r="L1704" s="55"/>
      <c r="M1704" s="55"/>
      <c r="N1704" s="55"/>
      <c r="O1704" s="55"/>
      <c r="P1704" s="55"/>
      <c r="Q1704" s="55"/>
      <c r="R1704" s="55"/>
      <c r="S1704" s="55"/>
      <c r="T1704" s="55"/>
      <c r="U1704" s="55"/>
      <c r="V1704" s="55"/>
      <c r="W1704" s="55"/>
      <c r="X1704" s="55"/>
      <c r="Y1704" s="55"/>
      <c r="Z1704" s="55"/>
      <c r="BR1704" s="161"/>
    </row>
    <row r="1705" spans="12:70" x14ac:dyDescent="0.25">
      <c r="L1705" s="55"/>
      <c r="M1705" s="55"/>
      <c r="N1705" s="55"/>
      <c r="O1705" s="55"/>
      <c r="P1705" s="55"/>
      <c r="Q1705" s="55"/>
      <c r="R1705" s="55"/>
      <c r="S1705" s="55"/>
      <c r="T1705" s="55"/>
      <c r="U1705" s="55"/>
      <c r="V1705" s="55"/>
      <c r="W1705" s="55"/>
      <c r="X1705" s="55"/>
      <c r="Y1705" s="55"/>
      <c r="Z1705" s="55"/>
      <c r="BR1705" s="161"/>
    </row>
    <row r="1706" spans="12:70" x14ac:dyDescent="0.25">
      <c r="L1706" s="55"/>
      <c r="M1706" s="55"/>
      <c r="N1706" s="55"/>
      <c r="O1706" s="55"/>
      <c r="P1706" s="55"/>
      <c r="Q1706" s="55"/>
      <c r="R1706" s="55"/>
      <c r="S1706" s="55"/>
      <c r="T1706" s="55"/>
      <c r="U1706" s="55"/>
      <c r="V1706" s="55"/>
      <c r="W1706" s="55"/>
      <c r="X1706" s="55"/>
      <c r="Y1706" s="55"/>
      <c r="Z1706" s="55"/>
      <c r="BR1706" s="161"/>
    </row>
    <row r="1707" spans="12:70" x14ac:dyDescent="0.25">
      <c r="L1707" s="55"/>
      <c r="M1707" s="55"/>
      <c r="N1707" s="55"/>
      <c r="O1707" s="55"/>
      <c r="P1707" s="55"/>
      <c r="Q1707" s="55"/>
      <c r="R1707" s="55"/>
      <c r="S1707" s="55"/>
      <c r="T1707" s="55"/>
      <c r="U1707" s="55"/>
      <c r="V1707" s="55"/>
      <c r="W1707" s="55"/>
      <c r="X1707" s="55"/>
      <c r="Y1707" s="55"/>
      <c r="Z1707" s="55"/>
      <c r="BR1707" s="161"/>
    </row>
    <row r="1708" spans="12:70" x14ac:dyDescent="0.25">
      <c r="L1708" s="55"/>
      <c r="M1708" s="55"/>
      <c r="N1708" s="55"/>
      <c r="O1708" s="55"/>
      <c r="P1708" s="55"/>
      <c r="Q1708" s="55"/>
      <c r="R1708" s="55"/>
      <c r="S1708" s="55"/>
      <c r="T1708" s="55"/>
      <c r="U1708" s="55"/>
      <c r="V1708" s="55"/>
      <c r="W1708" s="55"/>
      <c r="X1708" s="55"/>
      <c r="Y1708" s="55"/>
      <c r="Z1708" s="55"/>
      <c r="BR1708" s="161"/>
    </row>
    <row r="1709" spans="12:70" x14ac:dyDescent="0.25">
      <c r="L1709" s="55"/>
      <c r="M1709" s="55"/>
      <c r="N1709" s="55"/>
      <c r="O1709" s="55"/>
      <c r="P1709" s="55"/>
      <c r="Q1709" s="55"/>
      <c r="R1709" s="55"/>
      <c r="S1709" s="55"/>
      <c r="T1709" s="55"/>
      <c r="U1709" s="55"/>
      <c r="V1709" s="55"/>
      <c r="W1709" s="55"/>
      <c r="X1709" s="55"/>
      <c r="Y1709" s="55"/>
      <c r="Z1709" s="55"/>
      <c r="BR1709" s="161"/>
    </row>
    <row r="1710" spans="12:70" x14ac:dyDescent="0.25">
      <c r="L1710" s="55"/>
      <c r="M1710" s="55"/>
      <c r="N1710" s="55"/>
      <c r="O1710" s="55"/>
      <c r="P1710" s="55"/>
      <c r="Q1710" s="55"/>
      <c r="R1710" s="55"/>
      <c r="S1710" s="55"/>
      <c r="T1710" s="55"/>
      <c r="U1710" s="55"/>
      <c r="V1710" s="55"/>
      <c r="W1710" s="55"/>
      <c r="X1710" s="55"/>
      <c r="Y1710" s="55"/>
      <c r="Z1710" s="55"/>
      <c r="BR1710" s="161"/>
    </row>
    <row r="1711" spans="12:70" x14ac:dyDescent="0.25">
      <c r="L1711" s="55"/>
      <c r="M1711" s="55"/>
      <c r="N1711" s="55"/>
      <c r="O1711" s="55"/>
      <c r="P1711" s="55"/>
      <c r="Q1711" s="55"/>
      <c r="R1711" s="55"/>
      <c r="S1711" s="55"/>
      <c r="T1711" s="55"/>
      <c r="U1711" s="55"/>
      <c r="V1711" s="55"/>
      <c r="W1711" s="55"/>
      <c r="X1711" s="55"/>
      <c r="Y1711" s="55"/>
      <c r="Z1711" s="55"/>
      <c r="BR1711" s="161"/>
    </row>
    <row r="1712" spans="12:70" x14ac:dyDescent="0.25">
      <c r="L1712" s="55"/>
      <c r="M1712" s="55"/>
      <c r="N1712" s="55"/>
      <c r="O1712" s="55"/>
      <c r="P1712" s="55"/>
      <c r="Q1712" s="55"/>
      <c r="R1712" s="55"/>
      <c r="S1712" s="55"/>
      <c r="T1712" s="55"/>
      <c r="U1712" s="55"/>
      <c r="V1712" s="55"/>
      <c r="W1712" s="55"/>
      <c r="X1712" s="55"/>
      <c r="Y1712" s="55"/>
      <c r="Z1712" s="55"/>
      <c r="BR1712" s="161"/>
    </row>
    <row r="1713" spans="12:70" x14ac:dyDescent="0.25">
      <c r="L1713" s="55"/>
      <c r="M1713" s="55"/>
      <c r="N1713" s="55"/>
      <c r="O1713" s="55"/>
      <c r="P1713" s="55"/>
      <c r="Q1713" s="55"/>
      <c r="R1713" s="55"/>
      <c r="S1713" s="55"/>
      <c r="T1713" s="55"/>
      <c r="U1713" s="55"/>
      <c r="V1713" s="55"/>
      <c r="W1713" s="55"/>
      <c r="X1713" s="55"/>
      <c r="Y1713" s="55"/>
      <c r="Z1713" s="55"/>
      <c r="BR1713" s="161"/>
    </row>
    <row r="1714" spans="12:70" x14ac:dyDescent="0.25">
      <c r="L1714" s="55"/>
      <c r="M1714" s="55"/>
      <c r="N1714" s="55"/>
      <c r="O1714" s="55"/>
      <c r="P1714" s="55"/>
      <c r="Q1714" s="55"/>
      <c r="R1714" s="55"/>
      <c r="S1714" s="55"/>
      <c r="T1714" s="55"/>
      <c r="U1714" s="55"/>
      <c r="V1714" s="55"/>
      <c r="W1714" s="55"/>
      <c r="X1714" s="55"/>
      <c r="Y1714" s="55"/>
      <c r="Z1714" s="55"/>
      <c r="BR1714" s="161"/>
    </row>
    <row r="1715" spans="12:70" x14ac:dyDescent="0.25">
      <c r="L1715" s="55"/>
      <c r="M1715" s="55"/>
      <c r="N1715" s="55"/>
      <c r="O1715" s="55"/>
      <c r="P1715" s="55"/>
      <c r="Q1715" s="55"/>
      <c r="R1715" s="55"/>
      <c r="S1715" s="55"/>
      <c r="T1715" s="55"/>
      <c r="U1715" s="55"/>
      <c r="V1715" s="55"/>
      <c r="W1715" s="55"/>
      <c r="X1715" s="55"/>
      <c r="Y1715" s="55"/>
      <c r="Z1715" s="55"/>
      <c r="BR1715" s="161"/>
    </row>
    <row r="1716" spans="12:70" x14ac:dyDescent="0.25">
      <c r="L1716" s="55"/>
      <c r="M1716" s="55"/>
      <c r="N1716" s="55"/>
      <c r="O1716" s="55"/>
      <c r="P1716" s="55"/>
      <c r="Q1716" s="55"/>
      <c r="R1716" s="55"/>
      <c r="S1716" s="55"/>
      <c r="T1716" s="55"/>
      <c r="U1716" s="55"/>
      <c r="V1716" s="55"/>
      <c r="W1716" s="55"/>
      <c r="X1716" s="55"/>
      <c r="Y1716" s="55"/>
      <c r="Z1716" s="55"/>
      <c r="BR1716" s="161"/>
    </row>
    <row r="1717" spans="12:70" x14ac:dyDescent="0.25">
      <c r="L1717" s="55"/>
      <c r="M1717" s="55"/>
      <c r="N1717" s="55"/>
      <c r="O1717" s="55"/>
      <c r="P1717" s="55"/>
      <c r="Q1717" s="55"/>
      <c r="R1717" s="55"/>
      <c r="S1717" s="55"/>
      <c r="T1717" s="55"/>
      <c r="U1717" s="55"/>
      <c r="V1717" s="55"/>
      <c r="W1717" s="55"/>
      <c r="X1717" s="55"/>
      <c r="Y1717" s="55"/>
      <c r="Z1717" s="55"/>
      <c r="BR1717" s="161"/>
    </row>
    <row r="1718" spans="12:70" x14ac:dyDescent="0.25">
      <c r="L1718" s="55"/>
      <c r="M1718" s="55"/>
      <c r="N1718" s="55"/>
      <c r="O1718" s="55"/>
      <c r="P1718" s="55"/>
      <c r="Q1718" s="55"/>
      <c r="R1718" s="55"/>
      <c r="S1718" s="55"/>
      <c r="T1718" s="55"/>
      <c r="U1718" s="55"/>
      <c r="V1718" s="55"/>
      <c r="W1718" s="55"/>
      <c r="X1718" s="55"/>
      <c r="Y1718" s="55"/>
      <c r="Z1718" s="55"/>
      <c r="BR1718" s="161"/>
    </row>
    <row r="1719" spans="12:70" x14ac:dyDescent="0.25">
      <c r="L1719" s="55"/>
      <c r="M1719" s="55"/>
      <c r="N1719" s="55"/>
      <c r="O1719" s="55"/>
      <c r="P1719" s="55"/>
      <c r="Q1719" s="55"/>
      <c r="R1719" s="55"/>
      <c r="S1719" s="55"/>
      <c r="T1719" s="55"/>
      <c r="U1719" s="55"/>
      <c r="V1719" s="55"/>
      <c r="W1719" s="55"/>
      <c r="X1719" s="55"/>
      <c r="Y1719" s="55"/>
      <c r="Z1719" s="55"/>
      <c r="BR1719" s="161"/>
    </row>
    <row r="1720" spans="12:70" x14ac:dyDescent="0.25">
      <c r="L1720" s="55"/>
      <c r="M1720" s="55"/>
      <c r="N1720" s="55"/>
      <c r="O1720" s="55"/>
      <c r="P1720" s="55"/>
      <c r="Q1720" s="55"/>
      <c r="R1720" s="55"/>
      <c r="S1720" s="55"/>
      <c r="T1720" s="55"/>
      <c r="U1720" s="55"/>
      <c r="V1720" s="55"/>
      <c r="W1720" s="55"/>
      <c r="X1720" s="55"/>
      <c r="Y1720" s="55"/>
      <c r="Z1720" s="55"/>
      <c r="BR1720" s="161"/>
    </row>
    <row r="1721" spans="12:70" x14ac:dyDescent="0.25">
      <c r="L1721" s="55"/>
      <c r="M1721" s="55"/>
      <c r="N1721" s="55"/>
      <c r="O1721" s="55"/>
      <c r="P1721" s="55"/>
      <c r="Q1721" s="55"/>
      <c r="R1721" s="55"/>
      <c r="S1721" s="55"/>
      <c r="T1721" s="55"/>
      <c r="U1721" s="55"/>
      <c r="V1721" s="55"/>
      <c r="W1721" s="55"/>
      <c r="X1721" s="55"/>
      <c r="Y1721" s="55"/>
      <c r="Z1721" s="55"/>
      <c r="BR1721" s="161"/>
    </row>
    <row r="1722" spans="12:70" x14ac:dyDescent="0.25">
      <c r="L1722" s="55"/>
      <c r="M1722" s="55"/>
      <c r="N1722" s="55"/>
      <c r="O1722" s="55"/>
      <c r="P1722" s="55"/>
      <c r="Q1722" s="55"/>
      <c r="R1722" s="55"/>
      <c r="S1722" s="55"/>
      <c r="T1722" s="55"/>
      <c r="U1722" s="55"/>
      <c r="V1722" s="55"/>
      <c r="W1722" s="55"/>
      <c r="X1722" s="55"/>
      <c r="Y1722" s="55"/>
      <c r="Z1722" s="55"/>
      <c r="BR1722" s="161"/>
    </row>
    <row r="1723" spans="12:70" x14ac:dyDescent="0.25">
      <c r="L1723" s="55"/>
      <c r="M1723" s="55"/>
      <c r="N1723" s="55"/>
      <c r="O1723" s="55"/>
      <c r="P1723" s="55"/>
      <c r="Q1723" s="55"/>
      <c r="R1723" s="55"/>
      <c r="S1723" s="55"/>
      <c r="T1723" s="55"/>
      <c r="U1723" s="55"/>
      <c r="V1723" s="55"/>
      <c r="W1723" s="55"/>
      <c r="X1723" s="55"/>
      <c r="Y1723" s="55"/>
      <c r="Z1723" s="55"/>
      <c r="BR1723" s="161"/>
    </row>
    <row r="1724" spans="12:70" x14ac:dyDescent="0.25">
      <c r="L1724" s="55"/>
      <c r="M1724" s="55"/>
      <c r="N1724" s="55"/>
      <c r="O1724" s="55"/>
      <c r="P1724" s="55"/>
      <c r="Q1724" s="55"/>
      <c r="R1724" s="55"/>
      <c r="S1724" s="55"/>
      <c r="T1724" s="55"/>
      <c r="U1724" s="55"/>
      <c r="V1724" s="55"/>
      <c r="W1724" s="55"/>
      <c r="X1724" s="55"/>
      <c r="Y1724" s="55"/>
      <c r="Z1724" s="55"/>
      <c r="BR1724" s="161"/>
    </row>
    <row r="1725" spans="12:70" x14ac:dyDescent="0.25">
      <c r="L1725" s="55"/>
      <c r="M1725" s="55"/>
      <c r="N1725" s="55"/>
      <c r="O1725" s="55"/>
      <c r="P1725" s="55"/>
      <c r="Q1725" s="55"/>
      <c r="R1725" s="55"/>
      <c r="S1725" s="55"/>
      <c r="T1725" s="55"/>
      <c r="U1725" s="55"/>
      <c r="V1725" s="55"/>
      <c r="W1725" s="55"/>
      <c r="X1725" s="55"/>
      <c r="Y1725" s="55"/>
      <c r="Z1725" s="55"/>
      <c r="BR1725" s="161"/>
    </row>
    <row r="1726" spans="12:70" x14ac:dyDescent="0.25">
      <c r="L1726" s="55"/>
      <c r="M1726" s="55"/>
      <c r="N1726" s="55"/>
      <c r="O1726" s="55"/>
      <c r="P1726" s="55"/>
      <c r="Q1726" s="55"/>
      <c r="R1726" s="55"/>
      <c r="S1726" s="55"/>
      <c r="T1726" s="55"/>
      <c r="U1726" s="55"/>
      <c r="V1726" s="55"/>
      <c r="W1726" s="55"/>
      <c r="X1726" s="55"/>
      <c r="Y1726" s="55"/>
      <c r="Z1726" s="55"/>
      <c r="BR1726" s="161"/>
    </row>
    <row r="1727" spans="12:70" x14ac:dyDescent="0.25">
      <c r="L1727" s="55"/>
      <c r="M1727" s="55"/>
      <c r="N1727" s="55"/>
      <c r="O1727" s="55"/>
      <c r="P1727" s="55"/>
      <c r="Q1727" s="55"/>
      <c r="R1727" s="55"/>
      <c r="S1727" s="55"/>
      <c r="T1727" s="55"/>
      <c r="U1727" s="55"/>
      <c r="V1727" s="55"/>
      <c r="W1727" s="55"/>
      <c r="X1727" s="55"/>
      <c r="Y1727" s="55"/>
      <c r="Z1727" s="55"/>
      <c r="BR1727" s="161"/>
    </row>
    <row r="1728" spans="12:70" x14ac:dyDescent="0.25">
      <c r="L1728" s="55"/>
      <c r="M1728" s="55"/>
      <c r="N1728" s="55"/>
      <c r="O1728" s="55"/>
      <c r="P1728" s="55"/>
      <c r="Q1728" s="55"/>
      <c r="R1728" s="55"/>
      <c r="S1728" s="55"/>
      <c r="T1728" s="55"/>
      <c r="U1728" s="55"/>
      <c r="V1728" s="55"/>
      <c r="W1728" s="55"/>
      <c r="X1728" s="55"/>
      <c r="Y1728" s="55"/>
      <c r="Z1728" s="55"/>
      <c r="BR1728" s="161"/>
    </row>
    <row r="1729" spans="12:70" x14ac:dyDescent="0.25">
      <c r="L1729" s="55"/>
      <c r="M1729" s="55"/>
      <c r="N1729" s="55"/>
      <c r="O1729" s="55"/>
      <c r="P1729" s="55"/>
      <c r="Q1729" s="55"/>
      <c r="R1729" s="55"/>
      <c r="S1729" s="55"/>
      <c r="T1729" s="55"/>
      <c r="U1729" s="55"/>
      <c r="V1729" s="55"/>
      <c r="W1729" s="55"/>
      <c r="X1729" s="55"/>
      <c r="Y1729" s="55"/>
      <c r="Z1729" s="55"/>
      <c r="BR1729" s="161"/>
    </row>
    <row r="1730" spans="12:70" x14ac:dyDescent="0.25">
      <c r="L1730" s="55"/>
      <c r="M1730" s="55"/>
      <c r="N1730" s="55"/>
      <c r="O1730" s="55"/>
      <c r="P1730" s="55"/>
      <c r="Q1730" s="55"/>
      <c r="R1730" s="55"/>
      <c r="S1730" s="55"/>
      <c r="T1730" s="55"/>
      <c r="U1730" s="55"/>
      <c r="V1730" s="55"/>
      <c r="W1730" s="55"/>
      <c r="X1730" s="55"/>
      <c r="Y1730" s="55"/>
      <c r="Z1730" s="55"/>
      <c r="BR1730" s="161"/>
    </row>
    <row r="1731" spans="12:70" x14ac:dyDescent="0.25">
      <c r="L1731" s="55"/>
      <c r="M1731" s="55"/>
      <c r="N1731" s="55"/>
      <c r="O1731" s="55"/>
      <c r="P1731" s="55"/>
      <c r="Q1731" s="55"/>
      <c r="R1731" s="55"/>
      <c r="S1731" s="55"/>
      <c r="T1731" s="55"/>
      <c r="U1731" s="55"/>
      <c r="V1731" s="55"/>
      <c r="W1731" s="55"/>
      <c r="X1731" s="55"/>
      <c r="Y1731" s="55"/>
      <c r="Z1731" s="55"/>
      <c r="BR1731" s="161"/>
    </row>
    <row r="1732" spans="12:70" x14ac:dyDescent="0.25">
      <c r="L1732" s="55"/>
      <c r="M1732" s="55"/>
      <c r="N1732" s="55"/>
      <c r="O1732" s="55"/>
      <c r="P1732" s="55"/>
      <c r="Q1732" s="55"/>
      <c r="R1732" s="55"/>
      <c r="S1732" s="55"/>
      <c r="T1732" s="55"/>
      <c r="U1732" s="55"/>
      <c r="V1732" s="55"/>
      <c r="W1732" s="55"/>
      <c r="X1732" s="55"/>
      <c r="Y1732" s="55"/>
      <c r="Z1732" s="55"/>
      <c r="BR1732" s="161"/>
    </row>
    <row r="1733" spans="12:70" x14ac:dyDescent="0.25">
      <c r="L1733" s="55"/>
      <c r="M1733" s="55"/>
      <c r="N1733" s="55"/>
      <c r="O1733" s="55"/>
      <c r="P1733" s="55"/>
      <c r="Q1733" s="55"/>
      <c r="R1733" s="55"/>
      <c r="S1733" s="55"/>
      <c r="T1733" s="55"/>
      <c r="U1733" s="55"/>
      <c r="V1733" s="55"/>
      <c r="W1733" s="55"/>
      <c r="X1733" s="55"/>
      <c r="Y1733" s="55"/>
      <c r="Z1733" s="55"/>
      <c r="BR1733" s="161"/>
    </row>
    <row r="1734" spans="12:70" x14ac:dyDescent="0.25">
      <c r="L1734" s="55"/>
      <c r="M1734" s="55"/>
      <c r="N1734" s="55"/>
      <c r="O1734" s="55"/>
      <c r="P1734" s="55"/>
      <c r="Q1734" s="55"/>
      <c r="R1734" s="55"/>
      <c r="S1734" s="55"/>
      <c r="T1734" s="55"/>
      <c r="U1734" s="55"/>
      <c r="V1734" s="55"/>
      <c r="W1734" s="55"/>
      <c r="X1734" s="55"/>
      <c r="Y1734" s="55"/>
      <c r="Z1734" s="55"/>
      <c r="BR1734" s="161"/>
    </row>
    <row r="1735" spans="12:70" x14ac:dyDescent="0.25">
      <c r="L1735" s="55"/>
      <c r="M1735" s="55"/>
      <c r="N1735" s="55"/>
      <c r="O1735" s="55"/>
      <c r="P1735" s="55"/>
      <c r="Q1735" s="55"/>
      <c r="R1735" s="55"/>
      <c r="S1735" s="55"/>
      <c r="T1735" s="55"/>
      <c r="U1735" s="55"/>
      <c r="V1735" s="55"/>
      <c r="W1735" s="55"/>
      <c r="X1735" s="55"/>
      <c r="Y1735" s="55"/>
      <c r="Z1735" s="55"/>
      <c r="BR1735" s="161"/>
    </row>
    <row r="1736" spans="12:70" x14ac:dyDescent="0.25">
      <c r="L1736" s="55"/>
      <c r="M1736" s="55"/>
      <c r="N1736" s="55"/>
      <c r="O1736" s="55"/>
      <c r="P1736" s="55"/>
      <c r="Q1736" s="55"/>
      <c r="R1736" s="55"/>
      <c r="S1736" s="55"/>
      <c r="T1736" s="55"/>
      <c r="U1736" s="55"/>
      <c r="V1736" s="55"/>
      <c r="W1736" s="55"/>
      <c r="X1736" s="55"/>
      <c r="Y1736" s="55"/>
      <c r="Z1736" s="55"/>
      <c r="BR1736" s="161"/>
    </row>
    <row r="1737" spans="12:70" x14ac:dyDescent="0.25">
      <c r="L1737" s="55"/>
      <c r="M1737" s="55"/>
      <c r="N1737" s="55"/>
      <c r="O1737" s="55"/>
      <c r="P1737" s="55"/>
      <c r="Q1737" s="55"/>
      <c r="R1737" s="55"/>
      <c r="S1737" s="55"/>
      <c r="T1737" s="55"/>
      <c r="U1737" s="55"/>
      <c r="V1737" s="55"/>
      <c r="W1737" s="55"/>
      <c r="X1737" s="55"/>
      <c r="Y1737" s="55"/>
      <c r="Z1737" s="55"/>
      <c r="BR1737" s="161"/>
    </row>
    <row r="1738" spans="12:70" x14ac:dyDescent="0.25">
      <c r="L1738" s="55"/>
      <c r="M1738" s="55"/>
      <c r="N1738" s="55"/>
      <c r="O1738" s="55"/>
      <c r="P1738" s="55"/>
      <c r="Q1738" s="55"/>
      <c r="R1738" s="55"/>
      <c r="S1738" s="55"/>
      <c r="T1738" s="55"/>
      <c r="U1738" s="55"/>
      <c r="V1738" s="55"/>
      <c r="W1738" s="55"/>
      <c r="X1738" s="55"/>
      <c r="Y1738" s="55"/>
      <c r="Z1738" s="55"/>
      <c r="BR1738" s="161"/>
    </row>
    <row r="1739" spans="12:70" x14ac:dyDescent="0.25">
      <c r="L1739" s="55"/>
      <c r="M1739" s="55"/>
      <c r="N1739" s="55"/>
      <c r="O1739" s="55"/>
      <c r="P1739" s="55"/>
      <c r="Q1739" s="55"/>
      <c r="R1739" s="55"/>
      <c r="S1739" s="55"/>
      <c r="T1739" s="55"/>
      <c r="U1739" s="55"/>
      <c r="V1739" s="55"/>
      <c r="W1739" s="55"/>
      <c r="X1739" s="55"/>
      <c r="Y1739" s="55"/>
      <c r="Z1739" s="55"/>
      <c r="BR1739" s="161"/>
    </row>
    <row r="1740" spans="12:70" x14ac:dyDescent="0.25">
      <c r="L1740" s="55"/>
      <c r="M1740" s="55"/>
      <c r="N1740" s="55"/>
      <c r="O1740" s="55"/>
      <c r="P1740" s="55"/>
      <c r="Q1740" s="55"/>
      <c r="R1740" s="55"/>
      <c r="S1740" s="55"/>
      <c r="T1740" s="55"/>
      <c r="U1740" s="55"/>
      <c r="V1740" s="55"/>
      <c r="W1740" s="55"/>
      <c r="X1740" s="55"/>
      <c r="Y1740" s="55"/>
      <c r="Z1740" s="55"/>
      <c r="BR1740" s="161"/>
    </row>
    <row r="1741" spans="12:70" x14ac:dyDescent="0.25">
      <c r="L1741" s="55"/>
      <c r="M1741" s="55"/>
      <c r="N1741" s="55"/>
      <c r="O1741" s="55"/>
      <c r="P1741" s="55"/>
      <c r="Q1741" s="55"/>
      <c r="R1741" s="55"/>
      <c r="S1741" s="55"/>
      <c r="T1741" s="55"/>
      <c r="U1741" s="55"/>
      <c r="V1741" s="55"/>
      <c r="W1741" s="55"/>
      <c r="X1741" s="55"/>
      <c r="Y1741" s="55"/>
      <c r="Z1741" s="55"/>
      <c r="BR1741" s="161"/>
    </row>
    <row r="1742" spans="12:70" x14ac:dyDescent="0.25">
      <c r="L1742" s="55"/>
      <c r="M1742" s="55"/>
      <c r="N1742" s="55"/>
      <c r="O1742" s="55"/>
      <c r="P1742" s="55"/>
      <c r="Q1742" s="55"/>
      <c r="R1742" s="55"/>
      <c r="S1742" s="55"/>
      <c r="T1742" s="55"/>
      <c r="U1742" s="55"/>
      <c r="V1742" s="55"/>
      <c r="W1742" s="55"/>
      <c r="X1742" s="55"/>
      <c r="Y1742" s="55"/>
      <c r="Z1742" s="55"/>
      <c r="BR1742" s="161"/>
    </row>
    <row r="1743" spans="12:70" x14ac:dyDescent="0.25">
      <c r="L1743" s="55"/>
      <c r="M1743" s="55"/>
      <c r="N1743" s="55"/>
      <c r="O1743" s="55"/>
      <c r="P1743" s="55"/>
      <c r="Q1743" s="55"/>
      <c r="R1743" s="55"/>
      <c r="S1743" s="55"/>
      <c r="T1743" s="55"/>
      <c r="U1743" s="55"/>
      <c r="V1743" s="55"/>
      <c r="W1743" s="55"/>
      <c r="X1743" s="55"/>
      <c r="Y1743" s="55"/>
      <c r="Z1743" s="55"/>
      <c r="BR1743" s="161"/>
    </row>
    <row r="1744" spans="12:70" x14ac:dyDescent="0.25">
      <c r="L1744" s="55"/>
      <c r="M1744" s="55"/>
      <c r="N1744" s="55"/>
      <c r="O1744" s="55"/>
      <c r="P1744" s="55"/>
      <c r="Q1744" s="55"/>
      <c r="R1744" s="55"/>
      <c r="S1744" s="55"/>
      <c r="T1744" s="55"/>
      <c r="U1744" s="55"/>
      <c r="V1744" s="55"/>
      <c r="W1744" s="55"/>
      <c r="X1744" s="55"/>
      <c r="Y1744" s="55"/>
      <c r="Z1744" s="55"/>
      <c r="BR1744" s="161"/>
    </row>
    <row r="1745" spans="12:70" x14ac:dyDescent="0.25">
      <c r="L1745" s="55"/>
      <c r="M1745" s="55"/>
      <c r="N1745" s="55"/>
      <c r="O1745" s="55"/>
      <c r="P1745" s="55"/>
      <c r="Q1745" s="55"/>
      <c r="R1745" s="55"/>
      <c r="S1745" s="55"/>
      <c r="T1745" s="55"/>
      <c r="U1745" s="55"/>
      <c r="V1745" s="55"/>
      <c r="W1745" s="55"/>
      <c r="X1745" s="55"/>
      <c r="Y1745" s="55"/>
      <c r="Z1745" s="55"/>
      <c r="BR1745" s="161"/>
    </row>
    <row r="1746" spans="12:70" x14ac:dyDescent="0.25">
      <c r="L1746" s="55"/>
      <c r="M1746" s="55"/>
      <c r="N1746" s="55"/>
      <c r="O1746" s="55"/>
      <c r="P1746" s="55"/>
      <c r="Q1746" s="55"/>
      <c r="R1746" s="55"/>
      <c r="S1746" s="55"/>
      <c r="T1746" s="55"/>
      <c r="U1746" s="55"/>
      <c r="V1746" s="55"/>
      <c r="W1746" s="55"/>
      <c r="X1746" s="55"/>
      <c r="Y1746" s="55"/>
      <c r="Z1746" s="55"/>
      <c r="BR1746" s="161"/>
    </row>
    <row r="1747" spans="12:70" x14ac:dyDescent="0.25">
      <c r="L1747" s="55"/>
      <c r="M1747" s="55"/>
      <c r="N1747" s="55"/>
      <c r="O1747" s="55"/>
      <c r="P1747" s="55"/>
      <c r="Q1747" s="55"/>
      <c r="R1747" s="55"/>
      <c r="S1747" s="55"/>
      <c r="T1747" s="55"/>
      <c r="U1747" s="55"/>
      <c r="V1747" s="55"/>
      <c r="W1747" s="55"/>
      <c r="X1747" s="55"/>
      <c r="Y1747" s="55"/>
      <c r="Z1747" s="55"/>
      <c r="BR1747" s="161"/>
    </row>
    <row r="1748" spans="12:70" x14ac:dyDescent="0.25">
      <c r="L1748" s="55"/>
      <c r="M1748" s="55"/>
      <c r="N1748" s="55"/>
      <c r="O1748" s="55"/>
      <c r="P1748" s="55"/>
      <c r="Q1748" s="55"/>
      <c r="R1748" s="55"/>
      <c r="S1748" s="55"/>
      <c r="T1748" s="55"/>
      <c r="U1748" s="55"/>
      <c r="V1748" s="55"/>
      <c r="W1748" s="55"/>
      <c r="X1748" s="55"/>
      <c r="Y1748" s="55"/>
      <c r="Z1748" s="55"/>
      <c r="BR1748" s="161"/>
    </row>
    <row r="1749" spans="12:70" x14ac:dyDescent="0.25">
      <c r="L1749" s="55"/>
      <c r="M1749" s="55"/>
      <c r="N1749" s="55"/>
      <c r="O1749" s="55"/>
      <c r="P1749" s="55"/>
      <c r="Q1749" s="55"/>
      <c r="R1749" s="55"/>
      <c r="S1749" s="55"/>
      <c r="T1749" s="55"/>
      <c r="U1749" s="55"/>
      <c r="V1749" s="55"/>
      <c r="W1749" s="55"/>
      <c r="X1749" s="55"/>
      <c r="Y1749" s="55"/>
      <c r="Z1749" s="55"/>
      <c r="BR1749" s="161"/>
    </row>
    <row r="1750" spans="12:70" x14ac:dyDescent="0.25">
      <c r="L1750" s="55"/>
      <c r="M1750" s="55"/>
      <c r="N1750" s="55"/>
      <c r="O1750" s="55"/>
      <c r="P1750" s="55"/>
      <c r="Q1750" s="55"/>
      <c r="R1750" s="55"/>
      <c r="S1750" s="55"/>
      <c r="T1750" s="55"/>
      <c r="U1750" s="55"/>
      <c r="V1750" s="55"/>
      <c r="W1750" s="55"/>
      <c r="X1750" s="55"/>
      <c r="Y1750" s="55"/>
      <c r="Z1750" s="55"/>
      <c r="BR1750" s="161"/>
    </row>
    <row r="1751" spans="12:70" x14ac:dyDescent="0.25">
      <c r="L1751" s="55"/>
      <c r="M1751" s="55"/>
      <c r="N1751" s="55"/>
      <c r="O1751" s="55"/>
      <c r="P1751" s="55"/>
      <c r="Q1751" s="55"/>
      <c r="R1751" s="55"/>
      <c r="S1751" s="55"/>
      <c r="T1751" s="55"/>
      <c r="U1751" s="55"/>
      <c r="V1751" s="55"/>
      <c r="W1751" s="55"/>
      <c r="X1751" s="55"/>
      <c r="Y1751" s="55"/>
      <c r="Z1751" s="55"/>
      <c r="BR1751" s="161"/>
    </row>
    <row r="1752" spans="12:70" x14ac:dyDescent="0.25">
      <c r="L1752" s="55"/>
      <c r="M1752" s="55"/>
      <c r="N1752" s="55"/>
      <c r="O1752" s="55"/>
      <c r="P1752" s="55"/>
      <c r="Q1752" s="55"/>
      <c r="R1752" s="55"/>
      <c r="S1752" s="55"/>
      <c r="T1752" s="55"/>
      <c r="U1752" s="55"/>
      <c r="V1752" s="55"/>
      <c r="W1752" s="55"/>
      <c r="X1752" s="55"/>
      <c r="Y1752" s="55"/>
      <c r="Z1752" s="55"/>
      <c r="BR1752" s="161"/>
    </row>
    <row r="1753" spans="12:70" x14ac:dyDescent="0.25">
      <c r="L1753" s="55"/>
      <c r="M1753" s="55"/>
      <c r="N1753" s="55"/>
      <c r="O1753" s="55"/>
      <c r="P1753" s="55"/>
      <c r="Q1753" s="55"/>
      <c r="R1753" s="55"/>
      <c r="S1753" s="55"/>
      <c r="T1753" s="55"/>
      <c r="U1753" s="55"/>
      <c r="V1753" s="55"/>
      <c r="W1753" s="55"/>
      <c r="X1753" s="55"/>
      <c r="Y1753" s="55"/>
      <c r="Z1753" s="55"/>
      <c r="BR1753" s="161"/>
    </row>
    <row r="1754" spans="12:70" x14ac:dyDescent="0.25">
      <c r="L1754" s="55"/>
      <c r="M1754" s="55"/>
      <c r="N1754" s="55"/>
      <c r="O1754" s="55"/>
      <c r="P1754" s="55"/>
      <c r="Q1754" s="55"/>
      <c r="R1754" s="55"/>
      <c r="S1754" s="55"/>
      <c r="T1754" s="55"/>
      <c r="U1754" s="55"/>
      <c r="V1754" s="55"/>
      <c r="W1754" s="55"/>
      <c r="X1754" s="55"/>
      <c r="Y1754" s="55"/>
      <c r="Z1754" s="55"/>
      <c r="BR1754" s="161"/>
    </row>
    <row r="1755" spans="12:70" x14ac:dyDescent="0.25">
      <c r="L1755" s="55"/>
      <c r="M1755" s="55"/>
      <c r="N1755" s="55"/>
      <c r="O1755" s="55"/>
      <c r="P1755" s="55"/>
      <c r="Q1755" s="55"/>
      <c r="R1755" s="55"/>
      <c r="S1755" s="55"/>
      <c r="T1755" s="55"/>
      <c r="U1755" s="55"/>
      <c r="V1755" s="55"/>
      <c r="W1755" s="55"/>
      <c r="X1755" s="55"/>
      <c r="Y1755" s="55"/>
      <c r="Z1755" s="55"/>
      <c r="BR1755" s="161"/>
    </row>
    <row r="1756" spans="12:70" x14ac:dyDescent="0.25">
      <c r="L1756" s="55"/>
      <c r="M1756" s="55"/>
      <c r="N1756" s="55"/>
      <c r="O1756" s="55"/>
      <c r="P1756" s="55"/>
      <c r="Q1756" s="55"/>
      <c r="R1756" s="55"/>
      <c r="S1756" s="55"/>
      <c r="T1756" s="55"/>
      <c r="U1756" s="55"/>
      <c r="V1756" s="55"/>
      <c r="W1756" s="55"/>
      <c r="X1756" s="55"/>
      <c r="Y1756" s="55"/>
      <c r="Z1756" s="55"/>
      <c r="BR1756" s="161"/>
    </row>
    <row r="1757" spans="12:70" x14ac:dyDescent="0.25">
      <c r="L1757" s="55"/>
      <c r="M1757" s="55"/>
      <c r="N1757" s="55"/>
      <c r="O1757" s="55"/>
      <c r="P1757" s="55"/>
      <c r="Q1757" s="55"/>
      <c r="R1757" s="55"/>
      <c r="S1757" s="55"/>
      <c r="T1757" s="55"/>
      <c r="U1757" s="55"/>
      <c r="V1757" s="55"/>
      <c r="W1757" s="55"/>
      <c r="X1757" s="55"/>
      <c r="Y1757" s="55"/>
      <c r="Z1757" s="55"/>
      <c r="BR1757" s="161"/>
    </row>
    <row r="1758" spans="12:70" x14ac:dyDescent="0.25">
      <c r="L1758" s="55"/>
      <c r="M1758" s="55"/>
      <c r="N1758" s="55"/>
      <c r="O1758" s="55"/>
      <c r="P1758" s="55"/>
      <c r="Q1758" s="55"/>
      <c r="R1758" s="55"/>
      <c r="S1758" s="55"/>
      <c r="T1758" s="55"/>
      <c r="U1758" s="55"/>
      <c r="V1758" s="55"/>
      <c r="W1758" s="55"/>
      <c r="X1758" s="55"/>
      <c r="Y1758" s="55"/>
      <c r="Z1758" s="55"/>
      <c r="BR1758" s="161"/>
    </row>
    <row r="1759" spans="12:70" x14ac:dyDescent="0.25">
      <c r="L1759" s="55"/>
      <c r="M1759" s="55"/>
      <c r="N1759" s="55"/>
      <c r="O1759" s="55"/>
      <c r="P1759" s="55"/>
      <c r="Q1759" s="55"/>
      <c r="R1759" s="55"/>
      <c r="S1759" s="55"/>
      <c r="T1759" s="55"/>
      <c r="U1759" s="55"/>
      <c r="V1759" s="55"/>
      <c r="W1759" s="55"/>
      <c r="X1759" s="55"/>
      <c r="Y1759" s="55"/>
      <c r="Z1759" s="55"/>
      <c r="BR1759" s="161"/>
    </row>
    <row r="1760" spans="12:70" x14ac:dyDescent="0.25">
      <c r="L1760" s="55"/>
      <c r="M1760" s="55"/>
      <c r="N1760" s="55"/>
      <c r="O1760" s="55"/>
      <c r="P1760" s="55"/>
      <c r="Q1760" s="55"/>
      <c r="R1760" s="55"/>
      <c r="S1760" s="55"/>
      <c r="T1760" s="55"/>
      <c r="U1760" s="55"/>
      <c r="V1760" s="55"/>
      <c r="W1760" s="55"/>
      <c r="X1760" s="55"/>
      <c r="Y1760" s="55"/>
      <c r="Z1760" s="55"/>
      <c r="BR1760" s="161"/>
    </row>
    <row r="1761" spans="12:70" x14ac:dyDescent="0.25">
      <c r="L1761" s="55"/>
      <c r="M1761" s="55"/>
      <c r="N1761" s="55"/>
      <c r="O1761" s="55"/>
      <c r="P1761" s="55"/>
      <c r="Q1761" s="55"/>
      <c r="R1761" s="55"/>
      <c r="S1761" s="55"/>
      <c r="T1761" s="55"/>
      <c r="U1761" s="55"/>
      <c r="V1761" s="55"/>
      <c r="W1761" s="55"/>
      <c r="X1761" s="55"/>
      <c r="Y1761" s="55"/>
      <c r="Z1761" s="55"/>
      <c r="BR1761" s="161"/>
    </row>
    <row r="1762" spans="12:70" x14ac:dyDescent="0.25">
      <c r="L1762" s="55"/>
      <c r="M1762" s="55"/>
      <c r="N1762" s="55"/>
      <c r="O1762" s="55"/>
      <c r="P1762" s="55"/>
      <c r="Q1762" s="55"/>
      <c r="R1762" s="55"/>
      <c r="S1762" s="55"/>
      <c r="T1762" s="55"/>
      <c r="U1762" s="55"/>
      <c r="V1762" s="55"/>
      <c r="W1762" s="55"/>
      <c r="X1762" s="55"/>
      <c r="Y1762" s="55"/>
      <c r="Z1762" s="55"/>
      <c r="BR1762" s="161"/>
    </row>
    <row r="1763" spans="12:70" x14ac:dyDescent="0.25">
      <c r="L1763" s="55"/>
      <c r="M1763" s="55"/>
      <c r="N1763" s="55"/>
      <c r="O1763" s="55"/>
      <c r="P1763" s="55"/>
      <c r="Q1763" s="55"/>
      <c r="R1763" s="55"/>
      <c r="S1763" s="55"/>
      <c r="T1763" s="55"/>
      <c r="U1763" s="55"/>
      <c r="V1763" s="55"/>
      <c r="W1763" s="55"/>
      <c r="X1763" s="55"/>
      <c r="Y1763" s="55"/>
      <c r="Z1763" s="55"/>
      <c r="BR1763" s="161"/>
    </row>
    <row r="1764" spans="12:70" x14ac:dyDescent="0.25">
      <c r="L1764" s="55"/>
      <c r="M1764" s="55"/>
      <c r="N1764" s="55"/>
      <c r="O1764" s="55"/>
      <c r="P1764" s="55"/>
      <c r="Q1764" s="55"/>
      <c r="R1764" s="55"/>
      <c r="S1764" s="55"/>
      <c r="T1764" s="55"/>
      <c r="U1764" s="55"/>
      <c r="V1764" s="55"/>
      <c r="W1764" s="55"/>
      <c r="X1764" s="55"/>
      <c r="Y1764" s="55"/>
      <c r="Z1764" s="55"/>
      <c r="BR1764" s="161"/>
    </row>
    <row r="1765" spans="12:70" x14ac:dyDescent="0.25">
      <c r="L1765" s="55"/>
      <c r="M1765" s="55"/>
      <c r="N1765" s="55"/>
      <c r="O1765" s="55"/>
      <c r="P1765" s="55"/>
      <c r="Q1765" s="55"/>
      <c r="R1765" s="55"/>
      <c r="S1765" s="55"/>
      <c r="T1765" s="55"/>
      <c r="U1765" s="55"/>
      <c r="V1765" s="55"/>
      <c r="W1765" s="55"/>
      <c r="X1765" s="55"/>
      <c r="Y1765" s="55"/>
      <c r="Z1765" s="55"/>
      <c r="BR1765" s="161"/>
    </row>
    <row r="1766" spans="12:70" x14ac:dyDescent="0.25">
      <c r="L1766" s="55"/>
      <c r="M1766" s="55"/>
      <c r="N1766" s="55"/>
      <c r="O1766" s="55"/>
      <c r="P1766" s="55"/>
      <c r="Q1766" s="55"/>
      <c r="R1766" s="55"/>
      <c r="S1766" s="55"/>
      <c r="T1766" s="55"/>
      <c r="U1766" s="55"/>
      <c r="V1766" s="55"/>
      <c r="W1766" s="55"/>
      <c r="X1766" s="55"/>
      <c r="Y1766" s="55"/>
      <c r="Z1766" s="55"/>
      <c r="BR1766" s="161"/>
    </row>
    <row r="1767" spans="12:70" x14ac:dyDescent="0.25">
      <c r="L1767" s="55"/>
      <c r="M1767" s="55"/>
      <c r="N1767" s="55"/>
      <c r="O1767" s="55"/>
      <c r="P1767" s="55"/>
      <c r="Q1767" s="55"/>
      <c r="R1767" s="55"/>
      <c r="S1767" s="55"/>
      <c r="T1767" s="55"/>
      <c r="U1767" s="55"/>
      <c r="V1767" s="55"/>
      <c r="W1767" s="55"/>
      <c r="X1767" s="55"/>
      <c r="Y1767" s="55"/>
      <c r="Z1767" s="55"/>
      <c r="BR1767" s="161"/>
    </row>
    <row r="1768" spans="12:70" x14ac:dyDescent="0.25">
      <c r="L1768" s="55"/>
      <c r="M1768" s="55"/>
      <c r="N1768" s="55"/>
      <c r="O1768" s="55"/>
      <c r="P1768" s="55"/>
      <c r="Q1768" s="55"/>
      <c r="R1768" s="55"/>
      <c r="S1768" s="55"/>
      <c r="T1768" s="55"/>
      <c r="U1768" s="55"/>
      <c r="V1768" s="55"/>
      <c r="W1768" s="55"/>
      <c r="X1768" s="55"/>
      <c r="Y1768" s="55"/>
      <c r="Z1768" s="55"/>
      <c r="BR1768" s="161"/>
    </row>
    <row r="1769" spans="12:70" x14ac:dyDescent="0.25">
      <c r="L1769" s="55"/>
      <c r="M1769" s="55"/>
      <c r="N1769" s="55"/>
      <c r="O1769" s="55"/>
      <c r="P1769" s="55"/>
      <c r="Q1769" s="55"/>
      <c r="R1769" s="55"/>
      <c r="S1769" s="55"/>
      <c r="T1769" s="55"/>
      <c r="U1769" s="55"/>
      <c r="V1769" s="55"/>
      <c r="W1769" s="55"/>
      <c r="X1769" s="55"/>
      <c r="Y1769" s="55"/>
      <c r="Z1769" s="55"/>
      <c r="BR1769" s="161"/>
    </row>
    <row r="1770" spans="12:70" x14ac:dyDescent="0.25">
      <c r="L1770" s="55"/>
      <c r="M1770" s="55"/>
      <c r="N1770" s="55"/>
      <c r="O1770" s="55"/>
      <c r="P1770" s="55"/>
      <c r="Q1770" s="55"/>
      <c r="R1770" s="55"/>
      <c r="S1770" s="55"/>
      <c r="T1770" s="55"/>
      <c r="U1770" s="55"/>
      <c r="V1770" s="55"/>
      <c r="W1770" s="55"/>
      <c r="X1770" s="55"/>
      <c r="Y1770" s="55"/>
      <c r="Z1770" s="55"/>
      <c r="BR1770" s="161"/>
    </row>
    <row r="1771" spans="12:70" x14ac:dyDescent="0.25">
      <c r="L1771" s="55"/>
      <c r="M1771" s="55"/>
      <c r="N1771" s="55"/>
      <c r="O1771" s="55"/>
      <c r="P1771" s="55"/>
      <c r="Q1771" s="55"/>
      <c r="R1771" s="55"/>
      <c r="S1771" s="55"/>
      <c r="T1771" s="55"/>
      <c r="U1771" s="55"/>
      <c r="V1771" s="55"/>
      <c r="W1771" s="55"/>
      <c r="X1771" s="55"/>
      <c r="Y1771" s="55"/>
      <c r="Z1771" s="55"/>
      <c r="BR1771" s="161"/>
    </row>
    <row r="1772" spans="12:70" x14ac:dyDescent="0.25">
      <c r="L1772" s="55"/>
      <c r="M1772" s="55"/>
      <c r="N1772" s="55"/>
      <c r="O1772" s="55"/>
      <c r="P1772" s="55"/>
      <c r="Q1772" s="55"/>
      <c r="R1772" s="55"/>
      <c r="S1772" s="55"/>
      <c r="T1772" s="55"/>
      <c r="U1772" s="55"/>
      <c r="V1772" s="55"/>
      <c r="W1772" s="55"/>
      <c r="X1772" s="55"/>
      <c r="Y1772" s="55"/>
      <c r="Z1772" s="55"/>
      <c r="BR1772" s="161"/>
    </row>
    <row r="1773" spans="12:70" x14ac:dyDescent="0.25">
      <c r="L1773" s="55"/>
      <c r="M1773" s="55"/>
      <c r="N1773" s="55"/>
      <c r="O1773" s="55"/>
      <c r="P1773" s="55"/>
      <c r="Q1773" s="55"/>
      <c r="R1773" s="55"/>
      <c r="S1773" s="55"/>
      <c r="T1773" s="55"/>
      <c r="U1773" s="55"/>
      <c r="V1773" s="55"/>
      <c r="W1773" s="55"/>
      <c r="X1773" s="55"/>
      <c r="Y1773" s="55"/>
      <c r="Z1773" s="55"/>
      <c r="BR1773" s="161"/>
    </row>
    <row r="1774" spans="12:70" x14ac:dyDescent="0.25">
      <c r="L1774" s="55"/>
      <c r="M1774" s="55"/>
      <c r="N1774" s="55"/>
      <c r="O1774" s="55"/>
      <c r="P1774" s="55"/>
      <c r="Q1774" s="55"/>
      <c r="R1774" s="55"/>
      <c r="S1774" s="55"/>
      <c r="T1774" s="55"/>
      <c r="U1774" s="55"/>
      <c r="V1774" s="55"/>
      <c r="W1774" s="55"/>
      <c r="X1774" s="55"/>
      <c r="Y1774" s="55"/>
      <c r="Z1774" s="55"/>
      <c r="BR1774" s="161"/>
    </row>
    <row r="1775" spans="12:70" x14ac:dyDescent="0.25">
      <c r="L1775" s="55"/>
      <c r="M1775" s="55"/>
      <c r="N1775" s="55"/>
      <c r="O1775" s="55"/>
      <c r="P1775" s="55"/>
      <c r="Q1775" s="55"/>
      <c r="R1775" s="55"/>
      <c r="S1775" s="55"/>
      <c r="T1775" s="55"/>
      <c r="U1775" s="55"/>
      <c r="V1775" s="55"/>
      <c r="W1775" s="55"/>
      <c r="X1775" s="55"/>
      <c r="Y1775" s="55"/>
      <c r="Z1775" s="55"/>
      <c r="BR1775" s="161"/>
    </row>
    <row r="1776" spans="12:70" x14ac:dyDescent="0.25">
      <c r="L1776" s="55"/>
      <c r="M1776" s="55"/>
      <c r="N1776" s="55"/>
      <c r="O1776" s="55"/>
      <c r="P1776" s="55"/>
      <c r="Q1776" s="55"/>
      <c r="R1776" s="55"/>
      <c r="S1776" s="55"/>
      <c r="T1776" s="55"/>
      <c r="U1776" s="55"/>
      <c r="V1776" s="55"/>
      <c r="W1776" s="55"/>
      <c r="X1776" s="55"/>
      <c r="Y1776" s="55"/>
      <c r="Z1776" s="55"/>
      <c r="BR1776" s="161"/>
    </row>
    <row r="1777" spans="12:70" x14ac:dyDescent="0.25">
      <c r="L1777" s="55"/>
      <c r="M1777" s="55"/>
      <c r="N1777" s="55"/>
      <c r="O1777" s="55"/>
      <c r="P1777" s="55"/>
      <c r="Q1777" s="55"/>
      <c r="R1777" s="55"/>
      <c r="S1777" s="55"/>
      <c r="T1777" s="55"/>
      <c r="U1777" s="55"/>
      <c r="V1777" s="55"/>
      <c r="W1777" s="55"/>
      <c r="X1777" s="55"/>
      <c r="Y1777" s="55"/>
      <c r="Z1777" s="55"/>
      <c r="BR1777" s="161"/>
    </row>
    <row r="1778" spans="12:70" x14ac:dyDescent="0.25">
      <c r="L1778" s="55"/>
      <c r="M1778" s="55"/>
      <c r="N1778" s="55"/>
      <c r="O1778" s="55"/>
      <c r="P1778" s="55"/>
      <c r="Q1778" s="55"/>
      <c r="R1778" s="55"/>
      <c r="S1778" s="55"/>
      <c r="T1778" s="55"/>
      <c r="U1778" s="55"/>
      <c r="V1778" s="55"/>
      <c r="W1778" s="55"/>
      <c r="X1778" s="55"/>
      <c r="Y1778" s="55"/>
      <c r="Z1778" s="55"/>
      <c r="BR1778" s="161"/>
    </row>
    <row r="1779" spans="12:70" x14ac:dyDescent="0.25">
      <c r="L1779" s="55"/>
      <c r="M1779" s="55"/>
      <c r="N1779" s="55"/>
      <c r="O1779" s="55"/>
      <c r="P1779" s="55"/>
      <c r="Q1779" s="55"/>
      <c r="R1779" s="55"/>
      <c r="S1779" s="55"/>
      <c r="T1779" s="55"/>
      <c r="U1779" s="55"/>
      <c r="V1779" s="55"/>
      <c r="W1779" s="55"/>
      <c r="X1779" s="55"/>
      <c r="Y1779" s="55"/>
      <c r="Z1779" s="55"/>
      <c r="BR1779" s="161"/>
    </row>
    <row r="1780" spans="12:70" x14ac:dyDescent="0.25">
      <c r="L1780" s="55"/>
      <c r="M1780" s="55"/>
      <c r="N1780" s="55"/>
      <c r="O1780" s="55"/>
      <c r="P1780" s="55"/>
      <c r="Q1780" s="55"/>
      <c r="R1780" s="55"/>
      <c r="S1780" s="55"/>
      <c r="T1780" s="55"/>
      <c r="U1780" s="55"/>
      <c r="V1780" s="55"/>
      <c r="W1780" s="55"/>
      <c r="X1780" s="55"/>
      <c r="Y1780" s="55"/>
      <c r="Z1780" s="55"/>
      <c r="BR1780" s="161"/>
    </row>
    <row r="1781" spans="12:70" x14ac:dyDescent="0.25">
      <c r="L1781" s="55"/>
      <c r="M1781" s="55"/>
      <c r="N1781" s="55"/>
      <c r="O1781" s="55"/>
      <c r="P1781" s="55"/>
      <c r="Q1781" s="55"/>
      <c r="R1781" s="55"/>
      <c r="S1781" s="55"/>
      <c r="T1781" s="55"/>
      <c r="U1781" s="55"/>
      <c r="V1781" s="55"/>
      <c r="W1781" s="55"/>
      <c r="X1781" s="55"/>
      <c r="Y1781" s="55"/>
      <c r="Z1781" s="55"/>
      <c r="BR1781" s="161"/>
    </row>
    <row r="1782" spans="12:70" x14ac:dyDescent="0.25">
      <c r="L1782" s="55"/>
      <c r="M1782" s="55"/>
      <c r="N1782" s="55"/>
      <c r="O1782" s="55"/>
      <c r="P1782" s="55"/>
      <c r="Q1782" s="55"/>
      <c r="R1782" s="55"/>
      <c r="S1782" s="55"/>
      <c r="T1782" s="55"/>
      <c r="U1782" s="55"/>
      <c r="V1782" s="55"/>
      <c r="W1782" s="55"/>
      <c r="X1782" s="55"/>
      <c r="Y1782" s="55"/>
      <c r="Z1782" s="55"/>
      <c r="BR1782" s="161"/>
    </row>
    <row r="1783" spans="12:70" x14ac:dyDescent="0.25">
      <c r="L1783" s="55"/>
      <c r="M1783" s="55"/>
      <c r="N1783" s="55"/>
      <c r="O1783" s="55"/>
      <c r="P1783" s="55"/>
      <c r="Q1783" s="55"/>
      <c r="R1783" s="55"/>
      <c r="S1783" s="55"/>
      <c r="T1783" s="55"/>
      <c r="U1783" s="55"/>
      <c r="V1783" s="55"/>
      <c r="W1783" s="55"/>
      <c r="X1783" s="55"/>
      <c r="Y1783" s="55"/>
      <c r="Z1783" s="55"/>
      <c r="BR1783" s="161"/>
    </row>
    <row r="1784" spans="12:70" x14ac:dyDescent="0.25">
      <c r="L1784" s="55"/>
      <c r="M1784" s="55"/>
      <c r="N1784" s="55"/>
      <c r="O1784" s="55"/>
      <c r="P1784" s="55"/>
      <c r="Q1784" s="55"/>
      <c r="R1784" s="55"/>
      <c r="S1784" s="55"/>
      <c r="T1784" s="55"/>
      <c r="U1784" s="55"/>
      <c r="V1784" s="55"/>
      <c r="W1784" s="55"/>
      <c r="X1784" s="55"/>
      <c r="Y1784" s="55"/>
      <c r="Z1784" s="55"/>
      <c r="BR1784" s="161"/>
    </row>
    <row r="1785" spans="12:70" x14ac:dyDescent="0.25">
      <c r="L1785" s="55"/>
      <c r="M1785" s="55"/>
      <c r="N1785" s="55"/>
      <c r="O1785" s="55"/>
      <c r="P1785" s="55"/>
      <c r="Q1785" s="55"/>
      <c r="R1785" s="55"/>
      <c r="S1785" s="55"/>
      <c r="T1785" s="55"/>
      <c r="U1785" s="55"/>
      <c r="V1785" s="55"/>
      <c r="W1785" s="55"/>
      <c r="X1785" s="55"/>
      <c r="Y1785" s="55"/>
      <c r="Z1785" s="55"/>
      <c r="BR1785" s="161"/>
    </row>
    <row r="1786" spans="12:70" x14ac:dyDescent="0.25">
      <c r="L1786" s="55"/>
      <c r="M1786" s="55"/>
      <c r="N1786" s="55"/>
      <c r="O1786" s="55"/>
      <c r="P1786" s="55"/>
      <c r="Q1786" s="55"/>
      <c r="R1786" s="55"/>
      <c r="S1786" s="55"/>
      <c r="T1786" s="55"/>
      <c r="U1786" s="55"/>
      <c r="V1786" s="55"/>
      <c r="W1786" s="55"/>
      <c r="X1786" s="55"/>
      <c r="Y1786" s="55"/>
      <c r="Z1786" s="55"/>
      <c r="BR1786" s="161"/>
    </row>
    <row r="1787" spans="12:70" x14ac:dyDescent="0.25">
      <c r="L1787" s="55"/>
      <c r="M1787" s="55"/>
      <c r="N1787" s="55"/>
      <c r="O1787" s="55"/>
      <c r="P1787" s="55"/>
      <c r="Q1787" s="55"/>
      <c r="R1787" s="55"/>
      <c r="S1787" s="55"/>
      <c r="T1787" s="55"/>
      <c r="U1787" s="55"/>
      <c r="V1787" s="55"/>
      <c r="W1787" s="55"/>
      <c r="X1787" s="55"/>
      <c r="Y1787" s="55"/>
      <c r="Z1787" s="55"/>
      <c r="BR1787" s="161"/>
    </row>
    <row r="1788" spans="12:70" x14ac:dyDescent="0.25">
      <c r="L1788" s="55"/>
      <c r="M1788" s="55"/>
      <c r="N1788" s="55"/>
      <c r="O1788" s="55"/>
      <c r="P1788" s="55"/>
      <c r="Q1788" s="55"/>
      <c r="R1788" s="55"/>
      <c r="S1788" s="55"/>
      <c r="T1788" s="55"/>
      <c r="U1788" s="55"/>
      <c r="V1788" s="55"/>
      <c r="W1788" s="55"/>
      <c r="X1788" s="55"/>
      <c r="Y1788" s="55"/>
      <c r="Z1788" s="55"/>
      <c r="BR1788" s="161"/>
    </row>
    <row r="1789" spans="12:70" x14ac:dyDescent="0.25">
      <c r="L1789" s="55"/>
      <c r="M1789" s="55"/>
      <c r="N1789" s="55"/>
      <c r="O1789" s="55"/>
      <c r="P1789" s="55"/>
      <c r="Q1789" s="55"/>
      <c r="R1789" s="55"/>
      <c r="S1789" s="55"/>
      <c r="T1789" s="55"/>
      <c r="U1789" s="55"/>
      <c r="V1789" s="55"/>
      <c r="W1789" s="55"/>
      <c r="X1789" s="55"/>
      <c r="Y1789" s="55"/>
      <c r="Z1789" s="55"/>
      <c r="BR1789" s="161"/>
    </row>
    <row r="1790" spans="12:70" x14ac:dyDescent="0.25">
      <c r="L1790" s="55"/>
      <c r="M1790" s="55"/>
      <c r="N1790" s="55"/>
      <c r="O1790" s="55"/>
      <c r="P1790" s="55"/>
      <c r="Q1790" s="55"/>
      <c r="R1790" s="55"/>
      <c r="S1790" s="55"/>
      <c r="T1790" s="55"/>
      <c r="U1790" s="55"/>
      <c r="V1790" s="55"/>
      <c r="W1790" s="55"/>
      <c r="X1790" s="55"/>
      <c r="Y1790" s="55"/>
      <c r="Z1790" s="55"/>
      <c r="BR1790" s="161"/>
    </row>
    <row r="1791" spans="12:70" x14ac:dyDescent="0.25">
      <c r="L1791" s="55"/>
      <c r="M1791" s="55"/>
      <c r="N1791" s="55"/>
      <c r="O1791" s="55"/>
      <c r="P1791" s="55"/>
      <c r="Q1791" s="55"/>
      <c r="R1791" s="55"/>
      <c r="S1791" s="55"/>
      <c r="T1791" s="55"/>
      <c r="U1791" s="55"/>
      <c r="V1791" s="55"/>
      <c r="W1791" s="55"/>
      <c r="X1791" s="55"/>
      <c r="Y1791" s="55"/>
      <c r="Z1791" s="55"/>
      <c r="BR1791" s="161"/>
    </row>
    <row r="1792" spans="12:70" x14ac:dyDescent="0.25">
      <c r="L1792" s="55"/>
      <c r="M1792" s="55"/>
      <c r="N1792" s="55"/>
      <c r="O1792" s="55"/>
      <c r="P1792" s="55"/>
      <c r="Q1792" s="55"/>
      <c r="R1792" s="55"/>
      <c r="S1792" s="55"/>
      <c r="T1792" s="55"/>
      <c r="U1792" s="55"/>
      <c r="V1792" s="55"/>
      <c r="W1792" s="55"/>
      <c r="X1792" s="55"/>
      <c r="Y1792" s="55"/>
      <c r="Z1792" s="55"/>
      <c r="BR1792" s="161"/>
    </row>
    <row r="1793" spans="12:70" x14ac:dyDescent="0.25">
      <c r="L1793" s="55"/>
      <c r="M1793" s="55"/>
      <c r="N1793" s="55"/>
      <c r="O1793" s="55"/>
      <c r="P1793" s="55"/>
      <c r="Q1793" s="55"/>
      <c r="R1793" s="55"/>
      <c r="S1793" s="55"/>
      <c r="T1793" s="55"/>
      <c r="U1793" s="55"/>
      <c r="V1793" s="55"/>
      <c r="W1793" s="55"/>
      <c r="X1793" s="55"/>
      <c r="Y1793" s="55"/>
      <c r="Z1793" s="55"/>
      <c r="BR1793" s="161"/>
    </row>
    <row r="1794" spans="12:70" x14ac:dyDescent="0.25">
      <c r="L1794" s="55"/>
      <c r="M1794" s="55"/>
      <c r="N1794" s="55"/>
      <c r="O1794" s="55"/>
      <c r="P1794" s="55"/>
      <c r="Q1794" s="55"/>
      <c r="R1794" s="55"/>
      <c r="S1794" s="55"/>
      <c r="T1794" s="55"/>
      <c r="U1794" s="55"/>
      <c r="V1794" s="55"/>
      <c r="W1794" s="55"/>
      <c r="X1794" s="55"/>
      <c r="Y1794" s="55"/>
      <c r="Z1794" s="55"/>
      <c r="BR1794" s="161"/>
    </row>
    <row r="1795" spans="12:70" x14ac:dyDescent="0.25">
      <c r="L1795" s="55"/>
      <c r="M1795" s="55"/>
      <c r="N1795" s="55"/>
      <c r="O1795" s="55"/>
      <c r="P1795" s="55"/>
      <c r="Q1795" s="55"/>
      <c r="R1795" s="55"/>
      <c r="S1795" s="55"/>
      <c r="T1795" s="55"/>
      <c r="U1795" s="55"/>
      <c r="V1795" s="55"/>
      <c r="W1795" s="55"/>
      <c r="X1795" s="55"/>
      <c r="Y1795" s="55"/>
      <c r="Z1795" s="55"/>
      <c r="BR1795" s="161"/>
    </row>
    <row r="1796" spans="12:70" x14ac:dyDescent="0.25">
      <c r="L1796" s="55"/>
      <c r="M1796" s="55"/>
      <c r="N1796" s="55"/>
      <c r="O1796" s="55"/>
      <c r="P1796" s="55"/>
      <c r="Q1796" s="55"/>
      <c r="R1796" s="55"/>
      <c r="S1796" s="55"/>
      <c r="T1796" s="55"/>
      <c r="U1796" s="55"/>
      <c r="V1796" s="55"/>
      <c r="W1796" s="55"/>
      <c r="X1796" s="55"/>
      <c r="Y1796" s="55"/>
      <c r="Z1796" s="55"/>
      <c r="BR1796" s="161"/>
    </row>
    <row r="1797" spans="12:70" x14ac:dyDescent="0.25">
      <c r="L1797" s="55"/>
      <c r="M1797" s="55"/>
      <c r="N1797" s="55"/>
      <c r="O1797" s="55"/>
      <c r="P1797" s="55"/>
      <c r="Q1797" s="55"/>
      <c r="R1797" s="55"/>
      <c r="S1797" s="55"/>
      <c r="T1797" s="55"/>
      <c r="U1797" s="55"/>
      <c r="V1797" s="55"/>
      <c r="W1797" s="55"/>
      <c r="X1797" s="55"/>
      <c r="Y1797" s="55"/>
      <c r="Z1797" s="55"/>
      <c r="BR1797" s="161"/>
    </row>
    <row r="1798" spans="12:70" x14ac:dyDescent="0.25">
      <c r="L1798" s="55"/>
      <c r="M1798" s="55"/>
      <c r="N1798" s="55"/>
      <c r="O1798" s="55"/>
      <c r="P1798" s="55"/>
      <c r="Q1798" s="55"/>
      <c r="R1798" s="55"/>
      <c r="S1798" s="55"/>
      <c r="T1798" s="55"/>
      <c r="U1798" s="55"/>
      <c r="V1798" s="55"/>
      <c r="W1798" s="55"/>
      <c r="X1798" s="55"/>
      <c r="Y1798" s="55"/>
      <c r="Z1798" s="55"/>
      <c r="BR1798" s="161"/>
    </row>
    <row r="1799" spans="12:70" x14ac:dyDescent="0.25">
      <c r="L1799" s="55"/>
      <c r="M1799" s="55"/>
      <c r="N1799" s="55"/>
      <c r="O1799" s="55"/>
      <c r="P1799" s="55"/>
      <c r="Q1799" s="55"/>
      <c r="R1799" s="55"/>
      <c r="S1799" s="55"/>
      <c r="T1799" s="55"/>
      <c r="U1799" s="55"/>
      <c r="V1799" s="55"/>
      <c r="W1799" s="55"/>
      <c r="X1799" s="55"/>
      <c r="Y1799" s="55"/>
      <c r="Z1799" s="55"/>
      <c r="BR1799" s="161"/>
    </row>
    <row r="1800" spans="12:70" x14ac:dyDescent="0.25">
      <c r="L1800" s="55"/>
      <c r="M1800" s="55"/>
      <c r="N1800" s="55"/>
      <c r="O1800" s="55"/>
      <c r="P1800" s="55"/>
      <c r="Q1800" s="55"/>
      <c r="R1800" s="55"/>
      <c r="S1800" s="55"/>
      <c r="T1800" s="55"/>
      <c r="U1800" s="55"/>
      <c r="V1800" s="55"/>
      <c r="W1800" s="55"/>
      <c r="X1800" s="55"/>
      <c r="Y1800" s="55"/>
      <c r="Z1800" s="55"/>
      <c r="BR1800" s="161"/>
    </row>
    <row r="1801" spans="12:70" x14ac:dyDescent="0.25">
      <c r="L1801" s="55"/>
      <c r="M1801" s="55"/>
      <c r="N1801" s="55"/>
      <c r="O1801" s="55"/>
      <c r="P1801" s="55"/>
      <c r="Q1801" s="55"/>
      <c r="R1801" s="55"/>
      <c r="S1801" s="55"/>
      <c r="T1801" s="55"/>
      <c r="U1801" s="55"/>
      <c r="V1801" s="55"/>
      <c r="W1801" s="55"/>
      <c r="X1801" s="55"/>
      <c r="Y1801" s="55"/>
      <c r="Z1801" s="55"/>
      <c r="BR1801" s="161"/>
    </row>
    <row r="1802" spans="12:70" x14ac:dyDescent="0.25">
      <c r="L1802" s="55"/>
      <c r="M1802" s="55"/>
      <c r="N1802" s="55"/>
      <c r="O1802" s="55"/>
      <c r="P1802" s="55"/>
      <c r="Q1802" s="55"/>
      <c r="R1802" s="55"/>
      <c r="S1802" s="55"/>
      <c r="T1802" s="55"/>
      <c r="U1802" s="55"/>
      <c r="V1802" s="55"/>
      <c r="W1802" s="55"/>
      <c r="X1802" s="55"/>
      <c r="Y1802" s="55"/>
      <c r="Z1802" s="55"/>
      <c r="BR1802" s="161"/>
    </row>
    <row r="1803" spans="12:70" x14ac:dyDescent="0.25">
      <c r="L1803" s="55"/>
      <c r="M1803" s="55"/>
      <c r="N1803" s="55"/>
      <c r="O1803" s="55"/>
      <c r="P1803" s="55"/>
      <c r="Q1803" s="55"/>
      <c r="R1803" s="55"/>
      <c r="S1803" s="55"/>
      <c r="T1803" s="55"/>
      <c r="U1803" s="55"/>
      <c r="V1803" s="55"/>
      <c r="W1803" s="55"/>
      <c r="X1803" s="55"/>
      <c r="Y1803" s="55"/>
      <c r="Z1803" s="55"/>
      <c r="BR1803" s="161"/>
    </row>
    <row r="1804" spans="12:70" x14ac:dyDescent="0.25">
      <c r="L1804" s="55"/>
      <c r="M1804" s="55"/>
      <c r="N1804" s="55"/>
      <c r="O1804" s="55"/>
      <c r="P1804" s="55"/>
      <c r="Q1804" s="55"/>
      <c r="R1804" s="55"/>
      <c r="S1804" s="55"/>
      <c r="T1804" s="55"/>
      <c r="U1804" s="55"/>
      <c r="V1804" s="55"/>
      <c r="W1804" s="55"/>
      <c r="X1804" s="55"/>
      <c r="Y1804" s="55"/>
      <c r="Z1804" s="55"/>
      <c r="BR1804" s="161"/>
    </row>
    <row r="1805" spans="12:70" x14ac:dyDescent="0.25">
      <c r="L1805" s="55"/>
      <c r="M1805" s="55"/>
      <c r="N1805" s="55"/>
      <c r="O1805" s="55"/>
      <c r="P1805" s="55"/>
      <c r="Q1805" s="55"/>
      <c r="R1805" s="55"/>
      <c r="S1805" s="55"/>
      <c r="T1805" s="55"/>
      <c r="U1805" s="55"/>
      <c r="V1805" s="55"/>
      <c r="W1805" s="55"/>
      <c r="X1805" s="55"/>
      <c r="Y1805" s="55"/>
      <c r="Z1805" s="55"/>
      <c r="BR1805" s="161"/>
    </row>
    <row r="1806" spans="12:70" x14ac:dyDescent="0.25">
      <c r="L1806" s="55"/>
      <c r="M1806" s="55"/>
      <c r="N1806" s="55"/>
      <c r="O1806" s="55"/>
      <c r="P1806" s="55"/>
      <c r="Q1806" s="55"/>
      <c r="R1806" s="55"/>
      <c r="S1806" s="55"/>
      <c r="T1806" s="55"/>
      <c r="U1806" s="55"/>
      <c r="V1806" s="55"/>
      <c r="W1806" s="55"/>
      <c r="X1806" s="55"/>
      <c r="Y1806" s="55"/>
      <c r="Z1806" s="55"/>
      <c r="BR1806" s="161"/>
    </row>
    <row r="1807" spans="12:70" x14ac:dyDescent="0.25">
      <c r="L1807" s="55"/>
      <c r="M1807" s="55"/>
      <c r="N1807" s="55"/>
      <c r="O1807" s="55"/>
      <c r="P1807" s="55"/>
      <c r="Q1807" s="55"/>
      <c r="R1807" s="55"/>
      <c r="S1807" s="55"/>
      <c r="T1807" s="55"/>
      <c r="U1807" s="55"/>
      <c r="V1807" s="55"/>
      <c r="W1807" s="55"/>
      <c r="X1807" s="55"/>
      <c r="Y1807" s="55"/>
      <c r="Z1807" s="55"/>
      <c r="BR1807" s="161"/>
    </row>
    <row r="1808" spans="12:70" x14ac:dyDescent="0.25">
      <c r="L1808" s="55"/>
      <c r="M1808" s="55"/>
      <c r="N1808" s="55"/>
      <c r="O1808" s="55"/>
      <c r="P1808" s="55"/>
      <c r="Q1808" s="55"/>
      <c r="R1808" s="55"/>
      <c r="S1808" s="55"/>
      <c r="T1808" s="55"/>
      <c r="U1808" s="55"/>
      <c r="V1808" s="55"/>
      <c r="W1808" s="55"/>
      <c r="X1808" s="55"/>
      <c r="Y1808" s="55"/>
      <c r="Z1808" s="55"/>
      <c r="BR1808" s="161"/>
    </row>
    <row r="1809" spans="12:70" x14ac:dyDescent="0.25">
      <c r="L1809" s="55"/>
      <c r="M1809" s="55"/>
      <c r="N1809" s="55"/>
      <c r="O1809" s="55"/>
      <c r="P1809" s="55"/>
      <c r="Q1809" s="55"/>
      <c r="R1809" s="55"/>
      <c r="S1809" s="55"/>
      <c r="T1809" s="55"/>
      <c r="U1809" s="55"/>
      <c r="V1809" s="55"/>
      <c r="W1809" s="55"/>
      <c r="X1809" s="55"/>
      <c r="Y1809" s="55"/>
      <c r="Z1809" s="55"/>
      <c r="BR1809" s="161"/>
    </row>
    <row r="1810" spans="12:70" x14ac:dyDescent="0.25">
      <c r="L1810" s="55"/>
      <c r="M1810" s="55"/>
      <c r="N1810" s="55"/>
      <c r="O1810" s="55"/>
      <c r="P1810" s="55"/>
      <c r="Q1810" s="55"/>
      <c r="R1810" s="55"/>
      <c r="S1810" s="55"/>
      <c r="T1810" s="55"/>
      <c r="U1810" s="55"/>
      <c r="V1810" s="55"/>
      <c r="W1810" s="55"/>
      <c r="X1810" s="55"/>
      <c r="Y1810" s="55"/>
      <c r="Z1810" s="55"/>
      <c r="BR1810" s="161"/>
    </row>
    <row r="1811" spans="12:70" x14ac:dyDescent="0.25">
      <c r="L1811" s="55"/>
      <c r="M1811" s="55"/>
      <c r="N1811" s="55"/>
      <c r="O1811" s="55"/>
      <c r="P1811" s="55"/>
      <c r="Q1811" s="55"/>
      <c r="R1811" s="55"/>
      <c r="S1811" s="55"/>
      <c r="T1811" s="55"/>
      <c r="U1811" s="55"/>
      <c r="V1811" s="55"/>
      <c r="W1811" s="55"/>
      <c r="X1811" s="55"/>
      <c r="Y1811" s="55"/>
      <c r="Z1811" s="55"/>
      <c r="BR1811" s="161"/>
    </row>
    <row r="1812" spans="12:70" x14ac:dyDescent="0.25">
      <c r="L1812" s="55"/>
      <c r="M1812" s="55"/>
      <c r="N1812" s="55"/>
      <c r="O1812" s="55"/>
      <c r="P1812" s="55"/>
      <c r="Q1812" s="55"/>
      <c r="R1812" s="55"/>
      <c r="S1812" s="55"/>
      <c r="T1812" s="55"/>
      <c r="U1812" s="55"/>
      <c r="V1812" s="55"/>
      <c r="W1812" s="55"/>
      <c r="X1812" s="55"/>
      <c r="Y1812" s="55"/>
      <c r="Z1812" s="55"/>
      <c r="BR1812" s="161"/>
    </row>
    <row r="1813" spans="12:70" x14ac:dyDescent="0.25">
      <c r="L1813" s="55"/>
      <c r="M1813" s="55"/>
      <c r="N1813" s="55"/>
      <c r="O1813" s="55"/>
      <c r="P1813" s="55"/>
      <c r="Q1813" s="55"/>
      <c r="R1813" s="55"/>
      <c r="S1813" s="55"/>
      <c r="T1813" s="55"/>
      <c r="U1813" s="55"/>
      <c r="V1813" s="55"/>
      <c r="W1813" s="55"/>
      <c r="X1813" s="55"/>
      <c r="Y1813" s="55"/>
      <c r="Z1813" s="55"/>
      <c r="BR1813" s="161"/>
    </row>
    <row r="1814" spans="12:70" x14ac:dyDescent="0.25">
      <c r="L1814" s="55"/>
      <c r="M1814" s="55"/>
      <c r="N1814" s="55"/>
      <c r="O1814" s="55"/>
      <c r="P1814" s="55"/>
      <c r="Q1814" s="55"/>
      <c r="R1814" s="55"/>
      <c r="S1814" s="55"/>
      <c r="T1814" s="55"/>
      <c r="U1814" s="55"/>
      <c r="V1814" s="55"/>
      <c r="W1814" s="55"/>
      <c r="X1814" s="55"/>
      <c r="Y1814" s="55"/>
      <c r="Z1814" s="55"/>
      <c r="BR1814" s="161"/>
    </row>
    <row r="1815" spans="12:70" x14ac:dyDescent="0.25">
      <c r="L1815" s="55"/>
      <c r="M1815" s="55"/>
      <c r="N1815" s="55"/>
      <c r="O1815" s="55"/>
      <c r="P1815" s="55"/>
      <c r="Q1815" s="55"/>
      <c r="R1815" s="55"/>
      <c r="S1815" s="55"/>
      <c r="T1815" s="55"/>
      <c r="U1815" s="55"/>
      <c r="V1815" s="55"/>
      <c r="W1815" s="55"/>
      <c r="X1815" s="55"/>
      <c r="Y1815" s="55"/>
      <c r="Z1815" s="55"/>
      <c r="BR1815" s="161"/>
    </row>
    <row r="1816" spans="12:70" x14ac:dyDescent="0.25">
      <c r="L1816" s="55"/>
      <c r="M1816" s="55"/>
      <c r="N1816" s="55"/>
      <c r="O1816" s="55"/>
      <c r="P1816" s="55"/>
      <c r="Q1816" s="55"/>
      <c r="R1816" s="55"/>
      <c r="S1816" s="55"/>
      <c r="T1816" s="55"/>
      <c r="U1816" s="55"/>
      <c r="V1816" s="55"/>
      <c r="W1816" s="55"/>
      <c r="X1816" s="55"/>
      <c r="Y1816" s="55"/>
      <c r="Z1816" s="55"/>
      <c r="BR1816" s="161"/>
    </row>
    <row r="1817" spans="12:70" x14ac:dyDescent="0.25">
      <c r="L1817" s="55"/>
      <c r="M1817" s="55"/>
      <c r="N1817" s="55"/>
      <c r="O1817" s="55"/>
      <c r="P1817" s="55"/>
      <c r="Q1817" s="55"/>
      <c r="R1817" s="55"/>
      <c r="S1817" s="55"/>
      <c r="T1817" s="55"/>
      <c r="U1817" s="55"/>
      <c r="V1817" s="55"/>
      <c r="W1817" s="55"/>
      <c r="X1817" s="55"/>
      <c r="Y1817" s="55"/>
      <c r="Z1817" s="55"/>
      <c r="BR1817" s="161"/>
    </row>
    <row r="1818" spans="12:70" x14ac:dyDescent="0.25">
      <c r="L1818" s="55"/>
      <c r="M1818" s="55"/>
      <c r="N1818" s="55"/>
      <c r="O1818" s="55"/>
      <c r="P1818" s="55"/>
      <c r="Q1818" s="55"/>
      <c r="R1818" s="55"/>
      <c r="S1818" s="55"/>
      <c r="T1818" s="55"/>
      <c r="U1818" s="55"/>
      <c r="V1818" s="55"/>
      <c r="W1818" s="55"/>
      <c r="X1818" s="55"/>
      <c r="Y1818" s="55"/>
      <c r="Z1818" s="55"/>
      <c r="BR1818" s="161"/>
    </row>
    <row r="1819" spans="12:70" x14ac:dyDescent="0.25">
      <c r="L1819" s="55"/>
      <c r="M1819" s="55"/>
      <c r="N1819" s="55"/>
      <c r="O1819" s="55"/>
      <c r="P1819" s="55"/>
      <c r="Q1819" s="55"/>
      <c r="R1819" s="55"/>
      <c r="S1819" s="55"/>
      <c r="T1819" s="55"/>
      <c r="U1819" s="55"/>
      <c r="V1819" s="55"/>
      <c r="W1819" s="55"/>
      <c r="X1819" s="55"/>
      <c r="Y1819" s="55"/>
      <c r="Z1819" s="55"/>
      <c r="BR1819" s="161"/>
    </row>
    <row r="1820" spans="12:70" x14ac:dyDescent="0.25">
      <c r="L1820" s="55"/>
      <c r="M1820" s="55"/>
      <c r="N1820" s="55"/>
      <c r="O1820" s="55"/>
      <c r="P1820" s="55"/>
      <c r="Q1820" s="55"/>
      <c r="R1820" s="55"/>
      <c r="S1820" s="55"/>
      <c r="T1820" s="55"/>
      <c r="U1820" s="55"/>
      <c r="V1820" s="55"/>
      <c r="W1820" s="55"/>
      <c r="X1820" s="55"/>
      <c r="Y1820" s="55"/>
      <c r="Z1820" s="55"/>
      <c r="BR1820" s="161"/>
    </row>
    <row r="1821" spans="12:70" x14ac:dyDescent="0.25">
      <c r="L1821" s="55"/>
      <c r="M1821" s="55"/>
      <c r="N1821" s="55"/>
      <c r="O1821" s="55"/>
      <c r="P1821" s="55"/>
      <c r="Q1821" s="55"/>
      <c r="R1821" s="55"/>
      <c r="S1821" s="55"/>
      <c r="T1821" s="55"/>
      <c r="U1821" s="55"/>
      <c r="V1821" s="55"/>
      <c r="W1821" s="55"/>
      <c r="X1821" s="55"/>
      <c r="Y1821" s="55"/>
      <c r="Z1821" s="55"/>
      <c r="BR1821" s="161"/>
    </row>
    <row r="1822" spans="12:70" x14ac:dyDescent="0.25">
      <c r="L1822" s="55"/>
      <c r="M1822" s="55"/>
      <c r="N1822" s="55"/>
      <c r="O1822" s="55"/>
      <c r="P1822" s="55"/>
      <c r="Q1822" s="55"/>
      <c r="R1822" s="55"/>
      <c r="S1822" s="55"/>
      <c r="T1822" s="55"/>
      <c r="U1822" s="55"/>
      <c r="V1822" s="55"/>
      <c r="W1822" s="55"/>
      <c r="X1822" s="55"/>
      <c r="Y1822" s="55"/>
      <c r="Z1822" s="55"/>
      <c r="BR1822" s="161"/>
    </row>
    <row r="1823" spans="12:70" x14ac:dyDescent="0.25">
      <c r="L1823" s="55"/>
      <c r="M1823" s="55"/>
      <c r="N1823" s="55"/>
      <c r="O1823" s="55"/>
      <c r="P1823" s="55"/>
      <c r="Q1823" s="55"/>
      <c r="R1823" s="55"/>
      <c r="S1823" s="55"/>
      <c r="T1823" s="55"/>
      <c r="U1823" s="55"/>
      <c r="V1823" s="55"/>
      <c r="W1823" s="55"/>
      <c r="X1823" s="55"/>
      <c r="Y1823" s="55"/>
      <c r="Z1823" s="55"/>
      <c r="BR1823" s="161"/>
    </row>
    <row r="1824" spans="12:70" x14ac:dyDescent="0.25">
      <c r="L1824" s="55"/>
      <c r="M1824" s="55"/>
      <c r="N1824" s="55"/>
      <c r="O1824" s="55"/>
      <c r="P1824" s="55"/>
      <c r="Q1824" s="55"/>
      <c r="R1824" s="55"/>
      <c r="S1824" s="55"/>
      <c r="T1824" s="55"/>
      <c r="U1824" s="55"/>
      <c r="V1824" s="55"/>
      <c r="W1824" s="55"/>
      <c r="X1824" s="55"/>
      <c r="Y1824" s="55"/>
      <c r="Z1824" s="55"/>
      <c r="BR1824" s="161"/>
    </row>
    <row r="1825" spans="12:70" x14ac:dyDescent="0.25">
      <c r="L1825" s="55"/>
      <c r="M1825" s="55"/>
      <c r="N1825" s="55"/>
      <c r="O1825" s="55"/>
      <c r="P1825" s="55"/>
      <c r="Q1825" s="55"/>
      <c r="R1825" s="55"/>
      <c r="S1825" s="55"/>
      <c r="T1825" s="55"/>
      <c r="U1825" s="55"/>
      <c r="V1825" s="55"/>
      <c r="W1825" s="55"/>
      <c r="X1825" s="55"/>
      <c r="Y1825" s="55"/>
      <c r="Z1825" s="55"/>
      <c r="BR1825" s="161"/>
    </row>
    <row r="1826" spans="12:70" x14ac:dyDescent="0.25">
      <c r="L1826" s="55"/>
      <c r="M1826" s="55"/>
      <c r="N1826" s="55"/>
      <c r="O1826" s="55"/>
      <c r="P1826" s="55"/>
      <c r="Q1826" s="55"/>
      <c r="R1826" s="55"/>
      <c r="S1826" s="55"/>
      <c r="T1826" s="55"/>
      <c r="U1826" s="55"/>
      <c r="V1826" s="55"/>
      <c r="W1826" s="55"/>
      <c r="X1826" s="55"/>
      <c r="Y1826" s="55"/>
      <c r="Z1826" s="55"/>
      <c r="BR1826" s="161"/>
    </row>
    <row r="1827" spans="12:70" x14ac:dyDescent="0.25">
      <c r="L1827" s="55"/>
      <c r="M1827" s="55"/>
      <c r="N1827" s="55"/>
      <c r="O1827" s="55"/>
      <c r="P1827" s="55"/>
      <c r="Q1827" s="55"/>
      <c r="R1827" s="55"/>
      <c r="S1827" s="55"/>
      <c r="T1827" s="55"/>
      <c r="U1827" s="55"/>
      <c r="V1827" s="55"/>
      <c r="W1827" s="55"/>
      <c r="X1827" s="55"/>
      <c r="Y1827" s="55"/>
      <c r="Z1827" s="55"/>
      <c r="BR1827" s="161"/>
    </row>
    <row r="1828" spans="12:70" x14ac:dyDescent="0.25">
      <c r="L1828" s="55"/>
      <c r="M1828" s="55"/>
      <c r="N1828" s="55"/>
      <c r="O1828" s="55"/>
      <c r="P1828" s="55"/>
      <c r="Q1828" s="55"/>
      <c r="R1828" s="55"/>
      <c r="S1828" s="55"/>
      <c r="T1828" s="55"/>
      <c r="U1828" s="55"/>
      <c r="V1828" s="55"/>
      <c r="W1828" s="55"/>
      <c r="X1828" s="55"/>
      <c r="Y1828" s="55"/>
      <c r="Z1828" s="55"/>
      <c r="BR1828" s="161"/>
    </row>
    <row r="1829" spans="12:70" x14ac:dyDescent="0.25">
      <c r="L1829" s="55"/>
      <c r="M1829" s="55"/>
      <c r="N1829" s="55"/>
      <c r="O1829" s="55"/>
      <c r="P1829" s="55"/>
      <c r="Q1829" s="55"/>
      <c r="R1829" s="55"/>
      <c r="S1829" s="55"/>
      <c r="T1829" s="55"/>
      <c r="U1829" s="55"/>
      <c r="V1829" s="55"/>
      <c r="W1829" s="55"/>
      <c r="X1829" s="55"/>
      <c r="Y1829" s="55"/>
      <c r="Z1829" s="55"/>
      <c r="BR1829" s="161"/>
    </row>
    <row r="1830" spans="12:70" x14ac:dyDescent="0.25">
      <c r="L1830" s="55"/>
      <c r="M1830" s="55"/>
      <c r="N1830" s="55"/>
      <c r="O1830" s="55"/>
      <c r="P1830" s="55"/>
      <c r="Q1830" s="55"/>
      <c r="R1830" s="55"/>
      <c r="S1830" s="55"/>
      <c r="T1830" s="55"/>
      <c r="U1830" s="55"/>
      <c r="V1830" s="55"/>
      <c r="W1830" s="55"/>
      <c r="X1830" s="55"/>
      <c r="Y1830" s="55"/>
      <c r="Z1830" s="55"/>
      <c r="BR1830" s="161"/>
    </row>
    <row r="1831" spans="12:70" x14ac:dyDescent="0.25">
      <c r="L1831" s="55"/>
      <c r="M1831" s="55"/>
      <c r="N1831" s="55"/>
      <c r="O1831" s="55"/>
      <c r="P1831" s="55"/>
      <c r="Q1831" s="55"/>
      <c r="R1831" s="55"/>
      <c r="S1831" s="55"/>
      <c r="T1831" s="55"/>
      <c r="U1831" s="55"/>
      <c r="V1831" s="55"/>
      <c r="W1831" s="55"/>
      <c r="X1831" s="55"/>
      <c r="Y1831" s="55"/>
      <c r="Z1831" s="55"/>
      <c r="BR1831" s="161"/>
    </row>
    <row r="1832" spans="12:70" x14ac:dyDescent="0.25">
      <c r="L1832" s="55"/>
      <c r="M1832" s="55"/>
      <c r="N1832" s="55"/>
      <c r="O1832" s="55"/>
      <c r="P1832" s="55"/>
      <c r="Q1832" s="55"/>
      <c r="R1832" s="55"/>
      <c r="S1832" s="55"/>
      <c r="T1832" s="55"/>
      <c r="U1832" s="55"/>
      <c r="V1832" s="55"/>
      <c r="W1832" s="55"/>
      <c r="X1832" s="55"/>
      <c r="Y1832" s="55"/>
      <c r="Z1832" s="55"/>
      <c r="BR1832" s="161"/>
    </row>
    <row r="1833" spans="12:70" x14ac:dyDescent="0.25">
      <c r="L1833" s="55"/>
      <c r="M1833" s="55"/>
      <c r="N1833" s="55"/>
      <c r="O1833" s="55"/>
      <c r="P1833" s="55"/>
      <c r="Q1833" s="55"/>
      <c r="R1833" s="55"/>
      <c r="S1833" s="55"/>
      <c r="T1833" s="55"/>
      <c r="U1833" s="55"/>
      <c r="V1833" s="55"/>
      <c r="W1833" s="55"/>
      <c r="X1833" s="55"/>
      <c r="Y1833" s="55"/>
      <c r="Z1833" s="55"/>
      <c r="BR1833" s="161"/>
    </row>
    <row r="1834" spans="12:70" x14ac:dyDescent="0.25">
      <c r="L1834" s="55"/>
      <c r="M1834" s="55"/>
      <c r="N1834" s="55"/>
      <c r="O1834" s="55"/>
      <c r="P1834" s="55"/>
      <c r="Q1834" s="55"/>
      <c r="R1834" s="55"/>
      <c r="S1834" s="55"/>
      <c r="T1834" s="55"/>
      <c r="U1834" s="55"/>
      <c r="V1834" s="55"/>
      <c r="W1834" s="55"/>
      <c r="X1834" s="55"/>
      <c r="Y1834" s="55"/>
      <c r="Z1834" s="55"/>
      <c r="BR1834" s="161"/>
    </row>
    <row r="1835" spans="12:70" x14ac:dyDescent="0.25">
      <c r="L1835" s="55"/>
      <c r="M1835" s="55"/>
      <c r="N1835" s="55"/>
      <c r="O1835" s="55"/>
      <c r="P1835" s="55"/>
      <c r="Q1835" s="55"/>
      <c r="R1835" s="55"/>
      <c r="S1835" s="55"/>
      <c r="T1835" s="55"/>
      <c r="U1835" s="55"/>
      <c r="V1835" s="55"/>
      <c r="W1835" s="55"/>
      <c r="X1835" s="55"/>
      <c r="Y1835" s="55"/>
      <c r="Z1835" s="55"/>
      <c r="BR1835" s="161"/>
    </row>
    <row r="1836" spans="12:70" x14ac:dyDescent="0.25">
      <c r="L1836" s="55"/>
      <c r="M1836" s="55"/>
      <c r="N1836" s="55"/>
      <c r="O1836" s="55"/>
      <c r="P1836" s="55"/>
      <c r="Q1836" s="55"/>
      <c r="R1836" s="55"/>
      <c r="S1836" s="55"/>
      <c r="T1836" s="55"/>
      <c r="U1836" s="55"/>
      <c r="V1836" s="55"/>
      <c r="W1836" s="55"/>
      <c r="X1836" s="55"/>
      <c r="Y1836" s="55"/>
      <c r="Z1836" s="55"/>
      <c r="BR1836" s="161"/>
    </row>
    <row r="1837" spans="12:70" x14ac:dyDescent="0.25">
      <c r="L1837" s="55"/>
      <c r="M1837" s="55"/>
      <c r="N1837" s="55"/>
      <c r="O1837" s="55"/>
      <c r="P1837" s="55"/>
      <c r="Q1837" s="55"/>
      <c r="R1837" s="55"/>
      <c r="S1837" s="55"/>
      <c r="T1837" s="55"/>
      <c r="U1837" s="55"/>
      <c r="V1837" s="55"/>
      <c r="W1837" s="55"/>
      <c r="X1837" s="55"/>
      <c r="Y1837" s="55"/>
      <c r="Z1837" s="55"/>
      <c r="BR1837" s="161"/>
    </row>
    <row r="1838" spans="12:70" x14ac:dyDescent="0.25">
      <c r="L1838" s="55"/>
      <c r="M1838" s="55"/>
      <c r="N1838" s="55"/>
      <c r="O1838" s="55"/>
      <c r="P1838" s="55"/>
      <c r="Q1838" s="55"/>
      <c r="R1838" s="55"/>
      <c r="S1838" s="55"/>
      <c r="T1838" s="55"/>
      <c r="U1838" s="55"/>
      <c r="V1838" s="55"/>
      <c r="W1838" s="55"/>
      <c r="X1838" s="55"/>
      <c r="Y1838" s="55"/>
      <c r="Z1838" s="55"/>
      <c r="BR1838" s="161"/>
    </row>
    <row r="1839" spans="12:70" x14ac:dyDescent="0.25">
      <c r="L1839" s="55"/>
      <c r="M1839" s="55"/>
      <c r="N1839" s="55"/>
      <c r="O1839" s="55"/>
      <c r="P1839" s="55"/>
      <c r="Q1839" s="55"/>
      <c r="R1839" s="55"/>
      <c r="S1839" s="55"/>
      <c r="T1839" s="55"/>
      <c r="U1839" s="55"/>
      <c r="V1839" s="55"/>
      <c r="W1839" s="55"/>
      <c r="X1839" s="55"/>
      <c r="Y1839" s="55"/>
      <c r="Z1839" s="55"/>
      <c r="BR1839" s="161"/>
    </row>
    <row r="1840" spans="12:70" x14ac:dyDescent="0.25">
      <c r="L1840" s="55"/>
      <c r="M1840" s="55"/>
      <c r="N1840" s="55"/>
      <c r="O1840" s="55"/>
      <c r="P1840" s="55"/>
      <c r="Q1840" s="55"/>
      <c r="R1840" s="55"/>
      <c r="S1840" s="55"/>
      <c r="T1840" s="55"/>
      <c r="U1840" s="55"/>
      <c r="V1840" s="55"/>
      <c r="W1840" s="55"/>
      <c r="X1840" s="55"/>
      <c r="Y1840" s="55"/>
      <c r="Z1840" s="55"/>
      <c r="BR1840" s="161"/>
    </row>
    <row r="1841" spans="12:70" x14ac:dyDescent="0.25">
      <c r="L1841" s="55"/>
      <c r="M1841" s="55"/>
      <c r="N1841" s="55"/>
      <c r="O1841" s="55"/>
      <c r="P1841" s="55"/>
      <c r="Q1841" s="55"/>
      <c r="R1841" s="55"/>
      <c r="S1841" s="55"/>
      <c r="T1841" s="55"/>
      <c r="U1841" s="55"/>
      <c r="V1841" s="55"/>
      <c r="W1841" s="55"/>
      <c r="X1841" s="55"/>
      <c r="Y1841" s="55"/>
      <c r="Z1841" s="55"/>
      <c r="BR1841" s="161"/>
    </row>
    <row r="1842" spans="12:70" x14ac:dyDescent="0.25">
      <c r="L1842" s="55"/>
      <c r="M1842" s="55"/>
      <c r="N1842" s="55"/>
      <c r="O1842" s="55"/>
      <c r="P1842" s="55"/>
      <c r="Q1842" s="55"/>
      <c r="R1842" s="55"/>
      <c r="S1842" s="55"/>
      <c r="T1842" s="55"/>
      <c r="U1842" s="55"/>
      <c r="V1842" s="55"/>
      <c r="W1842" s="55"/>
      <c r="X1842" s="55"/>
      <c r="Y1842" s="55"/>
      <c r="Z1842" s="55"/>
      <c r="BR1842" s="161"/>
    </row>
    <row r="1843" spans="12:70" x14ac:dyDescent="0.25">
      <c r="L1843" s="55"/>
      <c r="M1843" s="55"/>
      <c r="N1843" s="55"/>
      <c r="O1843" s="55"/>
      <c r="P1843" s="55"/>
      <c r="Q1843" s="55"/>
      <c r="R1843" s="55"/>
      <c r="S1843" s="55"/>
      <c r="T1843" s="55"/>
      <c r="U1843" s="55"/>
      <c r="V1843" s="55"/>
      <c r="W1843" s="55"/>
      <c r="X1843" s="55"/>
      <c r="Y1843" s="55"/>
      <c r="Z1843" s="55"/>
      <c r="BR1843" s="161"/>
    </row>
    <row r="1844" spans="12:70" x14ac:dyDescent="0.25">
      <c r="L1844" s="55"/>
      <c r="M1844" s="55"/>
      <c r="N1844" s="55"/>
      <c r="O1844" s="55"/>
      <c r="P1844" s="55"/>
      <c r="Q1844" s="55"/>
      <c r="R1844" s="55"/>
      <c r="S1844" s="55"/>
      <c r="T1844" s="55"/>
      <c r="U1844" s="55"/>
      <c r="V1844" s="55"/>
      <c r="W1844" s="55"/>
      <c r="X1844" s="55"/>
      <c r="Y1844" s="55"/>
      <c r="Z1844" s="55"/>
      <c r="BR1844" s="161"/>
    </row>
    <row r="1845" spans="12:70" x14ac:dyDescent="0.25">
      <c r="L1845" s="55"/>
      <c r="M1845" s="55"/>
      <c r="N1845" s="55"/>
      <c r="O1845" s="55"/>
      <c r="P1845" s="55"/>
      <c r="Q1845" s="55"/>
      <c r="R1845" s="55"/>
      <c r="S1845" s="55"/>
      <c r="T1845" s="55"/>
      <c r="U1845" s="55"/>
      <c r="V1845" s="55"/>
      <c r="W1845" s="55"/>
      <c r="X1845" s="55"/>
      <c r="Y1845" s="55"/>
      <c r="Z1845" s="55"/>
      <c r="BR1845" s="161"/>
    </row>
    <row r="1846" spans="12:70" x14ac:dyDescent="0.25">
      <c r="L1846" s="55"/>
      <c r="M1846" s="55"/>
      <c r="N1846" s="55"/>
      <c r="O1846" s="55"/>
      <c r="P1846" s="55"/>
      <c r="Q1846" s="55"/>
      <c r="R1846" s="55"/>
      <c r="S1846" s="55"/>
      <c r="T1846" s="55"/>
      <c r="U1846" s="55"/>
      <c r="V1846" s="55"/>
      <c r="W1846" s="55"/>
      <c r="X1846" s="55"/>
      <c r="Y1846" s="55"/>
      <c r="Z1846" s="55"/>
      <c r="BR1846" s="161"/>
    </row>
    <row r="1847" spans="12:70" x14ac:dyDescent="0.25">
      <c r="L1847" s="55"/>
      <c r="M1847" s="55"/>
      <c r="N1847" s="55"/>
      <c r="O1847" s="55"/>
      <c r="P1847" s="55"/>
      <c r="Q1847" s="55"/>
      <c r="R1847" s="55"/>
      <c r="S1847" s="55"/>
      <c r="T1847" s="55"/>
      <c r="U1847" s="55"/>
      <c r="V1847" s="55"/>
      <c r="W1847" s="55"/>
      <c r="X1847" s="55"/>
      <c r="Y1847" s="55"/>
      <c r="Z1847" s="55"/>
      <c r="BR1847" s="161"/>
    </row>
    <row r="1848" spans="12:70" x14ac:dyDescent="0.25">
      <c r="L1848" s="55"/>
      <c r="M1848" s="55"/>
      <c r="N1848" s="55"/>
      <c r="O1848" s="55"/>
      <c r="P1848" s="55"/>
      <c r="Q1848" s="55"/>
      <c r="R1848" s="55"/>
      <c r="S1848" s="55"/>
      <c r="T1848" s="55"/>
      <c r="U1848" s="55"/>
      <c r="V1848" s="55"/>
      <c r="W1848" s="55"/>
      <c r="X1848" s="55"/>
      <c r="Y1848" s="55"/>
      <c r="Z1848" s="55"/>
      <c r="BR1848" s="161"/>
    </row>
    <row r="1849" spans="12:70" x14ac:dyDescent="0.25">
      <c r="L1849" s="55"/>
      <c r="M1849" s="55"/>
      <c r="N1849" s="55"/>
      <c r="O1849" s="55"/>
      <c r="P1849" s="55"/>
      <c r="Q1849" s="55"/>
      <c r="R1849" s="55"/>
      <c r="S1849" s="55"/>
      <c r="T1849" s="55"/>
      <c r="U1849" s="55"/>
      <c r="V1849" s="55"/>
      <c r="W1849" s="55"/>
      <c r="X1849" s="55"/>
      <c r="Y1849" s="55"/>
      <c r="Z1849" s="55"/>
      <c r="BR1849" s="161"/>
    </row>
    <row r="1850" spans="12:70" x14ac:dyDescent="0.25">
      <c r="L1850" s="55"/>
      <c r="M1850" s="55"/>
      <c r="N1850" s="55"/>
      <c r="O1850" s="55"/>
      <c r="P1850" s="55"/>
      <c r="Q1850" s="55"/>
      <c r="R1850" s="55"/>
      <c r="S1850" s="55"/>
      <c r="T1850" s="55"/>
      <c r="U1850" s="55"/>
      <c r="V1850" s="55"/>
      <c r="W1850" s="55"/>
      <c r="X1850" s="55"/>
      <c r="Y1850" s="55"/>
      <c r="Z1850" s="55"/>
      <c r="BR1850" s="161"/>
    </row>
    <row r="1851" spans="12:70" x14ac:dyDescent="0.25">
      <c r="L1851" s="55"/>
      <c r="M1851" s="55"/>
      <c r="N1851" s="55"/>
      <c r="O1851" s="55"/>
      <c r="P1851" s="55"/>
      <c r="Q1851" s="55"/>
      <c r="R1851" s="55"/>
      <c r="S1851" s="55"/>
      <c r="T1851" s="55"/>
      <c r="U1851" s="55"/>
      <c r="V1851" s="55"/>
      <c r="W1851" s="55"/>
      <c r="X1851" s="55"/>
      <c r="Y1851" s="55"/>
      <c r="Z1851" s="55"/>
      <c r="BR1851" s="161"/>
    </row>
    <row r="1852" spans="12:70" x14ac:dyDescent="0.25">
      <c r="L1852" s="55"/>
      <c r="M1852" s="55"/>
      <c r="N1852" s="55"/>
      <c r="O1852" s="55"/>
      <c r="P1852" s="55"/>
      <c r="Q1852" s="55"/>
      <c r="R1852" s="55"/>
      <c r="S1852" s="55"/>
      <c r="T1852" s="55"/>
      <c r="U1852" s="55"/>
      <c r="V1852" s="55"/>
      <c r="W1852" s="55"/>
      <c r="X1852" s="55"/>
      <c r="Y1852" s="55"/>
      <c r="Z1852" s="55"/>
      <c r="BR1852" s="161"/>
    </row>
    <row r="1853" spans="12:70" x14ac:dyDescent="0.25">
      <c r="L1853" s="55"/>
      <c r="M1853" s="55"/>
      <c r="N1853" s="55"/>
      <c r="O1853" s="55"/>
      <c r="P1853" s="55"/>
      <c r="Q1853" s="55"/>
      <c r="R1853" s="55"/>
      <c r="S1853" s="55"/>
      <c r="T1853" s="55"/>
      <c r="U1853" s="55"/>
      <c r="V1853" s="55"/>
      <c r="W1853" s="55"/>
      <c r="X1853" s="55"/>
      <c r="Y1853" s="55"/>
      <c r="Z1853" s="55"/>
      <c r="BR1853" s="161"/>
    </row>
    <row r="1854" spans="12:70" x14ac:dyDescent="0.25">
      <c r="L1854" s="55"/>
      <c r="M1854" s="55"/>
      <c r="N1854" s="55"/>
      <c r="O1854" s="55"/>
      <c r="P1854" s="55"/>
      <c r="Q1854" s="55"/>
      <c r="R1854" s="55"/>
      <c r="S1854" s="55"/>
      <c r="T1854" s="55"/>
      <c r="U1854" s="55"/>
      <c r="V1854" s="55"/>
      <c r="W1854" s="55"/>
      <c r="X1854" s="55"/>
      <c r="Y1854" s="55"/>
      <c r="Z1854" s="55"/>
      <c r="BR1854" s="161"/>
    </row>
    <row r="1855" spans="12:70" x14ac:dyDescent="0.25">
      <c r="L1855" s="55"/>
      <c r="M1855" s="55"/>
      <c r="N1855" s="55"/>
      <c r="O1855" s="55"/>
      <c r="P1855" s="55"/>
      <c r="Q1855" s="55"/>
      <c r="R1855" s="55"/>
      <c r="S1855" s="55"/>
      <c r="T1855" s="55"/>
      <c r="U1855" s="55"/>
      <c r="V1855" s="55"/>
      <c r="W1855" s="55"/>
      <c r="X1855" s="55"/>
      <c r="Y1855" s="55"/>
      <c r="Z1855" s="55"/>
      <c r="BR1855" s="161"/>
    </row>
    <row r="1856" spans="12:70" x14ac:dyDescent="0.25">
      <c r="L1856" s="55"/>
      <c r="M1856" s="55"/>
      <c r="N1856" s="55"/>
      <c r="O1856" s="55"/>
      <c r="P1856" s="55"/>
      <c r="Q1856" s="55"/>
      <c r="R1856" s="55"/>
      <c r="S1856" s="55"/>
      <c r="T1856" s="55"/>
      <c r="U1856" s="55"/>
      <c r="V1856" s="55"/>
      <c r="W1856" s="55"/>
      <c r="X1856" s="55"/>
      <c r="Y1856" s="55"/>
      <c r="Z1856" s="55"/>
      <c r="BR1856" s="161"/>
    </row>
    <row r="1857" spans="12:70" x14ac:dyDescent="0.25">
      <c r="L1857" s="55"/>
      <c r="M1857" s="55"/>
      <c r="N1857" s="55"/>
      <c r="O1857" s="55"/>
      <c r="P1857" s="55"/>
      <c r="Q1857" s="55"/>
      <c r="R1857" s="55"/>
      <c r="S1857" s="55"/>
      <c r="T1857" s="55"/>
      <c r="U1857" s="55"/>
      <c r="V1857" s="55"/>
      <c r="W1857" s="55"/>
      <c r="X1857" s="55"/>
      <c r="Y1857" s="55"/>
      <c r="Z1857" s="55"/>
      <c r="BR1857" s="161"/>
    </row>
    <row r="1858" spans="12:70" x14ac:dyDescent="0.25">
      <c r="L1858" s="55"/>
      <c r="M1858" s="55"/>
      <c r="N1858" s="55"/>
      <c r="O1858" s="55"/>
      <c r="P1858" s="55"/>
      <c r="Q1858" s="55"/>
      <c r="R1858" s="55"/>
      <c r="S1858" s="55"/>
      <c r="T1858" s="55"/>
      <c r="U1858" s="55"/>
      <c r="V1858" s="55"/>
      <c r="W1858" s="55"/>
      <c r="X1858" s="55"/>
      <c r="Y1858" s="55"/>
      <c r="Z1858" s="55"/>
      <c r="BR1858" s="161"/>
    </row>
    <row r="1859" spans="12:70" x14ac:dyDescent="0.25">
      <c r="L1859" s="55"/>
      <c r="M1859" s="55"/>
      <c r="N1859" s="55"/>
      <c r="O1859" s="55"/>
      <c r="P1859" s="55"/>
      <c r="Q1859" s="55"/>
      <c r="R1859" s="55"/>
      <c r="S1859" s="55"/>
      <c r="T1859" s="55"/>
      <c r="U1859" s="55"/>
      <c r="V1859" s="55"/>
      <c r="W1859" s="55"/>
      <c r="X1859" s="55"/>
      <c r="Y1859" s="55"/>
      <c r="Z1859" s="55"/>
      <c r="BR1859" s="161"/>
    </row>
    <row r="1860" spans="12:70" x14ac:dyDescent="0.25">
      <c r="L1860" s="55"/>
      <c r="M1860" s="55"/>
      <c r="N1860" s="55"/>
      <c r="O1860" s="55"/>
      <c r="P1860" s="55"/>
      <c r="Q1860" s="55"/>
      <c r="R1860" s="55"/>
      <c r="S1860" s="55"/>
      <c r="T1860" s="55"/>
      <c r="U1860" s="55"/>
      <c r="V1860" s="55"/>
      <c r="W1860" s="55"/>
      <c r="X1860" s="55"/>
      <c r="Y1860" s="55"/>
      <c r="Z1860" s="55"/>
      <c r="BR1860" s="161"/>
    </row>
    <row r="1861" spans="12:70" x14ac:dyDescent="0.25">
      <c r="L1861" s="55"/>
      <c r="M1861" s="55"/>
      <c r="N1861" s="55"/>
      <c r="O1861" s="55"/>
      <c r="P1861" s="55"/>
      <c r="Q1861" s="55"/>
      <c r="R1861" s="55"/>
      <c r="S1861" s="55"/>
      <c r="T1861" s="55"/>
      <c r="U1861" s="55"/>
      <c r="V1861" s="55"/>
      <c r="W1861" s="55"/>
      <c r="X1861" s="55"/>
      <c r="Y1861" s="55"/>
      <c r="Z1861" s="55"/>
      <c r="BR1861" s="161"/>
    </row>
    <row r="1862" spans="12:70" x14ac:dyDescent="0.25">
      <c r="L1862" s="55"/>
      <c r="M1862" s="55"/>
      <c r="N1862" s="55"/>
      <c r="O1862" s="55"/>
      <c r="P1862" s="55"/>
      <c r="Q1862" s="55"/>
      <c r="R1862" s="55"/>
      <c r="S1862" s="55"/>
      <c r="T1862" s="55"/>
      <c r="U1862" s="55"/>
      <c r="V1862" s="55"/>
      <c r="W1862" s="55"/>
      <c r="X1862" s="55"/>
      <c r="Y1862" s="55"/>
      <c r="Z1862" s="55"/>
      <c r="BR1862" s="161"/>
    </row>
    <row r="1863" spans="12:70" x14ac:dyDescent="0.25">
      <c r="L1863" s="55"/>
      <c r="M1863" s="55"/>
      <c r="N1863" s="55"/>
      <c r="O1863" s="55"/>
      <c r="P1863" s="55"/>
      <c r="Q1863" s="55"/>
      <c r="R1863" s="55"/>
      <c r="S1863" s="55"/>
      <c r="T1863" s="55"/>
      <c r="U1863" s="55"/>
      <c r="V1863" s="55"/>
      <c r="W1863" s="55"/>
      <c r="X1863" s="55"/>
      <c r="Y1863" s="55"/>
      <c r="Z1863" s="55"/>
      <c r="BR1863" s="161"/>
    </row>
    <row r="1864" spans="12:70" x14ac:dyDescent="0.25">
      <c r="L1864" s="55"/>
      <c r="M1864" s="55"/>
      <c r="N1864" s="55"/>
      <c r="O1864" s="55"/>
      <c r="P1864" s="55"/>
      <c r="Q1864" s="55"/>
      <c r="R1864" s="55"/>
      <c r="S1864" s="55"/>
      <c r="T1864" s="55"/>
      <c r="U1864" s="55"/>
      <c r="V1864" s="55"/>
      <c r="W1864" s="55"/>
      <c r="X1864" s="55"/>
      <c r="Y1864" s="55"/>
      <c r="Z1864" s="55"/>
      <c r="BR1864" s="161"/>
    </row>
    <row r="1865" spans="12:70" x14ac:dyDescent="0.25">
      <c r="L1865" s="55"/>
      <c r="M1865" s="55"/>
      <c r="N1865" s="55"/>
      <c r="O1865" s="55"/>
      <c r="P1865" s="55"/>
      <c r="Q1865" s="55"/>
      <c r="R1865" s="55"/>
      <c r="S1865" s="55"/>
      <c r="T1865" s="55"/>
      <c r="U1865" s="55"/>
      <c r="V1865" s="55"/>
      <c r="W1865" s="55"/>
      <c r="X1865" s="55"/>
      <c r="Y1865" s="55"/>
      <c r="Z1865" s="55"/>
      <c r="BR1865" s="161"/>
    </row>
    <row r="1866" spans="12:70" x14ac:dyDescent="0.25">
      <c r="L1866" s="55"/>
      <c r="M1866" s="55"/>
      <c r="N1866" s="55"/>
      <c r="O1866" s="55"/>
      <c r="P1866" s="55"/>
      <c r="Q1866" s="55"/>
      <c r="R1866" s="55"/>
      <c r="S1866" s="55"/>
      <c r="T1866" s="55"/>
      <c r="U1866" s="55"/>
      <c r="V1866" s="55"/>
      <c r="W1866" s="55"/>
      <c r="X1866" s="55"/>
      <c r="Y1866" s="55"/>
      <c r="Z1866" s="55"/>
      <c r="BR1866" s="161"/>
    </row>
    <row r="1867" spans="12:70" x14ac:dyDescent="0.25">
      <c r="L1867" s="55"/>
      <c r="M1867" s="55"/>
      <c r="N1867" s="55"/>
      <c r="O1867" s="55"/>
      <c r="P1867" s="55"/>
      <c r="Q1867" s="55"/>
      <c r="R1867" s="55"/>
      <c r="S1867" s="55"/>
      <c r="T1867" s="55"/>
      <c r="U1867" s="55"/>
      <c r="V1867" s="55"/>
      <c r="W1867" s="55"/>
      <c r="X1867" s="55"/>
      <c r="Y1867" s="55"/>
      <c r="Z1867" s="55"/>
      <c r="BR1867" s="161"/>
    </row>
    <row r="1868" spans="12:70" x14ac:dyDescent="0.25">
      <c r="L1868" s="55"/>
      <c r="M1868" s="55"/>
      <c r="N1868" s="55"/>
      <c r="O1868" s="55"/>
      <c r="P1868" s="55"/>
      <c r="Q1868" s="55"/>
      <c r="R1868" s="55"/>
      <c r="S1868" s="55"/>
      <c r="T1868" s="55"/>
      <c r="U1868" s="55"/>
      <c r="V1868" s="55"/>
      <c r="W1868" s="55"/>
      <c r="X1868" s="55"/>
      <c r="Y1868" s="55"/>
      <c r="Z1868" s="55"/>
      <c r="BR1868" s="161"/>
    </row>
    <row r="1869" spans="12:70" x14ac:dyDescent="0.25">
      <c r="L1869" s="55"/>
      <c r="M1869" s="55"/>
      <c r="N1869" s="55"/>
      <c r="O1869" s="55"/>
      <c r="P1869" s="55"/>
      <c r="Q1869" s="55"/>
      <c r="R1869" s="55"/>
      <c r="S1869" s="55"/>
      <c r="T1869" s="55"/>
      <c r="U1869" s="55"/>
      <c r="V1869" s="55"/>
      <c r="W1869" s="55"/>
      <c r="X1869" s="55"/>
      <c r="Y1869" s="55"/>
      <c r="Z1869" s="55"/>
      <c r="BR1869" s="161"/>
    </row>
    <row r="1870" spans="12:70" x14ac:dyDescent="0.25">
      <c r="L1870" s="55"/>
      <c r="M1870" s="55"/>
      <c r="N1870" s="55"/>
      <c r="O1870" s="55"/>
      <c r="P1870" s="55"/>
      <c r="Q1870" s="55"/>
      <c r="R1870" s="55"/>
      <c r="S1870" s="55"/>
      <c r="T1870" s="55"/>
      <c r="U1870" s="55"/>
      <c r="V1870" s="55"/>
      <c r="W1870" s="55"/>
      <c r="X1870" s="55"/>
      <c r="Y1870" s="55"/>
      <c r="Z1870" s="55"/>
      <c r="BR1870" s="161"/>
    </row>
    <row r="1871" spans="12:70" x14ac:dyDescent="0.25">
      <c r="L1871" s="55"/>
      <c r="M1871" s="55"/>
      <c r="N1871" s="55"/>
      <c r="O1871" s="55"/>
      <c r="P1871" s="55"/>
      <c r="Q1871" s="55"/>
      <c r="R1871" s="55"/>
      <c r="S1871" s="55"/>
      <c r="T1871" s="55"/>
      <c r="U1871" s="55"/>
      <c r="V1871" s="55"/>
      <c r="W1871" s="55"/>
      <c r="X1871" s="55"/>
      <c r="Y1871" s="55"/>
      <c r="Z1871" s="55"/>
      <c r="BR1871" s="161"/>
    </row>
    <row r="1872" spans="12:70" x14ac:dyDescent="0.25">
      <c r="L1872" s="55"/>
      <c r="M1872" s="55"/>
      <c r="N1872" s="55"/>
      <c r="O1872" s="55"/>
      <c r="P1872" s="55"/>
      <c r="Q1872" s="55"/>
      <c r="R1872" s="55"/>
      <c r="S1872" s="55"/>
      <c r="T1872" s="55"/>
      <c r="U1872" s="55"/>
      <c r="V1872" s="55"/>
      <c r="W1872" s="55"/>
      <c r="X1872" s="55"/>
      <c r="Y1872" s="55"/>
      <c r="Z1872" s="55"/>
      <c r="BR1872" s="161"/>
    </row>
    <row r="1873" spans="12:70" x14ac:dyDescent="0.25">
      <c r="L1873" s="55"/>
      <c r="M1873" s="55"/>
      <c r="N1873" s="55"/>
      <c r="O1873" s="55"/>
      <c r="P1873" s="55"/>
      <c r="Q1873" s="55"/>
      <c r="R1873" s="55"/>
      <c r="S1873" s="55"/>
      <c r="T1873" s="55"/>
      <c r="U1873" s="55"/>
      <c r="V1873" s="55"/>
      <c r="W1873" s="55"/>
      <c r="X1873" s="55"/>
      <c r="Y1873" s="55"/>
      <c r="Z1873" s="55"/>
      <c r="BR1873" s="161"/>
    </row>
    <row r="1874" spans="12:70" x14ac:dyDescent="0.25">
      <c r="L1874" s="55"/>
      <c r="M1874" s="55"/>
      <c r="N1874" s="55"/>
      <c r="O1874" s="55"/>
      <c r="P1874" s="55"/>
      <c r="Q1874" s="55"/>
      <c r="R1874" s="55"/>
      <c r="S1874" s="55"/>
      <c r="T1874" s="55"/>
      <c r="U1874" s="55"/>
      <c r="V1874" s="55"/>
      <c r="W1874" s="55"/>
      <c r="X1874" s="55"/>
      <c r="Y1874" s="55"/>
      <c r="Z1874" s="55"/>
      <c r="BR1874" s="161"/>
    </row>
    <row r="1875" spans="12:70" x14ac:dyDescent="0.25">
      <c r="L1875" s="55"/>
      <c r="M1875" s="55"/>
      <c r="N1875" s="55"/>
      <c r="O1875" s="55"/>
      <c r="P1875" s="55"/>
      <c r="Q1875" s="55"/>
      <c r="R1875" s="55"/>
      <c r="S1875" s="55"/>
      <c r="T1875" s="55"/>
      <c r="U1875" s="55"/>
      <c r="V1875" s="55"/>
      <c r="W1875" s="55"/>
      <c r="X1875" s="55"/>
      <c r="Y1875" s="55"/>
      <c r="Z1875" s="55"/>
      <c r="BR1875" s="161"/>
    </row>
    <row r="1876" spans="12:70" x14ac:dyDescent="0.25">
      <c r="L1876" s="55"/>
      <c r="M1876" s="55"/>
      <c r="N1876" s="55"/>
      <c r="O1876" s="55"/>
      <c r="P1876" s="55"/>
      <c r="Q1876" s="55"/>
      <c r="R1876" s="55"/>
      <c r="S1876" s="55"/>
      <c r="T1876" s="55"/>
      <c r="U1876" s="55"/>
      <c r="V1876" s="55"/>
      <c r="W1876" s="55"/>
      <c r="X1876" s="55"/>
      <c r="Y1876" s="55"/>
      <c r="Z1876" s="55"/>
      <c r="BR1876" s="161"/>
    </row>
    <row r="1877" spans="12:70" x14ac:dyDescent="0.25">
      <c r="L1877" s="55"/>
      <c r="M1877" s="55"/>
      <c r="N1877" s="55"/>
      <c r="O1877" s="55"/>
      <c r="P1877" s="55"/>
      <c r="Q1877" s="55"/>
      <c r="R1877" s="55"/>
      <c r="S1877" s="55"/>
      <c r="T1877" s="55"/>
      <c r="U1877" s="55"/>
      <c r="V1877" s="55"/>
      <c r="W1877" s="55"/>
      <c r="X1877" s="55"/>
      <c r="Y1877" s="55"/>
      <c r="Z1877" s="55"/>
      <c r="BR1877" s="161"/>
    </row>
    <row r="1878" spans="12:70" x14ac:dyDescent="0.25">
      <c r="L1878" s="55"/>
      <c r="M1878" s="55"/>
      <c r="N1878" s="55"/>
      <c r="O1878" s="55"/>
      <c r="P1878" s="55"/>
      <c r="Q1878" s="55"/>
      <c r="R1878" s="55"/>
      <c r="S1878" s="55"/>
      <c r="T1878" s="55"/>
      <c r="U1878" s="55"/>
      <c r="V1878" s="55"/>
      <c r="W1878" s="55"/>
      <c r="X1878" s="55"/>
      <c r="Y1878" s="55"/>
      <c r="Z1878" s="55"/>
      <c r="BR1878" s="161"/>
    </row>
    <row r="1879" spans="12:70" x14ac:dyDescent="0.25">
      <c r="L1879" s="55"/>
      <c r="M1879" s="55"/>
      <c r="N1879" s="55"/>
      <c r="O1879" s="55"/>
      <c r="P1879" s="55"/>
      <c r="Q1879" s="55"/>
      <c r="R1879" s="55"/>
      <c r="S1879" s="55"/>
      <c r="T1879" s="55"/>
      <c r="U1879" s="55"/>
      <c r="V1879" s="55"/>
      <c r="W1879" s="55"/>
      <c r="X1879" s="55"/>
      <c r="Y1879" s="55"/>
      <c r="Z1879" s="55"/>
      <c r="BR1879" s="161"/>
    </row>
    <row r="1880" spans="12:70" x14ac:dyDescent="0.25">
      <c r="L1880" s="55"/>
      <c r="M1880" s="55"/>
      <c r="N1880" s="55"/>
      <c r="O1880" s="55"/>
      <c r="P1880" s="55"/>
      <c r="Q1880" s="55"/>
      <c r="R1880" s="55"/>
      <c r="S1880" s="55"/>
      <c r="T1880" s="55"/>
      <c r="U1880" s="55"/>
      <c r="V1880" s="55"/>
      <c r="W1880" s="55"/>
      <c r="X1880" s="55"/>
      <c r="Y1880" s="55"/>
      <c r="Z1880" s="55"/>
      <c r="BR1880" s="161"/>
    </row>
    <row r="1881" spans="12:70" x14ac:dyDescent="0.25">
      <c r="L1881" s="55"/>
      <c r="M1881" s="55"/>
      <c r="N1881" s="55"/>
      <c r="O1881" s="55"/>
      <c r="P1881" s="55"/>
      <c r="Q1881" s="55"/>
      <c r="R1881" s="55"/>
      <c r="S1881" s="55"/>
      <c r="T1881" s="55"/>
      <c r="U1881" s="55"/>
      <c r="V1881" s="55"/>
      <c r="W1881" s="55"/>
      <c r="X1881" s="55"/>
      <c r="Y1881" s="55"/>
      <c r="Z1881" s="55"/>
      <c r="BR1881" s="161"/>
    </row>
    <row r="1882" spans="12:70" x14ac:dyDescent="0.25">
      <c r="L1882" s="55"/>
      <c r="M1882" s="55"/>
      <c r="N1882" s="55"/>
      <c r="O1882" s="55"/>
      <c r="P1882" s="55"/>
      <c r="Q1882" s="55"/>
      <c r="R1882" s="55"/>
      <c r="S1882" s="55"/>
      <c r="T1882" s="55"/>
      <c r="U1882" s="55"/>
      <c r="V1882" s="55"/>
      <c r="W1882" s="55"/>
      <c r="X1882" s="55"/>
      <c r="Y1882" s="55"/>
      <c r="Z1882" s="55"/>
      <c r="BR1882" s="161"/>
    </row>
    <row r="1883" spans="12:70" x14ac:dyDescent="0.25">
      <c r="L1883" s="55"/>
      <c r="M1883" s="55"/>
      <c r="N1883" s="55"/>
      <c r="O1883" s="55"/>
      <c r="P1883" s="55"/>
      <c r="Q1883" s="55"/>
      <c r="R1883" s="55"/>
      <c r="S1883" s="55"/>
      <c r="T1883" s="55"/>
      <c r="U1883" s="55"/>
      <c r="V1883" s="55"/>
      <c r="W1883" s="55"/>
      <c r="X1883" s="55"/>
      <c r="Y1883" s="55"/>
      <c r="Z1883" s="55"/>
      <c r="BR1883" s="161"/>
    </row>
    <row r="1884" spans="12:70" x14ac:dyDescent="0.25">
      <c r="L1884" s="55"/>
      <c r="M1884" s="55"/>
      <c r="N1884" s="55"/>
      <c r="O1884" s="55"/>
      <c r="P1884" s="55"/>
      <c r="Q1884" s="55"/>
      <c r="R1884" s="55"/>
      <c r="S1884" s="55"/>
      <c r="T1884" s="55"/>
      <c r="U1884" s="55"/>
      <c r="V1884" s="55"/>
      <c r="W1884" s="55"/>
      <c r="X1884" s="55"/>
      <c r="Y1884" s="55"/>
      <c r="Z1884" s="55"/>
      <c r="BR1884" s="161"/>
    </row>
    <row r="1885" spans="12:70" x14ac:dyDescent="0.25">
      <c r="L1885" s="55"/>
      <c r="M1885" s="55"/>
      <c r="N1885" s="55"/>
      <c r="O1885" s="55"/>
      <c r="P1885" s="55"/>
      <c r="Q1885" s="55"/>
      <c r="R1885" s="55"/>
      <c r="S1885" s="55"/>
      <c r="T1885" s="55"/>
      <c r="U1885" s="55"/>
      <c r="V1885" s="55"/>
      <c r="W1885" s="55"/>
      <c r="X1885" s="55"/>
      <c r="Y1885" s="55"/>
      <c r="Z1885" s="55"/>
      <c r="BR1885" s="161"/>
    </row>
    <row r="1886" spans="12:70" x14ac:dyDescent="0.25">
      <c r="L1886" s="55"/>
      <c r="M1886" s="55"/>
      <c r="N1886" s="55"/>
      <c r="O1886" s="55"/>
      <c r="P1886" s="55"/>
      <c r="Q1886" s="55"/>
      <c r="R1886" s="55"/>
      <c r="S1886" s="55"/>
      <c r="T1886" s="55"/>
      <c r="U1886" s="55"/>
      <c r="V1886" s="55"/>
      <c r="W1886" s="55"/>
      <c r="X1886" s="55"/>
      <c r="Y1886" s="55"/>
      <c r="Z1886" s="55"/>
      <c r="BR1886" s="161"/>
    </row>
    <row r="1887" spans="12:70" x14ac:dyDescent="0.25">
      <c r="L1887" s="55"/>
      <c r="M1887" s="55"/>
      <c r="N1887" s="55"/>
      <c r="O1887" s="55"/>
      <c r="P1887" s="55"/>
      <c r="Q1887" s="55"/>
      <c r="R1887" s="55"/>
      <c r="S1887" s="55"/>
      <c r="T1887" s="55"/>
      <c r="U1887" s="55"/>
      <c r="V1887" s="55"/>
      <c r="W1887" s="55"/>
      <c r="X1887" s="55"/>
      <c r="Y1887" s="55"/>
      <c r="Z1887" s="55"/>
      <c r="BR1887" s="161"/>
    </row>
    <row r="1888" spans="12:70" x14ac:dyDescent="0.25">
      <c r="L1888" s="55"/>
      <c r="M1888" s="55"/>
      <c r="N1888" s="55"/>
      <c r="O1888" s="55"/>
      <c r="P1888" s="55"/>
      <c r="Q1888" s="55"/>
      <c r="R1888" s="55"/>
      <c r="S1888" s="55"/>
      <c r="T1888" s="55"/>
      <c r="U1888" s="55"/>
      <c r="V1888" s="55"/>
      <c r="W1888" s="55"/>
      <c r="X1888" s="55"/>
      <c r="Y1888" s="55"/>
      <c r="Z1888" s="55"/>
      <c r="BR1888" s="161"/>
    </row>
    <row r="1889" spans="12:70" x14ac:dyDescent="0.25">
      <c r="L1889" s="55"/>
      <c r="M1889" s="55"/>
      <c r="N1889" s="55"/>
      <c r="O1889" s="55"/>
      <c r="P1889" s="55"/>
      <c r="Q1889" s="55"/>
      <c r="R1889" s="55"/>
      <c r="S1889" s="55"/>
      <c r="T1889" s="55"/>
      <c r="U1889" s="55"/>
      <c r="V1889" s="55"/>
      <c r="W1889" s="55"/>
      <c r="X1889" s="55"/>
      <c r="Y1889" s="55"/>
      <c r="Z1889" s="55"/>
      <c r="BR1889" s="161"/>
    </row>
    <row r="1890" spans="12:70" x14ac:dyDescent="0.25">
      <c r="L1890" s="55"/>
      <c r="M1890" s="55"/>
      <c r="N1890" s="55"/>
      <c r="O1890" s="55"/>
      <c r="P1890" s="55"/>
      <c r="Q1890" s="55"/>
      <c r="R1890" s="55"/>
      <c r="S1890" s="55"/>
      <c r="T1890" s="55"/>
      <c r="U1890" s="55"/>
      <c r="V1890" s="55"/>
      <c r="W1890" s="55"/>
      <c r="X1890" s="55"/>
      <c r="Y1890" s="55"/>
      <c r="Z1890" s="55"/>
      <c r="BR1890" s="161"/>
    </row>
    <row r="1891" spans="12:70" x14ac:dyDescent="0.25">
      <c r="L1891" s="55"/>
      <c r="M1891" s="55"/>
      <c r="N1891" s="55"/>
      <c r="O1891" s="55"/>
      <c r="P1891" s="55"/>
      <c r="Q1891" s="55"/>
      <c r="R1891" s="55"/>
      <c r="S1891" s="55"/>
      <c r="T1891" s="55"/>
      <c r="U1891" s="55"/>
      <c r="V1891" s="55"/>
      <c r="W1891" s="55"/>
      <c r="X1891" s="55"/>
      <c r="Y1891" s="55"/>
      <c r="Z1891" s="55"/>
      <c r="BR1891" s="161"/>
    </row>
    <row r="1892" spans="12:70" x14ac:dyDescent="0.25">
      <c r="L1892" s="55"/>
      <c r="M1892" s="55"/>
      <c r="N1892" s="55"/>
      <c r="O1892" s="55"/>
      <c r="P1892" s="55"/>
      <c r="Q1892" s="55"/>
      <c r="R1892" s="55"/>
      <c r="S1892" s="55"/>
      <c r="T1892" s="55"/>
      <c r="U1892" s="55"/>
      <c r="V1892" s="55"/>
      <c r="W1892" s="55"/>
      <c r="X1892" s="55"/>
      <c r="Y1892" s="55"/>
      <c r="Z1892" s="55"/>
      <c r="BR1892" s="161"/>
    </row>
    <row r="1893" spans="12:70" x14ac:dyDescent="0.25">
      <c r="L1893" s="55"/>
      <c r="M1893" s="55"/>
      <c r="N1893" s="55"/>
      <c r="O1893" s="55"/>
      <c r="P1893" s="55"/>
      <c r="Q1893" s="55"/>
      <c r="R1893" s="55"/>
      <c r="S1893" s="55"/>
      <c r="T1893" s="55"/>
      <c r="U1893" s="55"/>
      <c r="V1893" s="55"/>
      <c r="W1893" s="55"/>
      <c r="X1893" s="55"/>
      <c r="Y1893" s="55"/>
      <c r="Z1893" s="55"/>
      <c r="BR1893" s="161"/>
    </row>
    <row r="1894" spans="12:70" x14ac:dyDescent="0.25">
      <c r="L1894" s="55"/>
      <c r="M1894" s="55"/>
      <c r="N1894" s="55"/>
      <c r="O1894" s="55"/>
      <c r="P1894" s="55"/>
      <c r="Q1894" s="55"/>
      <c r="R1894" s="55"/>
      <c r="S1894" s="55"/>
      <c r="T1894" s="55"/>
      <c r="U1894" s="55"/>
      <c r="V1894" s="55"/>
      <c r="W1894" s="55"/>
      <c r="X1894" s="55"/>
      <c r="Y1894" s="55"/>
      <c r="Z1894" s="55"/>
      <c r="BR1894" s="161"/>
    </row>
    <row r="1895" spans="12:70" x14ac:dyDescent="0.25">
      <c r="L1895" s="55"/>
      <c r="M1895" s="55"/>
      <c r="N1895" s="55"/>
      <c r="O1895" s="55"/>
      <c r="P1895" s="55"/>
      <c r="Q1895" s="55"/>
      <c r="R1895" s="55"/>
      <c r="S1895" s="55"/>
      <c r="T1895" s="55"/>
      <c r="U1895" s="55"/>
      <c r="V1895" s="55"/>
      <c r="W1895" s="55"/>
      <c r="X1895" s="55"/>
      <c r="Y1895" s="55"/>
      <c r="Z1895" s="55"/>
      <c r="BR1895" s="161"/>
    </row>
    <row r="1896" spans="12:70" x14ac:dyDescent="0.25">
      <c r="L1896" s="55"/>
      <c r="M1896" s="55"/>
      <c r="N1896" s="55"/>
      <c r="O1896" s="55"/>
      <c r="P1896" s="55"/>
      <c r="Q1896" s="55"/>
      <c r="R1896" s="55"/>
      <c r="S1896" s="55"/>
      <c r="T1896" s="55"/>
      <c r="U1896" s="55"/>
      <c r="V1896" s="55"/>
      <c r="W1896" s="55"/>
      <c r="X1896" s="55"/>
      <c r="Y1896" s="55"/>
      <c r="Z1896" s="55"/>
      <c r="BR1896" s="161"/>
    </row>
    <row r="1897" spans="12:70" x14ac:dyDescent="0.25">
      <c r="L1897" s="55"/>
      <c r="M1897" s="55"/>
      <c r="N1897" s="55"/>
      <c r="O1897" s="55"/>
      <c r="P1897" s="55"/>
      <c r="Q1897" s="55"/>
      <c r="R1897" s="55"/>
      <c r="S1897" s="55"/>
      <c r="T1897" s="55"/>
      <c r="U1897" s="55"/>
      <c r="V1897" s="55"/>
      <c r="W1897" s="55"/>
      <c r="X1897" s="55"/>
      <c r="Y1897" s="55"/>
      <c r="Z1897" s="55"/>
      <c r="BR1897" s="161"/>
    </row>
    <row r="1898" spans="12:70" x14ac:dyDescent="0.25">
      <c r="L1898" s="55"/>
      <c r="M1898" s="55"/>
      <c r="N1898" s="55"/>
      <c r="O1898" s="55"/>
      <c r="P1898" s="55"/>
      <c r="Q1898" s="55"/>
      <c r="R1898" s="55"/>
      <c r="S1898" s="55"/>
      <c r="T1898" s="55"/>
      <c r="U1898" s="55"/>
      <c r="V1898" s="55"/>
      <c r="W1898" s="55"/>
      <c r="X1898" s="55"/>
      <c r="Y1898" s="55"/>
      <c r="Z1898" s="55"/>
      <c r="BR1898" s="161"/>
    </row>
    <row r="1899" spans="12:70" x14ac:dyDescent="0.25">
      <c r="L1899" s="55"/>
      <c r="M1899" s="55"/>
      <c r="N1899" s="55"/>
      <c r="O1899" s="55"/>
      <c r="P1899" s="55"/>
      <c r="Q1899" s="55"/>
      <c r="R1899" s="55"/>
      <c r="S1899" s="55"/>
      <c r="T1899" s="55"/>
      <c r="U1899" s="55"/>
      <c r="V1899" s="55"/>
      <c r="W1899" s="55"/>
      <c r="X1899" s="55"/>
      <c r="Y1899" s="55"/>
      <c r="Z1899" s="55"/>
      <c r="BR1899" s="161"/>
    </row>
    <row r="1900" spans="12:70" x14ac:dyDescent="0.25">
      <c r="L1900" s="55"/>
      <c r="M1900" s="55"/>
      <c r="N1900" s="55"/>
      <c r="O1900" s="55"/>
      <c r="P1900" s="55"/>
      <c r="Q1900" s="55"/>
      <c r="R1900" s="55"/>
      <c r="S1900" s="55"/>
      <c r="T1900" s="55"/>
      <c r="U1900" s="55"/>
      <c r="V1900" s="55"/>
      <c r="W1900" s="55"/>
      <c r="X1900" s="55"/>
      <c r="Y1900" s="55"/>
      <c r="Z1900" s="55"/>
      <c r="BR1900" s="161"/>
    </row>
    <row r="1901" spans="12:70" x14ac:dyDescent="0.25">
      <c r="L1901" s="55"/>
      <c r="M1901" s="55"/>
      <c r="N1901" s="55"/>
      <c r="O1901" s="55"/>
      <c r="P1901" s="55"/>
      <c r="Q1901" s="55"/>
      <c r="R1901" s="55"/>
      <c r="S1901" s="55"/>
      <c r="T1901" s="55"/>
      <c r="U1901" s="55"/>
      <c r="V1901" s="55"/>
      <c r="W1901" s="55"/>
      <c r="X1901" s="55"/>
      <c r="Y1901" s="55"/>
      <c r="Z1901" s="55"/>
      <c r="BR1901" s="161"/>
    </row>
    <row r="1902" spans="12:70" x14ac:dyDescent="0.25">
      <c r="L1902" s="55"/>
      <c r="M1902" s="55"/>
      <c r="N1902" s="55"/>
      <c r="O1902" s="55"/>
      <c r="P1902" s="55"/>
      <c r="Q1902" s="55"/>
      <c r="R1902" s="55"/>
      <c r="S1902" s="55"/>
      <c r="T1902" s="55"/>
      <c r="U1902" s="55"/>
      <c r="V1902" s="55"/>
      <c r="W1902" s="55"/>
      <c r="X1902" s="55"/>
      <c r="Y1902" s="55"/>
      <c r="Z1902" s="55"/>
      <c r="BR1902" s="161"/>
    </row>
    <row r="1903" spans="12:70" x14ac:dyDescent="0.25">
      <c r="L1903" s="55"/>
      <c r="M1903" s="55"/>
      <c r="N1903" s="55"/>
      <c r="O1903" s="55"/>
      <c r="P1903" s="55"/>
      <c r="Q1903" s="55"/>
      <c r="R1903" s="55"/>
      <c r="S1903" s="55"/>
      <c r="T1903" s="55"/>
      <c r="U1903" s="55"/>
      <c r="V1903" s="55"/>
      <c r="W1903" s="55"/>
      <c r="X1903" s="55"/>
      <c r="Y1903" s="55"/>
      <c r="Z1903" s="55"/>
      <c r="BR1903" s="161"/>
    </row>
    <row r="1904" spans="12:70" x14ac:dyDescent="0.25">
      <c r="L1904" s="55"/>
      <c r="M1904" s="55"/>
      <c r="N1904" s="55"/>
      <c r="O1904" s="55"/>
      <c r="P1904" s="55"/>
      <c r="Q1904" s="55"/>
      <c r="R1904" s="55"/>
      <c r="S1904" s="55"/>
      <c r="T1904" s="55"/>
      <c r="U1904" s="55"/>
      <c r="V1904" s="55"/>
      <c r="W1904" s="55"/>
      <c r="X1904" s="55"/>
      <c r="Y1904" s="55"/>
      <c r="Z1904" s="55"/>
      <c r="BR1904" s="161"/>
    </row>
    <row r="1905" spans="12:70" x14ac:dyDescent="0.25">
      <c r="L1905" s="55"/>
      <c r="M1905" s="55"/>
      <c r="N1905" s="55"/>
      <c r="O1905" s="55"/>
      <c r="P1905" s="55"/>
      <c r="Q1905" s="55"/>
      <c r="R1905" s="55"/>
      <c r="S1905" s="55"/>
      <c r="T1905" s="55"/>
      <c r="U1905" s="55"/>
      <c r="V1905" s="55"/>
      <c r="W1905" s="55"/>
      <c r="X1905" s="55"/>
      <c r="Y1905" s="55"/>
      <c r="Z1905" s="55"/>
      <c r="BR1905" s="161"/>
    </row>
    <row r="1906" spans="12:70" x14ac:dyDescent="0.25">
      <c r="L1906" s="55"/>
      <c r="M1906" s="55"/>
      <c r="N1906" s="55"/>
      <c r="O1906" s="55"/>
      <c r="P1906" s="55"/>
      <c r="Q1906" s="55"/>
      <c r="R1906" s="55"/>
      <c r="S1906" s="55"/>
      <c r="T1906" s="55"/>
      <c r="U1906" s="55"/>
      <c r="V1906" s="55"/>
      <c r="W1906" s="55"/>
      <c r="X1906" s="55"/>
      <c r="Y1906" s="55"/>
      <c r="Z1906" s="55"/>
      <c r="BR1906" s="161"/>
    </row>
    <row r="1907" spans="12:70" x14ac:dyDescent="0.25">
      <c r="L1907" s="55"/>
      <c r="M1907" s="55"/>
      <c r="N1907" s="55"/>
      <c r="O1907" s="55"/>
      <c r="P1907" s="55"/>
      <c r="Q1907" s="55"/>
      <c r="R1907" s="55"/>
      <c r="S1907" s="55"/>
      <c r="T1907" s="55"/>
      <c r="U1907" s="55"/>
      <c r="V1907" s="55"/>
      <c r="W1907" s="55"/>
      <c r="X1907" s="55"/>
      <c r="Y1907" s="55"/>
      <c r="Z1907" s="55"/>
      <c r="BR1907" s="161"/>
    </row>
    <row r="1908" spans="12:70" x14ac:dyDescent="0.25">
      <c r="L1908" s="55"/>
      <c r="M1908" s="55"/>
      <c r="N1908" s="55"/>
      <c r="O1908" s="55"/>
      <c r="P1908" s="55"/>
      <c r="Q1908" s="55"/>
      <c r="R1908" s="55"/>
      <c r="S1908" s="55"/>
      <c r="T1908" s="55"/>
      <c r="U1908" s="55"/>
      <c r="V1908" s="55"/>
      <c r="W1908" s="55"/>
      <c r="X1908" s="55"/>
      <c r="Y1908" s="55"/>
      <c r="Z1908" s="55"/>
      <c r="BR1908" s="161"/>
    </row>
    <row r="1909" spans="12:70" x14ac:dyDescent="0.25">
      <c r="L1909" s="55"/>
      <c r="M1909" s="55"/>
      <c r="N1909" s="55"/>
      <c r="O1909" s="55"/>
      <c r="P1909" s="55"/>
      <c r="Q1909" s="55"/>
      <c r="R1909" s="55"/>
      <c r="S1909" s="55"/>
      <c r="T1909" s="55"/>
      <c r="U1909" s="55"/>
      <c r="V1909" s="55"/>
      <c r="W1909" s="55"/>
      <c r="X1909" s="55"/>
      <c r="Y1909" s="55"/>
      <c r="Z1909" s="55"/>
      <c r="BR1909" s="161"/>
    </row>
    <row r="1910" spans="12:70" x14ac:dyDescent="0.25">
      <c r="L1910" s="55"/>
      <c r="M1910" s="55"/>
      <c r="N1910" s="55"/>
      <c r="O1910" s="55"/>
      <c r="P1910" s="55"/>
      <c r="Q1910" s="55"/>
      <c r="R1910" s="55"/>
      <c r="S1910" s="55"/>
      <c r="T1910" s="55"/>
      <c r="U1910" s="55"/>
      <c r="V1910" s="55"/>
      <c r="W1910" s="55"/>
      <c r="X1910" s="55"/>
      <c r="Y1910" s="55"/>
      <c r="Z1910" s="55"/>
      <c r="BR1910" s="161"/>
    </row>
    <row r="1911" spans="12:70" x14ac:dyDescent="0.25">
      <c r="L1911" s="55"/>
      <c r="M1911" s="55"/>
      <c r="N1911" s="55"/>
      <c r="O1911" s="55"/>
      <c r="P1911" s="55"/>
      <c r="Q1911" s="55"/>
      <c r="R1911" s="55"/>
      <c r="S1911" s="55"/>
      <c r="T1911" s="55"/>
      <c r="U1911" s="55"/>
      <c r="V1911" s="55"/>
      <c r="W1911" s="55"/>
      <c r="X1911" s="55"/>
      <c r="Y1911" s="55"/>
      <c r="Z1911" s="55"/>
      <c r="BR1911" s="161"/>
    </row>
    <row r="1912" spans="12:70" x14ac:dyDescent="0.25">
      <c r="L1912" s="55"/>
      <c r="M1912" s="55"/>
      <c r="N1912" s="55"/>
      <c r="O1912" s="55"/>
      <c r="P1912" s="55"/>
      <c r="Q1912" s="55"/>
      <c r="R1912" s="55"/>
      <c r="S1912" s="55"/>
      <c r="T1912" s="55"/>
      <c r="U1912" s="55"/>
      <c r="V1912" s="55"/>
      <c r="W1912" s="55"/>
      <c r="X1912" s="55"/>
      <c r="Y1912" s="55"/>
      <c r="Z1912" s="55"/>
      <c r="BR1912" s="161"/>
    </row>
    <row r="1913" spans="12:70" x14ac:dyDescent="0.25">
      <c r="L1913" s="55"/>
      <c r="M1913" s="55"/>
      <c r="N1913" s="55"/>
      <c r="O1913" s="55"/>
      <c r="P1913" s="55"/>
      <c r="Q1913" s="55"/>
      <c r="R1913" s="55"/>
      <c r="S1913" s="55"/>
      <c r="T1913" s="55"/>
      <c r="U1913" s="55"/>
      <c r="V1913" s="55"/>
      <c r="W1913" s="55"/>
      <c r="X1913" s="55"/>
      <c r="Y1913" s="55"/>
      <c r="Z1913" s="55"/>
      <c r="BR1913" s="161"/>
    </row>
    <row r="1914" spans="12:70" x14ac:dyDescent="0.25">
      <c r="L1914" s="55"/>
      <c r="M1914" s="55"/>
      <c r="N1914" s="55"/>
      <c r="O1914" s="55"/>
      <c r="P1914" s="55"/>
      <c r="Q1914" s="55"/>
      <c r="R1914" s="55"/>
      <c r="S1914" s="55"/>
      <c r="T1914" s="55"/>
      <c r="U1914" s="55"/>
      <c r="V1914" s="55"/>
      <c r="W1914" s="55"/>
      <c r="X1914" s="55"/>
      <c r="Y1914" s="55"/>
      <c r="Z1914" s="55"/>
      <c r="BR1914" s="161"/>
    </row>
    <row r="1915" spans="12:70" x14ac:dyDescent="0.25">
      <c r="L1915" s="55"/>
      <c r="M1915" s="55"/>
      <c r="N1915" s="55"/>
      <c r="O1915" s="55"/>
      <c r="P1915" s="55"/>
      <c r="Q1915" s="55"/>
      <c r="R1915" s="55"/>
      <c r="S1915" s="55"/>
      <c r="T1915" s="55"/>
      <c r="U1915" s="55"/>
      <c r="V1915" s="55"/>
      <c r="W1915" s="55"/>
      <c r="X1915" s="55"/>
      <c r="Y1915" s="55"/>
      <c r="Z1915" s="55"/>
      <c r="BR1915" s="161"/>
    </row>
    <row r="1916" spans="12:70" x14ac:dyDescent="0.25">
      <c r="L1916" s="55"/>
      <c r="M1916" s="55"/>
      <c r="N1916" s="55"/>
      <c r="O1916" s="55"/>
      <c r="P1916" s="55"/>
      <c r="Q1916" s="55"/>
      <c r="R1916" s="55"/>
      <c r="S1916" s="55"/>
      <c r="T1916" s="55"/>
      <c r="U1916" s="55"/>
      <c r="V1916" s="55"/>
      <c r="W1916" s="55"/>
      <c r="X1916" s="55"/>
      <c r="Y1916" s="55"/>
      <c r="Z1916" s="55"/>
      <c r="BR1916" s="161"/>
    </row>
    <row r="1917" spans="12:70" x14ac:dyDescent="0.25">
      <c r="L1917" s="55"/>
      <c r="M1917" s="55"/>
      <c r="N1917" s="55"/>
      <c r="O1917" s="55"/>
      <c r="P1917" s="55"/>
      <c r="Q1917" s="55"/>
      <c r="R1917" s="55"/>
      <c r="S1917" s="55"/>
      <c r="T1917" s="55"/>
      <c r="U1917" s="55"/>
      <c r="V1917" s="55"/>
      <c r="W1917" s="55"/>
      <c r="X1917" s="55"/>
      <c r="Y1917" s="55"/>
      <c r="Z1917" s="55"/>
      <c r="BR1917" s="161"/>
    </row>
    <row r="1918" spans="12:70" x14ac:dyDescent="0.25">
      <c r="L1918" s="55"/>
      <c r="M1918" s="55"/>
      <c r="N1918" s="55"/>
      <c r="O1918" s="55"/>
      <c r="P1918" s="55"/>
      <c r="Q1918" s="55"/>
      <c r="R1918" s="55"/>
      <c r="S1918" s="55"/>
      <c r="T1918" s="55"/>
      <c r="U1918" s="55"/>
      <c r="V1918" s="55"/>
      <c r="W1918" s="55"/>
      <c r="X1918" s="55"/>
      <c r="Y1918" s="55"/>
      <c r="Z1918" s="55"/>
      <c r="BR1918" s="161"/>
    </row>
    <row r="1919" spans="12:70" x14ac:dyDescent="0.25">
      <c r="L1919" s="55"/>
      <c r="M1919" s="55"/>
      <c r="N1919" s="55"/>
      <c r="O1919" s="55"/>
      <c r="P1919" s="55"/>
      <c r="Q1919" s="55"/>
      <c r="R1919" s="55"/>
      <c r="S1919" s="55"/>
      <c r="T1919" s="55"/>
      <c r="U1919" s="55"/>
      <c r="V1919" s="55"/>
      <c r="W1919" s="55"/>
      <c r="X1919" s="55"/>
      <c r="Y1919" s="55"/>
      <c r="Z1919" s="55"/>
      <c r="BR1919" s="161"/>
    </row>
    <row r="1920" spans="12:70" x14ac:dyDescent="0.25">
      <c r="L1920" s="55"/>
      <c r="M1920" s="55"/>
      <c r="N1920" s="55"/>
      <c r="O1920" s="55"/>
      <c r="P1920" s="55"/>
      <c r="Q1920" s="55"/>
      <c r="R1920" s="55"/>
      <c r="S1920" s="55"/>
      <c r="T1920" s="55"/>
      <c r="U1920" s="55"/>
      <c r="V1920" s="55"/>
      <c r="W1920" s="55"/>
      <c r="X1920" s="55"/>
      <c r="Y1920" s="55"/>
      <c r="Z1920" s="55"/>
      <c r="BR1920" s="161"/>
    </row>
    <row r="1921" spans="12:70" x14ac:dyDescent="0.25">
      <c r="L1921" s="55"/>
      <c r="M1921" s="55"/>
      <c r="N1921" s="55"/>
      <c r="O1921" s="55"/>
      <c r="P1921" s="55"/>
      <c r="Q1921" s="55"/>
      <c r="R1921" s="55"/>
      <c r="S1921" s="55"/>
      <c r="T1921" s="55"/>
      <c r="U1921" s="55"/>
      <c r="V1921" s="55"/>
      <c r="W1921" s="55"/>
      <c r="X1921" s="55"/>
      <c r="Y1921" s="55"/>
      <c r="Z1921" s="55"/>
      <c r="BR1921" s="161"/>
    </row>
    <row r="1922" spans="12:70" x14ac:dyDescent="0.25">
      <c r="L1922" s="55"/>
      <c r="M1922" s="55"/>
      <c r="N1922" s="55"/>
      <c r="O1922" s="55"/>
      <c r="P1922" s="55"/>
      <c r="Q1922" s="55"/>
      <c r="R1922" s="55"/>
      <c r="S1922" s="55"/>
      <c r="T1922" s="55"/>
      <c r="U1922" s="55"/>
      <c r="V1922" s="55"/>
      <c r="W1922" s="55"/>
      <c r="X1922" s="55"/>
      <c r="Y1922" s="55"/>
      <c r="Z1922" s="55"/>
      <c r="BR1922" s="161"/>
    </row>
    <row r="1923" spans="12:70" x14ac:dyDescent="0.25">
      <c r="L1923" s="55"/>
      <c r="M1923" s="55"/>
      <c r="N1923" s="55"/>
      <c r="O1923" s="55"/>
      <c r="P1923" s="55"/>
      <c r="Q1923" s="55"/>
      <c r="R1923" s="55"/>
      <c r="S1923" s="55"/>
      <c r="T1923" s="55"/>
      <c r="U1923" s="55"/>
      <c r="V1923" s="55"/>
      <c r="W1923" s="55"/>
      <c r="X1923" s="55"/>
      <c r="Y1923" s="55"/>
      <c r="Z1923" s="55"/>
      <c r="BR1923" s="161"/>
    </row>
    <row r="1924" spans="12:70" x14ac:dyDescent="0.25">
      <c r="L1924" s="55"/>
      <c r="M1924" s="55"/>
      <c r="N1924" s="55"/>
      <c r="O1924" s="55"/>
      <c r="P1924" s="55"/>
      <c r="Q1924" s="55"/>
      <c r="R1924" s="55"/>
      <c r="S1924" s="55"/>
      <c r="T1924" s="55"/>
      <c r="U1924" s="55"/>
      <c r="V1924" s="55"/>
      <c r="W1924" s="55"/>
      <c r="X1924" s="55"/>
      <c r="Y1924" s="55"/>
      <c r="Z1924" s="55"/>
      <c r="BR1924" s="161"/>
    </row>
    <row r="1925" spans="12:70" x14ac:dyDescent="0.25">
      <c r="L1925" s="55"/>
      <c r="M1925" s="55"/>
      <c r="N1925" s="55"/>
      <c r="O1925" s="55"/>
      <c r="P1925" s="55"/>
      <c r="Q1925" s="55"/>
      <c r="R1925" s="55"/>
      <c r="S1925" s="55"/>
      <c r="T1925" s="55"/>
      <c r="U1925" s="55"/>
      <c r="V1925" s="55"/>
      <c r="W1925" s="55"/>
      <c r="X1925" s="55"/>
      <c r="Y1925" s="55"/>
      <c r="Z1925" s="55"/>
      <c r="BR1925" s="161"/>
    </row>
    <row r="1926" spans="12:70" x14ac:dyDescent="0.25">
      <c r="L1926" s="55"/>
      <c r="M1926" s="55"/>
      <c r="N1926" s="55"/>
      <c r="O1926" s="55"/>
      <c r="P1926" s="55"/>
      <c r="Q1926" s="55"/>
      <c r="R1926" s="55"/>
      <c r="S1926" s="55"/>
      <c r="T1926" s="55"/>
      <c r="U1926" s="55"/>
      <c r="V1926" s="55"/>
      <c r="W1926" s="55"/>
      <c r="X1926" s="55"/>
      <c r="Y1926" s="55"/>
      <c r="Z1926" s="55"/>
      <c r="BR1926" s="161"/>
    </row>
    <row r="1927" spans="12:70" x14ac:dyDescent="0.25">
      <c r="L1927" s="55"/>
      <c r="M1927" s="55"/>
      <c r="N1927" s="55"/>
      <c r="O1927" s="55"/>
      <c r="P1927" s="55"/>
      <c r="Q1927" s="55"/>
      <c r="R1927" s="55"/>
      <c r="S1927" s="55"/>
      <c r="T1927" s="55"/>
      <c r="U1927" s="55"/>
      <c r="V1927" s="55"/>
      <c r="W1927" s="55"/>
      <c r="X1927" s="55"/>
      <c r="Y1927" s="55"/>
      <c r="Z1927" s="55"/>
      <c r="BR1927" s="161"/>
    </row>
    <row r="1928" spans="12:70" x14ac:dyDescent="0.25">
      <c r="L1928" s="55"/>
      <c r="M1928" s="55"/>
      <c r="N1928" s="55"/>
      <c r="O1928" s="55"/>
      <c r="P1928" s="55"/>
      <c r="Q1928" s="55"/>
      <c r="R1928" s="55"/>
      <c r="S1928" s="55"/>
      <c r="T1928" s="55"/>
      <c r="U1928" s="55"/>
      <c r="V1928" s="55"/>
      <c r="W1928" s="55"/>
      <c r="X1928" s="55"/>
      <c r="Y1928" s="55"/>
      <c r="Z1928" s="55"/>
      <c r="BR1928" s="161"/>
    </row>
    <row r="1929" spans="12:70" x14ac:dyDescent="0.25">
      <c r="L1929" s="55"/>
      <c r="M1929" s="55"/>
      <c r="N1929" s="55"/>
      <c r="O1929" s="55"/>
      <c r="P1929" s="55"/>
      <c r="Q1929" s="55"/>
      <c r="R1929" s="55"/>
      <c r="S1929" s="55"/>
      <c r="T1929" s="55"/>
      <c r="U1929" s="55"/>
      <c r="V1929" s="55"/>
      <c r="W1929" s="55"/>
      <c r="X1929" s="55"/>
      <c r="Y1929" s="55"/>
      <c r="Z1929" s="55"/>
      <c r="BR1929" s="161"/>
    </row>
    <row r="1930" spans="12:70" x14ac:dyDescent="0.25">
      <c r="L1930" s="55"/>
      <c r="M1930" s="55"/>
      <c r="N1930" s="55"/>
      <c r="O1930" s="55"/>
      <c r="P1930" s="55"/>
      <c r="Q1930" s="55"/>
      <c r="R1930" s="55"/>
      <c r="S1930" s="55"/>
      <c r="T1930" s="55"/>
      <c r="U1930" s="55"/>
      <c r="V1930" s="55"/>
      <c r="W1930" s="55"/>
      <c r="X1930" s="55"/>
      <c r="Y1930" s="55"/>
      <c r="Z1930" s="55"/>
      <c r="BR1930" s="161"/>
    </row>
    <row r="1931" spans="12:70" x14ac:dyDescent="0.25">
      <c r="L1931" s="55"/>
      <c r="M1931" s="55"/>
      <c r="N1931" s="55"/>
      <c r="O1931" s="55"/>
      <c r="P1931" s="55"/>
      <c r="Q1931" s="55"/>
      <c r="R1931" s="55"/>
      <c r="S1931" s="55"/>
      <c r="T1931" s="55"/>
      <c r="U1931" s="55"/>
      <c r="V1931" s="55"/>
      <c r="W1931" s="55"/>
      <c r="X1931" s="55"/>
      <c r="Y1931" s="55"/>
      <c r="Z1931" s="55"/>
      <c r="BR1931" s="161"/>
    </row>
    <row r="1932" spans="12:70" x14ac:dyDescent="0.25">
      <c r="L1932" s="55"/>
      <c r="M1932" s="55"/>
      <c r="N1932" s="55"/>
      <c r="O1932" s="55"/>
      <c r="P1932" s="55"/>
      <c r="Q1932" s="55"/>
      <c r="R1932" s="55"/>
      <c r="S1932" s="55"/>
      <c r="T1932" s="55"/>
      <c r="U1932" s="55"/>
      <c r="V1932" s="55"/>
      <c r="W1932" s="55"/>
      <c r="X1932" s="55"/>
      <c r="Y1932" s="55"/>
      <c r="Z1932" s="55"/>
      <c r="BR1932" s="161"/>
    </row>
    <row r="1933" spans="12:70" x14ac:dyDescent="0.25">
      <c r="L1933" s="55"/>
      <c r="M1933" s="55"/>
      <c r="N1933" s="55"/>
      <c r="O1933" s="55"/>
      <c r="P1933" s="55"/>
      <c r="Q1933" s="55"/>
      <c r="R1933" s="55"/>
      <c r="S1933" s="55"/>
      <c r="T1933" s="55"/>
      <c r="U1933" s="55"/>
      <c r="V1933" s="55"/>
      <c r="W1933" s="55"/>
      <c r="X1933" s="55"/>
      <c r="Y1933" s="55"/>
      <c r="Z1933" s="55"/>
      <c r="BR1933" s="161"/>
    </row>
    <row r="1934" spans="12:70" x14ac:dyDescent="0.25">
      <c r="L1934" s="55"/>
      <c r="M1934" s="55"/>
      <c r="N1934" s="55"/>
      <c r="O1934" s="55"/>
      <c r="P1934" s="55"/>
      <c r="Q1934" s="55"/>
      <c r="R1934" s="55"/>
      <c r="S1934" s="55"/>
      <c r="T1934" s="55"/>
      <c r="U1934" s="55"/>
      <c r="V1934" s="55"/>
      <c r="W1934" s="55"/>
      <c r="X1934" s="55"/>
      <c r="Y1934" s="55"/>
      <c r="Z1934" s="55"/>
      <c r="BR1934" s="161"/>
    </row>
    <row r="1935" spans="12:70" x14ac:dyDescent="0.25">
      <c r="L1935" s="55"/>
      <c r="M1935" s="55"/>
      <c r="N1935" s="55"/>
      <c r="O1935" s="55"/>
      <c r="P1935" s="55"/>
      <c r="Q1935" s="55"/>
      <c r="R1935" s="55"/>
      <c r="S1935" s="55"/>
      <c r="T1935" s="55"/>
      <c r="U1935" s="55"/>
      <c r="V1935" s="55"/>
      <c r="W1935" s="55"/>
      <c r="X1935" s="55"/>
      <c r="Y1935" s="55"/>
      <c r="Z1935" s="55"/>
      <c r="BR1935" s="161"/>
    </row>
    <row r="1936" spans="12:70" x14ac:dyDescent="0.25">
      <c r="L1936" s="55"/>
      <c r="M1936" s="55"/>
      <c r="N1936" s="55"/>
      <c r="O1936" s="55"/>
      <c r="P1936" s="55"/>
      <c r="Q1936" s="55"/>
      <c r="R1936" s="55"/>
      <c r="S1936" s="55"/>
      <c r="T1936" s="55"/>
      <c r="U1936" s="55"/>
      <c r="V1936" s="55"/>
      <c r="W1936" s="55"/>
      <c r="X1936" s="55"/>
      <c r="Y1936" s="55"/>
      <c r="Z1936" s="55"/>
      <c r="BR1936" s="161"/>
    </row>
    <row r="1937" spans="12:70" x14ac:dyDescent="0.25">
      <c r="L1937" s="55"/>
      <c r="M1937" s="55"/>
      <c r="N1937" s="55"/>
      <c r="O1937" s="55"/>
      <c r="P1937" s="55"/>
      <c r="Q1937" s="55"/>
      <c r="R1937" s="55"/>
      <c r="S1937" s="55"/>
      <c r="T1937" s="55"/>
      <c r="U1937" s="55"/>
      <c r="V1937" s="55"/>
      <c r="W1937" s="55"/>
      <c r="X1937" s="55"/>
      <c r="Y1937" s="55"/>
      <c r="Z1937" s="55"/>
      <c r="BR1937" s="161"/>
    </row>
    <row r="1938" spans="12:70" x14ac:dyDescent="0.25">
      <c r="L1938" s="55"/>
      <c r="M1938" s="55"/>
      <c r="N1938" s="55"/>
      <c r="O1938" s="55"/>
      <c r="P1938" s="55"/>
      <c r="Q1938" s="55"/>
      <c r="R1938" s="55"/>
      <c r="S1938" s="55"/>
      <c r="T1938" s="55"/>
      <c r="U1938" s="55"/>
      <c r="V1938" s="55"/>
      <c r="W1938" s="55"/>
      <c r="X1938" s="55"/>
      <c r="Y1938" s="55"/>
      <c r="Z1938" s="55"/>
      <c r="BR1938" s="161"/>
    </row>
    <row r="1939" spans="12:70" x14ac:dyDescent="0.25">
      <c r="L1939" s="55"/>
      <c r="M1939" s="55"/>
      <c r="N1939" s="55"/>
      <c r="O1939" s="55"/>
      <c r="P1939" s="55"/>
      <c r="Q1939" s="55"/>
      <c r="R1939" s="55"/>
      <c r="S1939" s="55"/>
      <c r="T1939" s="55"/>
      <c r="U1939" s="55"/>
      <c r="V1939" s="55"/>
      <c r="W1939" s="55"/>
      <c r="X1939" s="55"/>
      <c r="Y1939" s="55"/>
      <c r="Z1939" s="55"/>
      <c r="BR1939" s="161"/>
    </row>
    <row r="1940" spans="12:70" x14ac:dyDescent="0.25">
      <c r="L1940" s="55"/>
      <c r="M1940" s="55"/>
      <c r="N1940" s="55"/>
      <c r="O1940" s="55"/>
      <c r="P1940" s="55"/>
      <c r="Q1940" s="55"/>
      <c r="R1940" s="55"/>
      <c r="S1940" s="55"/>
      <c r="T1940" s="55"/>
      <c r="U1940" s="55"/>
      <c r="V1940" s="55"/>
      <c r="W1940" s="55"/>
      <c r="X1940" s="55"/>
      <c r="Y1940" s="55"/>
      <c r="Z1940" s="55"/>
      <c r="BR1940" s="161"/>
    </row>
    <row r="1941" spans="12:70" x14ac:dyDescent="0.25">
      <c r="L1941" s="55"/>
      <c r="M1941" s="55"/>
      <c r="N1941" s="55"/>
      <c r="O1941" s="55"/>
      <c r="P1941" s="55"/>
      <c r="Q1941" s="55"/>
      <c r="R1941" s="55"/>
      <c r="S1941" s="55"/>
      <c r="T1941" s="55"/>
      <c r="U1941" s="55"/>
      <c r="V1941" s="55"/>
      <c r="W1941" s="55"/>
      <c r="X1941" s="55"/>
      <c r="Y1941" s="55"/>
      <c r="Z1941" s="55"/>
      <c r="BR1941" s="161"/>
    </row>
    <row r="1942" spans="12:70" x14ac:dyDescent="0.25">
      <c r="L1942" s="55"/>
      <c r="M1942" s="55"/>
      <c r="N1942" s="55"/>
      <c r="O1942" s="55"/>
      <c r="P1942" s="55"/>
      <c r="Q1942" s="55"/>
      <c r="R1942" s="55"/>
      <c r="S1942" s="55"/>
      <c r="T1942" s="55"/>
      <c r="U1942" s="55"/>
      <c r="V1942" s="55"/>
      <c r="W1942" s="55"/>
      <c r="X1942" s="55"/>
      <c r="Y1942" s="55"/>
      <c r="Z1942" s="55"/>
      <c r="BR1942" s="161"/>
    </row>
    <row r="1943" spans="12:70" x14ac:dyDescent="0.25">
      <c r="L1943" s="55"/>
      <c r="M1943" s="55"/>
      <c r="N1943" s="55"/>
      <c r="O1943" s="55"/>
      <c r="P1943" s="55"/>
      <c r="Q1943" s="55"/>
      <c r="R1943" s="55"/>
      <c r="S1943" s="55"/>
      <c r="T1943" s="55"/>
      <c r="U1943" s="55"/>
      <c r="V1943" s="55"/>
      <c r="W1943" s="55"/>
      <c r="X1943" s="55"/>
      <c r="Y1943" s="55"/>
      <c r="Z1943" s="55"/>
      <c r="BR1943" s="161"/>
    </row>
    <row r="1944" spans="12:70" x14ac:dyDescent="0.25">
      <c r="L1944" s="55"/>
      <c r="M1944" s="55"/>
      <c r="N1944" s="55"/>
      <c r="O1944" s="55"/>
      <c r="P1944" s="55"/>
      <c r="Q1944" s="55"/>
      <c r="R1944" s="55"/>
      <c r="S1944" s="55"/>
      <c r="T1944" s="55"/>
      <c r="U1944" s="55"/>
      <c r="V1944" s="55"/>
      <c r="W1944" s="55"/>
      <c r="X1944" s="55"/>
      <c r="Y1944" s="55"/>
      <c r="Z1944" s="55"/>
      <c r="BR1944" s="161"/>
    </row>
    <row r="1945" spans="12:70" x14ac:dyDescent="0.25">
      <c r="L1945" s="55"/>
      <c r="M1945" s="55"/>
      <c r="N1945" s="55"/>
      <c r="O1945" s="55"/>
      <c r="P1945" s="55"/>
      <c r="Q1945" s="55"/>
      <c r="R1945" s="55"/>
      <c r="S1945" s="55"/>
      <c r="T1945" s="55"/>
      <c r="U1945" s="55"/>
      <c r="V1945" s="55"/>
      <c r="W1945" s="55"/>
      <c r="X1945" s="55"/>
      <c r="Y1945" s="55"/>
      <c r="Z1945" s="55"/>
      <c r="BR1945" s="161"/>
    </row>
    <row r="1946" spans="12:70" x14ac:dyDescent="0.25">
      <c r="L1946" s="55"/>
      <c r="M1946" s="55"/>
      <c r="N1946" s="55"/>
      <c r="O1946" s="55"/>
      <c r="P1946" s="55"/>
      <c r="Q1946" s="55"/>
      <c r="R1946" s="55"/>
      <c r="S1946" s="55"/>
      <c r="T1946" s="55"/>
      <c r="U1946" s="55"/>
      <c r="V1946" s="55"/>
      <c r="W1946" s="55"/>
      <c r="X1946" s="55"/>
      <c r="Y1946" s="55"/>
      <c r="Z1946" s="55"/>
      <c r="BR1946" s="161"/>
    </row>
    <row r="1947" spans="12:70" x14ac:dyDescent="0.25">
      <c r="L1947" s="55"/>
      <c r="M1947" s="55"/>
      <c r="N1947" s="55"/>
      <c r="O1947" s="55"/>
      <c r="P1947" s="55"/>
      <c r="Q1947" s="55"/>
      <c r="R1947" s="55"/>
      <c r="S1947" s="55"/>
      <c r="T1947" s="55"/>
      <c r="U1947" s="55"/>
      <c r="V1947" s="55"/>
      <c r="W1947" s="55"/>
      <c r="X1947" s="55"/>
      <c r="Y1947" s="55"/>
      <c r="Z1947" s="55"/>
      <c r="BR1947" s="161"/>
    </row>
    <row r="1948" spans="12:70" x14ac:dyDescent="0.25">
      <c r="L1948" s="55"/>
      <c r="M1948" s="55"/>
      <c r="N1948" s="55"/>
      <c r="O1948" s="55"/>
      <c r="P1948" s="55"/>
      <c r="Q1948" s="55"/>
      <c r="R1948" s="55"/>
      <c r="S1948" s="55"/>
      <c r="T1948" s="55"/>
      <c r="U1948" s="55"/>
      <c r="V1948" s="55"/>
      <c r="W1948" s="55"/>
      <c r="X1948" s="55"/>
      <c r="Y1948" s="55"/>
      <c r="Z1948" s="55"/>
      <c r="BR1948" s="161"/>
    </row>
    <row r="1949" spans="12:70" x14ac:dyDescent="0.25">
      <c r="L1949" s="55"/>
      <c r="M1949" s="55"/>
      <c r="N1949" s="55"/>
      <c r="O1949" s="55"/>
      <c r="P1949" s="55"/>
      <c r="Q1949" s="55"/>
      <c r="R1949" s="55"/>
      <c r="S1949" s="55"/>
      <c r="T1949" s="55"/>
      <c r="U1949" s="55"/>
      <c r="V1949" s="55"/>
      <c r="W1949" s="55"/>
      <c r="X1949" s="55"/>
      <c r="Y1949" s="55"/>
      <c r="Z1949" s="55"/>
      <c r="BR1949" s="161"/>
    </row>
    <row r="1950" spans="12:70" x14ac:dyDescent="0.25">
      <c r="L1950" s="55"/>
      <c r="M1950" s="55"/>
      <c r="N1950" s="55"/>
      <c r="O1950" s="55"/>
      <c r="P1950" s="55"/>
      <c r="Q1950" s="55"/>
      <c r="R1950" s="55"/>
      <c r="S1950" s="55"/>
      <c r="T1950" s="55"/>
      <c r="U1950" s="55"/>
      <c r="V1950" s="55"/>
      <c r="W1950" s="55"/>
      <c r="X1950" s="55"/>
      <c r="Y1950" s="55"/>
      <c r="Z1950" s="55"/>
      <c r="BR1950" s="161"/>
    </row>
    <row r="1951" spans="12:70" x14ac:dyDescent="0.25">
      <c r="L1951" s="55"/>
      <c r="M1951" s="55"/>
      <c r="N1951" s="55"/>
      <c r="O1951" s="55"/>
      <c r="P1951" s="55"/>
      <c r="Q1951" s="55"/>
      <c r="R1951" s="55"/>
      <c r="S1951" s="55"/>
      <c r="T1951" s="55"/>
      <c r="U1951" s="55"/>
      <c r="V1951" s="55"/>
      <c r="W1951" s="55"/>
      <c r="X1951" s="55"/>
      <c r="Y1951" s="55"/>
      <c r="Z1951" s="55"/>
      <c r="BR1951" s="161"/>
    </row>
    <row r="1952" spans="12:70" x14ac:dyDescent="0.25">
      <c r="L1952" s="55"/>
      <c r="M1952" s="55"/>
      <c r="N1952" s="55"/>
      <c r="O1952" s="55"/>
      <c r="P1952" s="55"/>
      <c r="Q1952" s="55"/>
      <c r="R1952" s="55"/>
      <c r="S1952" s="55"/>
      <c r="T1952" s="55"/>
      <c r="U1952" s="55"/>
      <c r="V1952" s="55"/>
      <c r="W1952" s="55"/>
      <c r="X1952" s="55"/>
      <c r="Y1952" s="55"/>
      <c r="Z1952" s="55"/>
      <c r="BR1952" s="161"/>
    </row>
    <row r="1953" spans="12:70" x14ac:dyDescent="0.25">
      <c r="L1953" s="55"/>
      <c r="M1953" s="55"/>
      <c r="N1953" s="55"/>
      <c r="O1953" s="55"/>
      <c r="P1953" s="55"/>
      <c r="Q1953" s="55"/>
      <c r="R1953" s="55"/>
      <c r="S1953" s="55"/>
      <c r="T1953" s="55"/>
      <c r="U1953" s="55"/>
      <c r="V1953" s="55"/>
      <c r="W1953" s="55"/>
      <c r="X1953" s="55"/>
      <c r="Y1953" s="55"/>
      <c r="Z1953" s="55"/>
      <c r="BR1953" s="161"/>
    </row>
    <row r="1954" spans="12:70" x14ac:dyDescent="0.25">
      <c r="L1954" s="55"/>
      <c r="M1954" s="55"/>
      <c r="N1954" s="55"/>
      <c r="O1954" s="55"/>
      <c r="P1954" s="55"/>
      <c r="Q1954" s="55"/>
      <c r="R1954" s="55"/>
      <c r="S1954" s="55"/>
      <c r="T1954" s="55"/>
      <c r="U1954" s="55"/>
      <c r="V1954" s="55"/>
      <c r="W1954" s="55"/>
      <c r="X1954" s="55"/>
      <c r="Y1954" s="55"/>
      <c r="Z1954" s="55"/>
      <c r="BR1954" s="161"/>
    </row>
    <row r="1955" spans="12:70" x14ac:dyDescent="0.25">
      <c r="L1955" s="55"/>
      <c r="M1955" s="55"/>
      <c r="N1955" s="55"/>
      <c r="O1955" s="55"/>
      <c r="P1955" s="55"/>
      <c r="Q1955" s="55"/>
      <c r="R1955" s="55"/>
      <c r="S1955" s="55"/>
      <c r="T1955" s="55"/>
      <c r="U1955" s="55"/>
      <c r="V1955" s="55"/>
      <c r="W1955" s="55"/>
      <c r="X1955" s="55"/>
      <c r="Y1955" s="55"/>
      <c r="Z1955" s="55"/>
      <c r="BR1955" s="161"/>
    </row>
    <row r="1956" spans="12:70" x14ac:dyDescent="0.25">
      <c r="L1956" s="55"/>
      <c r="M1956" s="55"/>
      <c r="N1956" s="55"/>
      <c r="O1956" s="55"/>
      <c r="P1956" s="55"/>
      <c r="Q1956" s="55"/>
      <c r="R1956" s="55"/>
      <c r="S1956" s="55"/>
      <c r="T1956" s="55"/>
      <c r="U1956" s="55"/>
      <c r="V1956" s="55"/>
      <c r="W1956" s="55"/>
      <c r="X1956" s="55"/>
      <c r="Y1956" s="55"/>
      <c r="Z1956" s="55"/>
      <c r="BR1956" s="161"/>
    </row>
    <row r="1957" spans="12:70" x14ac:dyDescent="0.25">
      <c r="L1957" s="55"/>
      <c r="M1957" s="55"/>
      <c r="N1957" s="55"/>
      <c r="O1957" s="55"/>
      <c r="P1957" s="55"/>
      <c r="Q1957" s="55"/>
      <c r="R1957" s="55"/>
      <c r="S1957" s="55"/>
      <c r="T1957" s="55"/>
      <c r="U1957" s="55"/>
      <c r="V1957" s="55"/>
      <c r="W1957" s="55"/>
      <c r="X1957" s="55"/>
      <c r="Y1957" s="55"/>
      <c r="Z1957" s="55"/>
      <c r="BR1957" s="161"/>
    </row>
    <row r="1958" spans="12:70" x14ac:dyDescent="0.25">
      <c r="L1958" s="55"/>
      <c r="M1958" s="55"/>
      <c r="N1958" s="55"/>
      <c r="O1958" s="55"/>
      <c r="P1958" s="55"/>
      <c r="Q1958" s="55"/>
      <c r="R1958" s="55"/>
      <c r="S1958" s="55"/>
      <c r="T1958" s="55"/>
      <c r="U1958" s="55"/>
      <c r="V1958" s="55"/>
      <c r="W1958" s="55"/>
      <c r="X1958" s="55"/>
      <c r="Y1958" s="55"/>
      <c r="Z1958" s="55"/>
      <c r="BR1958" s="161"/>
    </row>
    <row r="1959" spans="12:70" x14ac:dyDescent="0.25">
      <c r="L1959" s="55"/>
      <c r="M1959" s="55"/>
      <c r="N1959" s="55"/>
      <c r="O1959" s="55"/>
      <c r="P1959" s="55"/>
      <c r="Q1959" s="55"/>
      <c r="R1959" s="55"/>
      <c r="S1959" s="55"/>
      <c r="T1959" s="55"/>
      <c r="U1959" s="55"/>
      <c r="V1959" s="55"/>
      <c r="W1959" s="55"/>
      <c r="X1959" s="55"/>
      <c r="Y1959" s="55"/>
      <c r="Z1959" s="55"/>
      <c r="BR1959" s="161"/>
    </row>
    <row r="1960" spans="12:70" x14ac:dyDescent="0.25">
      <c r="L1960" s="55"/>
      <c r="M1960" s="55"/>
      <c r="N1960" s="55"/>
      <c r="O1960" s="55"/>
      <c r="P1960" s="55"/>
      <c r="Q1960" s="55"/>
      <c r="R1960" s="55"/>
      <c r="S1960" s="55"/>
      <c r="T1960" s="55"/>
      <c r="U1960" s="55"/>
      <c r="V1960" s="55"/>
      <c r="W1960" s="55"/>
      <c r="X1960" s="55"/>
      <c r="Y1960" s="55"/>
      <c r="Z1960" s="55"/>
      <c r="BR1960" s="161"/>
    </row>
    <row r="1961" spans="12:70" x14ac:dyDescent="0.25">
      <c r="L1961" s="55"/>
      <c r="M1961" s="55"/>
      <c r="N1961" s="55"/>
      <c r="O1961" s="55"/>
      <c r="P1961" s="55"/>
      <c r="Q1961" s="55"/>
      <c r="R1961" s="55"/>
      <c r="S1961" s="55"/>
      <c r="T1961" s="55"/>
      <c r="U1961" s="55"/>
      <c r="V1961" s="55"/>
      <c r="W1961" s="55"/>
      <c r="X1961" s="55"/>
      <c r="Y1961" s="55"/>
      <c r="Z1961" s="55"/>
      <c r="BR1961" s="161"/>
    </row>
    <row r="1962" spans="12:70" x14ac:dyDescent="0.25">
      <c r="L1962" s="55"/>
      <c r="M1962" s="55"/>
      <c r="N1962" s="55"/>
      <c r="O1962" s="55"/>
      <c r="P1962" s="55"/>
      <c r="Q1962" s="55"/>
      <c r="R1962" s="55"/>
      <c r="S1962" s="55"/>
      <c r="T1962" s="55"/>
      <c r="U1962" s="55"/>
      <c r="V1962" s="55"/>
      <c r="W1962" s="55"/>
      <c r="X1962" s="55"/>
      <c r="Y1962" s="55"/>
      <c r="Z1962" s="55"/>
      <c r="BR1962" s="161"/>
    </row>
    <row r="1963" spans="12:70" x14ac:dyDescent="0.25">
      <c r="L1963" s="55"/>
      <c r="M1963" s="55"/>
      <c r="N1963" s="55"/>
      <c r="O1963" s="55"/>
      <c r="P1963" s="55"/>
      <c r="Q1963" s="55"/>
      <c r="R1963" s="55"/>
      <c r="S1963" s="55"/>
      <c r="T1963" s="55"/>
      <c r="U1963" s="55"/>
      <c r="V1963" s="55"/>
      <c r="W1963" s="55"/>
      <c r="X1963" s="55"/>
      <c r="Y1963" s="55"/>
      <c r="Z1963" s="55"/>
      <c r="BR1963" s="161"/>
    </row>
    <row r="1964" spans="12:70" x14ac:dyDescent="0.25">
      <c r="L1964" s="55"/>
      <c r="M1964" s="55"/>
      <c r="N1964" s="55"/>
      <c r="O1964" s="55"/>
      <c r="P1964" s="55"/>
      <c r="Q1964" s="55"/>
      <c r="R1964" s="55"/>
      <c r="S1964" s="55"/>
      <c r="T1964" s="55"/>
      <c r="U1964" s="55"/>
      <c r="V1964" s="55"/>
      <c r="W1964" s="55"/>
      <c r="X1964" s="55"/>
      <c r="Y1964" s="55"/>
      <c r="Z1964" s="55"/>
      <c r="BR1964" s="161"/>
    </row>
    <row r="1965" spans="12:70" x14ac:dyDescent="0.25">
      <c r="L1965" s="55"/>
      <c r="M1965" s="55"/>
      <c r="N1965" s="55"/>
      <c r="O1965" s="55"/>
      <c r="P1965" s="55"/>
      <c r="Q1965" s="55"/>
      <c r="R1965" s="55"/>
      <c r="S1965" s="55"/>
      <c r="T1965" s="55"/>
      <c r="U1965" s="55"/>
      <c r="V1965" s="55"/>
      <c r="W1965" s="55"/>
      <c r="X1965" s="55"/>
      <c r="Y1965" s="55"/>
      <c r="Z1965" s="55"/>
      <c r="BR1965" s="161"/>
    </row>
    <row r="1966" spans="12:70" x14ac:dyDescent="0.25">
      <c r="L1966" s="55"/>
      <c r="M1966" s="55"/>
      <c r="N1966" s="55"/>
      <c r="O1966" s="55"/>
      <c r="P1966" s="55"/>
      <c r="Q1966" s="55"/>
      <c r="R1966" s="55"/>
      <c r="S1966" s="55"/>
      <c r="T1966" s="55"/>
      <c r="U1966" s="55"/>
      <c r="V1966" s="55"/>
      <c r="W1966" s="55"/>
      <c r="X1966" s="55"/>
      <c r="Y1966" s="55"/>
      <c r="Z1966" s="55"/>
      <c r="BR1966" s="161"/>
    </row>
    <row r="1967" spans="12:70" x14ac:dyDescent="0.25">
      <c r="L1967" s="55"/>
      <c r="M1967" s="55"/>
      <c r="N1967" s="55"/>
      <c r="O1967" s="55"/>
      <c r="P1967" s="55"/>
      <c r="Q1967" s="55"/>
      <c r="R1967" s="55"/>
      <c r="S1967" s="55"/>
      <c r="T1967" s="55"/>
      <c r="U1967" s="55"/>
      <c r="V1967" s="55"/>
      <c r="W1967" s="55"/>
      <c r="X1967" s="55"/>
      <c r="Y1967" s="55"/>
      <c r="Z1967" s="55"/>
      <c r="BR1967" s="161"/>
    </row>
    <row r="1968" spans="12:70" x14ac:dyDescent="0.25">
      <c r="L1968" s="55"/>
      <c r="M1968" s="55"/>
      <c r="N1968" s="55"/>
      <c r="O1968" s="55"/>
      <c r="P1968" s="55"/>
      <c r="Q1968" s="55"/>
      <c r="R1968" s="55"/>
      <c r="S1968" s="55"/>
      <c r="T1968" s="55"/>
      <c r="U1968" s="55"/>
      <c r="V1968" s="55"/>
      <c r="W1968" s="55"/>
      <c r="X1968" s="55"/>
      <c r="Y1968" s="55"/>
      <c r="Z1968" s="55"/>
      <c r="BR1968" s="161"/>
    </row>
    <row r="1969" spans="12:70" x14ac:dyDescent="0.25">
      <c r="L1969" s="55"/>
      <c r="M1969" s="55"/>
      <c r="N1969" s="55"/>
      <c r="O1969" s="55"/>
      <c r="P1969" s="55"/>
      <c r="Q1969" s="55"/>
      <c r="R1969" s="55"/>
      <c r="S1969" s="55"/>
      <c r="T1969" s="55"/>
      <c r="U1969" s="55"/>
      <c r="V1969" s="55"/>
      <c r="W1969" s="55"/>
      <c r="X1969" s="55"/>
      <c r="Y1969" s="55"/>
      <c r="Z1969" s="55"/>
      <c r="BR1969" s="161"/>
    </row>
    <row r="1970" spans="12:70" x14ac:dyDescent="0.25">
      <c r="L1970" s="55"/>
      <c r="M1970" s="55"/>
      <c r="N1970" s="55"/>
      <c r="O1970" s="55"/>
      <c r="P1970" s="55"/>
      <c r="Q1970" s="55"/>
      <c r="R1970" s="55"/>
      <c r="S1970" s="55"/>
      <c r="T1970" s="55"/>
      <c r="U1970" s="55"/>
      <c r="V1970" s="55"/>
      <c r="W1970" s="55"/>
      <c r="X1970" s="55"/>
      <c r="Y1970" s="55"/>
      <c r="Z1970" s="55"/>
      <c r="BR1970" s="161"/>
    </row>
    <row r="1971" spans="12:70" x14ac:dyDescent="0.25">
      <c r="L1971" s="55"/>
      <c r="M1971" s="55"/>
      <c r="N1971" s="55"/>
      <c r="O1971" s="55"/>
      <c r="P1971" s="55"/>
      <c r="Q1971" s="55"/>
      <c r="R1971" s="55"/>
      <c r="S1971" s="55"/>
      <c r="T1971" s="55"/>
      <c r="U1971" s="55"/>
      <c r="V1971" s="55"/>
      <c r="W1971" s="55"/>
      <c r="X1971" s="55"/>
      <c r="Y1971" s="55"/>
      <c r="Z1971" s="55"/>
      <c r="BR1971" s="161"/>
    </row>
    <row r="1972" spans="12:70" x14ac:dyDescent="0.25">
      <c r="L1972" s="55"/>
      <c r="M1972" s="55"/>
      <c r="N1972" s="55"/>
      <c r="O1972" s="55"/>
      <c r="P1972" s="55"/>
      <c r="Q1972" s="55"/>
      <c r="R1972" s="55"/>
      <c r="S1972" s="55"/>
      <c r="T1972" s="55"/>
      <c r="U1972" s="55"/>
      <c r="V1972" s="55"/>
      <c r="W1972" s="55"/>
      <c r="X1972" s="55"/>
      <c r="Y1972" s="55"/>
      <c r="Z1972" s="55"/>
      <c r="BR1972" s="161"/>
    </row>
    <row r="1973" spans="12:70" x14ac:dyDescent="0.25">
      <c r="L1973" s="55"/>
      <c r="M1973" s="55"/>
      <c r="N1973" s="55"/>
      <c r="O1973" s="55"/>
      <c r="P1973" s="55"/>
      <c r="Q1973" s="55"/>
      <c r="R1973" s="55"/>
      <c r="S1973" s="55"/>
      <c r="T1973" s="55"/>
      <c r="U1973" s="55"/>
      <c r="V1973" s="55"/>
      <c r="W1973" s="55"/>
      <c r="X1973" s="55"/>
      <c r="Y1973" s="55"/>
      <c r="Z1973" s="55"/>
      <c r="BR1973" s="161"/>
    </row>
    <row r="1974" spans="12:70" x14ac:dyDescent="0.25">
      <c r="L1974" s="55"/>
      <c r="M1974" s="55"/>
      <c r="N1974" s="55"/>
      <c r="O1974" s="55"/>
      <c r="P1974" s="55"/>
      <c r="Q1974" s="55"/>
      <c r="R1974" s="55"/>
      <c r="S1974" s="55"/>
      <c r="T1974" s="55"/>
      <c r="U1974" s="55"/>
      <c r="V1974" s="55"/>
      <c r="W1974" s="55"/>
      <c r="X1974" s="55"/>
      <c r="Y1974" s="55"/>
      <c r="Z1974" s="55"/>
      <c r="BR1974" s="161"/>
    </row>
    <row r="1975" spans="12:70" x14ac:dyDescent="0.25">
      <c r="L1975" s="55"/>
      <c r="M1975" s="55"/>
      <c r="N1975" s="55"/>
      <c r="O1975" s="55"/>
      <c r="P1975" s="55"/>
      <c r="Q1975" s="55"/>
      <c r="R1975" s="55"/>
      <c r="S1975" s="55"/>
      <c r="T1975" s="55"/>
      <c r="U1975" s="55"/>
      <c r="V1975" s="55"/>
      <c r="W1975" s="55"/>
      <c r="X1975" s="55"/>
      <c r="Y1975" s="55"/>
      <c r="Z1975" s="55"/>
      <c r="BR1975" s="161"/>
    </row>
    <row r="1976" spans="12:70" x14ac:dyDescent="0.25">
      <c r="L1976" s="55"/>
      <c r="M1976" s="55"/>
      <c r="N1976" s="55"/>
      <c r="O1976" s="55"/>
      <c r="P1976" s="55"/>
      <c r="Q1976" s="55"/>
      <c r="R1976" s="55"/>
      <c r="S1976" s="55"/>
      <c r="T1976" s="55"/>
      <c r="U1976" s="55"/>
      <c r="V1976" s="55"/>
      <c r="W1976" s="55"/>
      <c r="X1976" s="55"/>
      <c r="Y1976" s="55"/>
      <c r="Z1976" s="55"/>
      <c r="BR1976" s="161"/>
    </row>
    <row r="1977" spans="12:70" x14ac:dyDescent="0.25">
      <c r="L1977" s="55"/>
      <c r="M1977" s="55"/>
      <c r="N1977" s="55"/>
      <c r="O1977" s="55"/>
      <c r="P1977" s="55"/>
      <c r="Q1977" s="55"/>
      <c r="R1977" s="55"/>
      <c r="S1977" s="55"/>
      <c r="T1977" s="55"/>
      <c r="U1977" s="55"/>
      <c r="V1977" s="55"/>
      <c r="W1977" s="55"/>
      <c r="X1977" s="55"/>
      <c r="Y1977" s="55"/>
      <c r="Z1977" s="55"/>
      <c r="BR1977" s="161"/>
    </row>
    <row r="1978" spans="12:70" x14ac:dyDescent="0.25">
      <c r="L1978" s="55"/>
      <c r="M1978" s="55"/>
      <c r="N1978" s="55"/>
      <c r="O1978" s="55"/>
      <c r="P1978" s="55"/>
      <c r="Q1978" s="55"/>
      <c r="R1978" s="55"/>
      <c r="S1978" s="55"/>
      <c r="T1978" s="55"/>
      <c r="U1978" s="55"/>
      <c r="V1978" s="55"/>
      <c r="W1978" s="55"/>
      <c r="X1978" s="55"/>
      <c r="Y1978" s="55"/>
      <c r="Z1978" s="55"/>
      <c r="BR1978" s="161"/>
    </row>
    <row r="1979" spans="12:70" x14ac:dyDescent="0.25">
      <c r="L1979" s="55"/>
      <c r="M1979" s="55"/>
      <c r="N1979" s="55"/>
      <c r="O1979" s="55"/>
      <c r="P1979" s="55"/>
      <c r="Q1979" s="55"/>
      <c r="R1979" s="55"/>
      <c r="S1979" s="55"/>
      <c r="T1979" s="55"/>
      <c r="U1979" s="55"/>
      <c r="V1979" s="55"/>
      <c r="W1979" s="55"/>
      <c r="X1979" s="55"/>
      <c r="Y1979" s="55"/>
      <c r="Z1979" s="55"/>
      <c r="BR1979" s="161"/>
    </row>
    <row r="1980" spans="12:70" x14ac:dyDescent="0.25">
      <c r="L1980" s="55"/>
      <c r="M1980" s="55"/>
      <c r="N1980" s="55"/>
      <c r="O1980" s="55"/>
      <c r="P1980" s="55"/>
      <c r="Q1980" s="55"/>
      <c r="R1980" s="55"/>
      <c r="S1980" s="55"/>
      <c r="T1980" s="55"/>
      <c r="U1980" s="55"/>
      <c r="V1980" s="55"/>
      <c r="W1980" s="55"/>
      <c r="X1980" s="55"/>
      <c r="Y1980" s="55"/>
      <c r="Z1980" s="55"/>
      <c r="BR1980" s="161"/>
    </row>
    <row r="1981" spans="12:70" x14ac:dyDescent="0.25">
      <c r="L1981" s="55"/>
      <c r="M1981" s="55"/>
      <c r="N1981" s="55"/>
      <c r="O1981" s="55"/>
      <c r="P1981" s="55"/>
      <c r="Q1981" s="55"/>
      <c r="R1981" s="55"/>
      <c r="S1981" s="55"/>
      <c r="T1981" s="55"/>
      <c r="U1981" s="55"/>
      <c r="V1981" s="55"/>
      <c r="W1981" s="55"/>
      <c r="X1981" s="55"/>
      <c r="Y1981" s="55"/>
      <c r="Z1981" s="55"/>
      <c r="BR1981" s="161"/>
    </row>
    <row r="1982" spans="12:70" x14ac:dyDescent="0.25">
      <c r="L1982" s="55"/>
      <c r="M1982" s="55"/>
      <c r="N1982" s="55"/>
      <c r="O1982" s="55"/>
      <c r="P1982" s="55"/>
      <c r="Q1982" s="55"/>
      <c r="R1982" s="55"/>
      <c r="S1982" s="55"/>
      <c r="T1982" s="55"/>
      <c r="U1982" s="55"/>
      <c r="V1982" s="55"/>
      <c r="W1982" s="55"/>
      <c r="X1982" s="55"/>
      <c r="Y1982" s="55"/>
      <c r="Z1982" s="55"/>
      <c r="BR1982" s="161"/>
    </row>
    <row r="1983" spans="12:70" x14ac:dyDescent="0.25">
      <c r="L1983" s="55"/>
      <c r="M1983" s="55"/>
      <c r="N1983" s="55"/>
      <c r="O1983" s="55"/>
      <c r="P1983" s="55"/>
      <c r="Q1983" s="55"/>
      <c r="R1983" s="55"/>
      <c r="S1983" s="55"/>
      <c r="T1983" s="55"/>
      <c r="U1983" s="55"/>
      <c r="V1983" s="55"/>
      <c r="W1983" s="55"/>
      <c r="X1983" s="55"/>
      <c r="Y1983" s="55"/>
      <c r="Z1983" s="55"/>
      <c r="BR1983" s="161"/>
    </row>
    <row r="1984" spans="12:70" x14ac:dyDescent="0.25">
      <c r="L1984" s="55"/>
      <c r="M1984" s="55"/>
      <c r="N1984" s="55"/>
      <c r="O1984" s="55"/>
      <c r="P1984" s="55"/>
      <c r="Q1984" s="55"/>
      <c r="R1984" s="55"/>
      <c r="S1984" s="55"/>
      <c r="T1984" s="55"/>
      <c r="U1984" s="55"/>
      <c r="V1984" s="55"/>
      <c r="W1984" s="55"/>
      <c r="X1984" s="55"/>
      <c r="Y1984" s="55"/>
      <c r="Z1984" s="55"/>
      <c r="BR1984" s="161"/>
    </row>
    <row r="1985" spans="12:70" x14ac:dyDescent="0.25">
      <c r="L1985" s="55"/>
      <c r="M1985" s="55"/>
      <c r="N1985" s="55"/>
      <c r="O1985" s="55"/>
      <c r="P1985" s="55"/>
      <c r="Q1985" s="55"/>
      <c r="R1985" s="55"/>
      <c r="S1985" s="55"/>
      <c r="T1985" s="55"/>
      <c r="U1985" s="55"/>
      <c r="V1985" s="55"/>
      <c r="W1985" s="55"/>
      <c r="X1985" s="55"/>
      <c r="Y1985" s="55"/>
      <c r="Z1985" s="55"/>
      <c r="BR1985" s="161"/>
    </row>
    <row r="1986" spans="12:70" x14ac:dyDescent="0.25">
      <c r="L1986" s="55"/>
      <c r="M1986" s="55"/>
      <c r="N1986" s="55"/>
      <c r="O1986" s="55"/>
      <c r="P1986" s="55"/>
      <c r="Q1986" s="55"/>
      <c r="R1986" s="55"/>
      <c r="S1986" s="55"/>
      <c r="T1986" s="55"/>
      <c r="U1986" s="55"/>
      <c r="V1986" s="55"/>
      <c r="W1986" s="55"/>
      <c r="X1986" s="55"/>
      <c r="Y1986" s="55"/>
      <c r="Z1986" s="55"/>
      <c r="BR1986" s="161"/>
    </row>
    <row r="1987" spans="12:70" x14ac:dyDescent="0.25">
      <c r="L1987" s="55"/>
      <c r="M1987" s="55"/>
      <c r="N1987" s="55"/>
      <c r="O1987" s="55"/>
      <c r="P1987" s="55"/>
      <c r="Q1987" s="55"/>
      <c r="R1987" s="55"/>
      <c r="S1987" s="55"/>
      <c r="T1987" s="55"/>
      <c r="U1987" s="55"/>
      <c r="V1987" s="55"/>
      <c r="W1987" s="55"/>
      <c r="X1987" s="55"/>
      <c r="Y1987" s="55"/>
      <c r="Z1987" s="55"/>
      <c r="BR1987" s="161"/>
    </row>
    <row r="1988" spans="12:70" x14ac:dyDescent="0.25">
      <c r="L1988" s="55"/>
      <c r="M1988" s="55"/>
      <c r="N1988" s="55"/>
      <c r="O1988" s="55"/>
      <c r="P1988" s="55"/>
      <c r="Q1988" s="55"/>
      <c r="R1988" s="55"/>
      <c r="S1988" s="55"/>
      <c r="T1988" s="55"/>
      <c r="U1988" s="55"/>
      <c r="V1988" s="55"/>
      <c r="W1988" s="55"/>
      <c r="X1988" s="55"/>
      <c r="Y1988" s="55"/>
      <c r="Z1988" s="55"/>
      <c r="BR1988" s="161"/>
    </row>
    <row r="1989" spans="12:70" x14ac:dyDescent="0.25">
      <c r="L1989" s="55"/>
      <c r="M1989" s="55"/>
      <c r="N1989" s="55"/>
      <c r="O1989" s="55"/>
      <c r="P1989" s="55"/>
      <c r="Q1989" s="55"/>
      <c r="R1989" s="55"/>
      <c r="S1989" s="55"/>
      <c r="T1989" s="55"/>
      <c r="U1989" s="55"/>
      <c r="V1989" s="55"/>
      <c r="W1989" s="55"/>
      <c r="X1989" s="55"/>
      <c r="Y1989" s="55"/>
      <c r="Z1989" s="55"/>
      <c r="BR1989" s="161"/>
    </row>
    <row r="1990" spans="12:70" x14ac:dyDescent="0.25">
      <c r="L1990" s="55"/>
      <c r="M1990" s="55"/>
      <c r="N1990" s="55"/>
      <c r="O1990" s="55"/>
      <c r="P1990" s="55"/>
      <c r="Q1990" s="55"/>
      <c r="R1990" s="55"/>
      <c r="S1990" s="55"/>
      <c r="T1990" s="55"/>
      <c r="U1990" s="55"/>
      <c r="V1990" s="55"/>
      <c r="W1990" s="55"/>
      <c r="X1990" s="55"/>
      <c r="Y1990" s="55"/>
      <c r="Z1990" s="55"/>
      <c r="BR1990" s="161"/>
    </row>
    <row r="1991" spans="12:70" x14ac:dyDescent="0.25">
      <c r="L1991" s="55"/>
      <c r="M1991" s="55"/>
      <c r="N1991" s="55"/>
      <c r="O1991" s="55"/>
      <c r="P1991" s="55"/>
      <c r="Q1991" s="55"/>
      <c r="R1991" s="55"/>
      <c r="S1991" s="55"/>
      <c r="T1991" s="55"/>
      <c r="U1991" s="55"/>
      <c r="V1991" s="55"/>
      <c r="W1991" s="55"/>
      <c r="X1991" s="55"/>
      <c r="Y1991" s="55"/>
      <c r="Z1991" s="55"/>
      <c r="BR1991" s="161"/>
    </row>
    <row r="1992" spans="12:70" x14ac:dyDescent="0.25">
      <c r="L1992" s="55"/>
      <c r="M1992" s="55"/>
      <c r="N1992" s="55"/>
      <c r="O1992" s="55"/>
      <c r="P1992" s="55"/>
      <c r="Q1992" s="55"/>
      <c r="R1992" s="55"/>
      <c r="S1992" s="55"/>
      <c r="T1992" s="55"/>
      <c r="U1992" s="55"/>
      <c r="V1992" s="55"/>
      <c r="W1992" s="55"/>
      <c r="X1992" s="55"/>
      <c r="Y1992" s="55"/>
      <c r="Z1992" s="55"/>
      <c r="BR1992" s="161"/>
    </row>
    <row r="1993" spans="12:70" x14ac:dyDescent="0.25">
      <c r="L1993" s="55"/>
      <c r="M1993" s="55"/>
      <c r="N1993" s="55"/>
      <c r="O1993" s="55"/>
      <c r="P1993" s="55"/>
      <c r="Q1993" s="55"/>
      <c r="R1993" s="55"/>
      <c r="S1993" s="55"/>
      <c r="T1993" s="55"/>
      <c r="U1993" s="55"/>
      <c r="V1993" s="55"/>
      <c r="W1993" s="55"/>
      <c r="X1993" s="55"/>
      <c r="Y1993" s="55"/>
      <c r="Z1993" s="55"/>
      <c r="BR1993" s="161"/>
    </row>
    <row r="1994" spans="12:70" x14ac:dyDescent="0.25">
      <c r="L1994" s="55"/>
      <c r="M1994" s="55"/>
      <c r="N1994" s="55"/>
      <c r="O1994" s="55"/>
      <c r="P1994" s="55"/>
      <c r="Q1994" s="55"/>
      <c r="R1994" s="55"/>
      <c r="S1994" s="55"/>
      <c r="T1994" s="55"/>
      <c r="U1994" s="55"/>
      <c r="V1994" s="55"/>
      <c r="W1994" s="55"/>
      <c r="X1994" s="55"/>
      <c r="Y1994" s="55"/>
      <c r="Z1994" s="55"/>
      <c r="BR1994" s="161"/>
    </row>
    <row r="1995" spans="12:70" x14ac:dyDescent="0.25">
      <c r="L1995" s="55"/>
      <c r="M1995" s="55"/>
      <c r="N1995" s="55"/>
      <c r="O1995" s="55"/>
      <c r="P1995" s="55"/>
      <c r="Q1995" s="55"/>
      <c r="R1995" s="55"/>
      <c r="S1995" s="55"/>
      <c r="T1995" s="55"/>
      <c r="U1995" s="55"/>
      <c r="V1995" s="55"/>
      <c r="W1995" s="55"/>
      <c r="X1995" s="55"/>
      <c r="Y1995" s="55"/>
      <c r="Z1995" s="55"/>
      <c r="BR1995" s="161"/>
    </row>
    <row r="1996" spans="12:70" x14ac:dyDescent="0.25">
      <c r="L1996" s="55"/>
      <c r="M1996" s="55"/>
      <c r="N1996" s="55"/>
      <c r="O1996" s="55"/>
      <c r="P1996" s="55"/>
      <c r="Q1996" s="55"/>
      <c r="R1996" s="55"/>
      <c r="S1996" s="55"/>
      <c r="T1996" s="55"/>
      <c r="U1996" s="55"/>
      <c r="V1996" s="55"/>
      <c r="W1996" s="55"/>
      <c r="X1996" s="55"/>
      <c r="Y1996" s="55"/>
      <c r="Z1996" s="55"/>
      <c r="BR1996" s="161"/>
    </row>
    <row r="1997" spans="12:70" x14ac:dyDescent="0.25">
      <c r="L1997" s="55"/>
      <c r="M1997" s="55"/>
      <c r="N1997" s="55"/>
      <c r="O1997" s="55"/>
      <c r="P1997" s="55"/>
      <c r="Q1997" s="55"/>
      <c r="R1997" s="55"/>
      <c r="S1997" s="55"/>
      <c r="T1997" s="55"/>
      <c r="U1997" s="55"/>
      <c r="V1997" s="55"/>
      <c r="W1997" s="55"/>
      <c r="X1997" s="55"/>
      <c r="Y1997" s="55"/>
      <c r="Z1997" s="55"/>
      <c r="BR1997" s="161"/>
    </row>
    <row r="1998" spans="12:70" x14ac:dyDescent="0.25">
      <c r="L1998" s="55"/>
      <c r="M1998" s="55"/>
      <c r="N1998" s="55"/>
      <c r="O1998" s="55"/>
      <c r="P1998" s="55"/>
      <c r="Q1998" s="55"/>
      <c r="R1998" s="55"/>
      <c r="S1998" s="55"/>
      <c r="T1998" s="55"/>
      <c r="U1998" s="55"/>
      <c r="V1998" s="55"/>
      <c r="W1998" s="55"/>
      <c r="X1998" s="55"/>
      <c r="Y1998" s="55"/>
      <c r="Z1998" s="55"/>
      <c r="BR1998" s="161"/>
    </row>
    <row r="1999" spans="12:70" x14ac:dyDescent="0.25">
      <c r="L1999" s="55"/>
      <c r="M1999" s="55"/>
      <c r="N1999" s="55"/>
      <c r="O1999" s="55"/>
      <c r="P1999" s="55"/>
      <c r="Q1999" s="55"/>
      <c r="R1999" s="55"/>
      <c r="S1999" s="55"/>
      <c r="T1999" s="55"/>
      <c r="U1999" s="55"/>
      <c r="V1999" s="55"/>
      <c r="W1999" s="55"/>
      <c r="X1999" s="55"/>
      <c r="Y1999" s="55"/>
      <c r="Z1999" s="55"/>
      <c r="BR1999" s="161"/>
    </row>
    <row r="2000" spans="12:70" x14ac:dyDescent="0.25">
      <c r="L2000" s="55"/>
      <c r="M2000" s="55"/>
      <c r="N2000" s="55"/>
      <c r="O2000" s="55"/>
      <c r="P2000" s="55"/>
      <c r="Q2000" s="55"/>
      <c r="R2000" s="55"/>
      <c r="S2000" s="55"/>
      <c r="T2000" s="55"/>
      <c r="U2000" s="55"/>
      <c r="V2000" s="55"/>
      <c r="W2000" s="55"/>
      <c r="X2000" s="55"/>
      <c r="Y2000" s="55"/>
      <c r="Z2000" s="55"/>
      <c r="BR2000" s="161"/>
    </row>
    <row r="2001" spans="12:70" x14ac:dyDescent="0.25">
      <c r="L2001" s="55"/>
      <c r="M2001" s="55"/>
      <c r="N2001" s="55"/>
      <c r="O2001" s="55"/>
      <c r="P2001" s="55"/>
      <c r="Q2001" s="55"/>
      <c r="R2001" s="55"/>
      <c r="S2001" s="55"/>
      <c r="T2001" s="55"/>
      <c r="U2001" s="55"/>
      <c r="V2001" s="55"/>
      <c r="W2001" s="55"/>
      <c r="X2001" s="55"/>
      <c r="Y2001" s="55"/>
      <c r="Z2001" s="55"/>
      <c r="BR2001" s="161"/>
    </row>
    <row r="2002" spans="12:70" x14ac:dyDescent="0.25">
      <c r="L2002" s="55"/>
      <c r="M2002" s="55"/>
      <c r="N2002" s="55"/>
      <c r="O2002" s="55"/>
      <c r="P2002" s="55"/>
      <c r="Q2002" s="55"/>
      <c r="R2002" s="55"/>
      <c r="S2002" s="55"/>
      <c r="T2002" s="55"/>
      <c r="U2002" s="55"/>
      <c r="V2002" s="55"/>
      <c r="W2002" s="55"/>
      <c r="X2002" s="55"/>
      <c r="Y2002" s="55"/>
      <c r="Z2002" s="55"/>
      <c r="BR2002" s="161"/>
    </row>
    <row r="2003" spans="12:70" x14ac:dyDescent="0.25">
      <c r="L2003" s="55"/>
      <c r="M2003" s="55"/>
      <c r="N2003" s="55"/>
      <c r="O2003" s="55"/>
      <c r="P2003" s="55"/>
      <c r="Q2003" s="55"/>
      <c r="R2003" s="55"/>
      <c r="S2003" s="55"/>
      <c r="T2003" s="55"/>
      <c r="U2003" s="55"/>
      <c r="V2003" s="55"/>
      <c r="W2003" s="55"/>
      <c r="X2003" s="55"/>
      <c r="Y2003" s="55"/>
      <c r="Z2003" s="55"/>
      <c r="BR2003" s="161"/>
    </row>
    <row r="2004" spans="12:70" x14ac:dyDescent="0.25">
      <c r="L2004" s="55"/>
      <c r="M2004" s="55"/>
      <c r="N2004" s="55"/>
      <c r="O2004" s="55"/>
      <c r="P2004" s="55"/>
      <c r="Q2004" s="55"/>
      <c r="R2004" s="55"/>
      <c r="S2004" s="55"/>
      <c r="T2004" s="55"/>
      <c r="U2004" s="55"/>
      <c r="V2004" s="55"/>
      <c r="W2004" s="55"/>
      <c r="X2004" s="55"/>
      <c r="Y2004" s="55"/>
      <c r="Z2004" s="55"/>
      <c r="BR2004" s="161"/>
    </row>
    <row r="2005" spans="12:70" x14ac:dyDescent="0.25">
      <c r="L2005" s="55"/>
      <c r="M2005" s="55"/>
      <c r="N2005" s="55"/>
      <c r="O2005" s="55"/>
      <c r="P2005" s="55"/>
      <c r="Q2005" s="55"/>
      <c r="R2005" s="55"/>
      <c r="S2005" s="55"/>
      <c r="T2005" s="55"/>
      <c r="U2005" s="55"/>
      <c r="V2005" s="55"/>
      <c r="W2005" s="55"/>
      <c r="X2005" s="55"/>
      <c r="Y2005" s="55"/>
      <c r="Z2005" s="55"/>
      <c r="BR2005" s="161"/>
    </row>
    <row r="2006" spans="12:70" x14ac:dyDescent="0.25">
      <c r="L2006" s="55"/>
      <c r="M2006" s="55"/>
      <c r="N2006" s="55"/>
      <c r="O2006" s="55"/>
      <c r="P2006" s="55"/>
      <c r="Q2006" s="55"/>
      <c r="R2006" s="55"/>
      <c r="S2006" s="55"/>
      <c r="T2006" s="55"/>
      <c r="U2006" s="55"/>
      <c r="V2006" s="55"/>
      <c r="W2006" s="55"/>
      <c r="X2006" s="55"/>
      <c r="Y2006" s="55"/>
      <c r="Z2006" s="55"/>
      <c r="BR2006" s="161"/>
    </row>
    <row r="2007" spans="12:70" x14ac:dyDescent="0.25">
      <c r="L2007" s="55"/>
      <c r="M2007" s="55"/>
      <c r="N2007" s="55"/>
      <c r="O2007" s="55"/>
      <c r="P2007" s="55"/>
      <c r="Q2007" s="55"/>
      <c r="R2007" s="55"/>
      <c r="S2007" s="55"/>
      <c r="T2007" s="55"/>
      <c r="U2007" s="55"/>
      <c r="V2007" s="55"/>
      <c r="W2007" s="55"/>
      <c r="X2007" s="55"/>
      <c r="Y2007" s="55"/>
      <c r="Z2007" s="55"/>
      <c r="BR2007" s="161"/>
    </row>
    <row r="2008" spans="12:70" x14ac:dyDescent="0.25">
      <c r="L2008" s="55"/>
      <c r="M2008" s="55"/>
      <c r="N2008" s="55"/>
      <c r="O2008" s="55"/>
      <c r="P2008" s="55"/>
      <c r="Q2008" s="55"/>
      <c r="R2008" s="55"/>
      <c r="S2008" s="55"/>
      <c r="T2008" s="55"/>
      <c r="U2008" s="55"/>
      <c r="V2008" s="55"/>
      <c r="W2008" s="55"/>
      <c r="X2008" s="55"/>
      <c r="Y2008" s="55"/>
      <c r="Z2008" s="55"/>
      <c r="BR2008" s="161"/>
    </row>
    <row r="2009" spans="12:70" x14ac:dyDescent="0.25">
      <c r="L2009" s="55"/>
      <c r="M2009" s="55"/>
      <c r="N2009" s="55"/>
      <c r="O2009" s="55"/>
      <c r="P2009" s="55"/>
      <c r="Q2009" s="55"/>
      <c r="R2009" s="55"/>
      <c r="S2009" s="55"/>
      <c r="T2009" s="55"/>
      <c r="U2009" s="55"/>
      <c r="V2009" s="55"/>
      <c r="W2009" s="55"/>
      <c r="X2009" s="55"/>
      <c r="Y2009" s="55"/>
      <c r="Z2009" s="55"/>
      <c r="BR2009" s="161"/>
    </row>
    <row r="2010" spans="12:70" x14ac:dyDescent="0.25">
      <c r="L2010" s="55"/>
      <c r="M2010" s="55"/>
      <c r="N2010" s="55"/>
      <c r="O2010" s="55"/>
      <c r="P2010" s="55"/>
      <c r="Q2010" s="55"/>
      <c r="R2010" s="55"/>
      <c r="S2010" s="55"/>
      <c r="T2010" s="55"/>
      <c r="U2010" s="55"/>
      <c r="V2010" s="55"/>
      <c r="W2010" s="55"/>
      <c r="X2010" s="55"/>
      <c r="Y2010" s="55"/>
      <c r="Z2010" s="55"/>
      <c r="BR2010" s="161"/>
    </row>
    <row r="2011" spans="12:70" x14ac:dyDescent="0.25">
      <c r="L2011" s="55"/>
      <c r="M2011" s="55"/>
      <c r="N2011" s="55"/>
      <c r="O2011" s="55"/>
      <c r="P2011" s="55"/>
      <c r="Q2011" s="55"/>
      <c r="R2011" s="55"/>
      <c r="S2011" s="55"/>
      <c r="T2011" s="55"/>
      <c r="U2011" s="55"/>
      <c r="V2011" s="55"/>
      <c r="W2011" s="55"/>
      <c r="X2011" s="55"/>
      <c r="Y2011" s="55"/>
      <c r="Z2011" s="55"/>
      <c r="BR2011" s="161"/>
    </row>
    <row r="2012" spans="12:70" x14ac:dyDescent="0.25">
      <c r="L2012" s="55"/>
      <c r="M2012" s="55"/>
      <c r="N2012" s="55"/>
      <c r="O2012" s="55"/>
      <c r="P2012" s="55"/>
      <c r="Q2012" s="55"/>
      <c r="R2012" s="55"/>
      <c r="S2012" s="55"/>
      <c r="T2012" s="55"/>
      <c r="U2012" s="55"/>
      <c r="V2012" s="55"/>
      <c r="W2012" s="55"/>
      <c r="X2012" s="55"/>
      <c r="Y2012" s="55"/>
      <c r="Z2012" s="55"/>
      <c r="BR2012" s="161"/>
    </row>
    <row r="2013" spans="12:70" x14ac:dyDescent="0.25">
      <c r="L2013" s="55"/>
      <c r="M2013" s="55"/>
      <c r="N2013" s="55"/>
      <c r="O2013" s="55"/>
      <c r="P2013" s="55"/>
      <c r="Q2013" s="55"/>
      <c r="R2013" s="55"/>
      <c r="S2013" s="55"/>
      <c r="T2013" s="55"/>
      <c r="U2013" s="55"/>
      <c r="V2013" s="55"/>
      <c r="W2013" s="55"/>
      <c r="X2013" s="55"/>
      <c r="Y2013" s="55"/>
      <c r="Z2013" s="55"/>
      <c r="BR2013" s="161"/>
    </row>
    <row r="2014" spans="12:70" x14ac:dyDescent="0.25">
      <c r="L2014" s="55"/>
      <c r="M2014" s="55"/>
      <c r="N2014" s="55"/>
      <c r="O2014" s="55"/>
      <c r="P2014" s="55"/>
      <c r="Q2014" s="55"/>
      <c r="R2014" s="55"/>
      <c r="S2014" s="55"/>
      <c r="T2014" s="55"/>
      <c r="U2014" s="55"/>
      <c r="V2014" s="55"/>
      <c r="W2014" s="55"/>
      <c r="X2014" s="55"/>
      <c r="Y2014" s="55"/>
      <c r="Z2014" s="55"/>
      <c r="BR2014" s="161"/>
    </row>
    <row r="2015" spans="12:70" x14ac:dyDescent="0.25">
      <c r="L2015" s="55"/>
      <c r="M2015" s="55"/>
      <c r="N2015" s="55"/>
      <c r="O2015" s="55"/>
      <c r="P2015" s="55"/>
      <c r="Q2015" s="55"/>
      <c r="R2015" s="55"/>
      <c r="S2015" s="55"/>
      <c r="T2015" s="55"/>
      <c r="U2015" s="55"/>
      <c r="V2015" s="55"/>
      <c r="W2015" s="55"/>
      <c r="X2015" s="55"/>
      <c r="Y2015" s="55"/>
      <c r="Z2015" s="55"/>
      <c r="BR2015" s="161"/>
    </row>
    <row r="2016" spans="12:70" x14ac:dyDescent="0.25">
      <c r="L2016" s="55"/>
      <c r="M2016" s="55"/>
      <c r="N2016" s="55"/>
      <c r="O2016" s="55"/>
      <c r="P2016" s="55"/>
      <c r="Q2016" s="55"/>
      <c r="R2016" s="55"/>
      <c r="S2016" s="55"/>
      <c r="T2016" s="55"/>
      <c r="U2016" s="55"/>
      <c r="V2016" s="55"/>
      <c r="W2016" s="55"/>
      <c r="X2016" s="55"/>
      <c r="Y2016" s="55"/>
      <c r="Z2016" s="55"/>
      <c r="BR2016" s="161"/>
    </row>
    <row r="2017" spans="12:70" x14ac:dyDescent="0.25">
      <c r="L2017" s="55"/>
      <c r="M2017" s="55"/>
      <c r="N2017" s="55"/>
      <c r="O2017" s="55"/>
      <c r="P2017" s="55"/>
      <c r="Q2017" s="55"/>
      <c r="R2017" s="55"/>
      <c r="S2017" s="55"/>
      <c r="T2017" s="55"/>
      <c r="U2017" s="55"/>
      <c r="V2017" s="55"/>
      <c r="W2017" s="55"/>
      <c r="X2017" s="55"/>
      <c r="Y2017" s="55"/>
      <c r="Z2017" s="55"/>
      <c r="BR2017" s="161"/>
    </row>
    <row r="2018" spans="12:70" x14ac:dyDescent="0.25">
      <c r="L2018" s="55"/>
      <c r="M2018" s="55"/>
      <c r="N2018" s="55"/>
      <c r="O2018" s="55"/>
      <c r="P2018" s="55"/>
      <c r="Q2018" s="55"/>
      <c r="R2018" s="55"/>
      <c r="S2018" s="55"/>
      <c r="T2018" s="55"/>
      <c r="U2018" s="55"/>
      <c r="V2018" s="55"/>
      <c r="W2018" s="55"/>
      <c r="X2018" s="55"/>
      <c r="Y2018" s="55"/>
      <c r="Z2018" s="55"/>
      <c r="BR2018" s="161"/>
    </row>
    <row r="2019" spans="12:70" x14ac:dyDescent="0.25">
      <c r="L2019" s="55"/>
      <c r="M2019" s="55"/>
      <c r="N2019" s="55"/>
      <c r="O2019" s="55"/>
      <c r="P2019" s="55"/>
      <c r="Q2019" s="55"/>
      <c r="R2019" s="55"/>
      <c r="S2019" s="55"/>
      <c r="T2019" s="55"/>
      <c r="U2019" s="55"/>
      <c r="V2019" s="55"/>
      <c r="W2019" s="55"/>
      <c r="X2019" s="55"/>
      <c r="Y2019" s="55"/>
      <c r="Z2019" s="55"/>
      <c r="BR2019" s="161"/>
    </row>
    <row r="2020" spans="12:70" x14ac:dyDescent="0.25">
      <c r="L2020" s="55"/>
      <c r="M2020" s="55"/>
      <c r="N2020" s="55"/>
      <c r="O2020" s="55"/>
      <c r="P2020" s="55"/>
      <c r="Q2020" s="55"/>
      <c r="R2020" s="55"/>
      <c r="S2020" s="55"/>
      <c r="T2020" s="55"/>
      <c r="U2020" s="55"/>
      <c r="V2020" s="55"/>
      <c r="W2020" s="55"/>
      <c r="X2020" s="55"/>
      <c r="Y2020" s="55"/>
      <c r="Z2020" s="55"/>
      <c r="BR2020" s="161"/>
    </row>
    <row r="2021" spans="12:70" x14ac:dyDescent="0.25">
      <c r="L2021" s="55"/>
      <c r="M2021" s="55"/>
      <c r="N2021" s="55"/>
      <c r="O2021" s="55"/>
      <c r="P2021" s="55"/>
      <c r="Q2021" s="55"/>
      <c r="R2021" s="55"/>
      <c r="S2021" s="55"/>
      <c r="T2021" s="55"/>
      <c r="U2021" s="55"/>
      <c r="V2021" s="55"/>
      <c r="W2021" s="55"/>
      <c r="X2021" s="55"/>
      <c r="Y2021" s="55"/>
      <c r="Z2021" s="55"/>
      <c r="BR2021" s="161"/>
    </row>
    <row r="2022" spans="12:70" x14ac:dyDescent="0.25">
      <c r="L2022" s="55"/>
      <c r="M2022" s="55"/>
      <c r="N2022" s="55"/>
      <c r="O2022" s="55"/>
      <c r="P2022" s="55"/>
      <c r="Q2022" s="55"/>
      <c r="R2022" s="55"/>
      <c r="S2022" s="55"/>
      <c r="T2022" s="55"/>
      <c r="U2022" s="55"/>
      <c r="V2022" s="55"/>
      <c r="W2022" s="55"/>
      <c r="X2022" s="55"/>
      <c r="Y2022" s="55"/>
      <c r="Z2022" s="55"/>
      <c r="BR2022" s="161"/>
    </row>
    <row r="2023" spans="12:70" x14ac:dyDescent="0.25">
      <c r="L2023" s="55"/>
      <c r="M2023" s="55"/>
      <c r="N2023" s="55"/>
      <c r="O2023" s="55"/>
      <c r="P2023" s="55"/>
      <c r="Q2023" s="55"/>
      <c r="R2023" s="55"/>
      <c r="S2023" s="55"/>
      <c r="T2023" s="55"/>
      <c r="U2023" s="55"/>
      <c r="V2023" s="55"/>
      <c r="W2023" s="55"/>
      <c r="X2023" s="55"/>
      <c r="Y2023" s="55"/>
      <c r="Z2023" s="55"/>
      <c r="BR2023" s="161"/>
    </row>
    <row r="2024" spans="12:70" x14ac:dyDescent="0.25">
      <c r="L2024" s="55"/>
      <c r="M2024" s="55"/>
      <c r="N2024" s="55"/>
      <c r="O2024" s="55"/>
      <c r="P2024" s="55"/>
      <c r="Q2024" s="55"/>
      <c r="R2024" s="55"/>
      <c r="S2024" s="55"/>
      <c r="T2024" s="55"/>
      <c r="U2024" s="55"/>
      <c r="V2024" s="55"/>
      <c r="W2024" s="55"/>
      <c r="X2024" s="55"/>
      <c r="Y2024" s="55"/>
      <c r="Z2024" s="55"/>
      <c r="BR2024" s="161"/>
    </row>
    <row r="2025" spans="12:70" x14ac:dyDescent="0.25">
      <c r="L2025" s="55"/>
      <c r="M2025" s="55"/>
      <c r="N2025" s="55"/>
      <c r="O2025" s="55"/>
      <c r="P2025" s="55"/>
      <c r="Q2025" s="55"/>
      <c r="R2025" s="55"/>
      <c r="S2025" s="55"/>
      <c r="T2025" s="55"/>
      <c r="U2025" s="55"/>
      <c r="V2025" s="55"/>
      <c r="W2025" s="55"/>
      <c r="X2025" s="55"/>
      <c r="Y2025" s="55"/>
      <c r="Z2025" s="55"/>
      <c r="BR2025" s="161"/>
    </row>
    <row r="2026" spans="12:70" x14ac:dyDescent="0.25">
      <c r="L2026" s="55"/>
      <c r="M2026" s="55"/>
      <c r="N2026" s="55"/>
      <c r="O2026" s="55"/>
      <c r="P2026" s="55"/>
      <c r="Q2026" s="55"/>
      <c r="R2026" s="55"/>
      <c r="S2026" s="55"/>
      <c r="T2026" s="55"/>
      <c r="U2026" s="55"/>
      <c r="V2026" s="55"/>
      <c r="W2026" s="55"/>
      <c r="X2026" s="55"/>
      <c r="Y2026" s="55"/>
      <c r="Z2026" s="55"/>
      <c r="BR2026" s="161"/>
    </row>
    <row r="2027" spans="12:70" x14ac:dyDescent="0.25">
      <c r="L2027" s="55"/>
      <c r="M2027" s="55"/>
      <c r="N2027" s="55"/>
      <c r="O2027" s="55"/>
      <c r="P2027" s="55"/>
      <c r="Q2027" s="55"/>
      <c r="R2027" s="55"/>
      <c r="S2027" s="55"/>
      <c r="T2027" s="55"/>
      <c r="U2027" s="55"/>
      <c r="V2027" s="55"/>
      <c r="W2027" s="55"/>
      <c r="X2027" s="55"/>
      <c r="Y2027" s="55"/>
      <c r="Z2027" s="55"/>
      <c r="BR2027" s="161"/>
    </row>
    <row r="2028" spans="12:70" x14ac:dyDescent="0.25">
      <c r="L2028" s="55"/>
      <c r="M2028" s="55"/>
      <c r="N2028" s="55"/>
      <c r="O2028" s="55"/>
      <c r="P2028" s="55"/>
      <c r="Q2028" s="55"/>
      <c r="R2028" s="55"/>
      <c r="S2028" s="55"/>
      <c r="T2028" s="55"/>
      <c r="U2028" s="55"/>
      <c r="V2028" s="55"/>
      <c r="W2028" s="55"/>
      <c r="X2028" s="55"/>
      <c r="Y2028" s="55"/>
      <c r="Z2028" s="55"/>
      <c r="BR2028" s="161"/>
    </row>
    <row r="2029" spans="12:70" x14ac:dyDescent="0.25">
      <c r="L2029" s="55"/>
      <c r="M2029" s="55"/>
      <c r="N2029" s="55"/>
      <c r="O2029" s="55"/>
      <c r="P2029" s="55"/>
      <c r="Q2029" s="55"/>
      <c r="R2029" s="55"/>
      <c r="S2029" s="55"/>
      <c r="T2029" s="55"/>
      <c r="U2029" s="55"/>
      <c r="V2029" s="55"/>
      <c r="W2029" s="55"/>
      <c r="X2029" s="55"/>
      <c r="Y2029" s="55"/>
      <c r="Z2029" s="55"/>
      <c r="BR2029" s="161"/>
    </row>
    <row r="2030" spans="12:70" x14ac:dyDescent="0.25">
      <c r="L2030" s="55"/>
      <c r="M2030" s="55"/>
      <c r="N2030" s="55"/>
      <c r="O2030" s="55"/>
      <c r="P2030" s="55"/>
      <c r="Q2030" s="55"/>
      <c r="R2030" s="55"/>
      <c r="S2030" s="55"/>
      <c r="T2030" s="55"/>
      <c r="U2030" s="55"/>
      <c r="V2030" s="55"/>
      <c r="W2030" s="55"/>
      <c r="X2030" s="55"/>
      <c r="Y2030" s="55"/>
      <c r="Z2030" s="55"/>
      <c r="BR2030" s="161"/>
    </row>
    <row r="2031" spans="12:70" x14ac:dyDescent="0.25">
      <c r="L2031" s="55"/>
      <c r="M2031" s="55"/>
      <c r="N2031" s="55"/>
      <c r="O2031" s="55"/>
      <c r="P2031" s="55"/>
      <c r="Q2031" s="55"/>
      <c r="R2031" s="55"/>
      <c r="S2031" s="55"/>
      <c r="T2031" s="55"/>
      <c r="U2031" s="55"/>
      <c r="V2031" s="55"/>
      <c r="W2031" s="55"/>
      <c r="X2031" s="55"/>
      <c r="Y2031" s="55"/>
      <c r="Z2031" s="55"/>
      <c r="BR2031" s="161"/>
    </row>
    <row r="2032" spans="12:70" x14ac:dyDescent="0.25">
      <c r="L2032" s="55"/>
      <c r="M2032" s="55"/>
      <c r="N2032" s="55"/>
      <c r="O2032" s="55"/>
      <c r="P2032" s="55"/>
      <c r="Q2032" s="55"/>
      <c r="R2032" s="55"/>
      <c r="S2032" s="55"/>
      <c r="T2032" s="55"/>
      <c r="U2032" s="55"/>
      <c r="V2032" s="55"/>
      <c r="W2032" s="55"/>
      <c r="X2032" s="55"/>
      <c r="Y2032" s="55"/>
      <c r="Z2032" s="55"/>
      <c r="BR2032" s="161"/>
    </row>
    <row r="2033" spans="12:70" x14ac:dyDescent="0.25">
      <c r="L2033" s="55"/>
      <c r="M2033" s="55"/>
      <c r="N2033" s="55"/>
      <c r="O2033" s="55"/>
      <c r="P2033" s="55"/>
      <c r="Q2033" s="55"/>
      <c r="R2033" s="55"/>
      <c r="S2033" s="55"/>
      <c r="T2033" s="55"/>
      <c r="U2033" s="55"/>
      <c r="V2033" s="55"/>
      <c r="W2033" s="55"/>
      <c r="X2033" s="55"/>
      <c r="Y2033" s="55"/>
      <c r="Z2033" s="55"/>
      <c r="BR2033" s="161"/>
    </row>
    <row r="2034" spans="12:70" x14ac:dyDescent="0.25">
      <c r="L2034" s="55"/>
      <c r="M2034" s="55"/>
      <c r="N2034" s="55"/>
      <c r="O2034" s="55"/>
      <c r="P2034" s="55"/>
      <c r="Q2034" s="55"/>
      <c r="R2034" s="55"/>
      <c r="S2034" s="55"/>
      <c r="T2034" s="55"/>
      <c r="U2034" s="55"/>
      <c r="V2034" s="55"/>
      <c r="W2034" s="55"/>
      <c r="X2034" s="55"/>
      <c r="Y2034" s="55"/>
      <c r="Z2034" s="55"/>
      <c r="BR2034" s="161"/>
    </row>
    <row r="2035" spans="12:70" x14ac:dyDescent="0.25">
      <c r="L2035" s="55"/>
      <c r="M2035" s="55"/>
      <c r="N2035" s="55"/>
      <c r="O2035" s="55"/>
      <c r="P2035" s="55"/>
      <c r="Q2035" s="55"/>
      <c r="R2035" s="55"/>
      <c r="S2035" s="55"/>
      <c r="T2035" s="55"/>
      <c r="U2035" s="55"/>
      <c r="V2035" s="55"/>
      <c r="W2035" s="55"/>
      <c r="X2035" s="55"/>
      <c r="Y2035" s="55"/>
      <c r="Z2035" s="55"/>
      <c r="BR2035" s="161"/>
    </row>
    <row r="2036" spans="12:70" x14ac:dyDescent="0.25">
      <c r="L2036" s="55"/>
      <c r="M2036" s="55"/>
      <c r="N2036" s="55"/>
      <c r="O2036" s="55"/>
      <c r="P2036" s="55"/>
      <c r="Q2036" s="55"/>
      <c r="R2036" s="55"/>
      <c r="S2036" s="55"/>
      <c r="T2036" s="55"/>
      <c r="U2036" s="55"/>
      <c r="V2036" s="55"/>
      <c r="W2036" s="55"/>
      <c r="X2036" s="55"/>
      <c r="Y2036" s="55"/>
      <c r="Z2036" s="55"/>
      <c r="BR2036" s="161"/>
    </row>
    <row r="2037" spans="12:70" x14ac:dyDescent="0.25">
      <c r="L2037" s="55"/>
      <c r="M2037" s="55"/>
      <c r="N2037" s="55"/>
      <c r="O2037" s="55"/>
      <c r="P2037" s="55"/>
      <c r="Q2037" s="55"/>
      <c r="R2037" s="55"/>
      <c r="S2037" s="55"/>
      <c r="T2037" s="55"/>
      <c r="U2037" s="55"/>
      <c r="V2037" s="55"/>
      <c r="W2037" s="55"/>
      <c r="X2037" s="55"/>
      <c r="Y2037" s="55"/>
      <c r="Z2037" s="55"/>
      <c r="BR2037" s="161"/>
    </row>
    <row r="2038" spans="12:70" x14ac:dyDescent="0.25">
      <c r="L2038" s="55"/>
      <c r="M2038" s="55"/>
      <c r="N2038" s="55"/>
      <c r="O2038" s="55"/>
      <c r="P2038" s="55"/>
      <c r="Q2038" s="55"/>
      <c r="R2038" s="55"/>
      <c r="S2038" s="55"/>
      <c r="T2038" s="55"/>
      <c r="U2038" s="55"/>
      <c r="V2038" s="55"/>
      <c r="W2038" s="55"/>
      <c r="X2038" s="55"/>
      <c r="Y2038" s="55"/>
      <c r="Z2038" s="55"/>
      <c r="BR2038" s="161"/>
    </row>
    <row r="2039" spans="12:70" x14ac:dyDescent="0.25">
      <c r="L2039" s="55"/>
      <c r="M2039" s="55"/>
      <c r="N2039" s="55"/>
      <c r="O2039" s="55"/>
      <c r="P2039" s="55"/>
      <c r="Q2039" s="55"/>
      <c r="R2039" s="55"/>
      <c r="S2039" s="55"/>
      <c r="T2039" s="55"/>
      <c r="U2039" s="55"/>
      <c r="V2039" s="55"/>
      <c r="W2039" s="55"/>
      <c r="X2039" s="55"/>
      <c r="Y2039" s="55"/>
      <c r="Z2039" s="55"/>
      <c r="BR2039" s="161"/>
    </row>
    <row r="2040" spans="12:70" x14ac:dyDescent="0.25">
      <c r="L2040" s="55"/>
      <c r="M2040" s="55"/>
      <c r="N2040" s="55"/>
      <c r="O2040" s="55"/>
      <c r="P2040" s="55"/>
      <c r="Q2040" s="55"/>
      <c r="R2040" s="55"/>
      <c r="S2040" s="55"/>
      <c r="T2040" s="55"/>
      <c r="U2040" s="55"/>
      <c r="V2040" s="55"/>
      <c r="W2040" s="55"/>
      <c r="X2040" s="55"/>
      <c r="Y2040" s="55"/>
      <c r="Z2040" s="55"/>
      <c r="BR2040" s="161"/>
    </row>
    <row r="2041" spans="12:70" x14ac:dyDescent="0.25">
      <c r="L2041" s="55"/>
      <c r="M2041" s="55"/>
      <c r="N2041" s="55"/>
      <c r="O2041" s="55"/>
      <c r="P2041" s="55"/>
      <c r="Q2041" s="55"/>
      <c r="R2041" s="55"/>
      <c r="S2041" s="55"/>
      <c r="T2041" s="55"/>
      <c r="U2041" s="55"/>
      <c r="V2041" s="55"/>
      <c r="W2041" s="55"/>
      <c r="X2041" s="55"/>
      <c r="Y2041" s="55"/>
      <c r="Z2041" s="55"/>
      <c r="BR2041" s="161"/>
    </row>
    <row r="2042" spans="12:70" x14ac:dyDescent="0.25">
      <c r="L2042" s="55"/>
      <c r="M2042" s="55"/>
      <c r="N2042" s="55"/>
      <c r="O2042" s="55"/>
      <c r="P2042" s="55"/>
      <c r="Q2042" s="55"/>
      <c r="R2042" s="55"/>
      <c r="S2042" s="55"/>
      <c r="T2042" s="55"/>
      <c r="U2042" s="55"/>
      <c r="V2042" s="55"/>
      <c r="W2042" s="55"/>
      <c r="X2042" s="55"/>
      <c r="Y2042" s="55"/>
      <c r="Z2042" s="55"/>
      <c r="BR2042" s="161"/>
    </row>
    <row r="2043" spans="12:70" x14ac:dyDescent="0.25">
      <c r="L2043" s="55"/>
      <c r="M2043" s="55"/>
      <c r="N2043" s="55"/>
      <c r="O2043" s="55"/>
      <c r="P2043" s="55"/>
      <c r="Q2043" s="55"/>
      <c r="R2043" s="55"/>
      <c r="S2043" s="55"/>
      <c r="T2043" s="55"/>
      <c r="U2043" s="55"/>
      <c r="V2043" s="55"/>
      <c r="W2043" s="55"/>
      <c r="X2043" s="55"/>
      <c r="Y2043" s="55"/>
      <c r="Z2043" s="55"/>
      <c r="BR2043" s="161"/>
    </row>
    <row r="2044" spans="12:70" x14ac:dyDescent="0.25">
      <c r="L2044" s="55"/>
      <c r="M2044" s="55"/>
      <c r="N2044" s="55"/>
      <c r="O2044" s="55"/>
      <c r="P2044" s="55"/>
      <c r="Q2044" s="55"/>
      <c r="R2044" s="55"/>
      <c r="S2044" s="55"/>
      <c r="T2044" s="55"/>
      <c r="U2044" s="55"/>
      <c r="V2044" s="55"/>
      <c r="W2044" s="55"/>
      <c r="X2044" s="55"/>
      <c r="Y2044" s="55"/>
      <c r="Z2044" s="55"/>
      <c r="BR2044" s="161"/>
    </row>
    <row r="2045" spans="12:70" x14ac:dyDescent="0.25">
      <c r="L2045" s="55"/>
      <c r="M2045" s="55"/>
      <c r="N2045" s="55"/>
      <c r="O2045" s="55"/>
      <c r="P2045" s="55"/>
      <c r="Q2045" s="55"/>
      <c r="R2045" s="55"/>
      <c r="S2045" s="55"/>
      <c r="T2045" s="55"/>
      <c r="U2045" s="55"/>
      <c r="V2045" s="55"/>
      <c r="W2045" s="55"/>
      <c r="X2045" s="55"/>
      <c r="Y2045" s="55"/>
      <c r="Z2045" s="55"/>
      <c r="BR2045" s="161"/>
    </row>
    <row r="2046" spans="12:70" x14ac:dyDescent="0.25">
      <c r="L2046" s="55"/>
      <c r="M2046" s="55"/>
      <c r="N2046" s="55"/>
      <c r="O2046" s="55"/>
      <c r="P2046" s="55"/>
      <c r="Q2046" s="55"/>
      <c r="R2046" s="55"/>
      <c r="S2046" s="55"/>
      <c r="T2046" s="55"/>
      <c r="U2046" s="55"/>
      <c r="V2046" s="55"/>
      <c r="W2046" s="55"/>
      <c r="X2046" s="55"/>
      <c r="Y2046" s="55"/>
      <c r="Z2046" s="55"/>
      <c r="BR2046" s="161"/>
    </row>
    <row r="2047" spans="12:70" x14ac:dyDescent="0.25">
      <c r="L2047" s="55"/>
      <c r="M2047" s="55"/>
      <c r="N2047" s="55"/>
      <c r="O2047" s="55"/>
      <c r="P2047" s="55"/>
      <c r="Q2047" s="55"/>
      <c r="R2047" s="55"/>
      <c r="S2047" s="55"/>
      <c r="T2047" s="55"/>
      <c r="U2047" s="55"/>
      <c r="V2047" s="55"/>
      <c r="W2047" s="55"/>
      <c r="X2047" s="55"/>
      <c r="Y2047" s="55"/>
      <c r="Z2047" s="55"/>
      <c r="BR2047" s="161"/>
    </row>
    <row r="2048" spans="12:70" x14ac:dyDescent="0.25">
      <c r="L2048" s="55"/>
      <c r="M2048" s="55"/>
      <c r="N2048" s="55"/>
      <c r="O2048" s="55"/>
      <c r="P2048" s="55"/>
      <c r="Q2048" s="55"/>
      <c r="R2048" s="55"/>
      <c r="S2048" s="55"/>
      <c r="T2048" s="55"/>
      <c r="U2048" s="55"/>
      <c r="V2048" s="55"/>
      <c r="W2048" s="55"/>
      <c r="X2048" s="55"/>
      <c r="Y2048" s="55"/>
      <c r="Z2048" s="55"/>
      <c r="BR2048" s="161"/>
    </row>
    <row r="2049" spans="12:70" x14ac:dyDescent="0.25">
      <c r="L2049" s="55"/>
      <c r="M2049" s="55"/>
      <c r="N2049" s="55"/>
      <c r="O2049" s="55"/>
      <c r="P2049" s="55"/>
      <c r="Q2049" s="55"/>
      <c r="R2049" s="55"/>
      <c r="S2049" s="55"/>
      <c r="T2049" s="55"/>
      <c r="U2049" s="55"/>
      <c r="V2049" s="55"/>
      <c r="W2049" s="55"/>
      <c r="X2049" s="55"/>
      <c r="Y2049" s="55"/>
      <c r="Z2049" s="55"/>
      <c r="BR2049" s="161"/>
    </row>
    <row r="2050" spans="12:70" x14ac:dyDescent="0.25">
      <c r="L2050" s="55"/>
      <c r="M2050" s="55"/>
      <c r="N2050" s="55"/>
      <c r="O2050" s="55"/>
      <c r="P2050" s="55"/>
      <c r="Q2050" s="55"/>
      <c r="R2050" s="55"/>
      <c r="S2050" s="55"/>
      <c r="T2050" s="55"/>
      <c r="U2050" s="55"/>
      <c r="V2050" s="55"/>
      <c r="W2050" s="55"/>
      <c r="X2050" s="55"/>
      <c r="Y2050" s="55"/>
      <c r="Z2050" s="55"/>
      <c r="BR2050" s="161"/>
    </row>
    <row r="2051" spans="12:70" x14ac:dyDescent="0.25">
      <c r="L2051" s="55"/>
      <c r="M2051" s="55"/>
      <c r="N2051" s="55"/>
      <c r="O2051" s="55"/>
      <c r="P2051" s="55"/>
      <c r="Q2051" s="55"/>
      <c r="R2051" s="55"/>
      <c r="S2051" s="55"/>
      <c r="T2051" s="55"/>
      <c r="U2051" s="55"/>
      <c r="V2051" s="55"/>
      <c r="W2051" s="55"/>
      <c r="X2051" s="55"/>
      <c r="Y2051" s="55"/>
      <c r="Z2051" s="55"/>
      <c r="BR2051" s="161"/>
    </row>
    <row r="2052" spans="12:70" x14ac:dyDescent="0.25">
      <c r="L2052" s="55"/>
      <c r="M2052" s="55"/>
      <c r="N2052" s="55"/>
      <c r="O2052" s="55"/>
      <c r="P2052" s="55"/>
      <c r="Q2052" s="55"/>
      <c r="R2052" s="55"/>
      <c r="S2052" s="55"/>
      <c r="T2052" s="55"/>
      <c r="U2052" s="55"/>
      <c r="V2052" s="55"/>
      <c r="W2052" s="55"/>
      <c r="X2052" s="55"/>
      <c r="Y2052" s="55"/>
      <c r="Z2052" s="55"/>
      <c r="BR2052" s="161"/>
    </row>
    <row r="2053" spans="12:70" x14ac:dyDescent="0.25">
      <c r="L2053" s="55"/>
      <c r="M2053" s="55"/>
      <c r="N2053" s="55"/>
      <c r="O2053" s="55"/>
      <c r="P2053" s="55"/>
      <c r="Q2053" s="55"/>
      <c r="R2053" s="55"/>
      <c r="S2053" s="55"/>
      <c r="T2053" s="55"/>
      <c r="U2053" s="55"/>
      <c r="V2053" s="55"/>
      <c r="W2053" s="55"/>
      <c r="X2053" s="55"/>
      <c r="Y2053" s="55"/>
      <c r="Z2053" s="55"/>
      <c r="BR2053" s="161"/>
    </row>
    <row r="2054" spans="12:70" x14ac:dyDescent="0.25">
      <c r="L2054" s="55"/>
      <c r="M2054" s="55"/>
      <c r="N2054" s="55"/>
      <c r="O2054" s="55"/>
      <c r="P2054" s="55"/>
      <c r="Q2054" s="55"/>
      <c r="R2054" s="55"/>
      <c r="S2054" s="55"/>
      <c r="T2054" s="55"/>
      <c r="U2054" s="55"/>
      <c r="V2054" s="55"/>
      <c r="W2054" s="55"/>
      <c r="X2054" s="55"/>
      <c r="Y2054" s="55"/>
      <c r="Z2054" s="55"/>
      <c r="BR2054" s="161"/>
    </row>
    <row r="2055" spans="12:70" x14ac:dyDescent="0.25">
      <c r="L2055" s="55"/>
      <c r="M2055" s="55"/>
      <c r="N2055" s="55"/>
      <c r="O2055" s="55"/>
      <c r="P2055" s="55"/>
      <c r="Q2055" s="55"/>
      <c r="R2055" s="55"/>
      <c r="S2055" s="55"/>
      <c r="T2055" s="55"/>
      <c r="U2055" s="55"/>
      <c r="V2055" s="55"/>
      <c r="W2055" s="55"/>
      <c r="X2055" s="55"/>
      <c r="Y2055" s="55"/>
      <c r="Z2055" s="55"/>
      <c r="BR2055" s="161"/>
    </row>
    <row r="2056" spans="12:70" x14ac:dyDescent="0.25">
      <c r="L2056" s="55"/>
      <c r="M2056" s="55"/>
      <c r="N2056" s="55"/>
      <c r="O2056" s="55"/>
      <c r="P2056" s="55"/>
      <c r="Q2056" s="55"/>
      <c r="R2056" s="55"/>
      <c r="S2056" s="55"/>
      <c r="T2056" s="55"/>
      <c r="U2056" s="55"/>
      <c r="V2056" s="55"/>
      <c r="W2056" s="55"/>
      <c r="X2056" s="55"/>
      <c r="Y2056" s="55"/>
      <c r="Z2056" s="55"/>
      <c r="BR2056" s="161"/>
    </row>
    <row r="2057" spans="12:70" x14ac:dyDescent="0.25">
      <c r="L2057" s="55"/>
      <c r="M2057" s="55"/>
      <c r="N2057" s="55"/>
      <c r="O2057" s="55"/>
      <c r="P2057" s="55"/>
      <c r="Q2057" s="55"/>
      <c r="R2057" s="55"/>
      <c r="S2057" s="55"/>
      <c r="T2057" s="55"/>
      <c r="U2057" s="55"/>
      <c r="V2057" s="55"/>
      <c r="W2057" s="55"/>
      <c r="X2057" s="55"/>
      <c r="Y2057" s="55"/>
      <c r="Z2057" s="55"/>
      <c r="BR2057" s="161"/>
    </row>
    <row r="2058" spans="12:70" x14ac:dyDescent="0.25">
      <c r="L2058" s="55"/>
      <c r="M2058" s="55"/>
      <c r="N2058" s="55"/>
      <c r="O2058" s="55"/>
      <c r="P2058" s="55"/>
      <c r="Q2058" s="55"/>
      <c r="R2058" s="55"/>
      <c r="S2058" s="55"/>
      <c r="T2058" s="55"/>
      <c r="U2058" s="55"/>
      <c r="V2058" s="55"/>
      <c r="W2058" s="55"/>
      <c r="X2058" s="55"/>
      <c r="Y2058" s="55"/>
      <c r="Z2058" s="55"/>
      <c r="BR2058" s="161"/>
    </row>
    <row r="2059" spans="12:70" x14ac:dyDescent="0.25">
      <c r="L2059" s="55"/>
      <c r="M2059" s="55"/>
      <c r="N2059" s="55"/>
      <c r="O2059" s="55"/>
      <c r="P2059" s="55"/>
      <c r="Q2059" s="55"/>
      <c r="R2059" s="55"/>
      <c r="S2059" s="55"/>
      <c r="T2059" s="55"/>
      <c r="U2059" s="55"/>
      <c r="V2059" s="55"/>
      <c r="W2059" s="55"/>
      <c r="X2059" s="55"/>
      <c r="Y2059" s="55"/>
      <c r="Z2059" s="55"/>
      <c r="BR2059" s="161"/>
    </row>
    <row r="2060" spans="12:70" x14ac:dyDescent="0.25">
      <c r="L2060" s="55"/>
      <c r="M2060" s="55"/>
      <c r="N2060" s="55"/>
      <c r="O2060" s="55"/>
      <c r="P2060" s="55"/>
      <c r="Q2060" s="55"/>
      <c r="R2060" s="55"/>
      <c r="S2060" s="55"/>
      <c r="T2060" s="55"/>
      <c r="U2060" s="55"/>
      <c r="V2060" s="55"/>
      <c r="W2060" s="55"/>
      <c r="X2060" s="55"/>
      <c r="Y2060" s="55"/>
      <c r="Z2060" s="55"/>
      <c r="BR2060" s="161"/>
    </row>
    <row r="2061" spans="12:70" x14ac:dyDescent="0.25">
      <c r="L2061" s="55"/>
      <c r="M2061" s="55"/>
      <c r="N2061" s="55"/>
      <c r="O2061" s="55"/>
      <c r="P2061" s="55"/>
      <c r="Q2061" s="55"/>
      <c r="R2061" s="55"/>
      <c r="S2061" s="55"/>
      <c r="T2061" s="55"/>
      <c r="U2061" s="55"/>
      <c r="V2061" s="55"/>
      <c r="W2061" s="55"/>
      <c r="X2061" s="55"/>
      <c r="Y2061" s="55"/>
      <c r="Z2061" s="55"/>
      <c r="BR2061" s="161"/>
    </row>
    <row r="2062" spans="12:70" x14ac:dyDescent="0.25">
      <c r="L2062" s="55"/>
      <c r="M2062" s="55"/>
      <c r="N2062" s="55"/>
      <c r="O2062" s="55"/>
      <c r="P2062" s="55"/>
      <c r="Q2062" s="55"/>
      <c r="R2062" s="55"/>
      <c r="S2062" s="55"/>
      <c r="T2062" s="55"/>
      <c r="U2062" s="55"/>
      <c r="V2062" s="55"/>
      <c r="W2062" s="55"/>
      <c r="X2062" s="55"/>
      <c r="Y2062" s="55"/>
      <c r="Z2062" s="55"/>
      <c r="BR2062" s="161"/>
    </row>
    <row r="2063" spans="12:70" x14ac:dyDescent="0.25">
      <c r="L2063" s="55"/>
      <c r="M2063" s="55"/>
      <c r="N2063" s="55"/>
      <c r="O2063" s="55"/>
      <c r="P2063" s="55"/>
      <c r="Q2063" s="55"/>
      <c r="R2063" s="55"/>
      <c r="S2063" s="55"/>
      <c r="T2063" s="55"/>
      <c r="U2063" s="55"/>
      <c r="V2063" s="55"/>
      <c r="W2063" s="55"/>
      <c r="X2063" s="55"/>
      <c r="Y2063" s="55"/>
      <c r="Z2063" s="55"/>
      <c r="BR2063" s="161"/>
    </row>
    <row r="2064" spans="12:70" x14ac:dyDescent="0.25">
      <c r="L2064" s="55"/>
      <c r="M2064" s="55"/>
      <c r="N2064" s="55"/>
      <c r="O2064" s="55"/>
      <c r="P2064" s="55"/>
      <c r="Q2064" s="55"/>
      <c r="R2064" s="55"/>
      <c r="S2064" s="55"/>
      <c r="T2064" s="55"/>
      <c r="U2064" s="55"/>
      <c r="V2064" s="55"/>
      <c r="W2064" s="55"/>
      <c r="X2064" s="55"/>
      <c r="Y2064" s="55"/>
      <c r="Z2064" s="55"/>
      <c r="BR2064" s="161"/>
    </row>
    <row r="2065" spans="12:70" x14ac:dyDescent="0.25">
      <c r="L2065" s="55"/>
      <c r="M2065" s="55"/>
      <c r="N2065" s="55"/>
      <c r="O2065" s="55"/>
      <c r="P2065" s="55"/>
      <c r="Q2065" s="55"/>
      <c r="R2065" s="55"/>
      <c r="S2065" s="55"/>
      <c r="T2065" s="55"/>
      <c r="U2065" s="55"/>
      <c r="V2065" s="55"/>
      <c r="W2065" s="55"/>
      <c r="X2065" s="55"/>
      <c r="Y2065" s="55"/>
      <c r="Z2065" s="55"/>
      <c r="BR2065" s="161"/>
    </row>
    <row r="2066" spans="12:70" x14ac:dyDescent="0.25">
      <c r="L2066" s="55"/>
      <c r="M2066" s="55"/>
      <c r="N2066" s="55"/>
      <c r="O2066" s="55"/>
      <c r="P2066" s="55"/>
      <c r="Q2066" s="55"/>
      <c r="R2066" s="55"/>
      <c r="S2066" s="55"/>
      <c r="T2066" s="55"/>
      <c r="U2066" s="55"/>
      <c r="V2066" s="55"/>
      <c r="W2066" s="55"/>
      <c r="X2066" s="55"/>
      <c r="Y2066" s="55"/>
      <c r="Z2066" s="55"/>
      <c r="BR2066" s="161"/>
    </row>
    <row r="2067" spans="12:70" x14ac:dyDescent="0.25">
      <c r="L2067" s="55"/>
      <c r="M2067" s="55"/>
      <c r="N2067" s="55"/>
      <c r="O2067" s="55"/>
      <c r="P2067" s="55"/>
      <c r="Q2067" s="55"/>
      <c r="R2067" s="55"/>
      <c r="S2067" s="55"/>
      <c r="T2067" s="55"/>
      <c r="U2067" s="55"/>
      <c r="V2067" s="55"/>
      <c r="W2067" s="55"/>
      <c r="X2067" s="55"/>
      <c r="Y2067" s="55"/>
      <c r="Z2067" s="55"/>
      <c r="BR2067" s="161"/>
    </row>
    <row r="2068" spans="12:70" x14ac:dyDescent="0.25">
      <c r="L2068" s="55"/>
      <c r="M2068" s="55"/>
      <c r="N2068" s="55"/>
      <c r="O2068" s="55"/>
      <c r="P2068" s="55"/>
      <c r="Q2068" s="55"/>
      <c r="R2068" s="55"/>
      <c r="S2068" s="55"/>
      <c r="T2068" s="55"/>
      <c r="U2068" s="55"/>
      <c r="V2068" s="55"/>
      <c r="W2068" s="55"/>
      <c r="X2068" s="55"/>
      <c r="Y2068" s="55"/>
      <c r="Z2068" s="55"/>
      <c r="BR2068" s="161"/>
    </row>
    <row r="2069" spans="12:70" x14ac:dyDescent="0.25">
      <c r="L2069" s="55"/>
      <c r="M2069" s="55"/>
      <c r="N2069" s="55"/>
      <c r="O2069" s="55"/>
      <c r="P2069" s="55"/>
      <c r="Q2069" s="55"/>
      <c r="R2069" s="55"/>
      <c r="S2069" s="55"/>
      <c r="T2069" s="55"/>
      <c r="U2069" s="55"/>
      <c r="V2069" s="55"/>
      <c r="W2069" s="55"/>
      <c r="X2069" s="55"/>
      <c r="Y2069" s="55"/>
      <c r="Z2069" s="55"/>
      <c r="BR2069" s="161"/>
    </row>
    <row r="2070" spans="12:70" x14ac:dyDescent="0.25">
      <c r="L2070" s="55"/>
      <c r="M2070" s="55"/>
      <c r="N2070" s="55"/>
      <c r="O2070" s="55"/>
      <c r="P2070" s="55"/>
      <c r="Q2070" s="55"/>
      <c r="R2070" s="55"/>
      <c r="S2070" s="55"/>
      <c r="T2070" s="55"/>
      <c r="U2070" s="55"/>
      <c r="V2070" s="55"/>
      <c r="W2070" s="55"/>
      <c r="X2070" s="55"/>
      <c r="Y2070" s="55"/>
      <c r="Z2070" s="55"/>
      <c r="BR2070" s="161"/>
    </row>
    <row r="2071" spans="12:70" x14ac:dyDescent="0.25">
      <c r="L2071" s="55"/>
      <c r="M2071" s="55"/>
      <c r="N2071" s="55"/>
      <c r="O2071" s="55"/>
      <c r="P2071" s="55"/>
      <c r="Q2071" s="55"/>
      <c r="R2071" s="55"/>
      <c r="S2071" s="55"/>
      <c r="T2071" s="55"/>
      <c r="U2071" s="55"/>
      <c r="V2071" s="55"/>
      <c r="W2071" s="55"/>
      <c r="X2071" s="55"/>
      <c r="Y2071" s="55"/>
      <c r="Z2071" s="55"/>
      <c r="BR2071" s="161"/>
    </row>
    <row r="2072" spans="12:70" x14ac:dyDescent="0.25">
      <c r="L2072" s="55"/>
      <c r="M2072" s="55"/>
      <c r="N2072" s="55"/>
      <c r="O2072" s="55"/>
      <c r="P2072" s="55"/>
      <c r="Q2072" s="55"/>
      <c r="R2072" s="55"/>
      <c r="S2072" s="55"/>
      <c r="T2072" s="55"/>
      <c r="U2072" s="55"/>
      <c r="V2072" s="55"/>
      <c r="W2072" s="55"/>
      <c r="X2072" s="55"/>
      <c r="Y2072" s="55"/>
      <c r="Z2072" s="55"/>
      <c r="BR2072" s="161"/>
    </row>
    <row r="2073" spans="12:70" x14ac:dyDescent="0.25">
      <c r="L2073" s="55"/>
      <c r="M2073" s="55"/>
      <c r="N2073" s="55"/>
      <c r="O2073" s="55"/>
      <c r="P2073" s="55"/>
      <c r="Q2073" s="55"/>
      <c r="R2073" s="55"/>
      <c r="S2073" s="55"/>
      <c r="T2073" s="55"/>
      <c r="U2073" s="55"/>
      <c r="V2073" s="55"/>
      <c r="W2073" s="55"/>
      <c r="X2073" s="55"/>
      <c r="Y2073" s="55"/>
      <c r="Z2073" s="55"/>
      <c r="BR2073" s="161"/>
    </row>
    <row r="2074" spans="12:70" x14ac:dyDescent="0.25">
      <c r="L2074" s="55"/>
      <c r="M2074" s="55"/>
      <c r="N2074" s="55"/>
      <c r="O2074" s="55"/>
      <c r="P2074" s="55"/>
      <c r="Q2074" s="55"/>
      <c r="R2074" s="55"/>
      <c r="S2074" s="55"/>
      <c r="T2074" s="55"/>
      <c r="U2074" s="55"/>
      <c r="V2074" s="55"/>
      <c r="W2074" s="55"/>
      <c r="X2074" s="55"/>
      <c r="Y2074" s="55"/>
      <c r="Z2074" s="55"/>
      <c r="BR2074" s="161"/>
    </row>
    <row r="2075" spans="12:70" x14ac:dyDescent="0.25">
      <c r="L2075" s="55"/>
      <c r="M2075" s="55"/>
      <c r="N2075" s="55"/>
      <c r="O2075" s="55"/>
      <c r="P2075" s="55"/>
      <c r="Q2075" s="55"/>
      <c r="R2075" s="55"/>
      <c r="S2075" s="55"/>
      <c r="T2075" s="55"/>
      <c r="U2075" s="55"/>
      <c r="V2075" s="55"/>
      <c r="W2075" s="55"/>
      <c r="X2075" s="55"/>
      <c r="Y2075" s="55"/>
      <c r="Z2075" s="55"/>
      <c r="BR2075" s="161"/>
    </row>
    <row r="2076" spans="12:70" x14ac:dyDescent="0.25">
      <c r="L2076" s="55"/>
      <c r="M2076" s="55"/>
      <c r="N2076" s="55"/>
      <c r="O2076" s="55"/>
      <c r="P2076" s="55"/>
      <c r="Q2076" s="55"/>
      <c r="R2076" s="55"/>
      <c r="S2076" s="55"/>
      <c r="T2076" s="55"/>
      <c r="U2076" s="55"/>
      <c r="V2076" s="55"/>
      <c r="W2076" s="55"/>
      <c r="X2076" s="55"/>
      <c r="Y2076" s="55"/>
      <c r="Z2076" s="55"/>
      <c r="BR2076" s="161"/>
    </row>
    <row r="2077" spans="12:70" x14ac:dyDescent="0.25">
      <c r="L2077" s="55"/>
      <c r="M2077" s="55"/>
      <c r="N2077" s="55"/>
      <c r="O2077" s="55"/>
      <c r="P2077" s="55"/>
      <c r="Q2077" s="55"/>
      <c r="R2077" s="55"/>
      <c r="S2077" s="55"/>
      <c r="T2077" s="55"/>
      <c r="U2077" s="55"/>
      <c r="V2077" s="55"/>
      <c r="W2077" s="55"/>
      <c r="X2077" s="55"/>
      <c r="Y2077" s="55"/>
      <c r="Z2077" s="55"/>
      <c r="BR2077" s="161"/>
    </row>
    <row r="2078" spans="12:70" x14ac:dyDescent="0.25">
      <c r="L2078" s="55"/>
      <c r="M2078" s="55"/>
      <c r="N2078" s="55"/>
      <c r="O2078" s="55"/>
      <c r="P2078" s="55"/>
      <c r="Q2078" s="55"/>
      <c r="R2078" s="55"/>
      <c r="S2078" s="55"/>
      <c r="T2078" s="55"/>
      <c r="U2078" s="55"/>
      <c r="V2078" s="55"/>
      <c r="W2078" s="55"/>
      <c r="X2078" s="55"/>
      <c r="Y2078" s="55"/>
      <c r="Z2078" s="55"/>
      <c r="BR2078" s="161"/>
    </row>
    <row r="2079" spans="12:70" x14ac:dyDescent="0.25">
      <c r="L2079" s="55"/>
      <c r="M2079" s="55"/>
      <c r="N2079" s="55"/>
      <c r="O2079" s="55"/>
      <c r="P2079" s="55"/>
      <c r="Q2079" s="55"/>
      <c r="R2079" s="55"/>
      <c r="S2079" s="55"/>
      <c r="T2079" s="55"/>
      <c r="U2079" s="55"/>
      <c r="V2079" s="55"/>
      <c r="W2079" s="55"/>
      <c r="X2079" s="55"/>
      <c r="Y2079" s="55"/>
      <c r="Z2079" s="55"/>
      <c r="BR2079" s="161"/>
    </row>
    <row r="2080" spans="12:70" x14ac:dyDescent="0.25">
      <c r="L2080" s="55"/>
      <c r="M2080" s="55"/>
      <c r="N2080" s="55"/>
      <c r="O2080" s="55"/>
      <c r="P2080" s="55"/>
      <c r="Q2080" s="55"/>
      <c r="R2080" s="55"/>
      <c r="S2080" s="55"/>
      <c r="T2080" s="55"/>
      <c r="U2080" s="55"/>
      <c r="V2080" s="55"/>
      <c r="W2080" s="55"/>
      <c r="X2080" s="55"/>
      <c r="Y2080" s="55"/>
      <c r="Z2080" s="55"/>
      <c r="BR2080" s="161"/>
    </row>
    <row r="2081" spans="12:70" x14ac:dyDescent="0.25">
      <c r="L2081" s="55"/>
      <c r="M2081" s="55"/>
      <c r="N2081" s="55"/>
      <c r="O2081" s="55"/>
      <c r="P2081" s="55"/>
      <c r="Q2081" s="55"/>
      <c r="R2081" s="55"/>
      <c r="S2081" s="55"/>
      <c r="T2081" s="55"/>
      <c r="U2081" s="55"/>
      <c r="V2081" s="55"/>
      <c r="W2081" s="55"/>
      <c r="X2081" s="55"/>
      <c r="Y2081" s="55"/>
      <c r="Z2081" s="55"/>
      <c r="BR2081" s="161"/>
    </row>
    <row r="2082" spans="12:70" x14ac:dyDescent="0.25">
      <c r="L2082" s="55"/>
      <c r="M2082" s="55"/>
      <c r="N2082" s="55"/>
      <c r="O2082" s="55"/>
      <c r="P2082" s="55"/>
      <c r="Q2082" s="55"/>
      <c r="R2082" s="55"/>
      <c r="S2082" s="55"/>
      <c r="T2082" s="55"/>
      <c r="U2082" s="55"/>
      <c r="V2082" s="55"/>
      <c r="W2082" s="55"/>
      <c r="X2082" s="55"/>
      <c r="Y2082" s="55"/>
      <c r="Z2082" s="55"/>
      <c r="BR2082" s="161"/>
    </row>
    <row r="2083" spans="12:70" x14ac:dyDescent="0.25">
      <c r="L2083" s="55"/>
      <c r="M2083" s="55"/>
      <c r="N2083" s="55"/>
      <c r="O2083" s="55"/>
      <c r="P2083" s="55"/>
      <c r="Q2083" s="55"/>
      <c r="R2083" s="55"/>
      <c r="S2083" s="55"/>
      <c r="T2083" s="55"/>
      <c r="U2083" s="55"/>
      <c r="V2083" s="55"/>
      <c r="W2083" s="55"/>
      <c r="X2083" s="55"/>
      <c r="Y2083" s="55"/>
      <c r="Z2083" s="55"/>
      <c r="BR2083" s="161"/>
    </row>
    <row r="2084" spans="12:70" x14ac:dyDescent="0.25">
      <c r="L2084" s="55"/>
      <c r="M2084" s="55"/>
      <c r="N2084" s="55"/>
      <c r="O2084" s="55"/>
      <c r="P2084" s="55"/>
      <c r="Q2084" s="55"/>
      <c r="R2084" s="55"/>
      <c r="S2084" s="55"/>
      <c r="T2084" s="55"/>
      <c r="U2084" s="55"/>
      <c r="V2084" s="55"/>
      <c r="W2084" s="55"/>
      <c r="X2084" s="55"/>
      <c r="Y2084" s="55"/>
      <c r="Z2084" s="55"/>
      <c r="BR2084" s="161"/>
    </row>
    <row r="2085" spans="12:70" x14ac:dyDescent="0.25">
      <c r="L2085" s="55"/>
      <c r="M2085" s="55"/>
      <c r="N2085" s="55"/>
      <c r="O2085" s="55"/>
      <c r="P2085" s="55"/>
      <c r="Q2085" s="55"/>
      <c r="R2085" s="55"/>
      <c r="S2085" s="55"/>
      <c r="T2085" s="55"/>
      <c r="U2085" s="55"/>
      <c r="V2085" s="55"/>
      <c r="W2085" s="55"/>
      <c r="X2085" s="55"/>
      <c r="Y2085" s="55"/>
      <c r="Z2085" s="55"/>
      <c r="BR2085" s="161"/>
    </row>
    <row r="2086" spans="12:70" x14ac:dyDescent="0.25">
      <c r="L2086" s="55"/>
      <c r="M2086" s="55"/>
      <c r="N2086" s="55"/>
      <c r="O2086" s="55"/>
      <c r="P2086" s="55"/>
      <c r="Q2086" s="55"/>
      <c r="R2086" s="55"/>
      <c r="S2086" s="55"/>
      <c r="T2086" s="55"/>
      <c r="U2086" s="55"/>
      <c r="V2086" s="55"/>
      <c r="W2086" s="55"/>
      <c r="X2086" s="55"/>
      <c r="Y2086" s="55"/>
      <c r="Z2086" s="55"/>
      <c r="BR2086" s="161"/>
    </row>
    <row r="2087" spans="12:70" x14ac:dyDescent="0.25">
      <c r="L2087" s="55"/>
      <c r="M2087" s="55"/>
      <c r="N2087" s="55"/>
      <c r="O2087" s="55"/>
      <c r="P2087" s="55"/>
      <c r="Q2087" s="55"/>
      <c r="R2087" s="55"/>
      <c r="S2087" s="55"/>
      <c r="T2087" s="55"/>
      <c r="U2087" s="55"/>
      <c r="V2087" s="55"/>
      <c r="W2087" s="55"/>
      <c r="X2087" s="55"/>
      <c r="Y2087" s="55"/>
      <c r="Z2087" s="55"/>
      <c r="BR2087" s="161"/>
    </row>
    <row r="2088" spans="12:70" x14ac:dyDescent="0.25">
      <c r="L2088" s="55"/>
      <c r="M2088" s="55"/>
      <c r="N2088" s="55"/>
      <c r="O2088" s="55"/>
      <c r="P2088" s="55"/>
      <c r="Q2088" s="55"/>
      <c r="R2088" s="55"/>
      <c r="S2088" s="55"/>
      <c r="T2088" s="55"/>
      <c r="U2088" s="55"/>
      <c r="V2088" s="55"/>
      <c r="W2088" s="55"/>
      <c r="X2088" s="55"/>
      <c r="Y2088" s="55"/>
      <c r="Z2088" s="55"/>
      <c r="BR2088" s="161"/>
    </row>
    <row r="2089" spans="12:70" x14ac:dyDescent="0.25">
      <c r="L2089" s="55"/>
      <c r="M2089" s="55"/>
      <c r="N2089" s="55"/>
      <c r="O2089" s="55"/>
      <c r="P2089" s="55"/>
      <c r="Q2089" s="55"/>
      <c r="R2089" s="55"/>
      <c r="S2089" s="55"/>
      <c r="T2089" s="55"/>
      <c r="U2089" s="55"/>
      <c r="V2089" s="55"/>
      <c r="W2089" s="55"/>
      <c r="X2089" s="55"/>
      <c r="Y2089" s="55"/>
      <c r="Z2089" s="55"/>
      <c r="BR2089" s="161"/>
    </row>
    <row r="2090" spans="12:70" x14ac:dyDescent="0.25">
      <c r="L2090" s="55"/>
      <c r="M2090" s="55"/>
      <c r="N2090" s="55"/>
      <c r="O2090" s="55"/>
      <c r="P2090" s="55"/>
      <c r="Q2090" s="55"/>
      <c r="R2090" s="55"/>
      <c r="S2090" s="55"/>
      <c r="T2090" s="55"/>
      <c r="U2090" s="55"/>
      <c r="V2090" s="55"/>
      <c r="W2090" s="55"/>
      <c r="X2090" s="55"/>
      <c r="Y2090" s="55"/>
      <c r="Z2090" s="55"/>
      <c r="BR2090" s="161"/>
    </row>
    <row r="2091" spans="12:70" x14ac:dyDescent="0.25">
      <c r="L2091" s="55"/>
      <c r="M2091" s="55"/>
      <c r="N2091" s="55"/>
      <c r="O2091" s="55"/>
      <c r="P2091" s="55"/>
      <c r="Q2091" s="55"/>
      <c r="R2091" s="55"/>
      <c r="S2091" s="55"/>
      <c r="T2091" s="55"/>
      <c r="U2091" s="55"/>
      <c r="V2091" s="55"/>
      <c r="W2091" s="55"/>
      <c r="X2091" s="55"/>
      <c r="Y2091" s="55"/>
      <c r="Z2091" s="55"/>
      <c r="BR2091" s="161"/>
    </row>
    <row r="2092" spans="12:70" x14ac:dyDescent="0.25">
      <c r="L2092" s="55"/>
      <c r="M2092" s="55"/>
      <c r="N2092" s="55"/>
      <c r="O2092" s="55"/>
      <c r="P2092" s="55"/>
      <c r="Q2092" s="55"/>
      <c r="R2092" s="55"/>
      <c r="S2092" s="55"/>
      <c r="T2092" s="55"/>
      <c r="U2092" s="55"/>
      <c r="V2092" s="55"/>
      <c r="W2092" s="55"/>
      <c r="X2092" s="55"/>
      <c r="Y2092" s="55"/>
      <c r="Z2092" s="55"/>
      <c r="BR2092" s="161"/>
    </row>
    <row r="2093" spans="12:70" x14ac:dyDescent="0.25">
      <c r="L2093" s="55"/>
      <c r="M2093" s="55"/>
      <c r="N2093" s="55"/>
      <c r="O2093" s="55"/>
      <c r="P2093" s="55"/>
      <c r="Q2093" s="55"/>
      <c r="R2093" s="55"/>
      <c r="S2093" s="55"/>
      <c r="T2093" s="55"/>
      <c r="U2093" s="55"/>
      <c r="V2093" s="55"/>
      <c r="W2093" s="55"/>
      <c r="X2093" s="55"/>
      <c r="Y2093" s="55"/>
      <c r="Z2093" s="55"/>
      <c r="BR2093" s="161"/>
    </row>
    <row r="2094" spans="12:70" x14ac:dyDescent="0.25">
      <c r="L2094" s="55"/>
      <c r="M2094" s="55"/>
      <c r="N2094" s="55"/>
      <c r="O2094" s="55"/>
      <c r="P2094" s="55"/>
      <c r="Q2094" s="55"/>
      <c r="R2094" s="55"/>
      <c r="S2094" s="55"/>
      <c r="T2094" s="55"/>
      <c r="U2094" s="55"/>
      <c r="V2094" s="55"/>
      <c r="W2094" s="55"/>
      <c r="X2094" s="55"/>
      <c r="Y2094" s="55"/>
      <c r="Z2094" s="55"/>
      <c r="BR2094" s="161"/>
    </row>
    <row r="2095" spans="12:70" x14ac:dyDescent="0.25">
      <c r="L2095" s="55"/>
      <c r="M2095" s="55"/>
      <c r="N2095" s="55"/>
      <c r="O2095" s="55"/>
      <c r="P2095" s="55"/>
      <c r="Q2095" s="55"/>
      <c r="R2095" s="55"/>
      <c r="S2095" s="55"/>
      <c r="T2095" s="55"/>
      <c r="U2095" s="55"/>
      <c r="V2095" s="55"/>
      <c r="W2095" s="55"/>
      <c r="X2095" s="55"/>
      <c r="Y2095" s="55"/>
      <c r="Z2095" s="55"/>
      <c r="BR2095" s="161"/>
    </row>
    <row r="2096" spans="12:70" x14ac:dyDescent="0.25">
      <c r="L2096" s="55"/>
      <c r="M2096" s="55"/>
      <c r="N2096" s="55"/>
      <c r="O2096" s="55"/>
      <c r="P2096" s="55"/>
      <c r="Q2096" s="55"/>
      <c r="R2096" s="55"/>
      <c r="S2096" s="55"/>
      <c r="T2096" s="55"/>
      <c r="U2096" s="55"/>
      <c r="V2096" s="55"/>
      <c r="W2096" s="55"/>
      <c r="X2096" s="55"/>
      <c r="Y2096" s="55"/>
      <c r="Z2096" s="55"/>
      <c r="BR2096" s="161"/>
    </row>
    <row r="2097" spans="12:70" x14ac:dyDescent="0.25">
      <c r="L2097" s="55"/>
      <c r="M2097" s="55"/>
      <c r="N2097" s="55"/>
      <c r="O2097" s="55"/>
      <c r="P2097" s="55"/>
      <c r="Q2097" s="55"/>
      <c r="R2097" s="55"/>
      <c r="S2097" s="55"/>
      <c r="T2097" s="55"/>
      <c r="U2097" s="55"/>
      <c r="V2097" s="55"/>
      <c r="W2097" s="55"/>
      <c r="X2097" s="55"/>
      <c r="Y2097" s="55"/>
      <c r="Z2097" s="55"/>
      <c r="BR2097" s="161"/>
    </row>
    <row r="2098" spans="12:70" x14ac:dyDescent="0.25">
      <c r="L2098" s="55"/>
      <c r="M2098" s="55"/>
      <c r="N2098" s="55"/>
      <c r="O2098" s="55"/>
      <c r="P2098" s="55"/>
      <c r="Q2098" s="55"/>
      <c r="R2098" s="55"/>
      <c r="S2098" s="55"/>
      <c r="T2098" s="55"/>
      <c r="U2098" s="55"/>
      <c r="V2098" s="55"/>
      <c r="W2098" s="55"/>
      <c r="X2098" s="55"/>
      <c r="Y2098" s="55"/>
      <c r="Z2098" s="55"/>
      <c r="BR2098" s="161"/>
    </row>
    <row r="2099" spans="12:70" x14ac:dyDescent="0.25">
      <c r="L2099" s="55"/>
      <c r="M2099" s="55"/>
      <c r="N2099" s="55"/>
      <c r="O2099" s="55"/>
      <c r="P2099" s="55"/>
      <c r="Q2099" s="55"/>
      <c r="R2099" s="55"/>
      <c r="S2099" s="55"/>
      <c r="T2099" s="55"/>
      <c r="U2099" s="55"/>
      <c r="V2099" s="55"/>
      <c r="W2099" s="55"/>
      <c r="X2099" s="55"/>
      <c r="Y2099" s="55"/>
      <c r="Z2099" s="55"/>
      <c r="BR2099" s="161"/>
    </row>
    <row r="2100" spans="12:70" x14ac:dyDescent="0.25">
      <c r="L2100" s="55"/>
      <c r="M2100" s="55"/>
      <c r="N2100" s="55"/>
      <c r="O2100" s="55"/>
      <c r="P2100" s="55"/>
      <c r="Q2100" s="55"/>
      <c r="R2100" s="55"/>
      <c r="S2100" s="55"/>
      <c r="T2100" s="55"/>
      <c r="U2100" s="55"/>
      <c r="V2100" s="55"/>
      <c r="W2100" s="55"/>
      <c r="X2100" s="55"/>
      <c r="Y2100" s="55"/>
      <c r="Z2100" s="55"/>
      <c r="BR2100" s="161"/>
    </row>
    <row r="2101" spans="12:70" x14ac:dyDescent="0.25">
      <c r="L2101" s="55"/>
      <c r="M2101" s="55"/>
      <c r="N2101" s="55"/>
      <c r="O2101" s="55"/>
      <c r="P2101" s="55"/>
      <c r="Q2101" s="55"/>
      <c r="R2101" s="55"/>
      <c r="S2101" s="55"/>
      <c r="T2101" s="55"/>
      <c r="U2101" s="55"/>
      <c r="V2101" s="55"/>
      <c r="W2101" s="55"/>
      <c r="X2101" s="55"/>
      <c r="Y2101" s="55"/>
      <c r="Z2101" s="55"/>
      <c r="BR2101" s="161"/>
    </row>
    <row r="2102" spans="12:70" x14ac:dyDescent="0.25">
      <c r="L2102" s="55"/>
      <c r="M2102" s="55"/>
      <c r="N2102" s="55"/>
      <c r="O2102" s="55"/>
      <c r="P2102" s="55"/>
      <c r="Q2102" s="55"/>
      <c r="R2102" s="55"/>
      <c r="S2102" s="55"/>
      <c r="T2102" s="55"/>
      <c r="U2102" s="55"/>
      <c r="V2102" s="55"/>
      <c r="W2102" s="55"/>
      <c r="X2102" s="55"/>
      <c r="Y2102" s="55"/>
      <c r="Z2102" s="55"/>
      <c r="BR2102" s="161"/>
    </row>
    <row r="2103" spans="12:70" x14ac:dyDescent="0.25">
      <c r="L2103" s="55"/>
      <c r="M2103" s="55"/>
      <c r="N2103" s="55"/>
      <c r="O2103" s="55"/>
      <c r="P2103" s="55"/>
      <c r="Q2103" s="55"/>
      <c r="R2103" s="55"/>
      <c r="S2103" s="55"/>
      <c r="T2103" s="55"/>
      <c r="U2103" s="55"/>
      <c r="V2103" s="55"/>
      <c r="W2103" s="55"/>
      <c r="X2103" s="55"/>
      <c r="Y2103" s="55"/>
      <c r="Z2103" s="55"/>
      <c r="BR2103" s="161"/>
    </row>
    <row r="2104" spans="12:70" x14ac:dyDescent="0.25">
      <c r="L2104" s="55"/>
      <c r="M2104" s="55"/>
      <c r="N2104" s="55"/>
      <c r="O2104" s="55"/>
      <c r="P2104" s="55"/>
      <c r="Q2104" s="55"/>
      <c r="R2104" s="55"/>
      <c r="S2104" s="55"/>
      <c r="T2104" s="55"/>
      <c r="U2104" s="55"/>
      <c r="V2104" s="55"/>
      <c r="W2104" s="55"/>
      <c r="X2104" s="55"/>
      <c r="Y2104" s="55"/>
      <c r="Z2104" s="55"/>
      <c r="BR2104" s="161"/>
    </row>
    <row r="2105" spans="12:70" x14ac:dyDescent="0.25">
      <c r="L2105" s="55"/>
      <c r="M2105" s="55"/>
      <c r="N2105" s="55"/>
      <c r="O2105" s="55"/>
      <c r="P2105" s="55"/>
      <c r="Q2105" s="55"/>
      <c r="R2105" s="55"/>
      <c r="S2105" s="55"/>
      <c r="T2105" s="55"/>
      <c r="U2105" s="55"/>
      <c r="V2105" s="55"/>
      <c r="W2105" s="55"/>
      <c r="X2105" s="55"/>
      <c r="Y2105" s="55"/>
      <c r="Z2105" s="55"/>
      <c r="BR2105" s="161"/>
    </row>
    <row r="2106" spans="12:70" x14ac:dyDescent="0.25">
      <c r="L2106" s="55"/>
      <c r="M2106" s="55"/>
      <c r="N2106" s="55"/>
      <c r="O2106" s="55"/>
      <c r="P2106" s="55"/>
      <c r="Q2106" s="55"/>
      <c r="R2106" s="55"/>
      <c r="S2106" s="55"/>
      <c r="T2106" s="55"/>
      <c r="U2106" s="55"/>
      <c r="V2106" s="55"/>
      <c r="W2106" s="55"/>
      <c r="X2106" s="55"/>
      <c r="Y2106" s="55"/>
      <c r="Z2106" s="55"/>
      <c r="BR2106" s="161"/>
    </row>
    <row r="2107" spans="12:70" x14ac:dyDescent="0.25">
      <c r="L2107" s="55"/>
      <c r="M2107" s="55"/>
      <c r="N2107" s="55"/>
      <c r="O2107" s="55"/>
      <c r="P2107" s="55"/>
      <c r="Q2107" s="55"/>
      <c r="R2107" s="55"/>
      <c r="S2107" s="55"/>
      <c r="T2107" s="55"/>
      <c r="U2107" s="55"/>
      <c r="V2107" s="55"/>
      <c r="W2107" s="55"/>
      <c r="X2107" s="55"/>
      <c r="Y2107" s="55"/>
      <c r="Z2107" s="55"/>
      <c r="BR2107" s="161"/>
    </row>
    <row r="2108" spans="12:70" x14ac:dyDescent="0.25">
      <c r="L2108" s="55"/>
      <c r="M2108" s="55"/>
      <c r="N2108" s="55"/>
      <c r="O2108" s="55"/>
      <c r="P2108" s="55"/>
      <c r="Q2108" s="55"/>
      <c r="R2108" s="55"/>
      <c r="S2108" s="55"/>
      <c r="T2108" s="55"/>
      <c r="U2108" s="55"/>
      <c r="V2108" s="55"/>
      <c r="W2108" s="55"/>
      <c r="X2108" s="55"/>
      <c r="Y2108" s="55"/>
      <c r="Z2108" s="55"/>
      <c r="BR2108" s="161"/>
    </row>
    <row r="2109" spans="12:70" x14ac:dyDescent="0.25">
      <c r="L2109" s="55"/>
      <c r="M2109" s="55"/>
      <c r="N2109" s="55"/>
      <c r="O2109" s="55"/>
      <c r="P2109" s="55"/>
      <c r="Q2109" s="55"/>
      <c r="R2109" s="55"/>
      <c r="S2109" s="55"/>
      <c r="T2109" s="55"/>
      <c r="U2109" s="55"/>
      <c r="V2109" s="55"/>
      <c r="W2109" s="55"/>
      <c r="X2109" s="55"/>
      <c r="Y2109" s="55"/>
      <c r="Z2109" s="55"/>
      <c r="BR2109" s="161"/>
    </row>
    <row r="2110" spans="12:70" x14ac:dyDescent="0.25">
      <c r="L2110" s="55"/>
      <c r="M2110" s="55"/>
      <c r="N2110" s="55"/>
      <c r="O2110" s="55"/>
      <c r="P2110" s="55"/>
      <c r="Q2110" s="55"/>
      <c r="R2110" s="55"/>
      <c r="S2110" s="55"/>
      <c r="T2110" s="55"/>
      <c r="U2110" s="55"/>
      <c r="V2110" s="55"/>
      <c r="W2110" s="55"/>
      <c r="X2110" s="55"/>
      <c r="Y2110" s="55"/>
      <c r="Z2110" s="55"/>
      <c r="BR2110" s="161"/>
    </row>
    <row r="2111" spans="12:70" x14ac:dyDescent="0.25">
      <c r="L2111" s="55"/>
      <c r="M2111" s="55"/>
      <c r="N2111" s="55"/>
      <c r="O2111" s="55"/>
      <c r="P2111" s="55"/>
      <c r="Q2111" s="55"/>
      <c r="R2111" s="55"/>
      <c r="S2111" s="55"/>
      <c r="T2111" s="55"/>
      <c r="U2111" s="55"/>
      <c r="V2111" s="55"/>
      <c r="W2111" s="55"/>
      <c r="X2111" s="55"/>
      <c r="Y2111" s="55"/>
      <c r="Z2111" s="55"/>
      <c r="BR2111" s="161"/>
    </row>
    <row r="2112" spans="12:70" x14ac:dyDescent="0.25">
      <c r="L2112" s="55"/>
      <c r="M2112" s="55"/>
      <c r="N2112" s="55"/>
      <c r="O2112" s="55"/>
      <c r="P2112" s="55"/>
      <c r="Q2112" s="55"/>
      <c r="R2112" s="55"/>
      <c r="S2112" s="55"/>
      <c r="T2112" s="55"/>
      <c r="U2112" s="55"/>
      <c r="V2112" s="55"/>
      <c r="W2112" s="55"/>
      <c r="X2112" s="55"/>
      <c r="Y2112" s="55"/>
      <c r="Z2112" s="55"/>
      <c r="BR2112" s="161"/>
    </row>
    <row r="2113" spans="12:70" x14ac:dyDescent="0.25">
      <c r="L2113" s="55"/>
      <c r="M2113" s="55"/>
      <c r="N2113" s="55"/>
      <c r="O2113" s="55"/>
      <c r="P2113" s="55"/>
      <c r="Q2113" s="55"/>
      <c r="R2113" s="55"/>
      <c r="S2113" s="55"/>
      <c r="T2113" s="55"/>
      <c r="U2113" s="55"/>
      <c r="V2113" s="55"/>
      <c r="W2113" s="55"/>
      <c r="X2113" s="55"/>
      <c r="Y2113" s="55"/>
      <c r="Z2113" s="55"/>
      <c r="BR2113" s="161"/>
    </row>
    <row r="2114" spans="12:70" x14ac:dyDescent="0.25">
      <c r="L2114" s="55"/>
      <c r="M2114" s="55"/>
      <c r="N2114" s="55"/>
      <c r="O2114" s="55"/>
      <c r="P2114" s="55"/>
      <c r="Q2114" s="55"/>
      <c r="R2114" s="55"/>
      <c r="S2114" s="55"/>
      <c r="T2114" s="55"/>
      <c r="U2114" s="55"/>
      <c r="V2114" s="55"/>
      <c r="W2114" s="55"/>
      <c r="X2114" s="55"/>
      <c r="Y2114" s="55"/>
      <c r="Z2114" s="55"/>
      <c r="BR2114" s="161"/>
    </row>
    <row r="2115" spans="12:70" x14ac:dyDescent="0.25">
      <c r="L2115" s="55"/>
      <c r="M2115" s="55"/>
      <c r="N2115" s="55"/>
      <c r="O2115" s="55"/>
      <c r="P2115" s="55"/>
      <c r="Q2115" s="55"/>
      <c r="R2115" s="55"/>
      <c r="S2115" s="55"/>
      <c r="T2115" s="55"/>
      <c r="U2115" s="55"/>
      <c r="V2115" s="55"/>
      <c r="W2115" s="55"/>
      <c r="X2115" s="55"/>
      <c r="Y2115" s="55"/>
      <c r="Z2115" s="55"/>
      <c r="BR2115" s="161"/>
    </row>
    <row r="2116" spans="12:70" x14ac:dyDescent="0.25">
      <c r="L2116" s="55"/>
      <c r="M2116" s="55"/>
      <c r="N2116" s="55"/>
      <c r="O2116" s="55"/>
      <c r="P2116" s="55"/>
      <c r="Q2116" s="55"/>
      <c r="R2116" s="55"/>
      <c r="S2116" s="55"/>
      <c r="T2116" s="55"/>
      <c r="U2116" s="55"/>
      <c r="V2116" s="55"/>
      <c r="W2116" s="55"/>
      <c r="X2116" s="55"/>
      <c r="Y2116" s="55"/>
      <c r="Z2116" s="55"/>
      <c r="BR2116" s="161"/>
    </row>
    <row r="2117" spans="12:70" x14ac:dyDescent="0.25">
      <c r="L2117" s="55"/>
      <c r="M2117" s="55"/>
      <c r="N2117" s="55"/>
      <c r="O2117" s="55"/>
      <c r="P2117" s="55"/>
      <c r="Q2117" s="55"/>
      <c r="R2117" s="55"/>
      <c r="S2117" s="55"/>
      <c r="T2117" s="55"/>
      <c r="U2117" s="55"/>
      <c r="V2117" s="55"/>
      <c r="W2117" s="55"/>
      <c r="X2117" s="55"/>
      <c r="Y2117" s="55"/>
      <c r="Z2117" s="55"/>
      <c r="BR2117" s="161"/>
    </row>
    <row r="2118" spans="12:70" x14ac:dyDescent="0.25">
      <c r="L2118" s="55"/>
      <c r="M2118" s="55"/>
      <c r="N2118" s="55"/>
      <c r="O2118" s="55"/>
      <c r="P2118" s="55"/>
      <c r="Q2118" s="55"/>
      <c r="R2118" s="55"/>
      <c r="S2118" s="55"/>
      <c r="T2118" s="55"/>
      <c r="U2118" s="55"/>
      <c r="V2118" s="55"/>
      <c r="W2118" s="55"/>
      <c r="X2118" s="55"/>
      <c r="Y2118" s="55"/>
      <c r="Z2118" s="55"/>
      <c r="BR2118" s="161"/>
    </row>
    <row r="2119" spans="12:70" x14ac:dyDescent="0.25">
      <c r="L2119" s="55"/>
      <c r="M2119" s="55"/>
      <c r="N2119" s="55"/>
      <c r="O2119" s="55"/>
      <c r="P2119" s="55"/>
      <c r="Q2119" s="55"/>
      <c r="R2119" s="55"/>
      <c r="S2119" s="55"/>
      <c r="T2119" s="55"/>
      <c r="U2119" s="55"/>
      <c r="V2119" s="55"/>
      <c r="W2119" s="55"/>
      <c r="X2119" s="55"/>
      <c r="Y2119" s="55"/>
      <c r="Z2119" s="55"/>
      <c r="BR2119" s="161"/>
    </row>
    <row r="2120" spans="12:70" x14ac:dyDescent="0.25">
      <c r="L2120" s="55"/>
      <c r="M2120" s="55"/>
      <c r="N2120" s="55"/>
      <c r="O2120" s="55"/>
      <c r="P2120" s="55"/>
      <c r="Q2120" s="55"/>
      <c r="R2120" s="55"/>
      <c r="S2120" s="55"/>
      <c r="T2120" s="55"/>
      <c r="U2120" s="55"/>
      <c r="V2120" s="55"/>
      <c r="W2120" s="55"/>
      <c r="X2120" s="55"/>
      <c r="Y2120" s="55"/>
      <c r="Z2120" s="55"/>
      <c r="BR2120" s="161"/>
    </row>
    <row r="2121" spans="12:70" x14ac:dyDescent="0.25">
      <c r="L2121" s="55"/>
      <c r="M2121" s="55"/>
      <c r="N2121" s="55"/>
      <c r="O2121" s="55"/>
      <c r="P2121" s="55"/>
      <c r="Q2121" s="55"/>
      <c r="R2121" s="55"/>
      <c r="S2121" s="55"/>
      <c r="T2121" s="55"/>
      <c r="U2121" s="55"/>
      <c r="V2121" s="55"/>
      <c r="W2121" s="55"/>
      <c r="X2121" s="55"/>
      <c r="Y2121" s="55"/>
      <c r="Z2121" s="55"/>
      <c r="BR2121" s="161"/>
    </row>
    <row r="2122" spans="12:70" x14ac:dyDescent="0.25">
      <c r="L2122" s="55"/>
      <c r="M2122" s="55"/>
      <c r="N2122" s="55"/>
      <c r="O2122" s="55"/>
      <c r="P2122" s="55"/>
      <c r="Q2122" s="55"/>
      <c r="R2122" s="55"/>
      <c r="S2122" s="55"/>
      <c r="T2122" s="55"/>
      <c r="U2122" s="55"/>
      <c r="V2122" s="55"/>
      <c r="W2122" s="55"/>
      <c r="X2122" s="55"/>
      <c r="Y2122" s="55"/>
      <c r="Z2122" s="55"/>
      <c r="BR2122" s="161"/>
    </row>
    <row r="2123" spans="12:70" x14ac:dyDescent="0.25">
      <c r="L2123" s="55"/>
      <c r="M2123" s="55"/>
      <c r="N2123" s="55"/>
      <c r="O2123" s="55"/>
      <c r="P2123" s="55"/>
      <c r="Q2123" s="55"/>
      <c r="R2123" s="55"/>
      <c r="S2123" s="55"/>
      <c r="T2123" s="55"/>
      <c r="U2123" s="55"/>
      <c r="V2123" s="55"/>
      <c r="W2123" s="55"/>
      <c r="X2123" s="55"/>
      <c r="Y2123" s="55"/>
      <c r="Z2123" s="55"/>
      <c r="BR2123" s="161"/>
    </row>
    <row r="2124" spans="12:70" x14ac:dyDescent="0.25">
      <c r="L2124" s="55"/>
      <c r="M2124" s="55"/>
      <c r="N2124" s="55"/>
      <c r="O2124" s="55"/>
      <c r="P2124" s="55"/>
      <c r="Q2124" s="55"/>
      <c r="R2124" s="55"/>
      <c r="S2124" s="55"/>
      <c r="T2124" s="55"/>
      <c r="U2124" s="55"/>
      <c r="V2124" s="55"/>
      <c r="W2124" s="55"/>
      <c r="X2124" s="55"/>
      <c r="Y2124" s="55"/>
      <c r="Z2124" s="55"/>
      <c r="BR2124" s="161"/>
    </row>
    <row r="2125" spans="12:70" x14ac:dyDescent="0.25">
      <c r="L2125" s="55"/>
      <c r="M2125" s="55"/>
      <c r="N2125" s="55"/>
      <c r="O2125" s="55"/>
      <c r="P2125" s="55"/>
      <c r="Q2125" s="55"/>
      <c r="R2125" s="55"/>
      <c r="S2125" s="55"/>
      <c r="T2125" s="55"/>
      <c r="U2125" s="55"/>
      <c r="V2125" s="55"/>
      <c r="W2125" s="55"/>
      <c r="X2125" s="55"/>
      <c r="Y2125" s="55"/>
      <c r="Z2125" s="55"/>
      <c r="BR2125" s="161"/>
    </row>
    <row r="2126" spans="12:70" x14ac:dyDescent="0.25">
      <c r="L2126" s="55"/>
      <c r="M2126" s="55"/>
      <c r="N2126" s="55"/>
      <c r="O2126" s="55"/>
      <c r="P2126" s="55"/>
      <c r="Q2126" s="55"/>
      <c r="R2126" s="55"/>
      <c r="S2126" s="55"/>
      <c r="T2126" s="55"/>
      <c r="U2126" s="55"/>
      <c r="V2126" s="55"/>
      <c r="W2126" s="55"/>
      <c r="X2126" s="55"/>
      <c r="Y2126" s="55"/>
      <c r="Z2126" s="55"/>
      <c r="BR2126" s="161"/>
    </row>
    <row r="2127" spans="12:70" x14ac:dyDescent="0.25">
      <c r="L2127" s="55"/>
      <c r="M2127" s="55"/>
      <c r="N2127" s="55"/>
      <c r="O2127" s="55"/>
      <c r="P2127" s="55"/>
      <c r="Q2127" s="55"/>
      <c r="R2127" s="55"/>
      <c r="S2127" s="55"/>
      <c r="T2127" s="55"/>
      <c r="U2127" s="55"/>
      <c r="V2127" s="55"/>
      <c r="W2127" s="55"/>
      <c r="X2127" s="55"/>
      <c r="Y2127" s="55"/>
      <c r="Z2127" s="55"/>
      <c r="BR2127" s="161"/>
    </row>
    <row r="2128" spans="12:70" x14ac:dyDescent="0.25">
      <c r="L2128" s="55"/>
      <c r="M2128" s="55"/>
      <c r="N2128" s="55"/>
      <c r="O2128" s="55"/>
      <c r="P2128" s="55"/>
      <c r="Q2128" s="55"/>
      <c r="R2128" s="55"/>
      <c r="S2128" s="55"/>
      <c r="T2128" s="55"/>
      <c r="U2128" s="55"/>
      <c r="V2128" s="55"/>
      <c r="W2128" s="55"/>
      <c r="X2128" s="55"/>
      <c r="Y2128" s="55"/>
      <c r="Z2128" s="55"/>
      <c r="BR2128" s="161"/>
    </row>
    <row r="2129" spans="12:70" x14ac:dyDescent="0.25">
      <c r="L2129" s="55"/>
      <c r="M2129" s="55"/>
      <c r="N2129" s="55"/>
      <c r="O2129" s="55"/>
      <c r="P2129" s="55"/>
      <c r="Q2129" s="55"/>
      <c r="R2129" s="55"/>
      <c r="S2129" s="55"/>
      <c r="T2129" s="55"/>
      <c r="U2129" s="55"/>
      <c r="V2129" s="55"/>
      <c r="W2129" s="55"/>
      <c r="X2129" s="55"/>
      <c r="Y2129" s="55"/>
      <c r="Z2129" s="55"/>
      <c r="BR2129" s="161"/>
    </row>
    <row r="2130" spans="12:70" x14ac:dyDescent="0.25">
      <c r="L2130" s="55"/>
      <c r="M2130" s="55"/>
      <c r="N2130" s="55"/>
      <c r="O2130" s="55"/>
      <c r="P2130" s="55"/>
      <c r="Q2130" s="55"/>
      <c r="R2130" s="55"/>
      <c r="S2130" s="55"/>
      <c r="T2130" s="55"/>
      <c r="U2130" s="55"/>
      <c r="V2130" s="55"/>
      <c r="W2130" s="55"/>
      <c r="X2130" s="55"/>
      <c r="Y2130" s="55"/>
      <c r="Z2130" s="55"/>
      <c r="BR2130" s="161"/>
    </row>
    <row r="2131" spans="12:70" x14ac:dyDescent="0.25">
      <c r="L2131" s="55"/>
      <c r="M2131" s="55"/>
      <c r="N2131" s="55"/>
      <c r="O2131" s="55"/>
      <c r="P2131" s="55"/>
      <c r="Q2131" s="55"/>
      <c r="R2131" s="55"/>
      <c r="S2131" s="55"/>
      <c r="T2131" s="55"/>
      <c r="U2131" s="55"/>
      <c r="V2131" s="55"/>
      <c r="W2131" s="55"/>
      <c r="X2131" s="55"/>
      <c r="Y2131" s="55"/>
      <c r="Z2131" s="55"/>
      <c r="BR2131" s="161"/>
    </row>
    <row r="2132" spans="12:70" x14ac:dyDescent="0.25">
      <c r="L2132" s="55"/>
      <c r="M2132" s="55"/>
      <c r="N2132" s="55"/>
      <c r="O2132" s="55"/>
      <c r="P2132" s="55"/>
      <c r="Q2132" s="55"/>
      <c r="R2132" s="55"/>
      <c r="S2132" s="55"/>
      <c r="T2132" s="55"/>
      <c r="U2132" s="55"/>
      <c r="V2132" s="55"/>
      <c r="W2132" s="55"/>
      <c r="X2132" s="55"/>
      <c r="Y2132" s="55"/>
      <c r="Z2132" s="55"/>
      <c r="BR2132" s="161"/>
    </row>
    <row r="2133" spans="12:70" x14ac:dyDescent="0.25">
      <c r="L2133" s="55"/>
      <c r="M2133" s="55"/>
      <c r="N2133" s="55"/>
      <c r="O2133" s="55"/>
      <c r="P2133" s="55"/>
      <c r="Q2133" s="55"/>
      <c r="R2133" s="55"/>
      <c r="S2133" s="55"/>
      <c r="T2133" s="55"/>
      <c r="U2133" s="55"/>
      <c r="V2133" s="55"/>
      <c r="W2133" s="55"/>
      <c r="X2133" s="55"/>
      <c r="Y2133" s="55"/>
      <c r="Z2133" s="55"/>
      <c r="BR2133" s="161"/>
    </row>
    <row r="2134" spans="12:70" x14ac:dyDescent="0.25">
      <c r="L2134" s="55"/>
      <c r="M2134" s="55"/>
      <c r="N2134" s="55"/>
      <c r="O2134" s="55"/>
      <c r="P2134" s="55"/>
      <c r="Q2134" s="55"/>
      <c r="R2134" s="55"/>
      <c r="S2134" s="55"/>
      <c r="T2134" s="55"/>
      <c r="U2134" s="55"/>
      <c r="V2134" s="55"/>
      <c r="W2134" s="55"/>
      <c r="X2134" s="55"/>
      <c r="Y2134" s="55"/>
      <c r="Z2134" s="55"/>
      <c r="BR2134" s="161"/>
    </row>
    <row r="2135" spans="12:70" x14ac:dyDescent="0.25">
      <c r="L2135" s="55"/>
      <c r="M2135" s="55"/>
      <c r="N2135" s="55"/>
      <c r="O2135" s="55"/>
      <c r="P2135" s="55"/>
      <c r="Q2135" s="55"/>
      <c r="R2135" s="55"/>
      <c r="S2135" s="55"/>
      <c r="T2135" s="55"/>
      <c r="U2135" s="55"/>
      <c r="V2135" s="55"/>
      <c r="W2135" s="55"/>
      <c r="X2135" s="55"/>
      <c r="Y2135" s="55"/>
      <c r="Z2135" s="55"/>
      <c r="BR2135" s="161"/>
    </row>
    <row r="2136" spans="12:70" x14ac:dyDescent="0.25">
      <c r="L2136" s="55"/>
      <c r="M2136" s="55"/>
      <c r="N2136" s="55"/>
      <c r="O2136" s="55"/>
      <c r="P2136" s="55"/>
      <c r="Q2136" s="55"/>
      <c r="R2136" s="55"/>
      <c r="S2136" s="55"/>
      <c r="T2136" s="55"/>
      <c r="U2136" s="55"/>
      <c r="V2136" s="55"/>
      <c r="W2136" s="55"/>
      <c r="X2136" s="55"/>
      <c r="Y2136" s="55"/>
      <c r="Z2136" s="55"/>
      <c r="BR2136" s="161"/>
    </row>
    <row r="2137" spans="12:70" x14ac:dyDescent="0.25">
      <c r="L2137" s="55"/>
      <c r="M2137" s="55"/>
      <c r="N2137" s="55"/>
      <c r="O2137" s="55"/>
      <c r="P2137" s="55"/>
      <c r="Q2137" s="55"/>
      <c r="R2137" s="55"/>
      <c r="S2137" s="55"/>
      <c r="T2137" s="55"/>
      <c r="U2137" s="55"/>
      <c r="V2137" s="55"/>
      <c r="W2137" s="55"/>
      <c r="X2137" s="55"/>
      <c r="Y2137" s="55"/>
      <c r="Z2137" s="55"/>
      <c r="BR2137" s="161"/>
    </row>
    <row r="2138" spans="12:70" x14ac:dyDescent="0.25">
      <c r="L2138" s="55"/>
      <c r="M2138" s="55"/>
      <c r="N2138" s="55"/>
      <c r="O2138" s="55"/>
      <c r="P2138" s="55"/>
      <c r="Q2138" s="55"/>
      <c r="R2138" s="55"/>
      <c r="S2138" s="55"/>
      <c r="T2138" s="55"/>
      <c r="U2138" s="55"/>
      <c r="V2138" s="55"/>
      <c r="W2138" s="55"/>
      <c r="X2138" s="55"/>
      <c r="Y2138" s="55"/>
      <c r="Z2138" s="55"/>
      <c r="BR2138" s="161"/>
    </row>
    <row r="2139" spans="12:70" x14ac:dyDescent="0.25">
      <c r="L2139" s="55"/>
      <c r="M2139" s="55"/>
      <c r="N2139" s="55"/>
      <c r="O2139" s="55"/>
      <c r="P2139" s="55"/>
      <c r="Q2139" s="55"/>
      <c r="R2139" s="55"/>
      <c r="S2139" s="55"/>
      <c r="T2139" s="55"/>
      <c r="U2139" s="55"/>
      <c r="V2139" s="55"/>
      <c r="W2139" s="55"/>
      <c r="X2139" s="55"/>
      <c r="Y2139" s="55"/>
      <c r="Z2139" s="55"/>
      <c r="BR2139" s="161"/>
    </row>
    <row r="2140" spans="12:70" x14ac:dyDescent="0.25">
      <c r="L2140" s="55"/>
      <c r="M2140" s="55"/>
      <c r="N2140" s="55"/>
      <c r="O2140" s="55"/>
      <c r="P2140" s="55"/>
      <c r="Q2140" s="55"/>
      <c r="R2140" s="55"/>
      <c r="S2140" s="55"/>
      <c r="T2140" s="55"/>
      <c r="U2140" s="55"/>
      <c r="V2140" s="55"/>
      <c r="W2140" s="55"/>
      <c r="X2140" s="55"/>
      <c r="Y2140" s="55"/>
      <c r="Z2140" s="55"/>
      <c r="BR2140" s="161"/>
    </row>
    <row r="2141" spans="12:70" x14ac:dyDescent="0.25">
      <c r="L2141" s="55"/>
      <c r="M2141" s="55"/>
      <c r="N2141" s="55"/>
      <c r="O2141" s="55"/>
      <c r="P2141" s="55"/>
      <c r="Q2141" s="55"/>
      <c r="R2141" s="55"/>
      <c r="S2141" s="55"/>
      <c r="T2141" s="55"/>
      <c r="U2141" s="55"/>
      <c r="V2141" s="55"/>
      <c r="W2141" s="55"/>
      <c r="X2141" s="55"/>
      <c r="Y2141" s="55"/>
      <c r="Z2141" s="55"/>
      <c r="BR2141" s="161"/>
    </row>
    <row r="2142" spans="12:70" x14ac:dyDescent="0.25">
      <c r="L2142" s="55"/>
      <c r="M2142" s="55"/>
      <c r="N2142" s="55"/>
      <c r="O2142" s="55"/>
      <c r="P2142" s="55"/>
      <c r="Q2142" s="55"/>
      <c r="R2142" s="55"/>
      <c r="S2142" s="55"/>
      <c r="T2142" s="55"/>
      <c r="U2142" s="55"/>
      <c r="V2142" s="55"/>
      <c r="W2142" s="55"/>
      <c r="X2142" s="55"/>
      <c r="Y2142" s="55"/>
      <c r="Z2142" s="55"/>
      <c r="BR2142" s="161"/>
    </row>
    <row r="2143" spans="12:70" x14ac:dyDescent="0.25">
      <c r="L2143" s="55"/>
      <c r="M2143" s="55"/>
      <c r="N2143" s="55"/>
      <c r="O2143" s="55"/>
      <c r="P2143" s="55"/>
      <c r="Q2143" s="55"/>
      <c r="R2143" s="55"/>
      <c r="S2143" s="55"/>
      <c r="T2143" s="55"/>
      <c r="U2143" s="55"/>
      <c r="V2143" s="55"/>
      <c r="W2143" s="55"/>
      <c r="X2143" s="55"/>
      <c r="Y2143" s="55"/>
      <c r="Z2143" s="55"/>
      <c r="BR2143" s="161"/>
    </row>
    <row r="2144" spans="12:70" x14ac:dyDescent="0.25">
      <c r="L2144" s="55"/>
      <c r="M2144" s="55"/>
      <c r="N2144" s="55"/>
      <c r="O2144" s="55"/>
      <c r="P2144" s="55"/>
      <c r="Q2144" s="55"/>
      <c r="R2144" s="55"/>
      <c r="S2144" s="55"/>
      <c r="T2144" s="55"/>
      <c r="U2144" s="55"/>
      <c r="V2144" s="55"/>
      <c r="W2144" s="55"/>
      <c r="X2144" s="55"/>
      <c r="Y2144" s="55"/>
      <c r="Z2144" s="55"/>
      <c r="BR2144" s="161"/>
    </row>
    <row r="2145" spans="12:70" x14ac:dyDescent="0.25">
      <c r="L2145" s="55"/>
      <c r="M2145" s="55"/>
      <c r="N2145" s="55"/>
      <c r="O2145" s="55"/>
      <c r="P2145" s="55"/>
      <c r="Q2145" s="55"/>
      <c r="R2145" s="55"/>
      <c r="S2145" s="55"/>
      <c r="T2145" s="55"/>
      <c r="U2145" s="55"/>
      <c r="V2145" s="55"/>
      <c r="W2145" s="55"/>
      <c r="X2145" s="55"/>
      <c r="Y2145" s="55"/>
      <c r="Z2145" s="55"/>
      <c r="BR2145" s="161"/>
    </row>
    <row r="2146" spans="12:70" x14ac:dyDescent="0.25">
      <c r="L2146" s="55"/>
      <c r="M2146" s="55"/>
      <c r="N2146" s="55"/>
      <c r="O2146" s="55"/>
      <c r="P2146" s="55"/>
      <c r="Q2146" s="55"/>
      <c r="R2146" s="55"/>
      <c r="S2146" s="55"/>
      <c r="T2146" s="55"/>
      <c r="U2146" s="55"/>
      <c r="V2146" s="55"/>
      <c r="W2146" s="55"/>
      <c r="X2146" s="55"/>
      <c r="Y2146" s="55"/>
      <c r="Z2146" s="55"/>
      <c r="BR2146" s="161"/>
    </row>
    <row r="2147" spans="12:70" x14ac:dyDescent="0.25">
      <c r="L2147" s="55"/>
      <c r="M2147" s="55"/>
      <c r="N2147" s="55"/>
      <c r="O2147" s="55"/>
      <c r="P2147" s="55"/>
      <c r="Q2147" s="55"/>
      <c r="R2147" s="55"/>
      <c r="S2147" s="55"/>
      <c r="T2147" s="55"/>
      <c r="U2147" s="55"/>
      <c r="V2147" s="55"/>
      <c r="W2147" s="55"/>
      <c r="X2147" s="55"/>
      <c r="Y2147" s="55"/>
      <c r="Z2147" s="55"/>
      <c r="BR2147" s="161"/>
    </row>
    <row r="2148" spans="12:70" x14ac:dyDescent="0.25">
      <c r="L2148" s="55"/>
      <c r="M2148" s="55"/>
      <c r="N2148" s="55"/>
      <c r="O2148" s="55"/>
      <c r="P2148" s="55"/>
      <c r="Q2148" s="55"/>
      <c r="R2148" s="55"/>
      <c r="S2148" s="55"/>
      <c r="T2148" s="55"/>
      <c r="U2148" s="55"/>
      <c r="V2148" s="55"/>
      <c r="W2148" s="55"/>
      <c r="X2148" s="55"/>
      <c r="Y2148" s="55"/>
      <c r="Z2148" s="55"/>
      <c r="BR2148" s="161"/>
    </row>
    <row r="2149" spans="12:70" x14ac:dyDescent="0.25">
      <c r="L2149" s="55"/>
      <c r="M2149" s="55"/>
      <c r="N2149" s="55"/>
      <c r="O2149" s="55"/>
      <c r="P2149" s="55"/>
      <c r="Q2149" s="55"/>
      <c r="R2149" s="55"/>
      <c r="S2149" s="55"/>
      <c r="T2149" s="55"/>
      <c r="U2149" s="55"/>
      <c r="V2149" s="55"/>
      <c r="W2149" s="55"/>
      <c r="X2149" s="55"/>
      <c r="Y2149" s="55"/>
      <c r="Z2149" s="55"/>
      <c r="BR2149" s="161"/>
    </row>
    <row r="2150" spans="12:70" x14ac:dyDescent="0.25">
      <c r="L2150" s="55"/>
      <c r="M2150" s="55"/>
      <c r="N2150" s="55"/>
      <c r="O2150" s="55"/>
      <c r="P2150" s="55"/>
      <c r="Q2150" s="55"/>
      <c r="R2150" s="55"/>
      <c r="S2150" s="55"/>
      <c r="T2150" s="55"/>
      <c r="U2150" s="55"/>
      <c r="V2150" s="55"/>
      <c r="W2150" s="55"/>
      <c r="X2150" s="55"/>
      <c r="Y2150" s="55"/>
      <c r="Z2150" s="55"/>
      <c r="BR2150" s="161"/>
    </row>
    <row r="2151" spans="12:70" x14ac:dyDescent="0.25">
      <c r="L2151" s="55"/>
      <c r="M2151" s="55"/>
      <c r="N2151" s="55"/>
      <c r="O2151" s="55"/>
      <c r="P2151" s="55"/>
      <c r="Q2151" s="55"/>
      <c r="R2151" s="55"/>
      <c r="S2151" s="55"/>
      <c r="T2151" s="55"/>
      <c r="U2151" s="55"/>
      <c r="V2151" s="55"/>
      <c r="W2151" s="55"/>
      <c r="X2151" s="55"/>
      <c r="Y2151" s="55"/>
      <c r="Z2151" s="55"/>
      <c r="BR2151" s="161"/>
    </row>
    <row r="2152" spans="12:70" x14ac:dyDescent="0.25">
      <c r="L2152" s="55"/>
      <c r="M2152" s="55"/>
      <c r="N2152" s="55"/>
      <c r="O2152" s="55"/>
      <c r="P2152" s="55"/>
      <c r="Q2152" s="55"/>
      <c r="R2152" s="55"/>
      <c r="S2152" s="55"/>
      <c r="T2152" s="55"/>
      <c r="U2152" s="55"/>
      <c r="V2152" s="55"/>
      <c r="W2152" s="55"/>
      <c r="X2152" s="55"/>
      <c r="Y2152" s="55"/>
      <c r="Z2152" s="55"/>
      <c r="BR2152" s="161"/>
    </row>
    <row r="2153" spans="12:70" x14ac:dyDescent="0.25">
      <c r="L2153" s="55"/>
      <c r="M2153" s="55"/>
      <c r="N2153" s="55"/>
      <c r="O2153" s="55"/>
      <c r="P2153" s="55"/>
      <c r="Q2153" s="55"/>
      <c r="R2153" s="55"/>
      <c r="S2153" s="55"/>
      <c r="T2153" s="55"/>
      <c r="U2153" s="55"/>
      <c r="V2153" s="55"/>
      <c r="W2153" s="55"/>
      <c r="X2153" s="55"/>
      <c r="Y2153" s="55"/>
      <c r="Z2153" s="55"/>
      <c r="BR2153" s="161"/>
    </row>
    <row r="2154" spans="12:70" x14ac:dyDescent="0.25">
      <c r="L2154" s="55"/>
      <c r="M2154" s="55"/>
      <c r="N2154" s="55"/>
      <c r="O2154" s="55"/>
      <c r="P2154" s="55"/>
      <c r="Q2154" s="55"/>
      <c r="R2154" s="55"/>
      <c r="S2154" s="55"/>
      <c r="T2154" s="55"/>
      <c r="U2154" s="55"/>
      <c r="V2154" s="55"/>
      <c r="W2154" s="55"/>
      <c r="X2154" s="55"/>
      <c r="Y2154" s="55"/>
      <c r="Z2154" s="55"/>
      <c r="BR2154" s="161"/>
    </row>
    <row r="2155" spans="12:70" x14ac:dyDescent="0.25">
      <c r="L2155" s="55"/>
      <c r="M2155" s="55"/>
      <c r="N2155" s="55"/>
      <c r="O2155" s="55"/>
      <c r="P2155" s="55"/>
      <c r="Q2155" s="55"/>
      <c r="R2155" s="55"/>
      <c r="S2155" s="55"/>
      <c r="T2155" s="55"/>
      <c r="U2155" s="55"/>
      <c r="V2155" s="55"/>
      <c r="W2155" s="55"/>
      <c r="X2155" s="55"/>
      <c r="Y2155" s="55"/>
      <c r="Z2155" s="55"/>
      <c r="BR2155" s="161"/>
    </row>
    <row r="2156" spans="12:70" x14ac:dyDescent="0.25">
      <c r="L2156" s="55"/>
      <c r="M2156" s="55"/>
      <c r="N2156" s="55"/>
      <c r="O2156" s="55"/>
      <c r="P2156" s="55"/>
      <c r="Q2156" s="55"/>
      <c r="R2156" s="55"/>
      <c r="S2156" s="55"/>
      <c r="T2156" s="55"/>
      <c r="U2156" s="55"/>
      <c r="V2156" s="55"/>
      <c r="W2156" s="55"/>
      <c r="X2156" s="55"/>
      <c r="Y2156" s="55"/>
      <c r="Z2156" s="55"/>
      <c r="BR2156" s="161"/>
    </row>
    <row r="2157" spans="12:70" x14ac:dyDescent="0.25">
      <c r="L2157" s="55"/>
      <c r="M2157" s="55"/>
      <c r="N2157" s="55"/>
      <c r="O2157" s="55"/>
      <c r="P2157" s="55"/>
      <c r="Q2157" s="55"/>
      <c r="R2157" s="55"/>
      <c r="S2157" s="55"/>
      <c r="T2157" s="55"/>
      <c r="U2157" s="55"/>
      <c r="V2157" s="55"/>
      <c r="W2157" s="55"/>
      <c r="X2157" s="55"/>
      <c r="Y2157" s="55"/>
      <c r="Z2157" s="55"/>
      <c r="BR2157" s="161"/>
    </row>
    <row r="2158" spans="12:70" x14ac:dyDescent="0.25">
      <c r="L2158" s="55"/>
      <c r="M2158" s="55"/>
      <c r="N2158" s="55"/>
      <c r="O2158" s="55"/>
      <c r="P2158" s="55"/>
      <c r="Q2158" s="55"/>
      <c r="R2158" s="55"/>
      <c r="S2158" s="55"/>
      <c r="T2158" s="55"/>
      <c r="U2158" s="55"/>
      <c r="V2158" s="55"/>
      <c r="W2158" s="55"/>
      <c r="X2158" s="55"/>
      <c r="Y2158" s="55"/>
      <c r="Z2158" s="55"/>
      <c r="BR2158" s="161"/>
    </row>
    <row r="2159" spans="12:70" x14ac:dyDescent="0.25">
      <c r="L2159" s="55"/>
      <c r="M2159" s="55"/>
      <c r="N2159" s="55"/>
      <c r="O2159" s="55"/>
      <c r="P2159" s="55"/>
      <c r="Q2159" s="55"/>
      <c r="R2159" s="55"/>
      <c r="S2159" s="55"/>
      <c r="T2159" s="55"/>
      <c r="U2159" s="55"/>
      <c r="V2159" s="55"/>
      <c r="W2159" s="55"/>
      <c r="X2159" s="55"/>
      <c r="Y2159" s="55"/>
      <c r="Z2159" s="55"/>
      <c r="BR2159" s="161"/>
    </row>
    <row r="2160" spans="12:70" x14ac:dyDescent="0.25">
      <c r="L2160" s="55"/>
      <c r="M2160" s="55"/>
      <c r="N2160" s="55"/>
      <c r="O2160" s="55"/>
      <c r="P2160" s="55"/>
      <c r="Q2160" s="55"/>
      <c r="R2160" s="55"/>
      <c r="S2160" s="55"/>
      <c r="T2160" s="55"/>
      <c r="U2160" s="55"/>
      <c r="V2160" s="55"/>
      <c r="W2160" s="55"/>
      <c r="X2160" s="55"/>
      <c r="Y2160" s="55"/>
      <c r="Z2160" s="55"/>
      <c r="BR2160" s="161"/>
    </row>
    <row r="2161" spans="12:70" x14ac:dyDescent="0.25">
      <c r="L2161" s="55"/>
      <c r="M2161" s="55"/>
      <c r="N2161" s="55"/>
      <c r="O2161" s="55"/>
      <c r="P2161" s="55"/>
      <c r="Q2161" s="55"/>
      <c r="R2161" s="55"/>
      <c r="S2161" s="55"/>
      <c r="T2161" s="55"/>
      <c r="U2161" s="55"/>
      <c r="V2161" s="55"/>
      <c r="W2161" s="55"/>
      <c r="X2161" s="55"/>
      <c r="Y2161" s="55"/>
      <c r="Z2161" s="55"/>
      <c r="BR2161" s="161"/>
    </row>
    <row r="2162" spans="12:70" x14ac:dyDescent="0.25">
      <c r="L2162" s="55"/>
      <c r="M2162" s="55"/>
      <c r="N2162" s="55"/>
      <c r="O2162" s="55"/>
      <c r="P2162" s="55"/>
      <c r="Q2162" s="55"/>
      <c r="R2162" s="55"/>
      <c r="S2162" s="55"/>
      <c r="T2162" s="55"/>
      <c r="U2162" s="55"/>
      <c r="V2162" s="55"/>
      <c r="W2162" s="55"/>
      <c r="X2162" s="55"/>
      <c r="Y2162" s="55"/>
      <c r="Z2162" s="55"/>
      <c r="BR2162" s="161"/>
    </row>
    <row r="2163" spans="12:70" x14ac:dyDescent="0.25">
      <c r="L2163" s="55"/>
      <c r="M2163" s="55"/>
      <c r="N2163" s="55"/>
      <c r="O2163" s="55"/>
      <c r="P2163" s="55"/>
      <c r="Q2163" s="55"/>
      <c r="R2163" s="55"/>
      <c r="S2163" s="55"/>
      <c r="T2163" s="55"/>
      <c r="U2163" s="55"/>
      <c r="V2163" s="55"/>
      <c r="W2163" s="55"/>
      <c r="X2163" s="55"/>
      <c r="Y2163" s="55"/>
      <c r="Z2163" s="55"/>
      <c r="BR2163" s="161"/>
    </row>
    <row r="2164" spans="12:70" x14ac:dyDescent="0.25">
      <c r="L2164" s="55"/>
      <c r="M2164" s="55"/>
      <c r="N2164" s="55"/>
      <c r="O2164" s="55"/>
      <c r="P2164" s="55"/>
      <c r="Q2164" s="55"/>
      <c r="R2164" s="55"/>
      <c r="S2164" s="55"/>
      <c r="T2164" s="55"/>
      <c r="U2164" s="55"/>
      <c r="V2164" s="55"/>
      <c r="W2164" s="55"/>
      <c r="X2164" s="55"/>
      <c r="Y2164" s="55"/>
      <c r="Z2164" s="55"/>
      <c r="BR2164" s="161"/>
    </row>
    <row r="2165" spans="12:70" x14ac:dyDescent="0.25">
      <c r="L2165" s="55"/>
      <c r="M2165" s="55"/>
      <c r="N2165" s="55"/>
      <c r="O2165" s="55"/>
      <c r="P2165" s="55"/>
      <c r="Q2165" s="55"/>
      <c r="R2165" s="55"/>
      <c r="S2165" s="55"/>
      <c r="T2165" s="55"/>
      <c r="U2165" s="55"/>
      <c r="V2165" s="55"/>
      <c r="W2165" s="55"/>
      <c r="X2165" s="55"/>
      <c r="Y2165" s="55"/>
      <c r="Z2165" s="55"/>
      <c r="BR2165" s="161"/>
    </row>
    <row r="2166" spans="12:70" x14ac:dyDescent="0.25">
      <c r="L2166" s="55"/>
      <c r="M2166" s="55"/>
      <c r="N2166" s="55"/>
      <c r="O2166" s="55"/>
      <c r="P2166" s="55"/>
      <c r="Q2166" s="55"/>
      <c r="R2166" s="55"/>
      <c r="S2166" s="55"/>
      <c r="T2166" s="55"/>
      <c r="U2166" s="55"/>
      <c r="V2166" s="55"/>
      <c r="W2166" s="55"/>
      <c r="X2166" s="55"/>
      <c r="Y2166" s="55"/>
      <c r="Z2166" s="55"/>
      <c r="BR2166" s="161"/>
    </row>
    <row r="2167" spans="12:70" x14ac:dyDescent="0.25">
      <c r="L2167" s="55"/>
      <c r="M2167" s="55"/>
      <c r="N2167" s="55"/>
      <c r="O2167" s="55"/>
      <c r="P2167" s="55"/>
      <c r="Q2167" s="55"/>
      <c r="R2167" s="55"/>
      <c r="S2167" s="55"/>
      <c r="T2167" s="55"/>
      <c r="U2167" s="55"/>
      <c r="V2167" s="55"/>
      <c r="W2167" s="55"/>
      <c r="X2167" s="55"/>
      <c r="Y2167" s="55"/>
      <c r="Z2167" s="55"/>
      <c r="BR2167" s="161"/>
    </row>
    <row r="2168" spans="12:70" x14ac:dyDescent="0.25">
      <c r="L2168" s="55"/>
      <c r="M2168" s="55"/>
      <c r="N2168" s="55"/>
      <c r="O2168" s="55"/>
      <c r="P2168" s="55"/>
      <c r="Q2168" s="55"/>
      <c r="R2168" s="55"/>
      <c r="S2168" s="55"/>
      <c r="T2168" s="55"/>
      <c r="U2168" s="55"/>
      <c r="V2168" s="55"/>
      <c r="W2168" s="55"/>
      <c r="X2168" s="55"/>
      <c r="Y2168" s="55"/>
      <c r="Z2168" s="55"/>
      <c r="BR2168" s="161"/>
    </row>
    <row r="2169" spans="12:70" x14ac:dyDescent="0.25">
      <c r="L2169" s="55"/>
      <c r="M2169" s="55"/>
      <c r="N2169" s="55"/>
      <c r="O2169" s="55"/>
      <c r="P2169" s="55"/>
      <c r="Q2169" s="55"/>
      <c r="R2169" s="55"/>
      <c r="S2169" s="55"/>
      <c r="T2169" s="55"/>
      <c r="U2169" s="55"/>
      <c r="V2169" s="55"/>
      <c r="W2169" s="55"/>
      <c r="X2169" s="55"/>
      <c r="Y2169" s="55"/>
      <c r="Z2169" s="55"/>
      <c r="BR2169" s="161"/>
    </row>
    <row r="2170" spans="12:70" x14ac:dyDescent="0.25">
      <c r="L2170" s="55"/>
      <c r="M2170" s="55"/>
      <c r="N2170" s="55"/>
      <c r="O2170" s="55"/>
      <c r="P2170" s="55"/>
      <c r="Q2170" s="55"/>
      <c r="R2170" s="55"/>
      <c r="S2170" s="55"/>
      <c r="T2170" s="55"/>
      <c r="U2170" s="55"/>
      <c r="V2170" s="55"/>
      <c r="W2170" s="55"/>
      <c r="X2170" s="55"/>
      <c r="Y2170" s="55"/>
      <c r="Z2170" s="55"/>
      <c r="BR2170" s="161"/>
    </row>
    <row r="2171" spans="12:70" x14ac:dyDescent="0.25">
      <c r="L2171" s="55"/>
      <c r="M2171" s="55"/>
      <c r="N2171" s="55"/>
      <c r="O2171" s="55"/>
      <c r="P2171" s="55"/>
      <c r="Q2171" s="55"/>
      <c r="R2171" s="55"/>
      <c r="S2171" s="55"/>
      <c r="T2171" s="55"/>
      <c r="U2171" s="55"/>
      <c r="V2171" s="55"/>
      <c r="W2171" s="55"/>
      <c r="X2171" s="55"/>
      <c r="Y2171" s="55"/>
      <c r="Z2171" s="55"/>
      <c r="BR2171" s="161"/>
    </row>
    <row r="2172" spans="12:70" x14ac:dyDescent="0.25">
      <c r="L2172" s="55"/>
      <c r="M2172" s="55"/>
      <c r="N2172" s="55"/>
      <c r="O2172" s="55"/>
      <c r="P2172" s="55"/>
      <c r="Q2172" s="55"/>
      <c r="R2172" s="55"/>
      <c r="S2172" s="55"/>
      <c r="T2172" s="55"/>
      <c r="U2172" s="55"/>
      <c r="V2172" s="55"/>
      <c r="W2172" s="55"/>
      <c r="X2172" s="55"/>
      <c r="Y2172" s="55"/>
      <c r="Z2172" s="55"/>
      <c r="BR2172" s="161"/>
    </row>
    <row r="2173" spans="12:70" x14ac:dyDescent="0.25">
      <c r="L2173" s="55"/>
      <c r="M2173" s="55"/>
      <c r="N2173" s="55"/>
      <c r="O2173" s="55"/>
      <c r="P2173" s="55"/>
      <c r="Q2173" s="55"/>
      <c r="R2173" s="55"/>
      <c r="S2173" s="55"/>
      <c r="T2173" s="55"/>
      <c r="U2173" s="55"/>
      <c r="V2173" s="55"/>
      <c r="W2173" s="55"/>
      <c r="X2173" s="55"/>
      <c r="Y2173" s="55"/>
      <c r="Z2173" s="55"/>
      <c r="BR2173" s="161"/>
    </row>
    <row r="2174" spans="12:70" x14ac:dyDescent="0.25">
      <c r="L2174" s="55"/>
      <c r="M2174" s="55"/>
      <c r="N2174" s="55"/>
      <c r="O2174" s="55"/>
      <c r="P2174" s="55"/>
      <c r="Q2174" s="55"/>
      <c r="R2174" s="55"/>
      <c r="S2174" s="55"/>
      <c r="T2174" s="55"/>
      <c r="U2174" s="55"/>
      <c r="V2174" s="55"/>
      <c r="W2174" s="55"/>
      <c r="X2174" s="55"/>
      <c r="Y2174" s="55"/>
      <c r="Z2174" s="55"/>
      <c r="BR2174" s="161"/>
    </row>
    <row r="2175" spans="12:70" x14ac:dyDescent="0.25">
      <c r="L2175" s="55"/>
      <c r="M2175" s="55"/>
      <c r="N2175" s="55"/>
      <c r="O2175" s="55"/>
      <c r="P2175" s="55"/>
      <c r="Q2175" s="55"/>
      <c r="R2175" s="55"/>
      <c r="S2175" s="55"/>
      <c r="T2175" s="55"/>
      <c r="U2175" s="55"/>
      <c r="V2175" s="55"/>
      <c r="W2175" s="55"/>
      <c r="X2175" s="55"/>
      <c r="Y2175" s="55"/>
      <c r="Z2175" s="55"/>
      <c r="BR2175" s="161"/>
    </row>
    <row r="2176" spans="12:70" x14ac:dyDescent="0.25">
      <c r="L2176" s="55"/>
      <c r="M2176" s="55"/>
      <c r="N2176" s="55"/>
      <c r="O2176" s="55"/>
      <c r="P2176" s="55"/>
      <c r="Q2176" s="55"/>
      <c r="R2176" s="55"/>
      <c r="S2176" s="55"/>
      <c r="T2176" s="55"/>
      <c r="U2176" s="55"/>
      <c r="V2176" s="55"/>
      <c r="W2176" s="55"/>
      <c r="X2176" s="55"/>
      <c r="Y2176" s="55"/>
      <c r="Z2176" s="55"/>
      <c r="BR2176" s="161"/>
    </row>
    <row r="2177" spans="12:70" x14ac:dyDescent="0.25">
      <c r="L2177" s="55"/>
      <c r="M2177" s="55"/>
      <c r="N2177" s="55"/>
      <c r="O2177" s="55"/>
      <c r="P2177" s="55"/>
      <c r="Q2177" s="55"/>
      <c r="R2177" s="55"/>
      <c r="S2177" s="55"/>
      <c r="T2177" s="55"/>
      <c r="U2177" s="55"/>
      <c r="V2177" s="55"/>
      <c r="W2177" s="55"/>
      <c r="X2177" s="55"/>
      <c r="Y2177" s="55"/>
      <c r="Z2177" s="55"/>
      <c r="BR2177" s="161"/>
    </row>
    <row r="2178" spans="12:70" x14ac:dyDescent="0.25">
      <c r="L2178" s="55"/>
      <c r="M2178" s="55"/>
      <c r="N2178" s="55"/>
      <c r="O2178" s="55"/>
      <c r="P2178" s="55"/>
      <c r="Q2178" s="55"/>
      <c r="R2178" s="55"/>
      <c r="S2178" s="55"/>
      <c r="T2178" s="55"/>
      <c r="U2178" s="55"/>
      <c r="V2178" s="55"/>
      <c r="W2178" s="55"/>
      <c r="X2178" s="55"/>
      <c r="Y2178" s="55"/>
      <c r="Z2178" s="55"/>
      <c r="BR2178" s="161"/>
    </row>
    <row r="2179" spans="12:70" x14ac:dyDescent="0.25">
      <c r="L2179" s="55"/>
      <c r="M2179" s="55"/>
      <c r="N2179" s="55"/>
      <c r="O2179" s="55"/>
      <c r="P2179" s="55"/>
      <c r="Q2179" s="55"/>
      <c r="R2179" s="55"/>
      <c r="S2179" s="55"/>
      <c r="T2179" s="55"/>
      <c r="U2179" s="55"/>
      <c r="V2179" s="55"/>
      <c r="W2179" s="55"/>
      <c r="X2179" s="55"/>
      <c r="Y2179" s="55"/>
      <c r="Z2179" s="55"/>
      <c r="BR2179" s="161"/>
    </row>
    <row r="2180" spans="12:70" x14ac:dyDescent="0.25">
      <c r="L2180" s="55"/>
      <c r="M2180" s="55"/>
      <c r="N2180" s="55"/>
      <c r="O2180" s="55"/>
      <c r="P2180" s="55"/>
      <c r="Q2180" s="55"/>
      <c r="R2180" s="55"/>
      <c r="S2180" s="55"/>
      <c r="T2180" s="55"/>
      <c r="U2180" s="55"/>
      <c r="V2180" s="55"/>
      <c r="W2180" s="55"/>
      <c r="X2180" s="55"/>
      <c r="Y2180" s="55"/>
      <c r="Z2180" s="55"/>
      <c r="BR2180" s="161"/>
    </row>
    <row r="2181" spans="12:70" x14ac:dyDescent="0.25">
      <c r="L2181" s="55"/>
      <c r="M2181" s="55"/>
      <c r="N2181" s="55"/>
      <c r="O2181" s="55"/>
      <c r="P2181" s="55"/>
      <c r="Q2181" s="55"/>
      <c r="R2181" s="55"/>
      <c r="S2181" s="55"/>
      <c r="T2181" s="55"/>
      <c r="U2181" s="55"/>
      <c r="V2181" s="55"/>
      <c r="W2181" s="55"/>
      <c r="X2181" s="55"/>
      <c r="Y2181" s="55"/>
      <c r="Z2181" s="55"/>
      <c r="BR2181" s="161"/>
    </row>
    <row r="2182" spans="12:70" x14ac:dyDescent="0.25">
      <c r="L2182" s="55"/>
      <c r="M2182" s="55"/>
      <c r="N2182" s="55"/>
      <c r="O2182" s="55"/>
      <c r="P2182" s="55"/>
      <c r="Q2182" s="55"/>
      <c r="R2182" s="55"/>
      <c r="S2182" s="55"/>
      <c r="T2182" s="55"/>
      <c r="U2182" s="55"/>
      <c r="V2182" s="55"/>
      <c r="W2182" s="55"/>
      <c r="X2182" s="55"/>
      <c r="Y2182" s="55"/>
      <c r="Z2182" s="55"/>
      <c r="BR2182" s="161"/>
    </row>
    <row r="2183" spans="12:70" x14ac:dyDescent="0.25">
      <c r="L2183" s="55"/>
      <c r="M2183" s="55"/>
      <c r="N2183" s="55"/>
      <c r="O2183" s="55"/>
      <c r="P2183" s="55"/>
      <c r="Q2183" s="55"/>
      <c r="R2183" s="55"/>
      <c r="S2183" s="55"/>
      <c r="T2183" s="55"/>
      <c r="U2183" s="55"/>
      <c r="V2183" s="55"/>
      <c r="W2183" s="55"/>
      <c r="X2183" s="55"/>
      <c r="Y2183" s="55"/>
      <c r="Z2183" s="55"/>
      <c r="BR2183" s="161"/>
    </row>
    <row r="2184" spans="12:70" x14ac:dyDescent="0.25">
      <c r="L2184" s="55"/>
      <c r="M2184" s="55"/>
      <c r="N2184" s="55"/>
      <c r="O2184" s="55"/>
      <c r="P2184" s="55"/>
      <c r="Q2184" s="55"/>
      <c r="R2184" s="55"/>
      <c r="S2184" s="55"/>
      <c r="T2184" s="55"/>
      <c r="U2184" s="55"/>
      <c r="V2184" s="55"/>
      <c r="W2184" s="55"/>
      <c r="X2184" s="55"/>
      <c r="Y2184" s="55"/>
      <c r="Z2184" s="55"/>
      <c r="BR2184" s="161"/>
    </row>
    <row r="2185" spans="12:70" x14ac:dyDescent="0.25">
      <c r="L2185" s="55"/>
      <c r="M2185" s="55"/>
      <c r="N2185" s="55"/>
      <c r="O2185" s="55"/>
      <c r="P2185" s="55"/>
      <c r="Q2185" s="55"/>
      <c r="R2185" s="55"/>
      <c r="S2185" s="55"/>
      <c r="T2185" s="55"/>
      <c r="U2185" s="55"/>
      <c r="V2185" s="55"/>
      <c r="W2185" s="55"/>
      <c r="X2185" s="55"/>
      <c r="Y2185" s="55"/>
      <c r="Z2185" s="55"/>
      <c r="BR2185" s="161"/>
    </row>
    <row r="2186" spans="12:70" x14ac:dyDescent="0.25">
      <c r="L2186" s="55"/>
      <c r="M2186" s="55"/>
      <c r="N2186" s="55"/>
      <c r="O2186" s="55"/>
      <c r="P2186" s="55"/>
      <c r="Q2186" s="55"/>
      <c r="R2186" s="55"/>
      <c r="S2186" s="55"/>
      <c r="T2186" s="55"/>
      <c r="U2186" s="55"/>
      <c r="V2186" s="55"/>
      <c r="W2186" s="55"/>
      <c r="X2186" s="55"/>
      <c r="Y2186" s="55"/>
      <c r="Z2186" s="55"/>
      <c r="BR2186" s="161"/>
    </row>
    <row r="2187" spans="12:70" x14ac:dyDescent="0.25">
      <c r="L2187" s="55"/>
      <c r="M2187" s="55"/>
      <c r="N2187" s="55"/>
      <c r="O2187" s="55"/>
      <c r="P2187" s="55"/>
      <c r="Q2187" s="55"/>
      <c r="R2187" s="55"/>
      <c r="S2187" s="55"/>
      <c r="T2187" s="55"/>
      <c r="U2187" s="55"/>
      <c r="V2187" s="55"/>
      <c r="W2187" s="55"/>
      <c r="X2187" s="55"/>
      <c r="Y2187" s="55"/>
      <c r="Z2187" s="55"/>
      <c r="BR2187" s="161"/>
    </row>
    <row r="2188" spans="12:70" x14ac:dyDescent="0.25">
      <c r="L2188" s="55"/>
      <c r="M2188" s="55"/>
      <c r="N2188" s="55"/>
      <c r="O2188" s="55"/>
      <c r="P2188" s="55"/>
      <c r="Q2188" s="55"/>
      <c r="R2188" s="55"/>
      <c r="S2188" s="55"/>
      <c r="T2188" s="55"/>
      <c r="U2188" s="55"/>
      <c r="V2188" s="55"/>
      <c r="W2188" s="55"/>
      <c r="X2188" s="55"/>
      <c r="Y2188" s="55"/>
      <c r="Z2188" s="55"/>
      <c r="BR2188" s="161"/>
    </row>
    <row r="2189" spans="12:70" x14ac:dyDescent="0.25">
      <c r="L2189" s="55"/>
      <c r="M2189" s="55"/>
      <c r="N2189" s="55"/>
      <c r="O2189" s="55"/>
      <c r="P2189" s="55"/>
      <c r="Q2189" s="55"/>
      <c r="R2189" s="55"/>
      <c r="S2189" s="55"/>
      <c r="T2189" s="55"/>
      <c r="U2189" s="55"/>
      <c r="V2189" s="55"/>
      <c r="W2189" s="55"/>
      <c r="X2189" s="55"/>
      <c r="Y2189" s="55"/>
      <c r="Z2189" s="55"/>
      <c r="BR2189" s="161"/>
    </row>
    <row r="2190" spans="12:70" x14ac:dyDescent="0.25">
      <c r="L2190" s="55"/>
      <c r="M2190" s="55"/>
      <c r="N2190" s="55"/>
      <c r="O2190" s="55"/>
      <c r="P2190" s="55"/>
      <c r="Q2190" s="55"/>
      <c r="R2190" s="55"/>
      <c r="S2190" s="55"/>
      <c r="T2190" s="55"/>
      <c r="U2190" s="55"/>
      <c r="V2190" s="55"/>
      <c r="W2190" s="55"/>
      <c r="X2190" s="55"/>
      <c r="Y2190" s="55"/>
      <c r="Z2190" s="55"/>
      <c r="BR2190" s="161"/>
    </row>
    <row r="2191" spans="12:70" x14ac:dyDescent="0.25">
      <c r="L2191" s="55"/>
      <c r="M2191" s="55"/>
      <c r="N2191" s="55"/>
      <c r="O2191" s="55"/>
      <c r="P2191" s="55"/>
      <c r="Q2191" s="55"/>
      <c r="R2191" s="55"/>
      <c r="S2191" s="55"/>
      <c r="T2191" s="55"/>
      <c r="U2191" s="55"/>
      <c r="V2191" s="55"/>
      <c r="W2191" s="55"/>
      <c r="X2191" s="55"/>
      <c r="Y2191" s="55"/>
      <c r="Z2191" s="55"/>
      <c r="BR2191" s="161"/>
    </row>
    <row r="2192" spans="12:70" x14ac:dyDescent="0.25">
      <c r="L2192" s="55"/>
      <c r="M2192" s="55"/>
      <c r="N2192" s="55"/>
      <c r="O2192" s="55"/>
      <c r="P2192" s="55"/>
      <c r="Q2192" s="55"/>
      <c r="R2192" s="55"/>
      <c r="S2192" s="55"/>
      <c r="T2192" s="55"/>
      <c r="U2192" s="55"/>
      <c r="V2192" s="55"/>
      <c r="W2192" s="55"/>
      <c r="X2192" s="55"/>
      <c r="Y2192" s="55"/>
      <c r="Z2192" s="55"/>
      <c r="BR2192" s="161"/>
    </row>
    <row r="2193" spans="12:70" x14ac:dyDescent="0.25">
      <c r="L2193" s="55"/>
      <c r="M2193" s="55"/>
      <c r="N2193" s="55"/>
      <c r="O2193" s="55"/>
      <c r="P2193" s="55"/>
      <c r="Q2193" s="55"/>
      <c r="R2193" s="55"/>
      <c r="S2193" s="55"/>
      <c r="T2193" s="55"/>
      <c r="U2193" s="55"/>
      <c r="V2193" s="55"/>
      <c r="W2193" s="55"/>
      <c r="X2193" s="55"/>
      <c r="Y2193" s="55"/>
      <c r="Z2193" s="55"/>
      <c r="BR2193" s="161"/>
    </row>
    <row r="2194" spans="12:70" x14ac:dyDescent="0.25">
      <c r="L2194" s="55"/>
      <c r="M2194" s="55"/>
      <c r="N2194" s="55"/>
      <c r="O2194" s="55"/>
      <c r="P2194" s="55"/>
      <c r="Q2194" s="55"/>
      <c r="R2194" s="55"/>
      <c r="S2194" s="55"/>
      <c r="T2194" s="55"/>
      <c r="U2194" s="55"/>
      <c r="V2194" s="55"/>
      <c r="W2194" s="55"/>
      <c r="X2194" s="55"/>
      <c r="Y2194" s="55"/>
      <c r="Z2194" s="55"/>
      <c r="BR2194" s="161"/>
    </row>
    <row r="2195" spans="12:70" x14ac:dyDescent="0.25">
      <c r="L2195" s="55"/>
      <c r="M2195" s="55"/>
      <c r="N2195" s="55"/>
      <c r="O2195" s="55"/>
      <c r="P2195" s="55"/>
      <c r="Q2195" s="55"/>
      <c r="R2195" s="55"/>
      <c r="S2195" s="55"/>
      <c r="T2195" s="55"/>
      <c r="U2195" s="55"/>
      <c r="V2195" s="55"/>
      <c r="W2195" s="55"/>
      <c r="X2195" s="55"/>
      <c r="Y2195" s="55"/>
      <c r="Z2195" s="55"/>
      <c r="BR2195" s="161"/>
    </row>
    <row r="2196" spans="12:70" x14ac:dyDescent="0.25">
      <c r="L2196" s="55"/>
      <c r="M2196" s="55"/>
      <c r="N2196" s="55"/>
      <c r="O2196" s="55"/>
      <c r="P2196" s="55"/>
      <c r="Q2196" s="55"/>
      <c r="R2196" s="55"/>
      <c r="S2196" s="55"/>
      <c r="T2196" s="55"/>
      <c r="U2196" s="55"/>
      <c r="V2196" s="55"/>
      <c r="W2196" s="55"/>
      <c r="X2196" s="55"/>
      <c r="Y2196" s="55"/>
      <c r="Z2196" s="55"/>
      <c r="BR2196" s="161"/>
    </row>
    <row r="2197" spans="12:70" x14ac:dyDescent="0.25">
      <c r="L2197" s="55"/>
      <c r="M2197" s="55"/>
      <c r="N2197" s="55"/>
      <c r="O2197" s="55"/>
      <c r="P2197" s="55"/>
      <c r="Q2197" s="55"/>
      <c r="R2197" s="55"/>
      <c r="S2197" s="55"/>
      <c r="T2197" s="55"/>
      <c r="U2197" s="55"/>
      <c r="V2197" s="55"/>
      <c r="W2197" s="55"/>
      <c r="X2197" s="55"/>
      <c r="Y2197" s="55"/>
      <c r="Z2197" s="55"/>
      <c r="BR2197" s="161"/>
    </row>
    <row r="2198" spans="12:70" x14ac:dyDescent="0.25">
      <c r="L2198" s="55"/>
      <c r="M2198" s="55"/>
      <c r="N2198" s="55"/>
      <c r="O2198" s="55"/>
      <c r="P2198" s="55"/>
      <c r="Q2198" s="55"/>
      <c r="R2198" s="55"/>
      <c r="S2198" s="55"/>
      <c r="T2198" s="55"/>
      <c r="U2198" s="55"/>
      <c r="V2198" s="55"/>
      <c r="W2198" s="55"/>
      <c r="X2198" s="55"/>
      <c r="Y2198" s="55"/>
      <c r="Z2198" s="55"/>
      <c r="BR2198" s="161"/>
    </row>
    <row r="2199" spans="12:70" x14ac:dyDescent="0.25">
      <c r="L2199" s="55"/>
      <c r="M2199" s="55"/>
      <c r="N2199" s="55"/>
      <c r="O2199" s="55"/>
      <c r="P2199" s="55"/>
      <c r="Q2199" s="55"/>
      <c r="R2199" s="55"/>
      <c r="S2199" s="55"/>
      <c r="T2199" s="55"/>
      <c r="U2199" s="55"/>
      <c r="V2199" s="55"/>
      <c r="W2199" s="55"/>
      <c r="X2199" s="55"/>
      <c r="Y2199" s="55"/>
      <c r="Z2199" s="55"/>
      <c r="BR2199" s="161"/>
    </row>
    <row r="2200" spans="12:70" x14ac:dyDescent="0.25">
      <c r="L2200" s="55"/>
      <c r="M2200" s="55"/>
      <c r="N2200" s="55"/>
      <c r="O2200" s="55"/>
      <c r="P2200" s="55"/>
      <c r="Q2200" s="55"/>
      <c r="R2200" s="55"/>
      <c r="S2200" s="55"/>
      <c r="T2200" s="55"/>
      <c r="U2200" s="55"/>
      <c r="V2200" s="55"/>
      <c r="W2200" s="55"/>
      <c r="X2200" s="55"/>
      <c r="Y2200" s="55"/>
      <c r="Z2200" s="55"/>
      <c r="BR2200" s="161"/>
    </row>
    <row r="2201" spans="12:70" x14ac:dyDescent="0.25">
      <c r="L2201" s="55"/>
      <c r="M2201" s="55"/>
      <c r="N2201" s="55"/>
      <c r="O2201" s="55"/>
      <c r="P2201" s="55"/>
      <c r="Q2201" s="55"/>
      <c r="R2201" s="55"/>
      <c r="S2201" s="55"/>
      <c r="T2201" s="55"/>
      <c r="U2201" s="55"/>
      <c r="V2201" s="55"/>
      <c r="W2201" s="55"/>
      <c r="X2201" s="55"/>
      <c r="Y2201" s="55"/>
      <c r="Z2201" s="55"/>
      <c r="BR2201" s="161"/>
    </row>
    <row r="2202" spans="12:70" x14ac:dyDescent="0.25">
      <c r="L2202" s="55"/>
      <c r="M2202" s="55"/>
      <c r="N2202" s="55"/>
      <c r="O2202" s="55"/>
      <c r="P2202" s="55"/>
      <c r="Q2202" s="55"/>
      <c r="R2202" s="55"/>
      <c r="S2202" s="55"/>
      <c r="T2202" s="55"/>
      <c r="U2202" s="55"/>
      <c r="V2202" s="55"/>
      <c r="W2202" s="55"/>
      <c r="X2202" s="55"/>
      <c r="Y2202" s="55"/>
      <c r="Z2202" s="55"/>
      <c r="BR2202" s="161"/>
    </row>
    <row r="2203" spans="12:70" x14ac:dyDescent="0.25">
      <c r="L2203" s="55"/>
      <c r="M2203" s="55"/>
      <c r="N2203" s="55"/>
      <c r="O2203" s="55"/>
      <c r="P2203" s="55"/>
      <c r="Q2203" s="55"/>
      <c r="R2203" s="55"/>
      <c r="S2203" s="55"/>
      <c r="T2203" s="55"/>
      <c r="U2203" s="55"/>
      <c r="V2203" s="55"/>
      <c r="W2203" s="55"/>
      <c r="X2203" s="55"/>
      <c r="Y2203" s="55"/>
      <c r="Z2203" s="55"/>
      <c r="BR2203" s="161"/>
    </row>
    <row r="2204" spans="12:70" x14ac:dyDescent="0.25">
      <c r="L2204" s="55"/>
      <c r="M2204" s="55"/>
      <c r="N2204" s="55"/>
      <c r="O2204" s="55"/>
      <c r="P2204" s="55"/>
      <c r="Q2204" s="55"/>
      <c r="R2204" s="55"/>
      <c r="S2204" s="55"/>
      <c r="T2204" s="55"/>
      <c r="U2204" s="55"/>
      <c r="V2204" s="55"/>
      <c r="W2204" s="55"/>
      <c r="X2204" s="55"/>
      <c r="Y2204" s="55"/>
      <c r="Z2204" s="55"/>
      <c r="BR2204" s="161"/>
    </row>
    <row r="2205" spans="12:70" x14ac:dyDescent="0.25">
      <c r="L2205" s="55"/>
      <c r="M2205" s="55"/>
      <c r="N2205" s="55"/>
      <c r="O2205" s="55"/>
      <c r="P2205" s="55"/>
      <c r="Q2205" s="55"/>
      <c r="R2205" s="55"/>
      <c r="S2205" s="55"/>
      <c r="T2205" s="55"/>
      <c r="U2205" s="55"/>
      <c r="V2205" s="55"/>
      <c r="W2205" s="55"/>
      <c r="X2205" s="55"/>
      <c r="Y2205" s="55"/>
      <c r="Z2205" s="55"/>
      <c r="BR2205" s="161"/>
    </row>
    <row r="2206" spans="12:70" x14ac:dyDescent="0.25">
      <c r="L2206" s="55"/>
      <c r="M2206" s="55"/>
      <c r="N2206" s="55"/>
      <c r="O2206" s="55"/>
      <c r="P2206" s="55"/>
      <c r="Q2206" s="55"/>
      <c r="R2206" s="55"/>
      <c r="S2206" s="55"/>
      <c r="T2206" s="55"/>
      <c r="U2206" s="55"/>
      <c r="V2206" s="55"/>
      <c r="W2206" s="55"/>
      <c r="X2206" s="55"/>
      <c r="Y2206" s="55"/>
      <c r="Z2206" s="55"/>
      <c r="BR2206" s="161"/>
    </row>
    <row r="2207" spans="12:70" x14ac:dyDescent="0.25">
      <c r="L2207" s="55"/>
      <c r="M2207" s="55"/>
      <c r="N2207" s="55"/>
      <c r="O2207" s="55"/>
      <c r="P2207" s="55"/>
      <c r="Q2207" s="55"/>
      <c r="R2207" s="55"/>
      <c r="S2207" s="55"/>
      <c r="T2207" s="55"/>
      <c r="U2207" s="55"/>
      <c r="V2207" s="55"/>
      <c r="W2207" s="55"/>
      <c r="X2207" s="55"/>
      <c r="Y2207" s="55"/>
      <c r="Z2207" s="55"/>
      <c r="BR2207" s="161"/>
    </row>
    <row r="2208" spans="12:70" x14ac:dyDescent="0.25">
      <c r="L2208" s="55"/>
      <c r="M2208" s="55"/>
      <c r="N2208" s="55"/>
      <c r="O2208" s="55"/>
      <c r="P2208" s="55"/>
      <c r="Q2208" s="55"/>
      <c r="R2208" s="55"/>
      <c r="S2208" s="55"/>
      <c r="T2208" s="55"/>
      <c r="U2208" s="55"/>
      <c r="V2208" s="55"/>
      <c r="W2208" s="55"/>
      <c r="X2208" s="55"/>
      <c r="Y2208" s="55"/>
      <c r="Z2208" s="55"/>
      <c r="BR2208" s="161"/>
    </row>
    <row r="2209" spans="12:70" x14ac:dyDescent="0.25">
      <c r="L2209" s="55"/>
      <c r="M2209" s="55"/>
      <c r="N2209" s="55"/>
      <c r="O2209" s="55"/>
      <c r="P2209" s="55"/>
      <c r="Q2209" s="55"/>
      <c r="R2209" s="55"/>
      <c r="S2209" s="55"/>
      <c r="T2209" s="55"/>
      <c r="U2209" s="55"/>
      <c r="V2209" s="55"/>
      <c r="W2209" s="55"/>
      <c r="X2209" s="55"/>
      <c r="Y2209" s="55"/>
      <c r="Z2209" s="55"/>
      <c r="BR2209" s="161"/>
    </row>
    <row r="2210" spans="12:70" x14ac:dyDescent="0.25">
      <c r="L2210" s="55"/>
      <c r="M2210" s="55"/>
      <c r="N2210" s="55"/>
      <c r="O2210" s="55"/>
      <c r="P2210" s="55"/>
      <c r="Q2210" s="55"/>
      <c r="R2210" s="55"/>
      <c r="S2210" s="55"/>
      <c r="T2210" s="55"/>
      <c r="U2210" s="55"/>
      <c r="V2210" s="55"/>
      <c r="W2210" s="55"/>
      <c r="X2210" s="55"/>
      <c r="Y2210" s="55"/>
      <c r="Z2210" s="55"/>
      <c r="BR2210" s="161"/>
    </row>
    <row r="2211" spans="12:70" x14ac:dyDescent="0.25">
      <c r="L2211" s="55"/>
      <c r="M2211" s="55"/>
      <c r="N2211" s="55"/>
      <c r="O2211" s="55"/>
      <c r="P2211" s="55"/>
      <c r="Q2211" s="55"/>
      <c r="R2211" s="55"/>
      <c r="S2211" s="55"/>
      <c r="T2211" s="55"/>
      <c r="U2211" s="55"/>
      <c r="V2211" s="55"/>
      <c r="W2211" s="55"/>
      <c r="X2211" s="55"/>
      <c r="Y2211" s="55"/>
      <c r="Z2211" s="55"/>
      <c r="BR2211" s="161"/>
    </row>
    <row r="2212" spans="12:70" x14ac:dyDescent="0.25">
      <c r="L2212" s="55"/>
      <c r="M2212" s="55"/>
      <c r="N2212" s="55"/>
      <c r="O2212" s="55"/>
      <c r="P2212" s="55"/>
      <c r="Q2212" s="55"/>
      <c r="R2212" s="55"/>
      <c r="S2212" s="55"/>
      <c r="T2212" s="55"/>
      <c r="U2212" s="55"/>
      <c r="V2212" s="55"/>
      <c r="W2212" s="55"/>
      <c r="X2212" s="55"/>
      <c r="Y2212" s="55"/>
      <c r="Z2212" s="55"/>
      <c r="BR2212" s="161"/>
    </row>
    <row r="2213" spans="12:70" x14ac:dyDescent="0.25">
      <c r="L2213" s="55"/>
      <c r="M2213" s="55"/>
      <c r="N2213" s="55"/>
      <c r="O2213" s="55"/>
      <c r="P2213" s="55"/>
      <c r="Q2213" s="55"/>
      <c r="R2213" s="55"/>
      <c r="S2213" s="55"/>
      <c r="T2213" s="55"/>
      <c r="U2213" s="55"/>
      <c r="V2213" s="55"/>
      <c r="W2213" s="55"/>
      <c r="X2213" s="55"/>
      <c r="Y2213" s="55"/>
      <c r="Z2213" s="55"/>
      <c r="BR2213" s="161"/>
    </row>
    <row r="2214" spans="12:70" x14ac:dyDescent="0.25">
      <c r="L2214" s="55"/>
      <c r="M2214" s="55"/>
      <c r="N2214" s="55"/>
      <c r="O2214" s="55"/>
      <c r="P2214" s="55"/>
      <c r="Q2214" s="55"/>
      <c r="R2214" s="55"/>
      <c r="S2214" s="55"/>
      <c r="T2214" s="55"/>
      <c r="U2214" s="55"/>
      <c r="V2214" s="55"/>
      <c r="W2214" s="55"/>
      <c r="X2214" s="55"/>
      <c r="Y2214" s="55"/>
      <c r="Z2214" s="55"/>
      <c r="BR2214" s="161"/>
    </row>
    <row r="2215" spans="12:70" x14ac:dyDescent="0.25">
      <c r="L2215" s="55"/>
      <c r="M2215" s="55"/>
      <c r="N2215" s="55"/>
      <c r="O2215" s="55"/>
      <c r="P2215" s="55"/>
      <c r="Q2215" s="55"/>
      <c r="R2215" s="55"/>
      <c r="S2215" s="55"/>
      <c r="T2215" s="55"/>
      <c r="U2215" s="55"/>
      <c r="V2215" s="55"/>
      <c r="W2215" s="55"/>
      <c r="X2215" s="55"/>
      <c r="Y2215" s="55"/>
      <c r="Z2215" s="55"/>
      <c r="BR2215" s="161"/>
    </row>
    <row r="2216" spans="12:70" x14ac:dyDescent="0.25">
      <c r="L2216" s="55"/>
      <c r="M2216" s="55"/>
      <c r="N2216" s="55"/>
      <c r="O2216" s="55"/>
      <c r="P2216" s="55"/>
      <c r="Q2216" s="55"/>
      <c r="R2216" s="55"/>
      <c r="S2216" s="55"/>
      <c r="T2216" s="55"/>
      <c r="U2216" s="55"/>
      <c r="V2216" s="55"/>
      <c r="W2216" s="55"/>
      <c r="X2216" s="55"/>
      <c r="Y2216" s="55"/>
      <c r="Z2216" s="55"/>
      <c r="BR2216" s="161"/>
    </row>
    <row r="2217" spans="12:70" x14ac:dyDescent="0.25">
      <c r="L2217" s="55"/>
      <c r="M2217" s="55"/>
      <c r="N2217" s="55"/>
      <c r="O2217" s="55"/>
      <c r="P2217" s="55"/>
      <c r="Q2217" s="55"/>
      <c r="R2217" s="55"/>
      <c r="S2217" s="55"/>
      <c r="T2217" s="55"/>
      <c r="U2217" s="55"/>
      <c r="V2217" s="55"/>
      <c r="W2217" s="55"/>
      <c r="X2217" s="55"/>
      <c r="Y2217" s="55"/>
      <c r="Z2217" s="55"/>
      <c r="BR2217" s="161"/>
    </row>
    <row r="2218" spans="12:70" x14ac:dyDescent="0.25">
      <c r="L2218" s="55"/>
      <c r="M2218" s="55"/>
      <c r="N2218" s="55"/>
      <c r="O2218" s="55"/>
      <c r="P2218" s="55"/>
      <c r="Q2218" s="55"/>
      <c r="R2218" s="55"/>
      <c r="S2218" s="55"/>
      <c r="T2218" s="55"/>
      <c r="U2218" s="55"/>
      <c r="V2218" s="55"/>
      <c r="W2218" s="55"/>
      <c r="X2218" s="55"/>
      <c r="Y2218" s="55"/>
      <c r="Z2218" s="55"/>
      <c r="BR2218" s="161"/>
    </row>
    <row r="2219" spans="12:70" x14ac:dyDescent="0.25">
      <c r="L2219" s="55"/>
      <c r="M2219" s="55"/>
      <c r="N2219" s="55"/>
      <c r="O2219" s="55"/>
      <c r="P2219" s="55"/>
      <c r="Q2219" s="55"/>
      <c r="R2219" s="55"/>
      <c r="S2219" s="55"/>
      <c r="T2219" s="55"/>
      <c r="U2219" s="55"/>
      <c r="V2219" s="55"/>
      <c r="W2219" s="55"/>
      <c r="X2219" s="55"/>
      <c r="Y2219" s="55"/>
      <c r="Z2219" s="55"/>
      <c r="BR2219" s="161"/>
    </row>
    <row r="2220" spans="12:70" x14ac:dyDescent="0.25">
      <c r="L2220" s="55"/>
      <c r="M2220" s="55"/>
      <c r="N2220" s="55"/>
      <c r="O2220" s="55"/>
      <c r="P2220" s="55"/>
      <c r="Q2220" s="55"/>
      <c r="R2220" s="55"/>
      <c r="S2220" s="55"/>
      <c r="T2220" s="55"/>
      <c r="U2220" s="55"/>
      <c r="V2220" s="55"/>
      <c r="W2220" s="55"/>
      <c r="X2220" s="55"/>
      <c r="Y2220" s="55"/>
      <c r="Z2220" s="55"/>
      <c r="BR2220" s="161"/>
    </row>
    <row r="2221" spans="12:70" x14ac:dyDescent="0.25">
      <c r="L2221" s="55"/>
      <c r="M2221" s="55"/>
      <c r="N2221" s="55"/>
      <c r="O2221" s="55"/>
      <c r="P2221" s="55"/>
      <c r="Q2221" s="55"/>
      <c r="R2221" s="55"/>
      <c r="S2221" s="55"/>
      <c r="T2221" s="55"/>
      <c r="U2221" s="55"/>
      <c r="V2221" s="55"/>
      <c r="W2221" s="55"/>
      <c r="X2221" s="55"/>
      <c r="Y2221" s="55"/>
      <c r="Z2221" s="55"/>
      <c r="BR2221" s="161"/>
    </row>
    <row r="2222" spans="12:70" x14ac:dyDescent="0.25">
      <c r="L2222" s="55"/>
      <c r="M2222" s="55"/>
      <c r="N2222" s="55"/>
      <c r="O2222" s="55"/>
      <c r="P2222" s="55"/>
      <c r="Q2222" s="55"/>
      <c r="R2222" s="55"/>
      <c r="S2222" s="55"/>
      <c r="T2222" s="55"/>
      <c r="U2222" s="55"/>
      <c r="V2222" s="55"/>
      <c r="W2222" s="55"/>
      <c r="X2222" s="55"/>
      <c r="Y2222" s="55"/>
      <c r="Z2222" s="55"/>
      <c r="BR2222" s="161"/>
    </row>
    <row r="2223" spans="12:70" x14ac:dyDescent="0.25">
      <c r="L2223" s="55"/>
      <c r="M2223" s="55"/>
      <c r="N2223" s="55"/>
      <c r="O2223" s="55"/>
      <c r="P2223" s="55"/>
      <c r="Q2223" s="55"/>
      <c r="R2223" s="55"/>
      <c r="S2223" s="55"/>
      <c r="T2223" s="55"/>
      <c r="U2223" s="55"/>
      <c r="V2223" s="55"/>
      <c r="W2223" s="55"/>
      <c r="X2223" s="55"/>
      <c r="Y2223" s="55"/>
      <c r="Z2223" s="55"/>
      <c r="BR2223" s="161"/>
    </row>
    <row r="2224" spans="12:70" x14ac:dyDescent="0.25">
      <c r="L2224" s="55"/>
      <c r="M2224" s="55"/>
      <c r="N2224" s="55"/>
      <c r="O2224" s="55"/>
      <c r="P2224" s="55"/>
      <c r="Q2224" s="55"/>
      <c r="R2224" s="55"/>
      <c r="S2224" s="55"/>
      <c r="T2224" s="55"/>
      <c r="U2224" s="55"/>
      <c r="V2224" s="55"/>
      <c r="W2224" s="55"/>
      <c r="X2224" s="55"/>
      <c r="Y2224" s="55"/>
      <c r="Z2224" s="55"/>
      <c r="BR2224" s="161"/>
    </row>
    <row r="2225" spans="12:70" x14ac:dyDescent="0.25">
      <c r="L2225" s="55"/>
      <c r="M2225" s="55"/>
      <c r="N2225" s="55"/>
      <c r="O2225" s="55"/>
      <c r="P2225" s="55"/>
      <c r="Q2225" s="55"/>
      <c r="R2225" s="55"/>
      <c r="S2225" s="55"/>
      <c r="T2225" s="55"/>
      <c r="U2225" s="55"/>
      <c r="V2225" s="55"/>
      <c r="W2225" s="55"/>
      <c r="X2225" s="55"/>
      <c r="Y2225" s="55"/>
      <c r="Z2225" s="55"/>
      <c r="BR2225" s="161"/>
    </row>
    <row r="2226" spans="12:70" x14ac:dyDescent="0.25">
      <c r="L2226" s="55"/>
      <c r="M2226" s="55"/>
      <c r="N2226" s="55"/>
      <c r="O2226" s="55"/>
      <c r="P2226" s="55"/>
      <c r="Q2226" s="55"/>
      <c r="R2226" s="55"/>
      <c r="S2226" s="55"/>
      <c r="T2226" s="55"/>
      <c r="U2226" s="55"/>
      <c r="V2226" s="55"/>
      <c r="W2226" s="55"/>
      <c r="X2226" s="55"/>
      <c r="Y2226" s="55"/>
      <c r="Z2226" s="55"/>
      <c r="BR2226" s="161"/>
    </row>
    <row r="2227" spans="12:70" x14ac:dyDescent="0.25">
      <c r="L2227" s="55"/>
      <c r="M2227" s="55"/>
      <c r="N2227" s="55"/>
      <c r="O2227" s="55"/>
      <c r="P2227" s="55"/>
      <c r="Q2227" s="55"/>
      <c r="R2227" s="55"/>
      <c r="S2227" s="55"/>
      <c r="T2227" s="55"/>
      <c r="U2227" s="55"/>
      <c r="V2227" s="55"/>
      <c r="W2227" s="55"/>
      <c r="X2227" s="55"/>
      <c r="Y2227" s="55"/>
      <c r="Z2227" s="55"/>
      <c r="BR2227" s="161"/>
    </row>
    <row r="2228" spans="12:70" x14ac:dyDescent="0.25">
      <c r="L2228" s="55"/>
      <c r="M2228" s="55"/>
      <c r="N2228" s="55"/>
      <c r="O2228" s="55"/>
      <c r="P2228" s="55"/>
      <c r="Q2228" s="55"/>
      <c r="R2228" s="55"/>
      <c r="S2228" s="55"/>
      <c r="T2228" s="55"/>
      <c r="U2228" s="55"/>
      <c r="V2228" s="55"/>
      <c r="W2228" s="55"/>
      <c r="X2228" s="55"/>
      <c r="Y2228" s="55"/>
      <c r="Z2228" s="55"/>
      <c r="BR2228" s="161"/>
    </row>
    <row r="2229" spans="12:70" x14ac:dyDescent="0.25">
      <c r="L2229" s="55"/>
      <c r="M2229" s="55"/>
      <c r="N2229" s="55"/>
      <c r="O2229" s="55"/>
      <c r="P2229" s="55"/>
      <c r="Q2229" s="55"/>
      <c r="R2229" s="55"/>
      <c r="S2229" s="55"/>
      <c r="T2229" s="55"/>
      <c r="U2229" s="55"/>
      <c r="V2229" s="55"/>
      <c r="W2229" s="55"/>
      <c r="X2229" s="55"/>
      <c r="Y2229" s="55"/>
      <c r="Z2229" s="55"/>
      <c r="BR2229" s="161"/>
    </row>
    <row r="2230" spans="12:70" x14ac:dyDescent="0.25">
      <c r="L2230" s="55"/>
      <c r="M2230" s="55"/>
      <c r="N2230" s="55"/>
      <c r="O2230" s="55"/>
      <c r="P2230" s="55"/>
      <c r="Q2230" s="55"/>
      <c r="R2230" s="55"/>
      <c r="S2230" s="55"/>
      <c r="T2230" s="55"/>
      <c r="U2230" s="55"/>
      <c r="V2230" s="55"/>
      <c r="W2230" s="55"/>
      <c r="X2230" s="55"/>
      <c r="Y2230" s="55"/>
      <c r="Z2230" s="55"/>
      <c r="BR2230" s="161"/>
    </row>
    <row r="2231" spans="12:70" x14ac:dyDescent="0.25">
      <c r="L2231" s="55"/>
      <c r="M2231" s="55"/>
      <c r="N2231" s="55"/>
      <c r="O2231" s="55"/>
      <c r="P2231" s="55"/>
      <c r="Q2231" s="55"/>
      <c r="R2231" s="55"/>
      <c r="S2231" s="55"/>
      <c r="T2231" s="55"/>
      <c r="U2231" s="55"/>
      <c r="V2231" s="55"/>
      <c r="W2231" s="55"/>
      <c r="X2231" s="55"/>
      <c r="Y2231" s="55"/>
      <c r="Z2231" s="55"/>
      <c r="BR2231" s="161"/>
    </row>
    <row r="2232" spans="12:70" x14ac:dyDescent="0.25">
      <c r="L2232" s="55"/>
      <c r="M2232" s="55"/>
      <c r="N2232" s="55"/>
      <c r="O2232" s="55"/>
      <c r="P2232" s="55"/>
      <c r="Q2232" s="55"/>
      <c r="R2232" s="55"/>
      <c r="S2232" s="55"/>
      <c r="T2232" s="55"/>
      <c r="U2232" s="55"/>
      <c r="V2232" s="55"/>
      <c r="W2232" s="55"/>
      <c r="X2232" s="55"/>
      <c r="Y2232" s="55"/>
      <c r="Z2232" s="55"/>
      <c r="BR2232" s="161"/>
    </row>
    <row r="2233" spans="12:70" x14ac:dyDescent="0.25">
      <c r="L2233" s="55"/>
      <c r="M2233" s="55"/>
      <c r="N2233" s="55"/>
      <c r="O2233" s="55"/>
      <c r="P2233" s="55"/>
      <c r="Q2233" s="55"/>
      <c r="R2233" s="55"/>
      <c r="S2233" s="55"/>
      <c r="T2233" s="55"/>
      <c r="U2233" s="55"/>
      <c r="V2233" s="55"/>
      <c r="W2233" s="55"/>
      <c r="X2233" s="55"/>
      <c r="Y2233" s="55"/>
      <c r="Z2233" s="55"/>
      <c r="BR2233" s="161"/>
    </row>
    <row r="2234" spans="12:70" x14ac:dyDescent="0.25">
      <c r="L2234" s="55"/>
      <c r="M2234" s="55"/>
      <c r="N2234" s="55"/>
      <c r="O2234" s="55"/>
      <c r="P2234" s="55"/>
      <c r="Q2234" s="55"/>
      <c r="R2234" s="55"/>
      <c r="S2234" s="55"/>
      <c r="T2234" s="55"/>
      <c r="U2234" s="55"/>
      <c r="V2234" s="55"/>
      <c r="W2234" s="55"/>
      <c r="X2234" s="55"/>
      <c r="Y2234" s="55"/>
      <c r="Z2234" s="55"/>
      <c r="BR2234" s="161"/>
    </row>
    <row r="2235" spans="12:70" x14ac:dyDescent="0.25">
      <c r="L2235" s="55"/>
      <c r="M2235" s="55"/>
      <c r="N2235" s="55"/>
      <c r="O2235" s="55"/>
      <c r="P2235" s="55"/>
      <c r="Q2235" s="55"/>
      <c r="R2235" s="55"/>
      <c r="S2235" s="55"/>
      <c r="T2235" s="55"/>
      <c r="U2235" s="55"/>
      <c r="V2235" s="55"/>
      <c r="W2235" s="55"/>
      <c r="X2235" s="55"/>
      <c r="Y2235" s="55"/>
      <c r="Z2235" s="55"/>
      <c r="BR2235" s="161"/>
    </row>
    <row r="2236" spans="12:70" x14ac:dyDescent="0.25">
      <c r="L2236" s="55"/>
      <c r="M2236" s="55"/>
      <c r="N2236" s="55"/>
      <c r="O2236" s="55"/>
      <c r="P2236" s="55"/>
      <c r="Q2236" s="55"/>
      <c r="R2236" s="55"/>
      <c r="S2236" s="55"/>
      <c r="T2236" s="55"/>
      <c r="U2236" s="55"/>
      <c r="V2236" s="55"/>
      <c r="W2236" s="55"/>
      <c r="X2236" s="55"/>
      <c r="Y2236" s="55"/>
      <c r="Z2236" s="55"/>
      <c r="BR2236" s="161"/>
    </row>
    <row r="2237" spans="12:70" x14ac:dyDescent="0.25">
      <c r="L2237" s="55"/>
      <c r="M2237" s="55"/>
      <c r="N2237" s="55"/>
      <c r="O2237" s="55"/>
      <c r="P2237" s="55"/>
      <c r="Q2237" s="55"/>
      <c r="R2237" s="55"/>
      <c r="S2237" s="55"/>
      <c r="T2237" s="55"/>
      <c r="U2237" s="55"/>
      <c r="V2237" s="55"/>
      <c r="W2237" s="55"/>
      <c r="X2237" s="55"/>
      <c r="Y2237" s="55"/>
      <c r="Z2237" s="55"/>
      <c r="BR2237" s="161"/>
    </row>
    <row r="2238" spans="12:70" x14ac:dyDescent="0.25">
      <c r="L2238" s="55"/>
      <c r="M2238" s="55"/>
      <c r="N2238" s="55"/>
      <c r="O2238" s="55"/>
      <c r="P2238" s="55"/>
      <c r="Q2238" s="55"/>
      <c r="R2238" s="55"/>
      <c r="S2238" s="55"/>
      <c r="T2238" s="55"/>
      <c r="U2238" s="55"/>
      <c r="V2238" s="55"/>
      <c r="W2238" s="55"/>
      <c r="X2238" s="55"/>
      <c r="Y2238" s="55"/>
      <c r="Z2238" s="55"/>
      <c r="BR2238" s="161"/>
    </row>
    <row r="2239" spans="12:70" x14ac:dyDescent="0.25">
      <c r="L2239" s="55"/>
      <c r="M2239" s="55"/>
      <c r="N2239" s="55"/>
      <c r="O2239" s="55"/>
      <c r="P2239" s="55"/>
      <c r="Q2239" s="55"/>
      <c r="R2239" s="55"/>
      <c r="S2239" s="55"/>
      <c r="T2239" s="55"/>
      <c r="U2239" s="55"/>
      <c r="V2239" s="55"/>
      <c r="W2239" s="55"/>
      <c r="X2239" s="55"/>
      <c r="Y2239" s="55"/>
      <c r="Z2239" s="55"/>
      <c r="BR2239" s="161"/>
    </row>
    <row r="2240" spans="12:70" x14ac:dyDescent="0.25">
      <c r="L2240" s="55"/>
      <c r="M2240" s="55"/>
      <c r="N2240" s="55"/>
      <c r="O2240" s="55"/>
      <c r="P2240" s="55"/>
      <c r="Q2240" s="55"/>
      <c r="R2240" s="55"/>
      <c r="S2240" s="55"/>
      <c r="T2240" s="55"/>
      <c r="U2240" s="55"/>
      <c r="V2240" s="55"/>
      <c r="W2240" s="55"/>
      <c r="X2240" s="55"/>
      <c r="Y2240" s="55"/>
      <c r="Z2240" s="55"/>
      <c r="BR2240" s="161"/>
    </row>
    <row r="2241" spans="12:70" x14ac:dyDescent="0.25">
      <c r="L2241" s="55"/>
      <c r="M2241" s="55"/>
      <c r="N2241" s="55"/>
      <c r="O2241" s="55"/>
      <c r="P2241" s="55"/>
      <c r="Q2241" s="55"/>
      <c r="R2241" s="55"/>
      <c r="S2241" s="55"/>
      <c r="T2241" s="55"/>
      <c r="U2241" s="55"/>
      <c r="V2241" s="55"/>
      <c r="W2241" s="55"/>
      <c r="X2241" s="55"/>
      <c r="Y2241" s="55"/>
      <c r="Z2241" s="55"/>
      <c r="BR2241" s="161"/>
    </row>
    <row r="2242" spans="12:70" x14ac:dyDescent="0.25">
      <c r="L2242" s="55"/>
      <c r="M2242" s="55"/>
      <c r="N2242" s="55"/>
      <c r="O2242" s="55"/>
      <c r="P2242" s="55"/>
      <c r="Q2242" s="55"/>
      <c r="R2242" s="55"/>
      <c r="S2242" s="55"/>
      <c r="T2242" s="55"/>
      <c r="U2242" s="55"/>
      <c r="V2242" s="55"/>
      <c r="W2242" s="55"/>
      <c r="X2242" s="55"/>
      <c r="Y2242" s="55"/>
      <c r="Z2242" s="55"/>
      <c r="BR2242" s="161"/>
    </row>
    <row r="2243" spans="12:70" x14ac:dyDescent="0.25">
      <c r="L2243" s="55"/>
      <c r="M2243" s="55"/>
      <c r="N2243" s="55"/>
      <c r="O2243" s="55"/>
      <c r="P2243" s="55"/>
      <c r="Q2243" s="55"/>
      <c r="R2243" s="55"/>
      <c r="S2243" s="55"/>
      <c r="T2243" s="55"/>
      <c r="U2243" s="55"/>
      <c r="V2243" s="55"/>
      <c r="W2243" s="55"/>
      <c r="X2243" s="55"/>
      <c r="Y2243" s="55"/>
      <c r="Z2243" s="55"/>
      <c r="BR2243" s="161"/>
    </row>
    <row r="2244" spans="12:70" x14ac:dyDescent="0.25">
      <c r="L2244" s="55"/>
      <c r="M2244" s="55"/>
      <c r="N2244" s="55"/>
      <c r="O2244" s="55"/>
      <c r="P2244" s="55"/>
      <c r="Q2244" s="55"/>
      <c r="R2244" s="55"/>
      <c r="S2244" s="55"/>
      <c r="T2244" s="55"/>
      <c r="U2244" s="55"/>
      <c r="V2244" s="55"/>
      <c r="W2244" s="55"/>
      <c r="X2244" s="55"/>
      <c r="Y2244" s="55"/>
      <c r="Z2244" s="55"/>
      <c r="BR2244" s="161"/>
    </row>
    <row r="2245" spans="12:70" x14ac:dyDescent="0.25">
      <c r="L2245" s="55"/>
      <c r="M2245" s="55"/>
      <c r="N2245" s="55"/>
      <c r="O2245" s="55"/>
      <c r="P2245" s="55"/>
      <c r="Q2245" s="55"/>
      <c r="R2245" s="55"/>
      <c r="S2245" s="55"/>
      <c r="T2245" s="55"/>
      <c r="U2245" s="55"/>
      <c r="V2245" s="55"/>
      <c r="W2245" s="55"/>
      <c r="X2245" s="55"/>
      <c r="Y2245" s="55"/>
      <c r="Z2245" s="55"/>
      <c r="BR2245" s="161"/>
    </row>
    <row r="2246" spans="12:70" x14ac:dyDescent="0.25">
      <c r="L2246" s="55"/>
      <c r="M2246" s="55"/>
      <c r="N2246" s="55"/>
      <c r="O2246" s="55"/>
      <c r="P2246" s="55"/>
      <c r="Q2246" s="55"/>
      <c r="R2246" s="55"/>
      <c r="S2246" s="55"/>
      <c r="T2246" s="55"/>
      <c r="U2246" s="55"/>
      <c r="V2246" s="55"/>
      <c r="W2246" s="55"/>
      <c r="X2246" s="55"/>
      <c r="Y2246" s="55"/>
      <c r="Z2246" s="55"/>
      <c r="BR2246" s="161"/>
    </row>
    <row r="2247" spans="12:70" x14ac:dyDescent="0.25">
      <c r="L2247" s="55"/>
      <c r="M2247" s="55"/>
      <c r="N2247" s="55"/>
      <c r="O2247" s="55"/>
      <c r="P2247" s="55"/>
      <c r="Q2247" s="55"/>
      <c r="R2247" s="55"/>
      <c r="S2247" s="55"/>
      <c r="T2247" s="55"/>
      <c r="U2247" s="55"/>
      <c r="V2247" s="55"/>
      <c r="W2247" s="55"/>
      <c r="X2247" s="55"/>
      <c r="Y2247" s="55"/>
      <c r="Z2247" s="55"/>
      <c r="BR2247" s="161"/>
    </row>
    <row r="2248" spans="12:70" x14ac:dyDescent="0.25">
      <c r="L2248" s="55"/>
      <c r="M2248" s="55"/>
      <c r="N2248" s="55"/>
      <c r="O2248" s="55"/>
      <c r="P2248" s="55"/>
      <c r="Q2248" s="55"/>
      <c r="R2248" s="55"/>
      <c r="S2248" s="55"/>
      <c r="T2248" s="55"/>
      <c r="U2248" s="55"/>
      <c r="V2248" s="55"/>
      <c r="W2248" s="55"/>
      <c r="X2248" s="55"/>
      <c r="Y2248" s="55"/>
      <c r="Z2248" s="55"/>
      <c r="BR2248" s="161"/>
    </row>
    <row r="2249" spans="12:70" x14ac:dyDescent="0.25">
      <c r="L2249" s="55"/>
      <c r="M2249" s="55"/>
      <c r="N2249" s="55"/>
      <c r="O2249" s="55"/>
      <c r="P2249" s="55"/>
      <c r="Q2249" s="55"/>
      <c r="R2249" s="55"/>
      <c r="S2249" s="55"/>
      <c r="T2249" s="55"/>
      <c r="U2249" s="55"/>
      <c r="V2249" s="55"/>
      <c r="W2249" s="55"/>
      <c r="X2249" s="55"/>
      <c r="Y2249" s="55"/>
      <c r="Z2249" s="55"/>
      <c r="BR2249" s="161"/>
    </row>
    <row r="2250" spans="12:70" x14ac:dyDescent="0.25">
      <c r="L2250" s="55"/>
      <c r="M2250" s="55"/>
      <c r="N2250" s="55"/>
      <c r="O2250" s="55"/>
      <c r="P2250" s="55"/>
      <c r="Q2250" s="55"/>
      <c r="R2250" s="55"/>
      <c r="S2250" s="55"/>
      <c r="T2250" s="55"/>
      <c r="U2250" s="55"/>
      <c r="V2250" s="55"/>
      <c r="W2250" s="55"/>
      <c r="X2250" s="55"/>
      <c r="Y2250" s="55"/>
      <c r="Z2250" s="55"/>
      <c r="BR2250" s="161"/>
    </row>
    <row r="2251" spans="12:70" x14ac:dyDescent="0.25">
      <c r="L2251" s="55"/>
      <c r="M2251" s="55"/>
      <c r="N2251" s="55"/>
      <c r="O2251" s="55"/>
      <c r="P2251" s="55"/>
      <c r="Q2251" s="55"/>
      <c r="R2251" s="55"/>
      <c r="S2251" s="55"/>
      <c r="T2251" s="55"/>
      <c r="U2251" s="55"/>
      <c r="V2251" s="55"/>
      <c r="W2251" s="55"/>
      <c r="X2251" s="55"/>
      <c r="Y2251" s="55"/>
      <c r="Z2251" s="55"/>
      <c r="BR2251" s="161"/>
    </row>
    <row r="2252" spans="12:70" x14ac:dyDescent="0.25">
      <c r="L2252" s="55"/>
      <c r="M2252" s="55"/>
      <c r="N2252" s="55"/>
      <c r="O2252" s="55"/>
      <c r="P2252" s="55"/>
      <c r="Q2252" s="55"/>
      <c r="R2252" s="55"/>
      <c r="S2252" s="55"/>
      <c r="T2252" s="55"/>
      <c r="U2252" s="55"/>
      <c r="V2252" s="55"/>
      <c r="W2252" s="55"/>
      <c r="X2252" s="55"/>
      <c r="Y2252" s="55"/>
      <c r="Z2252" s="55"/>
      <c r="BR2252" s="161"/>
    </row>
    <row r="2253" spans="12:70" x14ac:dyDescent="0.25">
      <c r="L2253" s="55"/>
      <c r="M2253" s="55"/>
      <c r="N2253" s="55"/>
      <c r="O2253" s="55"/>
      <c r="P2253" s="55"/>
      <c r="Q2253" s="55"/>
      <c r="R2253" s="55"/>
      <c r="S2253" s="55"/>
      <c r="T2253" s="55"/>
      <c r="U2253" s="55"/>
      <c r="V2253" s="55"/>
      <c r="W2253" s="55"/>
      <c r="X2253" s="55"/>
      <c r="Y2253" s="55"/>
      <c r="Z2253" s="55"/>
      <c r="BR2253" s="161"/>
    </row>
    <row r="2254" spans="12:70" x14ac:dyDescent="0.25">
      <c r="L2254" s="55"/>
      <c r="M2254" s="55"/>
      <c r="N2254" s="55"/>
      <c r="O2254" s="55"/>
      <c r="P2254" s="55"/>
      <c r="Q2254" s="55"/>
      <c r="R2254" s="55"/>
      <c r="S2254" s="55"/>
      <c r="T2254" s="55"/>
      <c r="U2254" s="55"/>
      <c r="V2254" s="55"/>
      <c r="W2254" s="55"/>
      <c r="X2254" s="55"/>
      <c r="Y2254" s="55"/>
      <c r="Z2254" s="55"/>
      <c r="BR2254" s="161"/>
    </row>
    <row r="2255" spans="12:70" x14ac:dyDescent="0.25">
      <c r="L2255" s="55"/>
      <c r="M2255" s="55"/>
      <c r="N2255" s="55"/>
      <c r="O2255" s="55"/>
      <c r="P2255" s="55"/>
      <c r="Q2255" s="55"/>
      <c r="R2255" s="55"/>
      <c r="S2255" s="55"/>
      <c r="T2255" s="55"/>
      <c r="U2255" s="55"/>
      <c r="V2255" s="55"/>
      <c r="W2255" s="55"/>
      <c r="X2255" s="55"/>
      <c r="Y2255" s="55"/>
      <c r="Z2255" s="55"/>
      <c r="BR2255" s="161"/>
    </row>
    <row r="2256" spans="12:70" x14ac:dyDescent="0.25">
      <c r="L2256" s="55"/>
      <c r="M2256" s="55"/>
      <c r="N2256" s="55"/>
      <c r="O2256" s="55"/>
      <c r="P2256" s="55"/>
      <c r="Q2256" s="55"/>
      <c r="R2256" s="55"/>
      <c r="S2256" s="55"/>
      <c r="T2256" s="55"/>
      <c r="U2256" s="55"/>
      <c r="V2256" s="55"/>
      <c r="W2256" s="55"/>
      <c r="X2256" s="55"/>
      <c r="Y2256" s="55"/>
      <c r="Z2256" s="55"/>
      <c r="BR2256" s="161"/>
    </row>
    <row r="2257" spans="12:70" x14ac:dyDescent="0.25">
      <c r="L2257" s="55"/>
      <c r="M2257" s="55"/>
      <c r="N2257" s="55"/>
      <c r="O2257" s="55"/>
      <c r="P2257" s="55"/>
      <c r="Q2257" s="55"/>
      <c r="R2257" s="55"/>
      <c r="S2257" s="55"/>
      <c r="T2257" s="55"/>
      <c r="U2257" s="55"/>
      <c r="V2257" s="55"/>
      <c r="W2257" s="55"/>
      <c r="X2257" s="55"/>
      <c r="Y2257" s="55"/>
      <c r="Z2257" s="55"/>
      <c r="BR2257" s="161"/>
    </row>
    <row r="2258" spans="12:70" x14ac:dyDescent="0.25">
      <c r="L2258" s="55"/>
      <c r="M2258" s="55"/>
      <c r="N2258" s="55"/>
      <c r="O2258" s="55"/>
      <c r="P2258" s="55"/>
      <c r="Q2258" s="55"/>
      <c r="R2258" s="55"/>
      <c r="S2258" s="55"/>
      <c r="T2258" s="55"/>
      <c r="U2258" s="55"/>
      <c r="V2258" s="55"/>
      <c r="W2258" s="55"/>
      <c r="X2258" s="55"/>
      <c r="Y2258" s="55"/>
      <c r="Z2258" s="55"/>
      <c r="BR2258" s="161"/>
    </row>
    <row r="2259" spans="12:70" x14ac:dyDescent="0.25">
      <c r="L2259" s="55"/>
      <c r="M2259" s="55"/>
      <c r="N2259" s="55"/>
      <c r="O2259" s="55"/>
      <c r="P2259" s="55"/>
      <c r="Q2259" s="55"/>
      <c r="R2259" s="55"/>
      <c r="S2259" s="55"/>
      <c r="T2259" s="55"/>
      <c r="U2259" s="55"/>
      <c r="V2259" s="55"/>
      <c r="W2259" s="55"/>
      <c r="X2259" s="55"/>
      <c r="Y2259" s="55"/>
      <c r="Z2259" s="55"/>
      <c r="BR2259" s="161"/>
    </row>
    <row r="2260" spans="12:70" x14ac:dyDescent="0.25">
      <c r="L2260" s="55"/>
      <c r="M2260" s="55"/>
      <c r="N2260" s="55"/>
      <c r="O2260" s="55"/>
      <c r="P2260" s="55"/>
      <c r="Q2260" s="55"/>
      <c r="R2260" s="55"/>
      <c r="S2260" s="55"/>
      <c r="T2260" s="55"/>
      <c r="U2260" s="55"/>
      <c r="V2260" s="55"/>
      <c r="W2260" s="55"/>
      <c r="X2260" s="55"/>
      <c r="Y2260" s="55"/>
      <c r="Z2260" s="55"/>
      <c r="BR2260" s="161"/>
    </row>
    <row r="2261" spans="12:70" x14ac:dyDescent="0.25">
      <c r="L2261" s="55"/>
      <c r="M2261" s="55"/>
      <c r="N2261" s="55"/>
      <c r="O2261" s="55"/>
      <c r="P2261" s="55"/>
      <c r="Q2261" s="55"/>
      <c r="R2261" s="55"/>
      <c r="S2261" s="55"/>
      <c r="T2261" s="55"/>
      <c r="U2261" s="55"/>
      <c r="V2261" s="55"/>
      <c r="W2261" s="55"/>
      <c r="X2261" s="55"/>
      <c r="Y2261" s="55"/>
      <c r="Z2261" s="55"/>
      <c r="BR2261" s="161"/>
    </row>
    <row r="2262" spans="12:70" x14ac:dyDescent="0.25">
      <c r="L2262" s="55"/>
      <c r="M2262" s="55"/>
      <c r="N2262" s="55"/>
      <c r="O2262" s="55"/>
      <c r="P2262" s="55"/>
      <c r="Q2262" s="55"/>
      <c r="R2262" s="55"/>
      <c r="S2262" s="55"/>
      <c r="T2262" s="55"/>
      <c r="U2262" s="55"/>
      <c r="V2262" s="55"/>
      <c r="W2262" s="55"/>
      <c r="X2262" s="55"/>
      <c r="Y2262" s="55"/>
      <c r="Z2262" s="55"/>
      <c r="BR2262" s="161"/>
    </row>
    <row r="2263" spans="12:70" x14ac:dyDescent="0.25">
      <c r="L2263" s="55"/>
      <c r="M2263" s="55"/>
      <c r="N2263" s="55"/>
      <c r="O2263" s="55"/>
      <c r="P2263" s="55"/>
      <c r="Q2263" s="55"/>
      <c r="R2263" s="55"/>
      <c r="S2263" s="55"/>
      <c r="T2263" s="55"/>
      <c r="U2263" s="55"/>
      <c r="V2263" s="55"/>
      <c r="W2263" s="55"/>
      <c r="X2263" s="55"/>
      <c r="Y2263" s="55"/>
      <c r="Z2263" s="55"/>
      <c r="BR2263" s="161"/>
    </row>
    <row r="2264" spans="12:70" x14ac:dyDescent="0.25">
      <c r="L2264" s="55"/>
      <c r="M2264" s="55"/>
      <c r="N2264" s="55"/>
      <c r="O2264" s="55"/>
      <c r="P2264" s="55"/>
      <c r="Q2264" s="55"/>
      <c r="R2264" s="55"/>
      <c r="S2264" s="55"/>
      <c r="T2264" s="55"/>
      <c r="U2264" s="55"/>
      <c r="V2264" s="55"/>
      <c r="W2264" s="55"/>
      <c r="X2264" s="55"/>
      <c r="Y2264" s="55"/>
      <c r="Z2264" s="55"/>
      <c r="BR2264" s="161"/>
    </row>
    <row r="2265" spans="12:70" x14ac:dyDescent="0.25">
      <c r="L2265" s="55"/>
      <c r="M2265" s="55"/>
      <c r="N2265" s="55"/>
      <c r="O2265" s="55"/>
      <c r="P2265" s="55"/>
      <c r="Q2265" s="55"/>
      <c r="R2265" s="55"/>
      <c r="S2265" s="55"/>
      <c r="T2265" s="55"/>
      <c r="U2265" s="55"/>
      <c r="V2265" s="55"/>
      <c r="W2265" s="55"/>
      <c r="X2265" s="55"/>
      <c r="Y2265" s="55"/>
      <c r="Z2265" s="55"/>
      <c r="BR2265" s="161"/>
    </row>
    <row r="2266" spans="12:70" x14ac:dyDescent="0.25">
      <c r="L2266" s="55"/>
      <c r="M2266" s="55"/>
      <c r="N2266" s="55"/>
      <c r="O2266" s="55"/>
      <c r="P2266" s="55"/>
      <c r="Q2266" s="55"/>
      <c r="R2266" s="55"/>
      <c r="S2266" s="55"/>
      <c r="T2266" s="55"/>
      <c r="U2266" s="55"/>
      <c r="V2266" s="55"/>
      <c r="W2266" s="55"/>
      <c r="X2266" s="55"/>
      <c r="Y2266" s="55"/>
      <c r="Z2266" s="55"/>
      <c r="BR2266" s="161"/>
    </row>
    <row r="2267" spans="12:70" x14ac:dyDescent="0.25">
      <c r="L2267" s="55"/>
      <c r="M2267" s="55"/>
      <c r="N2267" s="55"/>
      <c r="O2267" s="55"/>
      <c r="P2267" s="55"/>
      <c r="Q2267" s="55"/>
      <c r="R2267" s="55"/>
      <c r="S2267" s="55"/>
      <c r="T2267" s="55"/>
      <c r="U2267" s="55"/>
      <c r="V2267" s="55"/>
      <c r="W2267" s="55"/>
      <c r="X2267" s="55"/>
      <c r="Y2267" s="55"/>
      <c r="Z2267" s="55"/>
      <c r="BR2267" s="161"/>
    </row>
    <row r="2268" spans="12:70" x14ac:dyDescent="0.25">
      <c r="L2268" s="55"/>
      <c r="M2268" s="55"/>
      <c r="N2268" s="55"/>
      <c r="O2268" s="55"/>
      <c r="P2268" s="55"/>
      <c r="Q2268" s="55"/>
      <c r="R2268" s="55"/>
      <c r="S2268" s="55"/>
      <c r="T2268" s="55"/>
      <c r="U2268" s="55"/>
      <c r="V2268" s="55"/>
      <c r="W2268" s="55"/>
      <c r="X2268" s="55"/>
      <c r="Y2268" s="55"/>
      <c r="Z2268" s="55"/>
      <c r="BR2268" s="161"/>
    </row>
    <row r="2269" spans="12:70" x14ac:dyDescent="0.25">
      <c r="L2269" s="55"/>
      <c r="M2269" s="55"/>
      <c r="N2269" s="55"/>
      <c r="O2269" s="55"/>
      <c r="P2269" s="55"/>
      <c r="Q2269" s="55"/>
      <c r="R2269" s="55"/>
      <c r="S2269" s="55"/>
      <c r="T2269" s="55"/>
      <c r="U2269" s="55"/>
      <c r="V2269" s="55"/>
      <c r="W2269" s="55"/>
      <c r="X2269" s="55"/>
      <c r="Y2269" s="55"/>
      <c r="Z2269" s="55"/>
      <c r="BR2269" s="161"/>
    </row>
    <row r="2270" spans="12:70" x14ac:dyDescent="0.25">
      <c r="L2270" s="55"/>
      <c r="M2270" s="55"/>
      <c r="N2270" s="55"/>
      <c r="O2270" s="55"/>
      <c r="P2270" s="55"/>
      <c r="Q2270" s="55"/>
      <c r="R2270" s="55"/>
      <c r="S2270" s="55"/>
      <c r="T2270" s="55"/>
      <c r="U2270" s="55"/>
      <c r="V2270" s="55"/>
      <c r="W2270" s="55"/>
      <c r="X2270" s="55"/>
      <c r="Y2270" s="55"/>
      <c r="Z2270" s="55"/>
      <c r="BR2270" s="161"/>
    </row>
    <row r="2271" spans="12:70" x14ac:dyDescent="0.25">
      <c r="L2271" s="55"/>
      <c r="M2271" s="55"/>
      <c r="N2271" s="55"/>
      <c r="O2271" s="55"/>
      <c r="P2271" s="55"/>
      <c r="Q2271" s="55"/>
      <c r="R2271" s="55"/>
      <c r="S2271" s="55"/>
      <c r="T2271" s="55"/>
      <c r="U2271" s="55"/>
      <c r="V2271" s="55"/>
      <c r="W2271" s="55"/>
      <c r="X2271" s="55"/>
      <c r="Y2271" s="55"/>
      <c r="Z2271" s="55"/>
      <c r="BR2271" s="161"/>
    </row>
    <row r="2272" spans="12:70" x14ac:dyDescent="0.25">
      <c r="L2272" s="55"/>
      <c r="M2272" s="55"/>
      <c r="N2272" s="55"/>
      <c r="O2272" s="55"/>
      <c r="P2272" s="55"/>
      <c r="Q2272" s="55"/>
      <c r="R2272" s="55"/>
      <c r="S2272" s="55"/>
      <c r="T2272" s="55"/>
      <c r="U2272" s="55"/>
      <c r="V2272" s="55"/>
      <c r="W2272" s="55"/>
      <c r="X2272" s="55"/>
      <c r="Y2272" s="55"/>
      <c r="Z2272" s="55"/>
      <c r="BR2272" s="161"/>
    </row>
    <row r="2273" spans="12:70" x14ac:dyDescent="0.25">
      <c r="L2273" s="55"/>
      <c r="M2273" s="55"/>
      <c r="N2273" s="55"/>
      <c r="O2273" s="55"/>
      <c r="P2273" s="55"/>
      <c r="Q2273" s="55"/>
      <c r="R2273" s="55"/>
      <c r="S2273" s="55"/>
      <c r="T2273" s="55"/>
      <c r="U2273" s="55"/>
      <c r="V2273" s="55"/>
      <c r="W2273" s="55"/>
      <c r="X2273" s="55"/>
      <c r="Y2273" s="55"/>
      <c r="Z2273" s="55"/>
      <c r="BR2273" s="161"/>
    </row>
    <row r="2274" spans="12:70" x14ac:dyDescent="0.25">
      <c r="L2274" s="55"/>
      <c r="M2274" s="55"/>
      <c r="N2274" s="55"/>
      <c r="O2274" s="55"/>
      <c r="P2274" s="55"/>
      <c r="Q2274" s="55"/>
      <c r="R2274" s="55"/>
      <c r="S2274" s="55"/>
      <c r="T2274" s="55"/>
      <c r="U2274" s="55"/>
      <c r="V2274" s="55"/>
      <c r="W2274" s="55"/>
      <c r="X2274" s="55"/>
      <c r="Y2274" s="55"/>
      <c r="Z2274" s="55"/>
      <c r="BR2274" s="161"/>
    </row>
    <row r="2275" spans="12:70" x14ac:dyDescent="0.25">
      <c r="L2275" s="55"/>
      <c r="M2275" s="55"/>
      <c r="N2275" s="55"/>
      <c r="O2275" s="55"/>
      <c r="P2275" s="55"/>
      <c r="Q2275" s="55"/>
      <c r="R2275" s="55"/>
      <c r="S2275" s="55"/>
      <c r="T2275" s="55"/>
      <c r="U2275" s="55"/>
      <c r="V2275" s="55"/>
      <c r="W2275" s="55"/>
      <c r="X2275" s="55"/>
      <c r="Y2275" s="55"/>
      <c r="Z2275" s="55"/>
      <c r="BR2275" s="161"/>
    </row>
    <row r="2276" spans="12:70" x14ac:dyDescent="0.25">
      <c r="L2276" s="55"/>
      <c r="M2276" s="55"/>
      <c r="N2276" s="55"/>
      <c r="O2276" s="55"/>
      <c r="P2276" s="55"/>
      <c r="Q2276" s="55"/>
      <c r="R2276" s="55"/>
      <c r="S2276" s="55"/>
      <c r="T2276" s="55"/>
      <c r="U2276" s="55"/>
      <c r="V2276" s="55"/>
      <c r="W2276" s="55"/>
      <c r="X2276" s="55"/>
      <c r="Y2276" s="55"/>
      <c r="Z2276" s="55"/>
      <c r="BR2276" s="161"/>
    </row>
    <row r="2277" spans="12:70" x14ac:dyDescent="0.25">
      <c r="L2277" s="55"/>
      <c r="M2277" s="55"/>
      <c r="N2277" s="55"/>
      <c r="O2277" s="55"/>
      <c r="P2277" s="55"/>
      <c r="Q2277" s="55"/>
      <c r="R2277" s="55"/>
      <c r="S2277" s="55"/>
      <c r="T2277" s="55"/>
      <c r="U2277" s="55"/>
      <c r="V2277" s="55"/>
      <c r="W2277" s="55"/>
      <c r="X2277" s="55"/>
      <c r="Y2277" s="55"/>
      <c r="Z2277" s="55"/>
      <c r="BR2277" s="161"/>
    </row>
    <row r="2278" spans="12:70" x14ac:dyDescent="0.25">
      <c r="L2278" s="55"/>
      <c r="M2278" s="55"/>
      <c r="N2278" s="55"/>
      <c r="O2278" s="55"/>
      <c r="P2278" s="55"/>
      <c r="Q2278" s="55"/>
      <c r="R2278" s="55"/>
      <c r="S2278" s="55"/>
      <c r="T2278" s="55"/>
      <c r="U2278" s="55"/>
      <c r="V2278" s="55"/>
      <c r="W2278" s="55"/>
      <c r="X2278" s="55"/>
      <c r="Y2278" s="55"/>
      <c r="Z2278" s="55"/>
      <c r="BR2278" s="161"/>
    </row>
    <row r="2279" spans="12:70" x14ac:dyDescent="0.25">
      <c r="L2279" s="55"/>
      <c r="M2279" s="55"/>
      <c r="N2279" s="55"/>
      <c r="O2279" s="55"/>
      <c r="P2279" s="55"/>
      <c r="Q2279" s="55"/>
      <c r="R2279" s="55"/>
      <c r="S2279" s="55"/>
      <c r="T2279" s="55"/>
      <c r="U2279" s="55"/>
      <c r="V2279" s="55"/>
      <c r="W2279" s="55"/>
      <c r="X2279" s="55"/>
      <c r="Y2279" s="55"/>
      <c r="Z2279" s="55"/>
      <c r="BR2279" s="161"/>
    </row>
    <row r="2280" spans="12:70" x14ac:dyDescent="0.25">
      <c r="L2280" s="55"/>
      <c r="M2280" s="55"/>
      <c r="N2280" s="55"/>
      <c r="O2280" s="55"/>
      <c r="P2280" s="55"/>
      <c r="Q2280" s="55"/>
      <c r="R2280" s="55"/>
      <c r="S2280" s="55"/>
      <c r="T2280" s="55"/>
      <c r="U2280" s="55"/>
      <c r="V2280" s="55"/>
      <c r="W2280" s="55"/>
      <c r="X2280" s="55"/>
      <c r="Y2280" s="55"/>
      <c r="Z2280" s="55"/>
      <c r="BR2280" s="161"/>
    </row>
    <row r="2281" spans="12:70" x14ac:dyDescent="0.25">
      <c r="L2281" s="55"/>
      <c r="M2281" s="55"/>
      <c r="N2281" s="55"/>
      <c r="O2281" s="55"/>
      <c r="P2281" s="55"/>
      <c r="Q2281" s="55"/>
      <c r="R2281" s="55"/>
      <c r="S2281" s="55"/>
      <c r="T2281" s="55"/>
      <c r="U2281" s="55"/>
      <c r="V2281" s="55"/>
      <c r="W2281" s="55"/>
      <c r="X2281" s="55"/>
      <c r="Y2281" s="55"/>
      <c r="Z2281" s="55"/>
      <c r="BR2281" s="161"/>
    </row>
    <row r="2282" spans="12:70" x14ac:dyDescent="0.25">
      <c r="L2282" s="55"/>
      <c r="M2282" s="55"/>
      <c r="N2282" s="55"/>
      <c r="O2282" s="55"/>
      <c r="P2282" s="55"/>
      <c r="Q2282" s="55"/>
      <c r="R2282" s="55"/>
      <c r="S2282" s="55"/>
      <c r="T2282" s="55"/>
      <c r="U2282" s="55"/>
      <c r="V2282" s="55"/>
      <c r="W2282" s="55"/>
      <c r="X2282" s="55"/>
      <c r="Y2282" s="55"/>
      <c r="Z2282" s="55"/>
      <c r="BR2282" s="161"/>
    </row>
    <row r="2283" spans="12:70" x14ac:dyDescent="0.25">
      <c r="L2283" s="55"/>
      <c r="M2283" s="55"/>
      <c r="N2283" s="55"/>
      <c r="O2283" s="55"/>
      <c r="P2283" s="55"/>
      <c r="Q2283" s="55"/>
      <c r="R2283" s="55"/>
      <c r="S2283" s="55"/>
      <c r="T2283" s="55"/>
      <c r="U2283" s="55"/>
      <c r="V2283" s="55"/>
      <c r="W2283" s="55"/>
      <c r="X2283" s="55"/>
      <c r="Y2283" s="55"/>
      <c r="Z2283" s="55"/>
      <c r="BR2283" s="161"/>
    </row>
    <row r="2284" spans="12:70" x14ac:dyDescent="0.25">
      <c r="L2284" s="55"/>
      <c r="M2284" s="55"/>
      <c r="N2284" s="55"/>
      <c r="O2284" s="55"/>
      <c r="P2284" s="55"/>
      <c r="Q2284" s="55"/>
      <c r="R2284" s="55"/>
      <c r="S2284" s="55"/>
      <c r="T2284" s="55"/>
      <c r="U2284" s="55"/>
      <c r="V2284" s="55"/>
      <c r="W2284" s="55"/>
      <c r="X2284" s="55"/>
      <c r="Y2284" s="55"/>
      <c r="Z2284" s="55"/>
      <c r="BR2284" s="161"/>
    </row>
    <row r="2285" spans="12:70" x14ac:dyDescent="0.25">
      <c r="L2285" s="55"/>
      <c r="M2285" s="55"/>
      <c r="N2285" s="55"/>
      <c r="O2285" s="55"/>
      <c r="P2285" s="55"/>
      <c r="Q2285" s="55"/>
      <c r="R2285" s="55"/>
      <c r="S2285" s="55"/>
      <c r="T2285" s="55"/>
      <c r="U2285" s="55"/>
      <c r="V2285" s="55"/>
      <c r="W2285" s="55"/>
      <c r="X2285" s="55"/>
      <c r="Y2285" s="55"/>
      <c r="Z2285" s="55"/>
      <c r="BR2285" s="161"/>
    </row>
    <row r="2286" spans="12:70" x14ac:dyDescent="0.25">
      <c r="L2286" s="55"/>
      <c r="M2286" s="55"/>
      <c r="N2286" s="55"/>
      <c r="O2286" s="55"/>
      <c r="P2286" s="55"/>
      <c r="Q2286" s="55"/>
      <c r="R2286" s="55"/>
      <c r="S2286" s="55"/>
      <c r="T2286" s="55"/>
      <c r="U2286" s="55"/>
      <c r="V2286" s="55"/>
      <c r="W2286" s="55"/>
      <c r="X2286" s="55"/>
      <c r="Y2286" s="55"/>
      <c r="Z2286" s="55"/>
      <c r="BR2286" s="161"/>
    </row>
    <row r="2287" spans="12:70" x14ac:dyDescent="0.25">
      <c r="L2287" s="55"/>
      <c r="M2287" s="55"/>
      <c r="N2287" s="55"/>
      <c r="O2287" s="55"/>
      <c r="P2287" s="55"/>
      <c r="Q2287" s="55"/>
      <c r="R2287" s="55"/>
      <c r="S2287" s="55"/>
      <c r="T2287" s="55"/>
      <c r="U2287" s="55"/>
      <c r="V2287" s="55"/>
      <c r="W2287" s="55"/>
      <c r="X2287" s="55"/>
      <c r="Y2287" s="55"/>
      <c r="Z2287" s="55"/>
      <c r="BR2287" s="161"/>
    </row>
    <row r="2288" spans="12:70" x14ac:dyDescent="0.25">
      <c r="L2288" s="55"/>
      <c r="M2288" s="55"/>
      <c r="N2288" s="55"/>
      <c r="O2288" s="55"/>
      <c r="P2288" s="55"/>
      <c r="Q2288" s="55"/>
      <c r="R2288" s="55"/>
      <c r="S2288" s="55"/>
      <c r="T2288" s="55"/>
      <c r="U2288" s="55"/>
      <c r="V2288" s="55"/>
      <c r="W2288" s="55"/>
      <c r="X2288" s="55"/>
      <c r="Y2288" s="55"/>
      <c r="Z2288" s="55"/>
      <c r="BR2288" s="161"/>
    </row>
    <row r="2289" spans="12:70" x14ac:dyDescent="0.25">
      <c r="L2289" s="55"/>
      <c r="M2289" s="55"/>
      <c r="N2289" s="55"/>
      <c r="O2289" s="55"/>
      <c r="P2289" s="55"/>
      <c r="Q2289" s="55"/>
      <c r="R2289" s="55"/>
      <c r="S2289" s="55"/>
      <c r="T2289" s="55"/>
      <c r="U2289" s="55"/>
      <c r="V2289" s="55"/>
      <c r="W2289" s="55"/>
      <c r="X2289" s="55"/>
      <c r="Y2289" s="55"/>
      <c r="Z2289" s="55"/>
      <c r="BR2289" s="161"/>
    </row>
    <row r="2290" spans="12:70" x14ac:dyDescent="0.25">
      <c r="L2290" s="55"/>
      <c r="M2290" s="55"/>
      <c r="N2290" s="55"/>
      <c r="O2290" s="55"/>
      <c r="P2290" s="55"/>
      <c r="Q2290" s="55"/>
      <c r="R2290" s="55"/>
      <c r="S2290" s="55"/>
      <c r="T2290" s="55"/>
      <c r="U2290" s="55"/>
      <c r="V2290" s="55"/>
      <c r="W2290" s="55"/>
      <c r="X2290" s="55"/>
      <c r="Y2290" s="55"/>
      <c r="Z2290" s="55"/>
      <c r="BR2290" s="161"/>
    </row>
    <row r="2291" spans="12:70" x14ac:dyDescent="0.25">
      <c r="L2291" s="55"/>
      <c r="M2291" s="55"/>
      <c r="N2291" s="55"/>
      <c r="O2291" s="55"/>
      <c r="P2291" s="55"/>
      <c r="Q2291" s="55"/>
      <c r="R2291" s="55"/>
      <c r="S2291" s="55"/>
      <c r="T2291" s="55"/>
      <c r="U2291" s="55"/>
      <c r="V2291" s="55"/>
      <c r="W2291" s="55"/>
      <c r="X2291" s="55"/>
      <c r="Y2291" s="55"/>
      <c r="Z2291" s="55"/>
      <c r="BR2291" s="161"/>
    </row>
    <row r="2292" spans="12:70" x14ac:dyDescent="0.25">
      <c r="L2292" s="55"/>
      <c r="M2292" s="55"/>
      <c r="N2292" s="55"/>
      <c r="O2292" s="55"/>
      <c r="P2292" s="55"/>
      <c r="Q2292" s="55"/>
      <c r="R2292" s="55"/>
      <c r="S2292" s="55"/>
      <c r="T2292" s="55"/>
      <c r="U2292" s="55"/>
      <c r="V2292" s="55"/>
      <c r="W2292" s="55"/>
      <c r="X2292" s="55"/>
      <c r="Y2292" s="55"/>
      <c r="Z2292" s="55"/>
      <c r="BR2292" s="161"/>
    </row>
    <row r="2293" spans="12:70" x14ac:dyDescent="0.25">
      <c r="L2293" s="55"/>
      <c r="M2293" s="55"/>
      <c r="N2293" s="55"/>
      <c r="O2293" s="55"/>
      <c r="P2293" s="55"/>
      <c r="Q2293" s="55"/>
      <c r="R2293" s="55"/>
      <c r="S2293" s="55"/>
      <c r="T2293" s="55"/>
      <c r="U2293" s="55"/>
      <c r="V2293" s="55"/>
      <c r="W2293" s="55"/>
      <c r="X2293" s="55"/>
      <c r="Y2293" s="55"/>
      <c r="Z2293" s="55"/>
      <c r="BR2293" s="161"/>
    </row>
    <row r="2294" spans="12:70" x14ac:dyDescent="0.25">
      <c r="L2294" s="55"/>
      <c r="M2294" s="55"/>
      <c r="N2294" s="55"/>
      <c r="O2294" s="55"/>
      <c r="P2294" s="55"/>
      <c r="Q2294" s="55"/>
      <c r="R2294" s="55"/>
      <c r="S2294" s="55"/>
      <c r="T2294" s="55"/>
      <c r="U2294" s="55"/>
      <c r="V2294" s="55"/>
      <c r="W2294" s="55"/>
      <c r="X2294" s="55"/>
      <c r="Y2294" s="55"/>
      <c r="Z2294" s="55"/>
      <c r="BR2294" s="161"/>
    </row>
    <row r="2295" spans="12:70" x14ac:dyDescent="0.25">
      <c r="L2295" s="55"/>
      <c r="M2295" s="55"/>
      <c r="N2295" s="55"/>
      <c r="O2295" s="55"/>
      <c r="P2295" s="55"/>
      <c r="Q2295" s="55"/>
      <c r="R2295" s="55"/>
      <c r="S2295" s="55"/>
      <c r="T2295" s="55"/>
      <c r="U2295" s="55"/>
      <c r="V2295" s="55"/>
      <c r="W2295" s="55"/>
      <c r="X2295" s="55"/>
      <c r="Y2295" s="55"/>
      <c r="Z2295" s="55"/>
      <c r="BR2295" s="161"/>
    </row>
    <row r="2296" spans="12:70" x14ac:dyDescent="0.25">
      <c r="L2296" s="55"/>
      <c r="M2296" s="55"/>
      <c r="N2296" s="55"/>
      <c r="O2296" s="55"/>
      <c r="P2296" s="55"/>
      <c r="Q2296" s="55"/>
      <c r="R2296" s="55"/>
      <c r="S2296" s="55"/>
      <c r="T2296" s="55"/>
      <c r="U2296" s="55"/>
      <c r="V2296" s="55"/>
      <c r="W2296" s="55"/>
      <c r="X2296" s="55"/>
      <c r="Y2296" s="55"/>
      <c r="Z2296" s="55"/>
      <c r="BR2296" s="161"/>
    </row>
    <row r="2297" spans="12:70" x14ac:dyDescent="0.25">
      <c r="L2297" s="55"/>
      <c r="M2297" s="55"/>
      <c r="N2297" s="55"/>
      <c r="O2297" s="55"/>
      <c r="P2297" s="55"/>
      <c r="Q2297" s="55"/>
      <c r="R2297" s="55"/>
      <c r="S2297" s="55"/>
      <c r="T2297" s="55"/>
      <c r="U2297" s="55"/>
      <c r="V2297" s="55"/>
      <c r="W2297" s="55"/>
      <c r="X2297" s="55"/>
      <c r="Y2297" s="55"/>
      <c r="Z2297" s="55"/>
      <c r="BR2297" s="161"/>
    </row>
    <row r="2298" spans="12:70" x14ac:dyDescent="0.25">
      <c r="L2298" s="55"/>
      <c r="M2298" s="55"/>
      <c r="N2298" s="55"/>
      <c r="O2298" s="55"/>
      <c r="P2298" s="55"/>
      <c r="Q2298" s="55"/>
      <c r="R2298" s="55"/>
      <c r="S2298" s="55"/>
      <c r="T2298" s="55"/>
      <c r="U2298" s="55"/>
      <c r="V2298" s="55"/>
      <c r="W2298" s="55"/>
      <c r="X2298" s="55"/>
      <c r="Y2298" s="55"/>
      <c r="Z2298" s="55"/>
      <c r="BR2298" s="161"/>
    </row>
    <row r="2299" spans="12:70" x14ac:dyDescent="0.25">
      <c r="L2299" s="55"/>
      <c r="M2299" s="55"/>
      <c r="N2299" s="55"/>
      <c r="O2299" s="55"/>
      <c r="P2299" s="55"/>
      <c r="Q2299" s="55"/>
      <c r="R2299" s="55"/>
      <c r="S2299" s="55"/>
      <c r="T2299" s="55"/>
      <c r="U2299" s="55"/>
      <c r="V2299" s="55"/>
      <c r="W2299" s="55"/>
      <c r="X2299" s="55"/>
      <c r="Y2299" s="55"/>
      <c r="Z2299" s="55"/>
      <c r="BR2299" s="161"/>
    </row>
    <row r="2300" spans="12:70" x14ac:dyDescent="0.25">
      <c r="L2300" s="55"/>
      <c r="M2300" s="55"/>
      <c r="N2300" s="55"/>
      <c r="O2300" s="55"/>
      <c r="P2300" s="55"/>
      <c r="Q2300" s="55"/>
      <c r="R2300" s="55"/>
      <c r="S2300" s="55"/>
      <c r="T2300" s="55"/>
      <c r="U2300" s="55"/>
      <c r="V2300" s="55"/>
      <c r="W2300" s="55"/>
      <c r="X2300" s="55"/>
      <c r="Y2300" s="55"/>
      <c r="Z2300" s="55"/>
      <c r="BR2300" s="161"/>
    </row>
    <row r="2301" spans="12:70" x14ac:dyDescent="0.25">
      <c r="L2301" s="55"/>
      <c r="M2301" s="55"/>
      <c r="N2301" s="55"/>
      <c r="O2301" s="55"/>
      <c r="P2301" s="55"/>
      <c r="Q2301" s="55"/>
      <c r="R2301" s="55"/>
      <c r="S2301" s="55"/>
      <c r="T2301" s="55"/>
      <c r="U2301" s="55"/>
      <c r="V2301" s="55"/>
      <c r="W2301" s="55"/>
      <c r="X2301" s="55"/>
      <c r="Y2301" s="55"/>
      <c r="Z2301" s="55"/>
      <c r="BR2301" s="161"/>
    </row>
    <row r="2302" spans="12:70" x14ac:dyDescent="0.25">
      <c r="L2302" s="55"/>
      <c r="M2302" s="55"/>
      <c r="N2302" s="55"/>
      <c r="O2302" s="55"/>
      <c r="P2302" s="55"/>
      <c r="Q2302" s="55"/>
      <c r="R2302" s="55"/>
      <c r="S2302" s="55"/>
      <c r="T2302" s="55"/>
      <c r="U2302" s="55"/>
      <c r="V2302" s="55"/>
      <c r="W2302" s="55"/>
      <c r="X2302" s="55"/>
      <c r="Y2302" s="55"/>
      <c r="Z2302" s="55"/>
      <c r="BR2302" s="161"/>
    </row>
    <row r="2303" spans="12:70" x14ac:dyDescent="0.25">
      <c r="L2303" s="55"/>
      <c r="M2303" s="55"/>
      <c r="N2303" s="55"/>
      <c r="O2303" s="55"/>
      <c r="P2303" s="55"/>
      <c r="Q2303" s="55"/>
      <c r="R2303" s="55"/>
      <c r="S2303" s="55"/>
      <c r="T2303" s="55"/>
      <c r="U2303" s="55"/>
      <c r="V2303" s="55"/>
      <c r="W2303" s="55"/>
      <c r="X2303" s="55"/>
      <c r="Y2303" s="55"/>
      <c r="Z2303" s="55"/>
      <c r="BR2303" s="161"/>
    </row>
    <row r="2304" spans="12:70" x14ac:dyDescent="0.25">
      <c r="L2304" s="55"/>
      <c r="M2304" s="55"/>
      <c r="N2304" s="55"/>
      <c r="O2304" s="55"/>
      <c r="P2304" s="55"/>
      <c r="Q2304" s="55"/>
      <c r="R2304" s="55"/>
      <c r="S2304" s="55"/>
      <c r="T2304" s="55"/>
      <c r="U2304" s="55"/>
      <c r="V2304" s="55"/>
      <c r="W2304" s="55"/>
      <c r="X2304" s="55"/>
      <c r="Y2304" s="55"/>
      <c r="Z2304" s="55"/>
      <c r="BR2304" s="161"/>
    </row>
    <row r="2305" spans="12:70" x14ac:dyDescent="0.25">
      <c r="L2305" s="55"/>
      <c r="M2305" s="55"/>
      <c r="N2305" s="55"/>
      <c r="O2305" s="55"/>
      <c r="P2305" s="55"/>
      <c r="Q2305" s="55"/>
      <c r="R2305" s="55"/>
      <c r="S2305" s="55"/>
      <c r="T2305" s="55"/>
      <c r="U2305" s="55"/>
      <c r="V2305" s="55"/>
      <c r="W2305" s="55"/>
      <c r="X2305" s="55"/>
      <c r="Y2305" s="55"/>
      <c r="Z2305" s="55"/>
      <c r="BR2305" s="161"/>
    </row>
    <row r="2306" spans="12:70" x14ac:dyDescent="0.25">
      <c r="L2306" s="55"/>
      <c r="M2306" s="55"/>
      <c r="N2306" s="55"/>
      <c r="O2306" s="55"/>
      <c r="P2306" s="55"/>
      <c r="Q2306" s="55"/>
      <c r="R2306" s="55"/>
      <c r="S2306" s="55"/>
      <c r="T2306" s="55"/>
      <c r="U2306" s="55"/>
      <c r="V2306" s="55"/>
      <c r="W2306" s="55"/>
      <c r="X2306" s="55"/>
      <c r="Y2306" s="55"/>
      <c r="Z2306" s="55"/>
      <c r="BR2306" s="161"/>
    </row>
    <row r="2307" spans="12:70" x14ac:dyDescent="0.25">
      <c r="L2307" s="55"/>
      <c r="M2307" s="55"/>
      <c r="N2307" s="55"/>
      <c r="O2307" s="55"/>
      <c r="P2307" s="55"/>
      <c r="Q2307" s="55"/>
      <c r="R2307" s="55"/>
      <c r="S2307" s="55"/>
      <c r="T2307" s="55"/>
      <c r="U2307" s="55"/>
      <c r="V2307" s="55"/>
      <c r="W2307" s="55"/>
      <c r="X2307" s="55"/>
      <c r="Y2307" s="55"/>
      <c r="Z2307" s="55"/>
      <c r="BR2307" s="161"/>
    </row>
    <row r="2308" spans="12:70" x14ac:dyDescent="0.25">
      <c r="L2308" s="55"/>
      <c r="M2308" s="55"/>
      <c r="N2308" s="55"/>
      <c r="O2308" s="55"/>
      <c r="P2308" s="55"/>
      <c r="Q2308" s="55"/>
      <c r="R2308" s="55"/>
      <c r="S2308" s="55"/>
      <c r="T2308" s="55"/>
      <c r="U2308" s="55"/>
      <c r="V2308" s="55"/>
      <c r="W2308" s="55"/>
      <c r="X2308" s="55"/>
      <c r="Y2308" s="55"/>
      <c r="Z2308" s="55"/>
      <c r="BR2308" s="161"/>
    </row>
    <row r="2309" spans="12:70" x14ac:dyDescent="0.25">
      <c r="L2309" s="55"/>
      <c r="M2309" s="55"/>
      <c r="N2309" s="55"/>
      <c r="O2309" s="55"/>
      <c r="P2309" s="55"/>
      <c r="Q2309" s="55"/>
      <c r="R2309" s="55"/>
      <c r="S2309" s="55"/>
      <c r="T2309" s="55"/>
      <c r="U2309" s="55"/>
      <c r="V2309" s="55"/>
      <c r="W2309" s="55"/>
      <c r="X2309" s="55"/>
      <c r="Y2309" s="55"/>
      <c r="Z2309" s="55"/>
      <c r="BR2309" s="161"/>
    </row>
    <row r="2310" spans="12:70" x14ac:dyDescent="0.25">
      <c r="L2310" s="55"/>
      <c r="M2310" s="55"/>
      <c r="N2310" s="55"/>
      <c r="O2310" s="55"/>
      <c r="P2310" s="55"/>
      <c r="Q2310" s="55"/>
      <c r="R2310" s="55"/>
      <c r="S2310" s="55"/>
      <c r="T2310" s="55"/>
      <c r="U2310" s="55"/>
      <c r="V2310" s="55"/>
      <c r="W2310" s="55"/>
      <c r="X2310" s="55"/>
      <c r="Y2310" s="55"/>
      <c r="Z2310" s="55"/>
      <c r="BR2310" s="161"/>
    </row>
    <row r="2311" spans="12:70" x14ac:dyDescent="0.25">
      <c r="L2311" s="55"/>
      <c r="M2311" s="55"/>
      <c r="N2311" s="55"/>
      <c r="O2311" s="55"/>
      <c r="P2311" s="55"/>
      <c r="Q2311" s="55"/>
      <c r="R2311" s="55"/>
      <c r="S2311" s="55"/>
      <c r="T2311" s="55"/>
      <c r="U2311" s="55"/>
      <c r="V2311" s="55"/>
      <c r="W2311" s="55"/>
      <c r="X2311" s="55"/>
      <c r="Y2311" s="55"/>
      <c r="Z2311" s="55"/>
      <c r="BR2311" s="161"/>
    </row>
    <row r="2312" spans="12:70" x14ac:dyDescent="0.25">
      <c r="L2312" s="55"/>
      <c r="M2312" s="55"/>
      <c r="N2312" s="55"/>
      <c r="O2312" s="55"/>
      <c r="P2312" s="55"/>
      <c r="Q2312" s="55"/>
      <c r="R2312" s="55"/>
      <c r="S2312" s="55"/>
      <c r="T2312" s="55"/>
      <c r="U2312" s="55"/>
      <c r="V2312" s="55"/>
      <c r="W2312" s="55"/>
      <c r="X2312" s="55"/>
      <c r="Y2312" s="55"/>
      <c r="Z2312" s="55"/>
      <c r="BR2312" s="161"/>
    </row>
    <row r="2313" spans="12:70" x14ac:dyDescent="0.25">
      <c r="L2313" s="55"/>
      <c r="M2313" s="55"/>
      <c r="N2313" s="55"/>
      <c r="O2313" s="55"/>
      <c r="P2313" s="55"/>
      <c r="Q2313" s="55"/>
      <c r="R2313" s="55"/>
      <c r="S2313" s="55"/>
      <c r="T2313" s="55"/>
      <c r="U2313" s="55"/>
      <c r="V2313" s="55"/>
      <c r="W2313" s="55"/>
      <c r="X2313" s="55"/>
      <c r="Y2313" s="55"/>
      <c r="Z2313" s="55"/>
      <c r="BR2313" s="161"/>
    </row>
    <row r="2314" spans="12:70" x14ac:dyDescent="0.25">
      <c r="L2314" s="55"/>
      <c r="M2314" s="55"/>
      <c r="N2314" s="55"/>
      <c r="O2314" s="55"/>
      <c r="P2314" s="55"/>
      <c r="Q2314" s="55"/>
      <c r="R2314" s="55"/>
      <c r="S2314" s="55"/>
      <c r="T2314" s="55"/>
      <c r="U2314" s="55"/>
      <c r="V2314" s="55"/>
      <c r="W2314" s="55"/>
      <c r="X2314" s="55"/>
      <c r="Y2314" s="55"/>
      <c r="Z2314" s="55"/>
      <c r="BR2314" s="161"/>
    </row>
    <row r="2315" spans="12:70" x14ac:dyDescent="0.25">
      <c r="L2315" s="55"/>
      <c r="M2315" s="55"/>
      <c r="N2315" s="55"/>
      <c r="O2315" s="55"/>
      <c r="P2315" s="55"/>
      <c r="Q2315" s="55"/>
      <c r="R2315" s="55"/>
      <c r="S2315" s="55"/>
      <c r="T2315" s="55"/>
      <c r="U2315" s="55"/>
      <c r="V2315" s="55"/>
      <c r="W2315" s="55"/>
      <c r="X2315" s="55"/>
      <c r="Y2315" s="55"/>
      <c r="Z2315" s="55"/>
      <c r="BR2315" s="161"/>
    </row>
    <row r="2316" spans="12:70" x14ac:dyDescent="0.25">
      <c r="L2316" s="55"/>
      <c r="M2316" s="55"/>
      <c r="N2316" s="55"/>
      <c r="O2316" s="55"/>
      <c r="P2316" s="55"/>
      <c r="Q2316" s="55"/>
      <c r="R2316" s="55"/>
      <c r="S2316" s="55"/>
      <c r="T2316" s="55"/>
      <c r="U2316" s="55"/>
      <c r="V2316" s="55"/>
      <c r="W2316" s="55"/>
      <c r="X2316" s="55"/>
      <c r="Y2316" s="55"/>
      <c r="Z2316" s="55"/>
      <c r="BR2316" s="161"/>
    </row>
    <row r="2317" spans="12:70" x14ac:dyDescent="0.25">
      <c r="L2317" s="55"/>
      <c r="M2317" s="55"/>
      <c r="N2317" s="55"/>
      <c r="O2317" s="55"/>
      <c r="P2317" s="55"/>
      <c r="Q2317" s="55"/>
      <c r="R2317" s="55"/>
      <c r="S2317" s="55"/>
      <c r="T2317" s="55"/>
      <c r="U2317" s="55"/>
      <c r="V2317" s="55"/>
      <c r="W2317" s="55"/>
      <c r="X2317" s="55"/>
      <c r="Y2317" s="55"/>
      <c r="Z2317" s="55"/>
      <c r="BR2317" s="161"/>
    </row>
    <row r="2318" spans="12:70" x14ac:dyDescent="0.25">
      <c r="L2318" s="55"/>
      <c r="M2318" s="55"/>
      <c r="N2318" s="55"/>
      <c r="O2318" s="55"/>
      <c r="P2318" s="55"/>
      <c r="Q2318" s="55"/>
      <c r="R2318" s="55"/>
      <c r="S2318" s="55"/>
      <c r="T2318" s="55"/>
      <c r="U2318" s="55"/>
      <c r="V2318" s="55"/>
      <c r="W2318" s="55"/>
      <c r="X2318" s="55"/>
      <c r="Y2318" s="55"/>
      <c r="Z2318" s="55"/>
      <c r="BR2318" s="161"/>
    </row>
    <row r="2319" spans="12:70" x14ac:dyDescent="0.25">
      <c r="L2319" s="55"/>
      <c r="M2319" s="55"/>
      <c r="N2319" s="55"/>
      <c r="O2319" s="55"/>
      <c r="P2319" s="55"/>
      <c r="Q2319" s="55"/>
      <c r="R2319" s="55"/>
      <c r="S2319" s="55"/>
      <c r="T2319" s="55"/>
      <c r="U2319" s="55"/>
      <c r="V2319" s="55"/>
      <c r="W2319" s="55"/>
      <c r="X2319" s="55"/>
      <c r="Y2319" s="55"/>
      <c r="Z2319" s="55"/>
      <c r="BR2319" s="161"/>
    </row>
    <row r="2320" spans="12:70" x14ac:dyDescent="0.25">
      <c r="L2320" s="55"/>
      <c r="M2320" s="55"/>
      <c r="N2320" s="55"/>
      <c r="O2320" s="55"/>
      <c r="P2320" s="55"/>
      <c r="Q2320" s="55"/>
      <c r="R2320" s="55"/>
      <c r="S2320" s="55"/>
      <c r="T2320" s="55"/>
      <c r="U2320" s="55"/>
      <c r="V2320" s="55"/>
      <c r="W2320" s="55"/>
      <c r="X2320" s="55"/>
      <c r="Y2320" s="55"/>
      <c r="Z2320" s="55"/>
      <c r="BR2320" s="161"/>
    </row>
    <row r="2321" spans="12:70" x14ac:dyDescent="0.25">
      <c r="L2321" s="55"/>
      <c r="M2321" s="55"/>
      <c r="N2321" s="55"/>
      <c r="O2321" s="55"/>
      <c r="P2321" s="55"/>
      <c r="Q2321" s="55"/>
      <c r="R2321" s="55"/>
      <c r="S2321" s="55"/>
      <c r="T2321" s="55"/>
      <c r="U2321" s="55"/>
      <c r="V2321" s="55"/>
      <c r="W2321" s="55"/>
      <c r="X2321" s="55"/>
      <c r="Y2321" s="55"/>
      <c r="Z2321" s="55"/>
      <c r="BR2321" s="161"/>
    </row>
    <row r="2322" spans="12:70" x14ac:dyDescent="0.25">
      <c r="L2322" s="55"/>
      <c r="M2322" s="55"/>
      <c r="N2322" s="55"/>
      <c r="O2322" s="55"/>
      <c r="P2322" s="55"/>
      <c r="Q2322" s="55"/>
      <c r="R2322" s="55"/>
      <c r="S2322" s="55"/>
      <c r="T2322" s="55"/>
      <c r="U2322" s="55"/>
      <c r="V2322" s="55"/>
      <c r="W2322" s="55"/>
      <c r="X2322" s="55"/>
      <c r="Y2322" s="55"/>
      <c r="Z2322" s="55"/>
      <c r="BR2322" s="161"/>
    </row>
    <row r="2323" spans="12:70" x14ac:dyDescent="0.25">
      <c r="L2323" s="55"/>
      <c r="M2323" s="55"/>
      <c r="N2323" s="55"/>
      <c r="O2323" s="55"/>
      <c r="P2323" s="55"/>
      <c r="Q2323" s="55"/>
      <c r="R2323" s="55"/>
      <c r="S2323" s="55"/>
      <c r="T2323" s="55"/>
      <c r="U2323" s="55"/>
      <c r="V2323" s="55"/>
      <c r="W2323" s="55"/>
      <c r="X2323" s="55"/>
      <c r="Y2323" s="55"/>
      <c r="Z2323" s="55"/>
      <c r="BR2323" s="161"/>
    </row>
    <row r="2324" spans="12:70" x14ac:dyDescent="0.25">
      <c r="L2324" s="55"/>
      <c r="M2324" s="55"/>
      <c r="N2324" s="55"/>
      <c r="O2324" s="55"/>
      <c r="P2324" s="55"/>
      <c r="Q2324" s="55"/>
      <c r="R2324" s="55"/>
      <c r="S2324" s="55"/>
      <c r="T2324" s="55"/>
      <c r="U2324" s="55"/>
      <c r="V2324" s="55"/>
      <c r="W2324" s="55"/>
      <c r="X2324" s="55"/>
      <c r="Y2324" s="55"/>
      <c r="Z2324" s="55"/>
      <c r="BR2324" s="161"/>
    </row>
    <row r="2325" spans="12:70" x14ac:dyDescent="0.25">
      <c r="L2325" s="55"/>
      <c r="M2325" s="55"/>
      <c r="N2325" s="55"/>
      <c r="O2325" s="55"/>
      <c r="P2325" s="55"/>
      <c r="Q2325" s="55"/>
      <c r="R2325" s="55"/>
      <c r="S2325" s="55"/>
      <c r="T2325" s="55"/>
      <c r="U2325" s="55"/>
      <c r="V2325" s="55"/>
      <c r="W2325" s="55"/>
      <c r="X2325" s="55"/>
      <c r="Y2325" s="55"/>
      <c r="Z2325" s="55"/>
      <c r="BR2325" s="161"/>
    </row>
    <row r="2326" spans="12:70" x14ac:dyDescent="0.25">
      <c r="L2326" s="55"/>
      <c r="M2326" s="55"/>
      <c r="N2326" s="55"/>
      <c r="O2326" s="55"/>
      <c r="P2326" s="55"/>
      <c r="Q2326" s="55"/>
      <c r="R2326" s="55"/>
      <c r="S2326" s="55"/>
      <c r="T2326" s="55"/>
      <c r="U2326" s="55"/>
      <c r="V2326" s="55"/>
      <c r="W2326" s="55"/>
      <c r="X2326" s="55"/>
      <c r="Y2326" s="55"/>
      <c r="Z2326" s="55"/>
      <c r="BR2326" s="161"/>
    </row>
    <row r="2327" spans="12:70" x14ac:dyDescent="0.25">
      <c r="L2327" s="55"/>
      <c r="M2327" s="55"/>
      <c r="N2327" s="55"/>
      <c r="O2327" s="55"/>
      <c r="P2327" s="55"/>
      <c r="Q2327" s="55"/>
      <c r="R2327" s="55"/>
      <c r="S2327" s="55"/>
      <c r="T2327" s="55"/>
      <c r="U2327" s="55"/>
      <c r="V2327" s="55"/>
      <c r="W2327" s="55"/>
      <c r="X2327" s="55"/>
      <c r="Y2327" s="55"/>
      <c r="Z2327" s="55"/>
      <c r="BR2327" s="161"/>
    </row>
    <row r="2328" spans="12:70" x14ac:dyDescent="0.25">
      <c r="L2328" s="55"/>
      <c r="M2328" s="55"/>
      <c r="N2328" s="55"/>
      <c r="O2328" s="55"/>
      <c r="P2328" s="55"/>
      <c r="Q2328" s="55"/>
      <c r="R2328" s="55"/>
      <c r="S2328" s="55"/>
      <c r="T2328" s="55"/>
      <c r="U2328" s="55"/>
      <c r="V2328" s="55"/>
      <c r="W2328" s="55"/>
      <c r="X2328" s="55"/>
      <c r="Y2328" s="55"/>
      <c r="Z2328" s="55"/>
      <c r="BR2328" s="161"/>
    </row>
    <row r="2329" spans="12:70" x14ac:dyDescent="0.25">
      <c r="L2329" s="55"/>
      <c r="M2329" s="55"/>
      <c r="N2329" s="55"/>
      <c r="O2329" s="55"/>
      <c r="P2329" s="55"/>
      <c r="Q2329" s="55"/>
      <c r="R2329" s="55"/>
      <c r="S2329" s="55"/>
      <c r="T2329" s="55"/>
      <c r="U2329" s="55"/>
      <c r="V2329" s="55"/>
      <c r="W2329" s="55"/>
      <c r="X2329" s="55"/>
      <c r="Y2329" s="55"/>
      <c r="Z2329" s="55"/>
      <c r="BR2329" s="161"/>
    </row>
    <row r="2330" spans="12:70" x14ac:dyDescent="0.25">
      <c r="L2330" s="55"/>
      <c r="M2330" s="55"/>
      <c r="N2330" s="55"/>
      <c r="O2330" s="55"/>
      <c r="P2330" s="55"/>
      <c r="Q2330" s="55"/>
      <c r="R2330" s="55"/>
      <c r="S2330" s="55"/>
      <c r="T2330" s="55"/>
      <c r="U2330" s="55"/>
      <c r="V2330" s="55"/>
      <c r="W2330" s="55"/>
      <c r="X2330" s="55"/>
      <c r="Y2330" s="55"/>
      <c r="Z2330" s="55"/>
      <c r="BR2330" s="161"/>
    </row>
    <row r="2331" spans="12:70" x14ac:dyDescent="0.25">
      <c r="L2331" s="55"/>
      <c r="M2331" s="55"/>
      <c r="N2331" s="55"/>
      <c r="O2331" s="55"/>
      <c r="P2331" s="55"/>
      <c r="Q2331" s="55"/>
      <c r="R2331" s="55"/>
      <c r="S2331" s="55"/>
      <c r="T2331" s="55"/>
      <c r="U2331" s="55"/>
      <c r="V2331" s="55"/>
      <c r="W2331" s="55"/>
      <c r="X2331" s="55"/>
      <c r="Y2331" s="55"/>
      <c r="Z2331" s="55"/>
      <c r="BR2331" s="161"/>
    </row>
    <row r="2332" spans="12:70" x14ac:dyDescent="0.25">
      <c r="L2332" s="55"/>
      <c r="M2332" s="55"/>
      <c r="N2332" s="55"/>
      <c r="O2332" s="55"/>
      <c r="P2332" s="55"/>
      <c r="Q2332" s="55"/>
      <c r="R2332" s="55"/>
      <c r="S2332" s="55"/>
      <c r="T2332" s="55"/>
      <c r="U2332" s="55"/>
      <c r="V2332" s="55"/>
      <c r="W2332" s="55"/>
      <c r="X2332" s="55"/>
      <c r="Y2332" s="55"/>
      <c r="Z2332" s="55"/>
      <c r="BR2332" s="161"/>
    </row>
    <row r="2333" spans="12:70" x14ac:dyDescent="0.25">
      <c r="L2333" s="55"/>
      <c r="M2333" s="55"/>
      <c r="N2333" s="55"/>
      <c r="O2333" s="55"/>
      <c r="P2333" s="55"/>
      <c r="Q2333" s="55"/>
      <c r="R2333" s="55"/>
      <c r="S2333" s="55"/>
      <c r="T2333" s="55"/>
      <c r="U2333" s="55"/>
      <c r="V2333" s="55"/>
      <c r="W2333" s="55"/>
      <c r="X2333" s="55"/>
      <c r="Y2333" s="55"/>
      <c r="Z2333" s="55"/>
      <c r="BR2333" s="161"/>
    </row>
    <row r="2334" spans="12:70" x14ac:dyDescent="0.25">
      <c r="L2334" s="55"/>
      <c r="M2334" s="55"/>
      <c r="N2334" s="55"/>
      <c r="O2334" s="55"/>
      <c r="P2334" s="55"/>
      <c r="Q2334" s="55"/>
      <c r="R2334" s="55"/>
      <c r="S2334" s="55"/>
      <c r="T2334" s="55"/>
      <c r="U2334" s="55"/>
      <c r="V2334" s="55"/>
      <c r="W2334" s="55"/>
      <c r="X2334" s="55"/>
      <c r="Y2334" s="55"/>
      <c r="Z2334" s="55"/>
      <c r="BR2334" s="161"/>
    </row>
    <row r="2335" spans="12:70" x14ac:dyDescent="0.25">
      <c r="L2335" s="55"/>
      <c r="M2335" s="55"/>
      <c r="N2335" s="55"/>
      <c r="O2335" s="55"/>
      <c r="P2335" s="55"/>
      <c r="Q2335" s="55"/>
      <c r="R2335" s="55"/>
      <c r="S2335" s="55"/>
      <c r="T2335" s="55"/>
      <c r="U2335" s="55"/>
      <c r="V2335" s="55"/>
      <c r="W2335" s="55"/>
      <c r="X2335" s="55"/>
      <c r="Y2335" s="55"/>
      <c r="Z2335" s="55"/>
      <c r="BR2335" s="161"/>
    </row>
    <row r="2336" spans="12:70" x14ac:dyDescent="0.25">
      <c r="L2336" s="55"/>
      <c r="M2336" s="55"/>
      <c r="N2336" s="55"/>
      <c r="O2336" s="55"/>
      <c r="P2336" s="55"/>
      <c r="Q2336" s="55"/>
      <c r="R2336" s="55"/>
      <c r="S2336" s="55"/>
      <c r="T2336" s="55"/>
      <c r="U2336" s="55"/>
      <c r="V2336" s="55"/>
      <c r="W2336" s="55"/>
      <c r="X2336" s="55"/>
      <c r="Y2336" s="55"/>
      <c r="Z2336" s="55"/>
      <c r="BR2336" s="161"/>
    </row>
    <row r="2337" spans="12:70" x14ac:dyDescent="0.25">
      <c r="L2337" s="55"/>
      <c r="M2337" s="55"/>
      <c r="N2337" s="55"/>
      <c r="O2337" s="55"/>
      <c r="P2337" s="55"/>
      <c r="Q2337" s="55"/>
      <c r="R2337" s="55"/>
      <c r="S2337" s="55"/>
      <c r="T2337" s="55"/>
      <c r="U2337" s="55"/>
      <c r="V2337" s="55"/>
      <c r="W2337" s="55"/>
      <c r="X2337" s="55"/>
      <c r="Y2337" s="55"/>
      <c r="Z2337" s="55"/>
      <c r="BR2337" s="161"/>
    </row>
    <row r="2338" spans="12:70" x14ac:dyDescent="0.25">
      <c r="L2338" s="55"/>
      <c r="M2338" s="55"/>
      <c r="N2338" s="55"/>
      <c r="O2338" s="55"/>
      <c r="P2338" s="55"/>
      <c r="Q2338" s="55"/>
      <c r="R2338" s="55"/>
      <c r="S2338" s="55"/>
      <c r="T2338" s="55"/>
      <c r="U2338" s="55"/>
      <c r="V2338" s="55"/>
      <c r="W2338" s="55"/>
      <c r="X2338" s="55"/>
      <c r="Y2338" s="55"/>
      <c r="Z2338" s="55"/>
      <c r="BR2338" s="161"/>
    </row>
    <row r="2339" spans="12:70" x14ac:dyDescent="0.25">
      <c r="L2339" s="55"/>
      <c r="M2339" s="55"/>
      <c r="N2339" s="55"/>
      <c r="O2339" s="55"/>
      <c r="P2339" s="55"/>
      <c r="Q2339" s="55"/>
      <c r="R2339" s="55"/>
      <c r="S2339" s="55"/>
      <c r="T2339" s="55"/>
      <c r="U2339" s="55"/>
      <c r="V2339" s="55"/>
      <c r="W2339" s="55"/>
      <c r="X2339" s="55"/>
      <c r="Y2339" s="55"/>
      <c r="Z2339" s="55"/>
      <c r="BR2339" s="161"/>
    </row>
    <row r="2340" spans="12:70" x14ac:dyDescent="0.25">
      <c r="L2340" s="55"/>
      <c r="M2340" s="55"/>
      <c r="N2340" s="55"/>
      <c r="O2340" s="55"/>
      <c r="P2340" s="55"/>
      <c r="Q2340" s="55"/>
      <c r="R2340" s="55"/>
      <c r="S2340" s="55"/>
      <c r="T2340" s="55"/>
      <c r="U2340" s="55"/>
      <c r="V2340" s="55"/>
      <c r="W2340" s="55"/>
      <c r="X2340" s="55"/>
      <c r="Y2340" s="55"/>
      <c r="Z2340" s="55"/>
      <c r="BR2340" s="161"/>
    </row>
    <row r="2341" spans="12:70" x14ac:dyDescent="0.25">
      <c r="L2341" s="55"/>
      <c r="M2341" s="55"/>
      <c r="N2341" s="55"/>
      <c r="O2341" s="55"/>
      <c r="P2341" s="55"/>
      <c r="Q2341" s="55"/>
      <c r="R2341" s="55"/>
      <c r="S2341" s="55"/>
      <c r="T2341" s="55"/>
      <c r="U2341" s="55"/>
      <c r="V2341" s="55"/>
      <c r="W2341" s="55"/>
      <c r="X2341" s="55"/>
      <c r="Y2341" s="55"/>
      <c r="Z2341" s="55"/>
      <c r="BR2341" s="161"/>
    </row>
    <row r="2342" spans="12:70" x14ac:dyDescent="0.25">
      <c r="L2342" s="55"/>
      <c r="M2342" s="55"/>
      <c r="N2342" s="55"/>
      <c r="O2342" s="55"/>
      <c r="P2342" s="55"/>
      <c r="Q2342" s="55"/>
      <c r="R2342" s="55"/>
      <c r="S2342" s="55"/>
      <c r="T2342" s="55"/>
      <c r="U2342" s="55"/>
      <c r="V2342" s="55"/>
      <c r="W2342" s="55"/>
      <c r="X2342" s="55"/>
      <c r="Y2342" s="55"/>
      <c r="Z2342" s="55"/>
      <c r="BR2342" s="161"/>
    </row>
    <row r="2343" spans="12:70" x14ac:dyDescent="0.25">
      <c r="L2343" s="55"/>
      <c r="M2343" s="55"/>
      <c r="N2343" s="55"/>
      <c r="O2343" s="55"/>
      <c r="P2343" s="55"/>
      <c r="Q2343" s="55"/>
      <c r="R2343" s="55"/>
      <c r="S2343" s="55"/>
      <c r="T2343" s="55"/>
      <c r="U2343" s="55"/>
      <c r="V2343" s="55"/>
      <c r="W2343" s="55"/>
      <c r="X2343" s="55"/>
      <c r="Y2343" s="55"/>
      <c r="Z2343" s="55"/>
      <c r="BR2343" s="161"/>
    </row>
    <row r="2344" spans="12:70" x14ac:dyDescent="0.25">
      <c r="L2344" s="55"/>
      <c r="M2344" s="55"/>
      <c r="N2344" s="55"/>
      <c r="O2344" s="55"/>
      <c r="P2344" s="55"/>
      <c r="Q2344" s="55"/>
      <c r="R2344" s="55"/>
      <c r="S2344" s="55"/>
      <c r="T2344" s="55"/>
      <c r="U2344" s="55"/>
      <c r="V2344" s="55"/>
      <c r="W2344" s="55"/>
      <c r="X2344" s="55"/>
      <c r="Y2344" s="55"/>
      <c r="Z2344" s="55"/>
      <c r="BR2344" s="161"/>
    </row>
    <row r="2345" spans="12:70" x14ac:dyDescent="0.25">
      <c r="L2345" s="55"/>
      <c r="M2345" s="55"/>
      <c r="N2345" s="55"/>
      <c r="O2345" s="55"/>
      <c r="P2345" s="55"/>
      <c r="Q2345" s="55"/>
      <c r="R2345" s="55"/>
      <c r="S2345" s="55"/>
      <c r="T2345" s="55"/>
      <c r="U2345" s="55"/>
      <c r="V2345" s="55"/>
      <c r="W2345" s="55"/>
      <c r="X2345" s="55"/>
      <c r="Y2345" s="55"/>
      <c r="Z2345" s="55"/>
      <c r="BR2345" s="161"/>
    </row>
    <row r="2346" spans="12:70" x14ac:dyDescent="0.25">
      <c r="L2346" s="55"/>
      <c r="M2346" s="55"/>
      <c r="N2346" s="55"/>
      <c r="O2346" s="55"/>
      <c r="P2346" s="55"/>
      <c r="Q2346" s="55"/>
      <c r="R2346" s="55"/>
      <c r="S2346" s="55"/>
      <c r="T2346" s="55"/>
      <c r="U2346" s="55"/>
      <c r="V2346" s="55"/>
      <c r="W2346" s="55"/>
      <c r="X2346" s="55"/>
      <c r="Y2346" s="55"/>
      <c r="Z2346" s="55"/>
      <c r="BR2346" s="161"/>
    </row>
    <row r="2347" spans="12:70" x14ac:dyDescent="0.25">
      <c r="L2347" s="55"/>
      <c r="M2347" s="55"/>
      <c r="N2347" s="55"/>
      <c r="O2347" s="55"/>
      <c r="P2347" s="55"/>
      <c r="Q2347" s="55"/>
      <c r="R2347" s="55"/>
      <c r="S2347" s="55"/>
      <c r="T2347" s="55"/>
      <c r="U2347" s="55"/>
      <c r="V2347" s="55"/>
      <c r="W2347" s="55"/>
      <c r="X2347" s="55"/>
      <c r="Y2347" s="55"/>
      <c r="Z2347" s="55"/>
      <c r="BR2347" s="161"/>
    </row>
    <row r="2348" spans="12:70" x14ac:dyDescent="0.25">
      <c r="L2348" s="55"/>
      <c r="M2348" s="55"/>
      <c r="N2348" s="55"/>
      <c r="O2348" s="55"/>
      <c r="P2348" s="55"/>
      <c r="Q2348" s="55"/>
      <c r="R2348" s="55"/>
      <c r="S2348" s="55"/>
      <c r="T2348" s="55"/>
      <c r="U2348" s="55"/>
      <c r="V2348" s="55"/>
      <c r="W2348" s="55"/>
      <c r="X2348" s="55"/>
      <c r="Y2348" s="55"/>
      <c r="Z2348" s="55"/>
      <c r="BR2348" s="161"/>
    </row>
    <row r="2349" spans="12:70" x14ac:dyDescent="0.25">
      <c r="L2349" s="55"/>
      <c r="M2349" s="55"/>
      <c r="N2349" s="55"/>
      <c r="O2349" s="55"/>
      <c r="P2349" s="55"/>
      <c r="Q2349" s="55"/>
      <c r="R2349" s="55"/>
      <c r="S2349" s="55"/>
      <c r="T2349" s="55"/>
      <c r="U2349" s="55"/>
      <c r="V2349" s="55"/>
      <c r="W2349" s="55"/>
      <c r="X2349" s="55"/>
      <c r="Y2349" s="55"/>
      <c r="Z2349" s="55"/>
      <c r="BR2349" s="161"/>
    </row>
    <row r="2350" spans="12:70" x14ac:dyDescent="0.25">
      <c r="L2350" s="55"/>
      <c r="M2350" s="55"/>
      <c r="N2350" s="55"/>
      <c r="O2350" s="55"/>
      <c r="P2350" s="55"/>
      <c r="Q2350" s="55"/>
      <c r="R2350" s="55"/>
      <c r="S2350" s="55"/>
      <c r="T2350" s="55"/>
      <c r="U2350" s="55"/>
      <c r="V2350" s="55"/>
      <c r="W2350" s="55"/>
      <c r="X2350" s="55"/>
      <c r="Y2350" s="55"/>
      <c r="Z2350" s="55"/>
      <c r="BR2350" s="161"/>
    </row>
    <row r="2351" spans="12:70" x14ac:dyDescent="0.25">
      <c r="L2351" s="55"/>
      <c r="M2351" s="55"/>
      <c r="N2351" s="55"/>
      <c r="O2351" s="55"/>
      <c r="P2351" s="55"/>
      <c r="Q2351" s="55"/>
      <c r="R2351" s="55"/>
      <c r="S2351" s="55"/>
      <c r="T2351" s="55"/>
      <c r="U2351" s="55"/>
      <c r="V2351" s="55"/>
      <c r="W2351" s="55"/>
      <c r="X2351" s="55"/>
      <c r="Y2351" s="55"/>
      <c r="Z2351" s="55"/>
      <c r="BR2351" s="161"/>
    </row>
    <row r="2352" spans="12:70" x14ac:dyDescent="0.25">
      <c r="L2352" s="55"/>
      <c r="M2352" s="55"/>
      <c r="N2352" s="55"/>
      <c r="O2352" s="55"/>
      <c r="P2352" s="55"/>
      <c r="Q2352" s="55"/>
      <c r="R2352" s="55"/>
      <c r="S2352" s="55"/>
      <c r="T2352" s="55"/>
      <c r="U2352" s="55"/>
      <c r="V2352" s="55"/>
      <c r="W2352" s="55"/>
      <c r="X2352" s="55"/>
      <c r="Y2352" s="55"/>
      <c r="Z2352" s="55"/>
      <c r="BR2352" s="161"/>
    </row>
    <row r="2353" spans="12:70" x14ac:dyDescent="0.25">
      <c r="L2353" s="55"/>
      <c r="M2353" s="55"/>
      <c r="N2353" s="55"/>
      <c r="O2353" s="55"/>
      <c r="P2353" s="55"/>
      <c r="Q2353" s="55"/>
      <c r="R2353" s="55"/>
      <c r="S2353" s="55"/>
      <c r="T2353" s="55"/>
      <c r="U2353" s="55"/>
      <c r="V2353" s="55"/>
      <c r="W2353" s="55"/>
      <c r="X2353" s="55"/>
      <c r="Y2353" s="55"/>
      <c r="Z2353" s="55"/>
      <c r="BR2353" s="161"/>
    </row>
    <row r="2354" spans="12:70" x14ac:dyDescent="0.25">
      <c r="L2354" s="55"/>
      <c r="M2354" s="55"/>
      <c r="N2354" s="55"/>
      <c r="O2354" s="55"/>
      <c r="P2354" s="55"/>
      <c r="Q2354" s="55"/>
      <c r="R2354" s="55"/>
      <c r="S2354" s="55"/>
      <c r="T2354" s="55"/>
      <c r="U2354" s="55"/>
      <c r="V2354" s="55"/>
      <c r="W2354" s="55"/>
      <c r="X2354" s="55"/>
      <c r="Y2354" s="55"/>
      <c r="Z2354" s="55"/>
      <c r="BR2354" s="161"/>
    </row>
    <row r="2355" spans="12:70" x14ac:dyDescent="0.25">
      <c r="L2355" s="55"/>
      <c r="M2355" s="55"/>
      <c r="N2355" s="55"/>
      <c r="O2355" s="55"/>
      <c r="P2355" s="55"/>
      <c r="Q2355" s="55"/>
      <c r="R2355" s="55"/>
      <c r="S2355" s="55"/>
      <c r="T2355" s="55"/>
      <c r="U2355" s="55"/>
      <c r="V2355" s="55"/>
      <c r="W2355" s="55"/>
      <c r="X2355" s="55"/>
      <c r="Y2355" s="55"/>
      <c r="Z2355" s="55"/>
      <c r="BR2355" s="161"/>
    </row>
    <row r="2356" spans="12:70" x14ac:dyDescent="0.25">
      <c r="L2356" s="55"/>
      <c r="M2356" s="55"/>
      <c r="N2356" s="55"/>
      <c r="O2356" s="55"/>
      <c r="P2356" s="55"/>
      <c r="Q2356" s="55"/>
      <c r="R2356" s="55"/>
      <c r="S2356" s="55"/>
      <c r="T2356" s="55"/>
      <c r="U2356" s="55"/>
      <c r="V2356" s="55"/>
      <c r="W2356" s="55"/>
      <c r="X2356" s="55"/>
      <c r="Y2356" s="55"/>
      <c r="Z2356" s="55"/>
      <c r="BR2356" s="161"/>
    </row>
    <row r="2357" spans="12:70" x14ac:dyDescent="0.25">
      <c r="L2357" s="55"/>
      <c r="M2357" s="55"/>
      <c r="N2357" s="55"/>
      <c r="O2357" s="55"/>
      <c r="P2357" s="55"/>
      <c r="Q2357" s="55"/>
      <c r="R2357" s="55"/>
      <c r="S2357" s="55"/>
      <c r="T2357" s="55"/>
      <c r="U2357" s="55"/>
      <c r="V2357" s="55"/>
      <c r="W2357" s="55"/>
      <c r="X2357" s="55"/>
      <c r="Y2357" s="55"/>
      <c r="Z2357" s="55"/>
      <c r="BR2357" s="161"/>
    </row>
    <row r="2358" spans="12:70" x14ac:dyDescent="0.25">
      <c r="L2358" s="55"/>
      <c r="M2358" s="55"/>
      <c r="N2358" s="55"/>
      <c r="O2358" s="55"/>
      <c r="P2358" s="55"/>
      <c r="Q2358" s="55"/>
      <c r="R2358" s="55"/>
      <c r="S2358" s="55"/>
      <c r="T2358" s="55"/>
      <c r="U2358" s="55"/>
      <c r="V2358" s="55"/>
      <c r="W2358" s="55"/>
      <c r="X2358" s="55"/>
      <c r="Y2358" s="55"/>
      <c r="Z2358" s="55"/>
      <c r="BR2358" s="161"/>
    </row>
    <row r="2359" spans="12:70" x14ac:dyDescent="0.25">
      <c r="L2359" s="55"/>
      <c r="M2359" s="55"/>
      <c r="N2359" s="55"/>
      <c r="O2359" s="55"/>
      <c r="P2359" s="55"/>
      <c r="Q2359" s="55"/>
      <c r="R2359" s="55"/>
      <c r="S2359" s="55"/>
      <c r="T2359" s="55"/>
      <c r="U2359" s="55"/>
      <c r="V2359" s="55"/>
      <c r="W2359" s="55"/>
      <c r="X2359" s="55"/>
      <c r="Y2359" s="55"/>
      <c r="Z2359" s="55"/>
      <c r="BR2359" s="161"/>
    </row>
    <row r="2360" spans="12:70" x14ac:dyDescent="0.25">
      <c r="L2360" s="55"/>
      <c r="M2360" s="55"/>
      <c r="N2360" s="55"/>
      <c r="O2360" s="55"/>
      <c r="P2360" s="55"/>
      <c r="Q2360" s="55"/>
      <c r="R2360" s="55"/>
      <c r="S2360" s="55"/>
      <c r="T2360" s="55"/>
      <c r="U2360" s="55"/>
      <c r="V2360" s="55"/>
      <c r="W2360" s="55"/>
      <c r="X2360" s="55"/>
      <c r="Y2360" s="55"/>
      <c r="Z2360" s="55"/>
      <c r="BR2360" s="161"/>
    </row>
    <row r="2361" spans="12:70" x14ac:dyDescent="0.25">
      <c r="L2361" s="55"/>
      <c r="M2361" s="55"/>
      <c r="N2361" s="55"/>
      <c r="O2361" s="55"/>
      <c r="P2361" s="55"/>
      <c r="Q2361" s="55"/>
      <c r="R2361" s="55"/>
      <c r="S2361" s="55"/>
      <c r="T2361" s="55"/>
      <c r="U2361" s="55"/>
      <c r="V2361" s="55"/>
      <c r="W2361" s="55"/>
      <c r="X2361" s="55"/>
      <c r="Y2361" s="55"/>
      <c r="Z2361" s="55"/>
      <c r="BR2361" s="161"/>
    </row>
    <row r="2362" spans="12:70" x14ac:dyDescent="0.25">
      <c r="L2362" s="55"/>
      <c r="M2362" s="55"/>
      <c r="N2362" s="55"/>
      <c r="O2362" s="55"/>
      <c r="P2362" s="55"/>
      <c r="Q2362" s="55"/>
      <c r="R2362" s="55"/>
      <c r="S2362" s="55"/>
      <c r="T2362" s="55"/>
      <c r="U2362" s="55"/>
      <c r="V2362" s="55"/>
      <c r="W2362" s="55"/>
      <c r="X2362" s="55"/>
      <c r="Y2362" s="55"/>
      <c r="Z2362" s="55"/>
      <c r="BR2362" s="161"/>
    </row>
    <row r="2363" spans="12:70" x14ac:dyDescent="0.25">
      <c r="L2363" s="55"/>
      <c r="M2363" s="55"/>
      <c r="N2363" s="55"/>
      <c r="O2363" s="55"/>
      <c r="P2363" s="55"/>
      <c r="Q2363" s="55"/>
      <c r="R2363" s="55"/>
      <c r="S2363" s="55"/>
      <c r="T2363" s="55"/>
      <c r="U2363" s="55"/>
      <c r="V2363" s="55"/>
      <c r="W2363" s="55"/>
      <c r="X2363" s="55"/>
      <c r="Y2363" s="55"/>
      <c r="Z2363" s="55"/>
      <c r="BR2363" s="161"/>
    </row>
    <row r="2364" spans="12:70" x14ac:dyDescent="0.25">
      <c r="L2364" s="55"/>
      <c r="M2364" s="55"/>
      <c r="N2364" s="55"/>
      <c r="O2364" s="55"/>
      <c r="P2364" s="55"/>
      <c r="Q2364" s="55"/>
      <c r="R2364" s="55"/>
      <c r="S2364" s="55"/>
      <c r="T2364" s="55"/>
      <c r="U2364" s="55"/>
      <c r="V2364" s="55"/>
      <c r="W2364" s="55"/>
      <c r="X2364" s="55"/>
      <c r="Y2364" s="55"/>
      <c r="Z2364" s="55"/>
      <c r="BR2364" s="161"/>
    </row>
    <row r="2365" spans="12:70" x14ac:dyDescent="0.25">
      <c r="L2365" s="55"/>
      <c r="M2365" s="55"/>
      <c r="N2365" s="55"/>
      <c r="O2365" s="55"/>
      <c r="P2365" s="55"/>
      <c r="Q2365" s="55"/>
      <c r="R2365" s="55"/>
      <c r="S2365" s="55"/>
      <c r="T2365" s="55"/>
      <c r="U2365" s="55"/>
      <c r="V2365" s="55"/>
      <c r="W2365" s="55"/>
      <c r="X2365" s="55"/>
      <c r="Y2365" s="55"/>
      <c r="Z2365" s="55"/>
      <c r="BR2365" s="161"/>
    </row>
    <row r="2366" spans="12:70" x14ac:dyDescent="0.25">
      <c r="L2366" s="55"/>
      <c r="M2366" s="55"/>
      <c r="N2366" s="55"/>
      <c r="O2366" s="55"/>
      <c r="P2366" s="55"/>
      <c r="Q2366" s="55"/>
      <c r="R2366" s="55"/>
      <c r="S2366" s="55"/>
      <c r="T2366" s="55"/>
      <c r="U2366" s="55"/>
      <c r="V2366" s="55"/>
      <c r="W2366" s="55"/>
      <c r="X2366" s="55"/>
      <c r="Y2366" s="55"/>
      <c r="Z2366" s="55"/>
      <c r="BR2366" s="161"/>
    </row>
    <row r="2367" spans="12:70" x14ac:dyDescent="0.25">
      <c r="L2367" s="55"/>
      <c r="M2367" s="55"/>
      <c r="N2367" s="55"/>
      <c r="O2367" s="55"/>
      <c r="P2367" s="55"/>
      <c r="Q2367" s="55"/>
      <c r="R2367" s="55"/>
      <c r="S2367" s="55"/>
      <c r="T2367" s="55"/>
      <c r="U2367" s="55"/>
      <c r="V2367" s="55"/>
      <c r="W2367" s="55"/>
      <c r="X2367" s="55"/>
      <c r="Y2367" s="55"/>
      <c r="Z2367" s="55"/>
      <c r="BR2367" s="161"/>
    </row>
    <row r="2368" spans="12:70" x14ac:dyDescent="0.25">
      <c r="L2368" s="55"/>
      <c r="M2368" s="55"/>
      <c r="N2368" s="55"/>
      <c r="O2368" s="55"/>
      <c r="P2368" s="55"/>
      <c r="Q2368" s="55"/>
      <c r="R2368" s="55"/>
      <c r="S2368" s="55"/>
      <c r="T2368" s="55"/>
      <c r="U2368" s="55"/>
      <c r="V2368" s="55"/>
      <c r="W2368" s="55"/>
      <c r="X2368" s="55"/>
      <c r="Y2368" s="55"/>
      <c r="Z2368" s="55"/>
      <c r="BR2368" s="161"/>
    </row>
    <row r="2369" spans="12:70" x14ac:dyDescent="0.25">
      <c r="L2369" s="55"/>
      <c r="M2369" s="55"/>
      <c r="N2369" s="55"/>
      <c r="O2369" s="55"/>
      <c r="P2369" s="55"/>
      <c r="Q2369" s="55"/>
      <c r="R2369" s="55"/>
      <c r="S2369" s="55"/>
      <c r="T2369" s="55"/>
      <c r="U2369" s="55"/>
      <c r="V2369" s="55"/>
      <c r="W2369" s="55"/>
      <c r="X2369" s="55"/>
      <c r="Y2369" s="55"/>
      <c r="Z2369" s="55"/>
      <c r="BR2369" s="161"/>
    </row>
    <row r="2370" spans="12:70" x14ac:dyDescent="0.25">
      <c r="L2370" s="55"/>
      <c r="M2370" s="55"/>
      <c r="N2370" s="55"/>
      <c r="O2370" s="55"/>
      <c r="P2370" s="55"/>
      <c r="Q2370" s="55"/>
      <c r="R2370" s="55"/>
      <c r="S2370" s="55"/>
      <c r="T2370" s="55"/>
      <c r="U2370" s="55"/>
      <c r="V2370" s="55"/>
      <c r="W2370" s="55"/>
      <c r="X2370" s="55"/>
      <c r="Y2370" s="55"/>
      <c r="Z2370" s="55"/>
      <c r="BR2370" s="161"/>
    </row>
    <row r="2371" spans="12:70" x14ac:dyDescent="0.25">
      <c r="L2371" s="55"/>
      <c r="M2371" s="55"/>
      <c r="N2371" s="55"/>
      <c r="O2371" s="55"/>
      <c r="P2371" s="55"/>
      <c r="Q2371" s="55"/>
      <c r="R2371" s="55"/>
      <c r="S2371" s="55"/>
      <c r="T2371" s="55"/>
      <c r="U2371" s="55"/>
      <c r="V2371" s="55"/>
      <c r="W2371" s="55"/>
      <c r="X2371" s="55"/>
      <c r="Y2371" s="55"/>
      <c r="Z2371" s="55"/>
      <c r="BR2371" s="161"/>
    </row>
    <row r="2372" spans="12:70" x14ac:dyDescent="0.25">
      <c r="L2372" s="55"/>
      <c r="M2372" s="55"/>
      <c r="N2372" s="55"/>
      <c r="O2372" s="55"/>
      <c r="P2372" s="55"/>
      <c r="Q2372" s="55"/>
      <c r="R2372" s="55"/>
      <c r="S2372" s="55"/>
      <c r="T2372" s="55"/>
      <c r="U2372" s="55"/>
      <c r="V2372" s="55"/>
      <c r="W2372" s="55"/>
      <c r="X2372" s="55"/>
      <c r="Y2372" s="55"/>
      <c r="Z2372" s="55"/>
      <c r="BR2372" s="161"/>
    </row>
    <row r="2373" spans="12:70" x14ac:dyDescent="0.25">
      <c r="L2373" s="55"/>
      <c r="M2373" s="55"/>
      <c r="N2373" s="55"/>
      <c r="O2373" s="55"/>
      <c r="P2373" s="55"/>
      <c r="Q2373" s="55"/>
      <c r="R2373" s="55"/>
      <c r="S2373" s="55"/>
      <c r="T2373" s="55"/>
      <c r="U2373" s="55"/>
      <c r="V2373" s="55"/>
      <c r="W2373" s="55"/>
      <c r="X2373" s="55"/>
      <c r="Y2373" s="55"/>
      <c r="Z2373" s="55"/>
      <c r="BR2373" s="161"/>
    </row>
    <row r="2374" spans="12:70" x14ac:dyDescent="0.25">
      <c r="L2374" s="55"/>
      <c r="M2374" s="55"/>
      <c r="N2374" s="55"/>
      <c r="O2374" s="55"/>
      <c r="P2374" s="55"/>
      <c r="Q2374" s="55"/>
      <c r="R2374" s="55"/>
      <c r="S2374" s="55"/>
      <c r="T2374" s="55"/>
      <c r="U2374" s="55"/>
      <c r="V2374" s="55"/>
      <c r="W2374" s="55"/>
      <c r="X2374" s="55"/>
      <c r="Y2374" s="55"/>
      <c r="Z2374" s="55"/>
      <c r="BR2374" s="161"/>
    </row>
    <row r="2375" spans="12:70" x14ac:dyDescent="0.25">
      <c r="L2375" s="55"/>
      <c r="M2375" s="55"/>
      <c r="N2375" s="55"/>
      <c r="O2375" s="55"/>
      <c r="P2375" s="55"/>
      <c r="Q2375" s="55"/>
      <c r="R2375" s="55"/>
      <c r="S2375" s="55"/>
      <c r="T2375" s="55"/>
      <c r="U2375" s="55"/>
      <c r="V2375" s="55"/>
      <c r="W2375" s="55"/>
      <c r="X2375" s="55"/>
      <c r="Y2375" s="55"/>
      <c r="Z2375" s="55"/>
      <c r="BR2375" s="161"/>
    </row>
    <row r="2376" spans="12:70" x14ac:dyDescent="0.25">
      <c r="L2376" s="55"/>
      <c r="M2376" s="55"/>
      <c r="N2376" s="55"/>
      <c r="O2376" s="55"/>
      <c r="P2376" s="55"/>
      <c r="Q2376" s="55"/>
      <c r="R2376" s="55"/>
      <c r="S2376" s="55"/>
      <c r="T2376" s="55"/>
      <c r="U2376" s="55"/>
      <c r="V2376" s="55"/>
      <c r="W2376" s="55"/>
      <c r="X2376" s="55"/>
      <c r="Y2376" s="55"/>
      <c r="Z2376" s="55"/>
      <c r="BR2376" s="161"/>
    </row>
    <row r="2377" spans="12:70" x14ac:dyDescent="0.25">
      <c r="L2377" s="55"/>
      <c r="M2377" s="55"/>
      <c r="N2377" s="55"/>
      <c r="O2377" s="55"/>
      <c r="P2377" s="55"/>
      <c r="Q2377" s="55"/>
      <c r="R2377" s="55"/>
      <c r="S2377" s="55"/>
      <c r="T2377" s="55"/>
      <c r="U2377" s="55"/>
      <c r="V2377" s="55"/>
      <c r="W2377" s="55"/>
      <c r="X2377" s="55"/>
      <c r="Y2377" s="55"/>
      <c r="Z2377" s="55"/>
      <c r="BR2377" s="161"/>
    </row>
    <row r="2378" spans="12:70" x14ac:dyDescent="0.25">
      <c r="L2378" s="55"/>
      <c r="M2378" s="55"/>
      <c r="N2378" s="55"/>
      <c r="O2378" s="55"/>
      <c r="P2378" s="55"/>
      <c r="Q2378" s="55"/>
      <c r="R2378" s="55"/>
      <c r="S2378" s="55"/>
      <c r="T2378" s="55"/>
      <c r="U2378" s="55"/>
      <c r="V2378" s="55"/>
      <c r="W2378" s="55"/>
      <c r="X2378" s="55"/>
      <c r="Y2378" s="55"/>
      <c r="Z2378" s="55"/>
      <c r="BR2378" s="161"/>
    </row>
    <row r="2379" spans="12:70" x14ac:dyDescent="0.25">
      <c r="L2379" s="55"/>
      <c r="M2379" s="55"/>
      <c r="N2379" s="55"/>
      <c r="O2379" s="55"/>
      <c r="P2379" s="55"/>
      <c r="Q2379" s="55"/>
      <c r="R2379" s="55"/>
      <c r="S2379" s="55"/>
      <c r="T2379" s="55"/>
      <c r="U2379" s="55"/>
      <c r="V2379" s="55"/>
      <c r="W2379" s="55"/>
      <c r="X2379" s="55"/>
      <c r="Y2379" s="55"/>
      <c r="Z2379" s="55"/>
      <c r="BR2379" s="161"/>
    </row>
    <row r="2380" spans="12:70" x14ac:dyDescent="0.25">
      <c r="L2380" s="55"/>
      <c r="M2380" s="55"/>
      <c r="N2380" s="55"/>
      <c r="O2380" s="55"/>
      <c r="P2380" s="55"/>
      <c r="Q2380" s="55"/>
      <c r="R2380" s="55"/>
      <c r="S2380" s="55"/>
      <c r="T2380" s="55"/>
      <c r="U2380" s="55"/>
      <c r="V2380" s="55"/>
      <c r="W2380" s="55"/>
      <c r="X2380" s="55"/>
      <c r="Y2380" s="55"/>
      <c r="Z2380" s="55"/>
      <c r="BR2380" s="161"/>
    </row>
    <row r="2381" spans="12:70" x14ac:dyDescent="0.25">
      <c r="L2381" s="55"/>
      <c r="M2381" s="55"/>
      <c r="N2381" s="55"/>
      <c r="O2381" s="55"/>
      <c r="P2381" s="55"/>
      <c r="Q2381" s="55"/>
      <c r="R2381" s="55"/>
      <c r="S2381" s="55"/>
      <c r="T2381" s="55"/>
      <c r="U2381" s="55"/>
      <c r="V2381" s="55"/>
      <c r="W2381" s="55"/>
      <c r="X2381" s="55"/>
      <c r="Y2381" s="55"/>
      <c r="Z2381" s="55"/>
      <c r="BR2381" s="161"/>
    </row>
    <row r="2382" spans="12:70" x14ac:dyDescent="0.25">
      <c r="L2382" s="55"/>
      <c r="M2382" s="55"/>
      <c r="N2382" s="55"/>
      <c r="O2382" s="55"/>
      <c r="P2382" s="55"/>
      <c r="Q2382" s="55"/>
      <c r="R2382" s="55"/>
      <c r="S2382" s="55"/>
      <c r="T2382" s="55"/>
      <c r="U2382" s="55"/>
      <c r="V2382" s="55"/>
      <c r="W2382" s="55"/>
      <c r="X2382" s="55"/>
      <c r="Y2382" s="55"/>
      <c r="Z2382" s="55"/>
      <c r="BR2382" s="161"/>
    </row>
    <row r="2383" spans="12:70" x14ac:dyDescent="0.25">
      <c r="L2383" s="55"/>
      <c r="M2383" s="55"/>
      <c r="N2383" s="55"/>
      <c r="O2383" s="55"/>
      <c r="P2383" s="55"/>
      <c r="Q2383" s="55"/>
      <c r="R2383" s="55"/>
      <c r="S2383" s="55"/>
      <c r="T2383" s="55"/>
      <c r="U2383" s="55"/>
      <c r="V2383" s="55"/>
      <c r="W2383" s="55"/>
      <c r="X2383" s="55"/>
      <c r="Y2383" s="55"/>
      <c r="Z2383" s="55"/>
      <c r="BR2383" s="161"/>
    </row>
    <row r="2384" spans="12:70" x14ac:dyDescent="0.25">
      <c r="L2384" s="55"/>
      <c r="M2384" s="55"/>
      <c r="N2384" s="55"/>
      <c r="O2384" s="55"/>
      <c r="P2384" s="55"/>
      <c r="Q2384" s="55"/>
      <c r="R2384" s="55"/>
      <c r="S2384" s="55"/>
      <c r="T2384" s="55"/>
      <c r="U2384" s="55"/>
      <c r="V2384" s="55"/>
      <c r="W2384" s="55"/>
      <c r="X2384" s="55"/>
      <c r="Y2384" s="55"/>
      <c r="Z2384" s="55"/>
      <c r="BR2384" s="161"/>
    </row>
    <row r="2385" spans="12:70" x14ac:dyDescent="0.25">
      <c r="L2385" s="55"/>
      <c r="M2385" s="55"/>
      <c r="N2385" s="55"/>
      <c r="O2385" s="55"/>
      <c r="P2385" s="55"/>
      <c r="Q2385" s="55"/>
      <c r="R2385" s="55"/>
      <c r="S2385" s="55"/>
      <c r="T2385" s="55"/>
      <c r="U2385" s="55"/>
      <c r="V2385" s="55"/>
      <c r="W2385" s="55"/>
      <c r="X2385" s="55"/>
      <c r="Y2385" s="55"/>
      <c r="Z2385" s="55"/>
      <c r="BR2385" s="161"/>
    </row>
    <row r="2386" spans="12:70" x14ac:dyDescent="0.25">
      <c r="L2386" s="55"/>
      <c r="M2386" s="55"/>
      <c r="N2386" s="55"/>
      <c r="O2386" s="55"/>
      <c r="P2386" s="55"/>
      <c r="Q2386" s="55"/>
      <c r="R2386" s="55"/>
      <c r="S2386" s="55"/>
      <c r="T2386" s="55"/>
      <c r="U2386" s="55"/>
      <c r="V2386" s="55"/>
      <c r="W2386" s="55"/>
      <c r="X2386" s="55"/>
      <c r="Y2386" s="55"/>
      <c r="Z2386" s="55"/>
      <c r="BR2386" s="161"/>
    </row>
    <row r="2387" spans="12:70" x14ac:dyDescent="0.25">
      <c r="L2387" s="55"/>
      <c r="M2387" s="55"/>
      <c r="N2387" s="55"/>
      <c r="O2387" s="55"/>
      <c r="P2387" s="55"/>
      <c r="Q2387" s="55"/>
      <c r="R2387" s="55"/>
      <c r="S2387" s="55"/>
      <c r="T2387" s="55"/>
      <c r="U2387" s="55"/>
      <c r="V2387" s="55"/>
      <c r="W2387" s="55"/>
      <c r="X2387" s="55"/>
      <c r="Y2387" s="55"/>
      <c r="Z2387" s="55"/>
      <c r="BR2387" s="161"/>
    </row>
    <row r="2388" spans="12:70" x14ac:dyDescent="0.25">
      <c r="L2388" s="55"/>
      <c r="M2388" s="55"/>
      <c r="N2388" s="55"/>
      <c r="O2388" s="55"/>
      <c r="P2388" s="55"/>
      <c r="Q2388" s="55"/>
      <c r="R2388" s="55"/>
      <c r="S2388" s="55"/>
      <c r="T2388" s="55"/>
      <c r="U2388" s="55"/>
      <c r="V2388" s="55"/>
      <c r="W2388" s="55"/>
      <c r="X2388" s="55"/>
      <c r="Y2388" s="55"/>
      <c r="Z2388" s="55"/>
      <c r="BR2388" s="161"/>
    </row>
    <row r="2389" spans="12:70" x14ac:dyDescent="0.25">
      <c r="L2389" s="55"/>
      <c r="M2389" s="55"/>
      <c r="N2389" s="55"/>
      <c r="O2389" s="55"/>
      <c r="P2389" s="55"/>
      <c r="Q2389" s="55"/>
      <c r="R2389" s="55"/>
      <c r="S2389" s="55"/>
      <c r="T2389" s="55"/>
      <c r="U2389" s="55"/>
      <c r="V2389" s="55"/>
      <c r="W2389" s="55"/>
      <c r="X2389" s="55"/>
      <c r="Y2389" s="55"/>
      <c r="Z2389" s="55"/>
      <c r="BR2389" s="161"/>
    </row>
    <row r="2390" spans="12:70" x14ac:dyDescent="0.25">
      <c r="L2390" s="55"/>
      <c r="M2390" s="55"/>
      <c r="N2390" s="55"/>
      <c r="O2390" s="55"/>
      <c r="P2390" s="55"/>
      <c r="Q2390" s="55"/>
      <c r="R2390" s="55"/>
      <c r="S2390" s="55"/>
      <c r="T2390" s="55"/>
      <c r="U2390" s="55"/>
      <c r="V2390" s="55"/>
      <c r="W2390" s="55"/>
      <c r="X2390" s="55"/>
      <c r="Y2390" s="55"/>
      <c r="Z2390" s="55"/>
      <c r="BR2390" s="161"/>
    </row>
    <row r="2391" spans="12:70" x14ac:dyDescent="0.25">
      <c r="L2391" s="55"/>
      <c r="M2391" s="55"/>
      <c r="N2391" s="55"/>
      <c r="O2391" s="55"/>
      <c r="P2391" s="55"/>
      <c r="Q2391" s="55"/>
      <c r="R2391" s="55"/>
      <c r="S2391" s="55"/>
      <c r="T2391" s="55"/>
      <c r="U2391" s="55"/>
      <c r="V2391" s="55"/>
      <c r="W2391" s="55"/>
      <c r="X2391" s="55"/>
      <c r="Y2391" s="55"/>
      <c r="Z2391" s="55"/>
      <c r="BR2391" s="161"/>
    </row>
    <row r="2392" spans="12:70" x14ac:dyDescent="0.25">
      <c r="L2392" s="55"/>
      <c r="M2392" s="55"/>
      <c r="N2392" s="55"/>
      <c r="O2392" s="55"/>
      <c r="P2392" s="55"/>
      <c r="Q2392" s="55"/>
      <c r="R2392" s="55"/>
      <c r="S2392" s="55"/>
      <c r="T2392" s="55"/>
      <c r="U2392" s="55"/>
      <c r="V2392" s="55"/>
      <c r="W2392" s="55"/>
      <c r="X2392" s="55"/>
      <c r="Y2392" s="55"/>
      <c r="Z2392" s="55"/>
      <c r="BR2392" s="161"/>
    </row>
    <row r="2393" spans="12:70" x14ac:dyDescent="0.25">
      <c r="L2393" s="55"/>
      <c r="M2393" s="55"/>
      <c r="N2393" s="55"/>
      <c r="O2393" s="55"/>
      <c r="P2393" s="55"/>
      <c r="Q2393" s="55"/>
      <c r="R2393" s="55"/>
      <c r="S2393" s="55"/>
      <c r="T2393" s="55"/>
      <c r="U2393" s="55"/>
      <c r="V2393" s="55"/>
      <c r="W2393" s="55"/>
      <c r="X2393" s="55"/>
      <c r="Y2393" s="55"/>
      <c r="Z2393" s="55"/>
      <c r="BR2393" s="161"/>
    </row>
    <row r="2394" spans="12:70" x14ac:dyDescent="0.25">
      <c r="L2394" s="55"/>
      <c r="M2394" s="55"/>
      <c r="N2394" s="55"/>
      <c r="O2394" s="55"/>
      <c r="P2394" s="55"/>
      <c r="Q2394" s="55"/>
      <c r="R2394" s="55"/>
      <c r="S2394" s="55"/>
      <c r="T2394" s="55"/>
      <c r="U2394" s="55"/>
      <c r="V2394" s="55"/>
      <c r="W2394" s="55"/>
      <c r="X2394" s="55"/>
      <c r="Y2394" s="55"/>
      <c r="Z2394" s="55"/>
      <c r="BR2394" s="161"/>
    </row>
    <row r="2395" spans="12:70" x14ac:dyDescent="0.25">
      <c r="L2395" s="55"/>
      <c r="M2395" s="55"/>
      <c r="N2395" s="55"/>
      <c r="O2395" s="55"/>
      <c r="P2395" s="55"/>
      <c r="Q2395" s="55"/>
      <c r="R2395" s="55"/>
      <c r="S2395" s="55"/>
      <c r="T2395" s="55"/>
      <c r="U2395" s="55"/>
      <c r="V2395" s="55"/>
      <c r="W2395" s="55"/>
      <c r="X2395" s="55"/>
      <c r="Y2395" s="55"/>
      <c r="Z2395" s="55"/>
      <c r="BR2395" s="161"/>
    </row>
    <row r="2396" spans="12:70" x14ac:dyDescent="0.25">
      <c r="L2396" s="55"/>
      <c r="M2396" s="55"/>
      <c r="N2396" s="55"/>
      <c r="O2396" s="55"/>
      <c r="P2396" s="55"/>
      <c r="Q2396" s="55"/>
      <c r="R2396" s="55"/>
      <c r="S2396" s="55"/>
      <c r="T2396" s="55"/>
      <c r="U2396" s="55"/>
      <c r="V2396" s="55"/>
      <c r="W2396" s="55"/>
      <c r="X2396" s="55"/>
      <c r="Y2396" s="55"/>
      <c r="Z2396" s="55"/>
      <c r="BR2396" s="161"/>
    </row>
    <row r="2397" spans="12:70" x14ac:dyDescent="0.25">
      <c r="L2397" s="55"/>
      <c r="M2397" s="55"/>
      <c r="N2397" s="55"/>
      <c r="O2397" s="55"/>
      <c r="P2397" s="55"/>
      <c r="Q2397" s="55"/>
      <c r="R2397" s="55"/>
      <c r="S2397" s="55"/>
      <c r="T2397" s="55"/>
      <c r="U2397" s="55"/>
      <c r="V2397" s="55"/>
      <c r="W2397" s="55"/>
      <c r="X2397" s="55"/>
      <c r="Y2397" s="55"/>
      <c r="Z2397" s="55"/>
      <c r="BR2397" s="161"/>
    </row>
    <row r="2398" spans="12:70" x14ac:dyDescent="0.25">
      <c r="L2398" s="55"/>
      <c r="M2398" s="55"/>
      <c r="N2398" s="55"/>
      <c r="O2398" s="55"/>
      <c r="P2398" s="55"/>
      <c r="Q2398" s="55"/>
      <c r="R2398" s="55"/>
      <c r="S2398" s="55"/>
      <c r="T2398" s="55"/>
      <c r="U2398" s="55"/>
      <c r="V2398" s="55"/>
      <c r="W2398" s="55"/>
      <c r="X2398" s="55"/>
      <c r="Y2398" s="55"/>
      <c r="Z2398" s="55"/>
      <c r="BR2398" s="161"/>
    </row>
    <row r="2399" spans="12:70" x14ac:dyDescent="0.25">
      <c r="L2399" s="55"/>
      <c r="M2399" s="55"/>
      <c r="N2399" s="55"/>
      <c r="O2399" s="55"/>
      <c r="P2399" s="55"/>
      <c r="Q2399" s="55"/>
      <c r="R2399" s="55"/>
      <c r="S2399" s="55"/>
      <c r="T2399" s="55"/>
      <c r="U2399" s="55"/>
      <c r="V2399" s="55"/>
      <c r="W2399" s="55"/>
      <c r="X2399" s="55"/>
      <c r="Y2399" s="55"/>
      <c r="Z2399" s="55"/>
      <c r="BR2399" s="161"/>
    </row>
    <row r="2400" spans="12:70" x14ac:dyDescent="0.25">
      <c r="L2400" s="55"/>
      <c r="M2400" s="55"/>
      <c r="N2400" s="55"/>
      <c r="O2400" s="55"/>
      <c r="P2400" s="55"/>
      <c r="Q2400" s="55"/>
      <c r="R2400" s="55"/>
      <c r="S2400" s="55"/>
      <c r="T2400" s="55"/>
      <c r="U2400" s="55"/>
      <c r="V2400" s="55"/>
      <c r="W2400" s="55"/>
      <c r="X2400" s="55"/>
      <c r="Y2400" s="55"/>
      <c r="Z2400" s="55"/>
      <c r="BR2400" s="161"/>
    </row>
    <row r="2401" spans="12:70" x14ac:dyDescent="0.25">
      <c r="L2401" s="55"/>
      <c r="M2401" s="55"/>
      <c r="N2401" s="55"/>
      <c r="O2401" s="55"/>
      <c r="P2401" s="55"/>
      <c r="Q2401" s="55"/>
      <c r="R2401" s="55"/>
      <c r="S2401" s="55"/>
      <c r="T2401" s="55"/>
      <c r="U2401" s="55"/>
      <c r="V2401" s="55"/>
      <c r="W2401" s="55"/>
      <c r="X2401" s="55"/>
      <c r="Y2401" s="55"/>
      <c r="Z2401" s="55"/>
      <c r="BR2401" s="161"/>
    </row>
    <row r="2402" spans="12:70" x14ac:dyDescent="0.25">
      <c r="L2402" s="55"/>
      <c r="M2402" s="55"/>
      <c r="N2402" s="55"/>
      <c r="O2402" s="55"/>
      <c r="P2402" s="55"/>
      <c r="Q2402" s="55"/>
      <c r="R2402" s="55"/>
      <c r="S2402" s="55"/>
      <c r="T2402" s="55"/>
      <c r="U2402" s="55"/>
      <c r="V2402" s="55"/>
      <c r="W2402" s="55"/>
      <c r="X2402" s="55"/>
      <c r="Y2402" s="55"/>
      <c r="Z2402" s="55"/>
      <c r="BR2402" s="161"/>
    </row>
    <row r="2403" spans="12:70" x14ac:dyDescent="0.25">
      <c r="L2403" s="55"/>
      <c r="M2403" s="55"/>
      <c r="N2403" s="55"/>
      <c r="O2403" s="55"/>
      <c r="P2403" s="55"/>
      <c r="Q2403" s="55"/>
      <c r="R2403" s="55"/>
      <c r="S2403" s="55"/>
      <c r="T2403" s="55"/>
      <c r="U2403" s="55"/>
      <c r="V2403" s="55"/>
      <c r="W2403" s="55"/>
      <c r="X2403" s="55"/>
      <c r="Y2403" s="55"/>
      <c r="Z2403" s="55"/>
      <c r="BR2403" s="161"/>
    </row>
    <row r="2404" spans="12:70" x14ac:dyDescent="0.25">
      <c r="L2404" s="55"/>
      <c r="M2404" s="55"/>
      <c r="N2404" s="55"/>
      <c r="O2404" s="55"/>
      <c r="P2404" s="55"/>
      <c r="Q2404" s="55"/>
      <c r="R2404" s="55"/>
      <c r="S2404" s="55"/>
      <c r="T2404" s="55"/>
      <c r="U2404" s="55"/>
      <c r="V2404" s="55"/>
      <c r="W2404" s="55"/>
      <c r="X2404" s="55"/>
      <c r="Y2404" s="55"/>
      <c r="Z2404" s="55"/>
      <c r="BR2404" s="161"/>
    </row>
    <row r="2405" spans="12:70" x14ac:dyDescent="0.25">
      <c r="L2405" s="55"/>
      <c r="M2405" s="55"/>
      <c r="N2405" s="55"/>
      <c r="O2405" s="55"/>
      <c r="P2405" s="55"/>
      <c r="Q2405" s="55"/>
      <c r="R2405" s="55"/>
      <c r="S2405" s="55"/>
      <c r="T2405" s="55"/>
      <c r="U2405" s="55"/>
      <c r="V2405" s="55"/>
      <c r="W2405" s="55"/>
      <c r="X2405" s="55"/>
      <c r="Y2405" s="55"/>
      <c r="Z2405" s="55"/>
      <c r="BR2405" s="161"/>
    </row>
    <row r="2406" spans="12:70" x14ac:dyDescent="0.25">
      <c r="L2406" s="55"/>
      <c r="M2406" s="55"/>
      <c r="N2406" s="55"/>
      <c r="O2406" s="55"/>
      <c r="P2406" s="55"/>
      <c r="Q2406" s="55"/>
      <c r="R2406" s="55"/>
      <c r="S2406" s="55"/>
      <c r="T2406" s="55"/>
      <c r="U2406" s="55"/>
      <c r="V2406" s="55"/>
      <c r="W2406" s="55"/>
      <c r="X2406" s="55"/>
      <c r="Y2406" s="55"/>
      <c r="Z2406" s="55"/>
      <c r="BR2406" s="161"/>
    </row>
    <row r="2407" spans="12:70" x14ac:dyDescent="0.25">
      <c r="L2407" s="55"/>
      <c r="M2407" s="55"/>
      <c r="N2407" s="55"/>
      <c r="O2407" s="55"/>
      <c r="P2407" s="55"/>
      <c r="Q2407" s="55"/>
      <c r="R2407" s="55"/>
      <c r="S2407" s="55"/>
      <c r="T2407" s="55"/>
      <c r="U2407" s="55"/>
      <c r="V2407" s="55"/>
      <c r="W2407" s="55"/>
      <c r="X2407" s="55"/>
      <c r="Y2407" s="55"/>
      <c r="Z2407" s="55"/>
      <c r="BR2407" s="161"/>
    </row>
    <row r="2408" spans="12:70" x14ac:dyDescent="0.25">
      <c r="L2408" s="55"/>
      <c r="M2408" s="55"/>
      <c r="N2408" s="55"/>
      <c r="O2408" s="55"/>
      <c r="P2408" s="55"/>
      <c r="Q2408" s="55"/>
      <c r="R2408" s="55"/>
      <c r="S2408" s="55"/>
      <c r="T2408" s="55"/>
      <c r="U2408" s="55"/>
      <c r="V2408" s="55"/>
      <c r="W2408" s="55"/>
      <c r="X2408" s="55"/>
      <c r="Y2408" s="55"/>
      <c r="Z2408" s="55"/>
      <c r="BR2408" s="161"/>
    </row>
    <row r="2409" spans="12:70" x14ac:dyDescent="0.25">
      <c r="L2409" s="55"/>
      <c r="M2409" s="55"/>
      <c r="N2409" s="55"/>
      <c r="O2409" s="55"/>
      <c r="P2409" s="55"/>
      <c r="Q2409" s="55"/>
      <c r="R2409" s="55"/>
      <c r="S2409" s="55"/>
      <c r="T2409" s="55"/>
      <c r="U2409" s="55"/>
      <c r="V2409" s="55"/>
      <c r="W2409" s="55"/>
      <c r="X2409" s="55"/>
      <c r="Y2409" s="55"/>
      <c r="Z2409" s="55"/>
      <c r="BR2409" s="161"/>
    </row>
    <row r="2410" spans="12:70" x14ac:dyDescent="0.25">
      <c r="L2410" s="55"/>
      <c r="M2410" s="55"/>
      <c r="N2410" s="55"/>
      <c r="O2410" s="55"/>
      <c r="P2410" s="55"/>
      <c r="Q2410" s="55"/>
      <c r="R2410" s="55"/>
      <c r="S2410" s="55"/>
      <c r="T2410" s="55"/>
      <c r="U2410" s="55"/>
      <c r="V2410" s="55"/>
      <c r="W2410" s="55"/>
      <c r="X2410" s="55"/>
      <c r="Y2410" s="55"/>
      <c r="Z2410" s="55"/>
      <c r="BR2410" s="161"/>
    </row>
    <row r="2411" spans="12:70" x14ac:dyDescent="0.25">
      <c r="L2411" s="55"/>
      <c r="M2411" s="55"/>
      <c r="N2411" s="55"/>
      <c r="O2411" s="55"/>
      <c r="P2411" s="55"/>
      <c r="Q2411" s="55"/>
      <c r="R2411" s="55"/>
      <c r="S2411" s="55"/>
      <c r="T2411" s="55"/>
      <c r="U2411" s="55"/>
      <c r="V2411" s="55"/>
      <c r="W2411" s="55"/>
      <c r="X2411" s="55"/>
      <c r="Y2411" s="55"/>
      <c r="Z2411" s="55"/>
      <c r="BR2411" s="161"/>
    </row>
    <row r="2412" spans="12:70" x14ac:dyDescent="0.25">
      <c r="L2412" s="55"/>
      <c r="M2412" s="55"/>
      <c r="N2412" s="55"/>
      <c r="O2412" s="55"/>
      <c r="P2412" s="55"/>
      <c r="Q2412" s="55"/>
      <c r="R2412" s="55"/>
      <c r="S2412" s="55"/>
      <c r="T2412" s="55"/>
      <c r="U2412" s="55"/>
      <c r="V2412" s="55"/>
      <c r="W2412" s="55"/>
      <c r="X2412" s="55"/>
      <c r="Y2412" s="55"/>
      <c r="Z2412" s="55"/>
      <c r="BR2412" s="161"/>
    </row>
    <row r="2413" spans="12:70" x14ac:dyDescent="0.25">
      <c r="L2413" s="55"/>
      <c r="M2413" s="55"/>
      <c r="N2413" s="55"/>
      <c r="O2413" s="55"/>
      <c r="P2413" s="55"/>
      <c r="Q2413" s="55"/>
      <c r="R2413" s="55"/>
      <c r="S2413" s="55"/>
      <c r="T2413" s="55"/>
      <c r="U2413" s="55"/>
      <c r="V2413" s="55"/>
      <c r="W2413" s="55"/>
      <c r="X2413" s="55"/>
      <c r="Y2413" s="55"/>
      <c r="Z2413" s="55"/>
      <c r="BR2413" s="161"/>
    </row>
    <row r="2414" spans="12:70" x14ac:dyDescent="0.25">
      <c r="L2414" s="55"/>
      <c r="M2414" s="55"/>
      <c r="N2414" s="55"/>
      <c r="O2414" s="55"/>
      <c r="P2414" s="55"/>
      <c r="Q2414" s="55"/>
      <c r="R2414" s="55"/>
      <c r="S2414" s="55"/>
      <c r="T2414" s="55"/>
      <c r="U2414" s="55"/>
      <c r="V2414" s="55"/>
      <c r="W2414" s="55"/>
      <c r="X2414" s="55"/>
      <c r="Y2414" s="55"/>
      <c r="Z2414" s="55"/>
      <c r="BR2414" s="161"/>
    </row>
    <row r="2415" spans="12:70" x14ac:dyDescent="0.25">
      <c r="L2415" s="55"/>
      <c r="M2415" s="55"/>
      <c r="N2415" s="55"/>
      <c r="O2415" s="55"/>
      <c r="P2415" s="55"/>
      <c r="Q2415" s="55"/>
      <c r="R2415" s="55"/>
      <c r="S2415" s="55"/>
      <c r="T2415" s="55"/>
      <c r="U2415" s="55"/>
      <c r="V2415" s="55"/>
      <c r="W2415" s="55"/>
      <c r="X2415" s="55"/>
      <c r="Y2415" s="55"/>
      <c r="Z2415" s="55"/>
      <c r="BR2415" s="161"/>
    </row>
    <row r="2416" spans="12:70" x14ac:dyDescent="0.25">
      <c r="L2416" s="55"/>
      <c r="M2416" s="55"/>
      <c r="N2416" s="55"/>
      <c r="O2416" s="55"/>
      <c r="P2416" s="55"/>
      <c r="Q2416" s="55"/>
      <c r="R2416" s="55"/>
      <c r="S2416" s="55"/>
      <c r="T2416" s="55"/>
      <c r="U2416" s="55"/>
      <c r="V2416" s="55"/>
      <c r="W2416" s="55"/>
      <c r="X2416" s="55"/>
      <c r="Y2416" s="55"/>
      <c r="Z2416" s="55"/>
      <c r="BR2416" s="161"/>
    </row>
    <row r="2417" spans="12:70" x14ac:dyDescent="0.25">
      <c r="L2417" s="55"/>
      <c r="M2417" s="55"/>
      <c r="N2417" s="55"/>
      <c r="O2417" s="55"/>
      <c r="P2417" s="55"/>
      <c r="Q2417" s="55"/>
      <c r="R2417" s="55"/>
      <c r="S2417" s="55"/>
      <c r="T2417" s="55"/>
      <c r="U2417" s="55"/>
      <c r="V2417" s="55"/>
      <c r="W2417" s="55"/>
      <c r="X2417" s="55"/>
      <c r="Y2417" s="55"/>
      <c r="Z2417" s="55"/>
      <c r="BR2417" s="161"/>
    </row>
    <row r="2418" spans="12:70" x14ac:dyDescent="0.25">
      <c r="L2418" s="55"/>
      <c r="M2418" s="55"/>
      <c r="N2418" s="55"/>
      <c r="O2418" s="55"/>
      <c r="P2418" s="55"/>
      <c r="Q2418" s="55"/>
      <c r="R2418" s="55"/>
      <c r="S2418" s="55"/>
      <c r="T2418" s="55"/>
      <c r="U2418" s="55"/>
      <c r="V2418" s="55"/>
      <c r="W2418" s="55"/>
      <c r="X2418" s="55"/>
      <c r="Y2418" s="55"/>
      <c r="Z2418" s="55"/>
      <c r="BR2418" s="161"/>
    </row>
    <row r="2419" spans="12:70" x14ac:dyDescent="0.25">
      <c r="L2419" s="55"/>
      <c r="M2419" s="55"/>
      <c r="N2419" s="55"/>
      <c r="O2419" s="55"/>
      <c r="P2419" s="55"/>
      <c r="Q2419" s="55"/>
      <c r="R2419" s="55"/>
      <c r="S2419" s="55"/>
      <c r="T2419" s="55"/>
      <c r="U2419" s="55"/>
      <c r="V2419" s="55"/>
      <c r="W2419" s="55"/>
      <c r="X2419" s="55"/>
      <c r="Y2419" s="55"/>
      <c r="Z2419" s="55"/>
      <c r="BR2419" s="161"/>
    </row>
    <row r="2420" spans="12:70" x14ac:dyDescent="0.25">
      <c r="L2420" s="55"/>
      <c r="M2420" s="55"/>
      <c r="N2420" s="55"/>
      <c r="O2420" s="55"/>
      <c r="P2420" s="55"/>
      <c r="Q2420" s="55"/>
      <c r="R2420" s="55"/>
      <c r="S2420" s="55"/>
      <c r="T2420" s="55"/>
      <c r="U2420" s="55"/>
      <c r="V2420" s="55"/>
      <c r="W2420" s="55"/>
      <c r="X2420" s="55"/>
      <c r="Y2420" s="55"/>
      <c r="Z2420" s="55"/>
      <c r="BR2420" s="161"/>
    </row>
    <row r="2421" spans="12:70" x14ac:dyDescent="0.25">
      <c r="L2421" s="55"/>
      <c r="M2421" s="55"/>
      <c r="N2421" s="55"/>
      <c r="O2421" s="55"/>
      <c r="P2421" s="55"/>
      <c r="Q2421" s="55"/>
      <c r="R2421" s="55"/>
      <c r="S2421" s="55"/>
      <c r="T2421" s="55"/>
      <c r="U2421" s="55"/>
      <c r="V2421" s="55"/>
      <c r="W2421" s="55"/>
      <c r="X2421" s="55"/>
      <c r="Y2421" s="55"/>
      <c r="Z2421" s="55"/>
      <c r="BR2421" s="161"/>
    </row>
    <row r="2422" spans="12:70" x14ac:dyDescent="0.25">
      <c r="L2422" s="55"/>
      <c r="M2422" s="55"/>
      <c r="N2422" s="55"/>
      <c r="O2422" s="55"/>
      <c r="P2422" s="55"/>
      <c r="Q2422" s="55"/>
      <c r="R2422" s="55"/>
      <c r="S2422" s="55"/>
      <c r="T2422" s="55"/>
      <c r="U2422" s="55"/>
      <c r="V2422" s="55"/>
      <c r="W2422" s="55"/>
      <c r="X2422" s="55"/>
      <c r="Y2422" s="55"/>
      <c r="Z2422" s="55"/>
      <c r="BR2422" s="161"/>
    </row>
    <row r="2423" spans="12:70" x14ac:dyDescent="0.25">
      <c r="L2423" s="55"/>
      <c r="M2423" s="55"/>
      <c r="N2423" s="55"/>
      <c r="O2423" s="55"/>
      <c r="P2423" s="55"/>
      <c r="Q2423" s="55"/>
      <c r="R2423" s="55"/>
      <c r="S2423" s="55"/>
      <c r="T2423" s="55"/>
      <c r="U2423" s="55"/>
      <c r="V2423" s="55"/>
      <c r="W2423" s="55"/>
      <c r="X2423" s="55"/>
      <c r="Y2423" s="55"/>
      <c r="Z2423" s="55"/>
      <c r="BR2423" s="161"/>
    </row>
    <row r="2424" spans="12:70" x14ac:dyDescent="0.25">
      <c r="L2424" s="55"/>
      <c r="M2424" s="55"/>
      <c r="N2424" s="55"/>
      <c r="O2424" s="55"/>
      <c r="P2424" s="55"/>
      <c r="Q2424" s="55"/>
      <c r="R2424" s="55"/>
      <c r="S2424" s="55"/>
      <c r="T2424" s="55"/>
      <c r="U2424" s="55"/>
      <c r="V2424" s="55"/>
      <c r="W2424" s="55"/>
      <c r="X2424" s="55"/>
      <c r="Y2424" s="55"/>
      <c r="Z2424" s="55"/>
      <c r="BR2424" s="161"/>
    </row>
    <row r="2425" spans="12:70" x14ac:dyDescent="0.25">
      <c r="L2425" s="55"/>
      <c r="M2425" s="55"/>
      <c r="N2425" s="55"/>
      <c r="O2425" s="55"/>
      <c r="P2425" s="55"/>
      <c r="Q2425" s="55"/>
      <c r="R2425" s="55"/>
      <c r="S2425" s="55"/>
      <c r="T2425" s="55"/>
      <c r="U2425" s="55"/>
      <c r="V2425" s="55"/>
      <c r="W2425" s="55"/>
      <c r="X2425" s="55"/>
      <c r="Y2425" s="55"/>
      <c r="Z2425" s="55"/>
      <c r="BR2425" s="161"/>
    </row>
    <row r="2426" spans="12:70" x14ac:dyDescent="0.25">
      <c r="L2426" s="55"/>
      <c r="M2426" s="55"/>
      <c r="N2426" s="55"/>
      <c r="O2426" s="55"/>
      <c r="P2426" s="55"/>
      <c r="Q2426" s="55"/>
      <c r="R2426" s="55"/>
      <c r="S2426" s="55"/>
      <c r="T2426" s="55"/>
      <c r="U2426" s="55"/>
      <c r="V2426" s="55"/>
      <c r="W2426" s="55"/>
      <c r="X2426" s="55"/>
      <c r="Y2426" s="55"/>
      <c r="Z2426" s="55"/>
      <c r="BR2426" s="161"/>
    </row>
    <row r="2427" spans="12:70" x14ac:dyDescent="0.25">
      <c r="L2427" s="55"/>
      <c r="M2427" s="55"/>
      <c r="N2427" s="55"/>
      <c r="O2427" s="55"/>
      <c r="P2427" s="55"/>
      <c r="Q2427" s="55"/>
      <c r="R2427" s="55"/>
      <c r="S2427" s="55"/>
      <c r="T2427" s="55"/>
      <c r="U2427" s="55"/>
      <c r="V2427" s="55"/>
      <c r="W2427" s="55"/>
      <c r="X2427" s="55"/>
      <c r="Y2427" s="55"/>
      <c r="Z2427" s="55"/>
      <c r="BR2427" s="161"/>
    </row>
    <row r="2428" spans="12:70" x14ac:dyDescent="0.25">
      <c r="L2428" s="55"/>
      <c r="M2428" s="55"/>
      <c r="N2428" s="55"/>
      <c r="O2428" s="55"/>
      <c r="P2428" s="55"/>
      <c r="Q2428" s="55"/>
      <c r="R2428" s="55"/>
      <c r="S2428" s="55"/>
      <c r="T2428" s="55"/>
      <c r="U2428" s="55"/>
      <c r="V2428" s="55"/>
      <c r="W2428" s="55"/>
      <c r="X2428" s="55"/>
      <c r="Y2428" s="55"/>
      <c r="Z2428" s="55"/>
      <c r="BR2428" s="161"/>
    </row>
    <row r="2429" spans="12:70" x14ac:dyDescent="0.25">
      <c r="L2429" s="55"/>
      <c r="M2429" s="55"/>
      <c r="N2429" s="55"/>
      <c r="O2429" s="55"/>
      <c r="P2429" s="55"/>
      <c r="Q2429" s="55"/>
      <c r="R2429" s="55"/>
      <c r="S2429" s="55"/>
      <c r="T2429" s="55"/>
      <c r="U2429" s="55"/>
      <c r="V2429" s="55"/>
      <c r="W2429" s="55"/>
      <c r="X2429" s="55"/>
      <c r="Y2429" s="55"/>
      <c r="Z2429" s="55"/>
      <c r="BR2429" s="161"/>
    </row>
    <row r="2430" spans="12:70" x14ac:dyDescent="0.25">
      <c r="L2430" s="55"/>
      <c r="M2430" s="55"/>
      <c r="N2430" s="55"/>
      <c r="O2430" s="55"/>
      <c r="P2430" s="55"/>
      <c r="Q2430" s="55"/>
      <c r="R2430" s="55"/>
      <c r="S2430" s="55"/>
      <c r="T2430" s="55"/>
      <c r="U2430" s="55"/>
      <c r="V2430" s="55"/>
      <c r="W2430" s="55"/>
      <c r="X2430" s="55"/>
      <c r="Y2430" s="55"/>
      <c r="Z2430" s="55"/>
      <c r="BR2430" s="161"/>
    </row>
    <row r="2431" spans="12:70" x14ac:dyDescent="0.25">
      <c r="L2431" s="55"/>
      <c r="M2431" s="55"/>
      <c r="N2431" s="55"/>
      <c r="O2431" s="55"/>
      <c r="P2431" s="55"/>
      <c r="Q2431" s="55"/>
      <c r="R2431" s="55"/>
      <c r="S2431" s="55"/>
      <c r="T2431" s="55"/>
      <c r="U2431" s="55"/>
      <c r="V2431" s="55"/>
      <c r="W2431" s="55"/>
      <c r="X2431" s="55"/>
      <c r="Y2431" s="55"/>
      <c r="Z2431" s="55"/>
      <c r="BR2431" s="161"/>
    </row>
    <row r="2432" spans="12:70" x14ac:dyDescent="0.25">
      <c r="L2432" s="55"/>
      <c r="M2432" s="55"/>
      <c r="N2432" s="55"/>
      <c r="O2432" s="55"/>
      <c r="P2432" s="55"/>
      <c r="Q2432" s="55"/>
      <c r="R2432" s="55"/>
      <c r="S2432" s="55"/>
      <c r="T2432" s="55"/>
      <c r="U2432" s="55"/>
      <c r="V2432" s="55"/>
      <c r="W2432" s="55"/>
      <c r="X2432" s="55"/>
      <c r="Y2432" s="55"/>
      <c r="Z2432" s="55"/>
      <c r="BR2432" s="161"/>
    </row>
    <row r="2433" spans="12:70" x14ac:dyDescent="0.25">
      <c r="L2433" s="55"/>
      <c r="M2433" s="55"/>
      <c r="N2433" s="55"/>
      <c r="O2433" s="55"/>
      <c r="P2433" s="55"/>
      <c r="Q2433" s="55"/>
      <c r="R2433" s="55"/>
      <c r="S2433" s="55"/>
      <c r="T2433" s="55"/>
      <c r="U2433" s="55"/>
      <c r="V2433" s="55"/>
      <c r="W2433" s="55"/>
      <c r="X2433" s="55"/>
      <c r="Y2433" s="55"/>
      <c r="Z2433" s="55"/>
      <c r="BR2433" s="161"/>
    </row>
    <row r="2434" spans="12:70" x14ac:dyDescent="0.25">
      <c r="L2434" s="55"/>
      <c r="M2434" s="55"/>
      <c r="N2434" s="55"/>
      <c r="O2434" s="55"/>
      <c r="P2434" s="55"/>
      <c r="Q2434" s="55"/>
      <c r="R2434" s="55"/>
      <c r="S2434" s="55"/>
      <c r="T2434" s="55"/>
      <c r="U2434" s="55"/>
      <c r="V2434" s="55"/>
      <c r="W2434" s="55"/>
      <c r="X2434" s="55"/>
      <c r="Y2434" s="55"/>
      <c r="Z2434" s="55"/>
      <c r="BR2434" s="161"/>
    </row>
    <row r="2435" spans="12:70" x14ac:dyDescent="0.25">
      <c r="L2435" s="55"/>
      <c r="M2435" s="55"/>
      <c r="N2435" s="55"/>
      <c r="O2435" s="55"/>
      <c r="P2435" s="55"/>
      <c r="Q2435" s="55"/>
      <c r="R2435" s="55"/>
      <c r="S2435" s="55"/>
      <c r="T2435" s="55"/>
      <c r="U2435" s="55"/>
      <c r="V2435" s="55"/>
      <c r="W2435" s="55"/>
      <c r="X2435" s="55"/>
      <c r="Y2435" s="55"/>
      <c r="Z2435" s="55"/>
      <c r="BR2435" s="161"/>
    </row>
    <row r="2436" spans="12:70" x14ac:dyDescent="0.25">
      <c r="L2436" s="55"/>
      <c r="M2436" s="55"/>
      <c r="N2436" s="55"/>
      <c r="O2436" s="55"/>
      <c r="P2436" s="55"/>
      <c r="Q2436" s="55"/>
      <c r="R2436" s="55"/>
      <c r="S2436" s="55"/>
      <c r="T2436" s="55"/>
      <c r="U2436" s="55"/>
      <c r="V2436" s="55"/>
      <c r="W2436" s="55"/>
      <c r="X2436" s="55"/>
      <c r="Y2436" s="55"/>
      <c r="Z2436" s="55"/>
      <c r="BR2436" s="161"/>
    </row>
    <row r="2437" spans="12:70" x14ac:dyDescent="0.25">
      <c r="L2437" s="55"/>
      <c r="M2437" s="55"/>
      <c r="N2437" s="55"/>
      <c r="O2437" s="55"/>
      <c r="P2437" s="55"/>
      <c r="Q2437" s="55"/>
      <c r="R2437" s="55"/>
      <c r="S2437" s="55"/>
      <c r="T2437" s="55"/>
      <c r="U2437" s="55"/>
      <c r="V2437" s="55"/>
      <c r="W2437" s="55"/>
      <c r="X2437" s="55"/>
      <c r="Y2437" s="55"/>
      <c r="Z2437" s="55"/>
      <c r="BR2437" s="161"/>
    </row>
    <row r="2438" spans="12:70" x14ac:dyDescent="0.25">
      <c r="L2438" s="55"/>
      <c r="M2438" s="55"/>
      <c r="N2438" s="55"/>
      <c r="O2438" s="55"/>
      <c r="P2438" s="55"/>
      <c r="Q2438" s="55"/>
      <c r="R2438" s="55"/>
      <c r="S2438" s="55"/>
      <c r="T2438" s="55"/>
      <c r="U2438" s="55"/>
      <c r="V2438" s="55"/>
      <c r="W2438" s="55"/>
      <c r="X2438" s="55"/>
      <c r="Y2438" s="55"/>
      <c r="Z2438" s="55"/>
      <c r="BR2438" s="161"/>
    </row>
    <row r="2439" spans="12:70" x14ac:dyDescent="0.25">
      <c r="L2439" s="55"/>
      <c r="M2439" s="55"/>
      <c r="N2439" s="55"/>
      <c r="O2439" s="55"/>
      <c r="P2439" s="55"/>
      <c r="Q2439" s="55"/>
      <c r="R2439" s="55"/>
      <c r="S2439" s="55"/>
      <c r="T2439" s="55"/>
      <c r="U2439" s="55"/>
      <c r="V2439" s="55"/>
      <c r="W2439" s="55"/>
      <c r="X2439" s="55"/>
      <c r="Y2439" s="55"/>
      <c r="Z2439" s="55"/>
      <c r="BR2439" s="161"/>
    </row>
    <row r="2440" spans="12:70" x14ac:dyDescent="0.25">
      <c r="L2440" s="55"/>
      <c r="M2440" s="55"/>
      <c r="N2440" s="55"/>
      <c r="O2440" s="55"/>
      <c r="P2440" s="55"/>
      <c r="Q2440" s="55"/>
      <c r="R2440" s="55"/>
      <c r="S2440" s="55"/>
      <c r="T2440" s="55"/>
      <c r="U2440" s="55"/>
      <c r="V2440" s="55"/>
      <c r="W2440" s="55"/>
      <c r="X2440" s="55"/>
      <c r="Y2440" s="55"/>
      <c r="Z2440" s="55"/>
      <c r="BR2440" s="161"/>
    </row>
    <row r="2441" spans="12:70" x14ac:dyDescent="0.25">
      <c r="L2441" s="55"/>
      <c r="M2441" s="55"/>
      <c r="N2441" s="55"/>
      <c r="O2441" s="55"/>
      <c r="P2441" s="55"/>
      <c r="Q2441" s="55"/>
      <c r="R2441" s="55"/>
      <c r="S2441" s="55"/>
      <c r="T2441" s="55"/>
      <c r="U2441" s="55"/>
      <c r="V2441" s="55"/>
      <c r="W2441" s="55"/>
      <c r="X2441" s="55"/>
      <c r="Y2441" s="55"/>
      <c r="Z2441" s="55"/>
      <c r="BR2441" s="161"/>
    </row>
    <row r="2442" spans="12:70" x14ac:dyDescent="0.25">
      <c r="L2442" s="55"/>
      <c r="M2442" s="55"/>
      <c r="N2442" s="55"/>
      <c r="O2442" s="55"/>
      <c r="P2442" s="55"/>
      <c r="Q2442" s="55"/>
      <c r="R2442" s="55"/>
      <c r="S2442" s="55"/>
      <c r="T2442" s="55"/>
      <c r="U2442" s="55"/>
      <c r="V2442" s="55"/>
      <c r="W2442" s="55"/>
      <c r="X2442" s="55"/>
      <c r="Y2442" s="55"/>
      <c r="Z2442" s="55"/>
      <c r="BR2442" s="161"/>
    </row>
    <row r="2443" spans="12:70" x14ac:dyDescent="0.25">
      <c r="L2443" s="55"/>
      <c r="M2443" s="55"/>
      <c r="N2443" s="55"/>
      <c r="O2443" s="55"/>
      <c r="P2443" s="55"/>
      <c r="Q2443" s="55"/>
      <c r="R2443" s="55"/>
      <c r="S2443" s="55"/>
      <c r="T2443" s="55"/>
      <c r="U2443" s="55"/>
      <c r="V2443" s="55"/>
      <c r="W2443" s="55"/>
      <c r="X2443" s="55"/>
      <c r="Y2443" s="55"/>
      <c r="Z2443" s="55"/>
      <c r="BR2443" s="161"/>
    </row>
    <row r="2444" spans="12:70" x14ac:dyDescent="0.25">
      <c r="L2444" s="55"/>
      <c r="M2444" s="55"/>
      <c r="N2444" s="55"/>
      <c r="O2444" s="55"/>
      <c r="P2444" s="55"/>
      <c r="Q2444" s="55"/>
      <c r="R2444" s="55"/>
      <c r="S2444" s="55"/>
      <c r="T2444" s="55"/>
      <c r="U2444" s="55"/>
      <c r="V2444" s="55"/>
      <c r="W2444" s="55"/>
      <c r="X2444" s="55"/>
      <c r="Y2444" s="55"/>
      <c r="Z2444" s="55"/>
      <c r="BR2444" s="161"/>
    </row>
    <row r="2445" spans="12:70" x14ac:dyDescent="0.25">
      <c r="L2445" s="55"/>
      <c r="M2445" s="55"/>
      <c r="N2445" s="55"/>
      <c r="O2445" s="55"/>
      <c r="P2445" s="55"/>
      <c r="Q2445" s="55"/>
      <c r="R2445" s="55"/>
      <c r="S2445" s="55"/>
      <c r="T2445" s="55"/>
      <c r="U2445" s="55"/>
      <c r="V2445" s="55"/>
      <c r="W2445" s="55"/>
      <c r="X2445" s="55"/>
      <c r="Y2445" s="55"/>
      <c r="Z2445" s="55"/>
      <c r="BR2445" s="161"/>
    </row>
    <row r="2446" spans="12:70" x14ac:dyDescent="0.25">
      <c r="L2446" s="55"/>
      <c r="M2446" s="55"/>
      <c r="N2446" s="55"/>
      <c r="O2446" s="55"/>
      <c r="P2446" s="55"/>
      <c r="Q2446" s="55"/>
      <c r="R2446" s="55"/>
      <c r="S2446" s="55"/>
      <c r="T2446" s="55"/>
      <c r="U2446" s="55"/>
      <c r="V2446" s="55"/>
      <c r="W2446" s="55"/>
      <c r="X2446" s="55"/>
      <c r="Y2446" s="55"/>
      <c r="Z2446" s="55"/>
      <c r="BR2446" s="161"/>
    </row>
    <row r="2447" spans="12:70" x14ac:dyDescent="0.25">
      <c r="L2447" s="55"/>
      <c r="M2447" s="55"/>
      <c r="N2447" s="55"/>
      <c r="O2447" s="55"/>
      <c r="P2447" s="55"/>
      <c r="Q2447" s="55"/>
      <c r="R2447" s="55"/>
      <c r="S2447" s="55"/>
      <c r="T2447" s="55"/>
      <c r="U2447" s="55"/>
      <c r="V2447" s="55"/>
      <c r="W2447" s="55"/>
      <c r="X2447" s="55"/>
      <c r="Y2447" s="55"/>
      <c r="Z2447" s="55"/>
      <c r="BR2447" s="161"/>
    </row>
    <row r="2448" spans="12:70" x14ac:dyDescent="0.25">
      <c r="L2448" s="55"/>
      <c r="M2448" s="55"/>
      <c r="N2448" s="55"/>
      <c r="O2448" s="55"/>
      <c r="P2448" s="55"/>
      <c r="Q2448" s="55"/>
      <c r="R2448" s="55"/>
      <c r="S2448" s="55"/>
      <c r="T2448" s="55"/>
      <c r="U2448" s="55"/>
      <c r="V2448" s="55"/>
      <c r="W2448" s="55"/>
      <c r="X2448" s="55"/>
      <c r="Y2448" s="55"/>
      <c r="Z2448" s="55"/>
      <c r="BR2448" s="161"/>
    </row>
    <row r="2449" spans="12:70" x14ac:dyDescent="0.25">
      <c r="L2449" s="55"/>
      <c r="M2449" s="55"/>
      <c r="N2449" s="55"/>
      <c r="O2449" s="55"/>
      <c r="P2449" s="55"/>
      <c r="Q2449" s="55"/>
      <c r="R2449" s="55"/>
      <c r="S2449" s="55"/>
      <c r="T2449" s="55"/>
      <c r="U2449" s="55"/>
      <c r="V2449" s="55"/>
      <c r="W2449" s="55"/>
      <c r="X2449" s="55"/>
      <c r="Y2449" s="55"/>
      <c r="Z2449" s="55"/>
      <c r="BR2449" s="161"/>
    </row>
    <row r="2450" spans="12:70" x14ac:dyDescent="0.25">
      <c r="L2450" s="55"/>
      <c r="M2450" s="55"/>
      <c r="N2450" s="55"/>
      <c r="O2450" s="55"/>
      <c r="P2450" s="55"/>
      <c r="Q2450" s="55"/>
      <c r="R2450" s="55"/>
      <c r="S2450" s="55"/>
      <c r="T2450" s="55"/>
      <c r="U2450" s="55"/>
      <c r="V2450" s="55"/>
      <c r="W2450" s="55"/>
      <c r="X2450" s="55"/>
      <c r="Y2450" s="55"/>
      <c r="Z2450" s="55"/>
      <c r="BR2450" s="161"/>
    </row>
    <row r="2451" spans="12:70" x14ac:dyDescent="0.25">
      <c r="L2451" s="55"/>
      <c r="M2451" s="55"/>
      <c r="N2451" s="55"/>
      <c r="O2451" s="55"/>
      <c r="P2451" s="55"/>
      <c r="Q2451" s="55"/>
      <c r="R2451" s="55"/>
      <c r="S2451" s="55"/>
      <c r="T2451" s="55"/>
      <c r="U2451" s="55"/>
      <c r="V2451" s="55"/>
      <c r="W2451" s="55"/>
      <c r="X2451" s="55"/>
      <c r="Y2451" s="55"/>
      <c r="Z2451" s="55"/>
      <c r="BR2451" s="161"/>
    </row>
    <row r="2452" spans="12:70" x14ac:dyDescent="0.25">
      <c r="L2452" s="55"/>
      <c r="M2452" s="55"/>
      <c r="N2452" s="55"/>
      <c r="O2452" s="55"/>
      <c r="P2452" s="55"/>
      <c r="Q2452" s="55"/>
      <c r="R2452" s="55"/>
      <c r="S2452" s="55"/>
      <c r="T2452" s="55"/>
      <c r="U2452" s="55"/>
      <c r="V2452" s="55"/>
      <c r="W2452" s="55"/>
      <c r="X2452" s="55"/>
      <c r="Y2452" s="55"/>
      <c r="Z2452" s="55"/>
      <c r="BR2452" s="161"/>
    </row>
    <row r="2453" spans="12:70" x14ac:dyDescent="0.25">
      <c r="L2453" s="55"/>
      <c r="M2453" s="55"/>
      <c r="N2453" s="55"/>
      <c r="O2453" s="55"/>
      <c r="P2453" s="55"/>
      <c r="Q2453" s="55"/>
      <c r="R2453" s="55"/>
      <c r="S2453" s="55"/>
      <c r="T2453" s="55"/>
      <c r="U2453" s="55"/>
      <c r="V2453" s="55"/>
      <c r="W2453" s="55"/>
      <c r="X2453" s="55"/>
      <c r="Y2453" s="55"/>
      <c r="Z2453" s="55"/>
      <c r="BR2453" s="161"/>
    </row>
    <row r="2454" spans="12:70" x14ac:dyDescent="0.25">
      <c r="L2454" s="55"/>
      <c r="M2454" s="55"/>
      <c r="N2454" s="55"/>
      <c r="O2454" s="55"/>
      <c r="P2454" s="55"/>
      <c r="Q2454" s="55"/>
      <c r="R2454" s="55"/>
      <c r="S2454" s="55"/>
      <c r="T2454" s="55"/>
      <c r="U2454" s="55"/>
      <c r="V2454" s="55"/>
      <c r="W2454" s="55"/>
      <c r="X2454" s="55"/>
      <c r="Y2454" s="55"/>
      <c r="Z2454" s="55"/>
      <c r="BR2454" s="161"/>
    </row>
    <row r="2455" spans="12:70" x14ac:dyDescent="0.25">
      <c r="L2455" s="55"/>
      <c r="M2455" s="55"/>
      <c r="N2455" s="55"/>
      <c r="O2455" s="55"/>
      <c r="P2455" s="55"/>
      <c r="Q2455" s="55"/>
      <c r="R2455" s="55"/>
      <c r="S2455" s="55"/>
      <c r="T2455" s="55"/>
      <c r="U2455" s="55"/>
      <c r="V2455" s="55"/>
      <c r="W2455" s="55"/>
      <c r="X2455" s="55"/>
      <c r="Y2455" s="55"/>
      <c r="Z2455" s="55"/>
      <c r="BR2455" s="161"/>
    </row>
    <row r="2456" spans="12:70" x14ac:dyDescent="0.25">
      <c r="L2456" s="55"/>
      <c r="M2456" s="55"/>
      <c r="N2456" s="55"/>
      <c r="O2456" s="55"/>
      <c r="P2456" s="55"/>
      <c r="Q2456" s="55"/>
      <c r="R2456" s="55"/>
      <c r="S2456" s="55"/>
      <c r="T2456" s="55"/>
      <c r="U2456" s="55"/>
      <c r="V2456" s="55"/>
      <c r="W2456" s="55"/>
      <c r="X2456" s="55"/>
      <c r="Y2456" s="55"/>
      <c r="Z2456" s="55"/>
      <c r="BR2456" s="161"/>
    </row>
    <row r="2457" spans="12:70" x14ac:dyDescent="0.25">
      <c r="L2457" s="55"/>
      <c r="M2457" s="55"/>
      <c r="N2457" s="55"/>
      <c r="O2457" s="55"/>
      <c r="P2457" s="55"/>
      <c r="Q2457" s="55"/>
      <c r="R2457" s="55"/>
      <c r="S2457" s="55"/>
      <c r="T2457" s="55"/>
      <c r="U2457" s="55"/>
      <c r="V2457" s="55"/>
      <c r="W2457" s="55"/>
      <c r="X2457" s="55"/>
      <c r="Y2457" s="55"/>
      <c r="Z2457" s="55"/>
      <c r="BR2457" s="161"/>
    </row>
    <row r="2458" spans="12:70" x14ac:dyDescent="0.25">
      <c r="L2458" s="55"/>
      <c r="M2458" s="55"/>
      <c r="N2458" s="55"/>
      <c r="O2458" s="55"/>
      <c r="P2458" s="55"/>
      <c r="Q2458" s="55"/>
      <c r="R2458" s="55"/>
      <c r="S2458" s="55"/>
      <c r="T2458" s="55"/>
      <c r="U2458" s="55"/>
      <c r="V2458" s="55"/>
      <c r="W2458" s="55"/>
      <c r="X2458" s="55"/>
      <c r="Y2458" s="55"/>
      <c r="Z2458" s="55"/>
      <c r="BR2458" s="161"/>
    </row>
    <row r="2459" spans="12:70" x14ac:dyDescent="0.25">
      <c r="L2459" s="55"/>
      <c r="M2459" s="55"/>
      <c r="N2459" s="55"/>
      <c r="O2459" s="55"/>
      <c r="P2459" s="55"/>
      <c r="Q2459" s="55"/>
      <c r="R2459" s="55"/>
      <c r="S2459" s="55"/>
      <c r="T2459" s="55"/>
      <c r="U2459" s="55"/>
      <c r="V2459" s="55"/>
      <c r="W2459" s="55"/>
      <c r="X2459" s="55"/>
      <c r="Y2459" s="55"/>
      <c r="Z2459" s="55"/>
      <c r="BR2459" s="161"/>
    </row>
    <row r="2460" spans="12:70" x14ac:dyDescent="0.25">
      <c r="L2460" s="55"/>
      <c r="M2460" s="55"/>
      <c r="N2460" s="55"/>
      <c r="O2460" s="55"/>
      <c r="P2460" s="55"/>
      <c r="Q2460" s="55"/>
      <c r="R2460" s="55"/>
      <c r="S2460" s="55"/>
      <c r="T2460" s="55"/>
      <c r="U2460" s="55"/>
      <c r="V2460" s="55"/>
      <c r="W2460" s="55"/>
      <c r="X2460" s="55"/>
      <c r="Y2460" s="55"/>
      <c r="Z2460" s="55"/>
      <c r="BR2460" s="161"/>
    </row>
    <row r="2461" spans="12:70" x14ac:dyDescent="0.25">
      <c r="L2461" s="55"/>
      <c r="M2461" s="55"/>
      <c r="N2461" s="55"/>
      <c r="O2461" s="55"/>
      <c r="P2461" s="55"/>
      <c r="Q2461" s="55"/>
      <c r="R2461" s="55"/>
      <c r="S2461" s="55"/>
      <c r="T2461" s="55"/>
      <c r="U2461" s="55"/>
      <c r="V2461" s="55"/>
      <c r="W2461" s="55"/>
      <c r="X2461" s="55"/>
      <c r="Y2461" s="55"/>
      <c r="Z2461" s="55"/>
      <c r="BR2461" s="161"/>
    </row>
    <row r="2462" spans="12:70" x14ac:dyDescent="0.25">
      <c r="L2462" s="55"/>
      <c r="M2462" s="55"/>
      <c r="N2462" s="55"/>
      <c r="O2462" s="55"/>
      <c r="P2462" s="55"/>
      <c r="Q2462" s="55"/>
      <c r="R2462" s="55"/>
      <c r="S2462" s="55"/>
      <c r="T2462" s="55"/>
      <c r="U2462" s="55"/>
      <c r="V2462" s="55"/>
      <c r="W2462" s="55"/>
      <c r="X2462" s="55"/>
      <c r="Y2462" s="55"/>
      <c r="Z2462" s="55"/>
      <c r="BR2462" s="161"/>
    </row>
    <row r="2463" spans="12:70" x14ac:dyDescent="0.25">
      <c r="L2463" s="55"/>
      <c r="M2463" s="55"/>
      <c r="N2463" s="55"/>
      <c r="O2463" s="55"/>
      <c r="P2463" s="55"/>
      <c r="Q2463" s="55"/>
      <c r="R2463" s="55"/>
      <c r="S2463" s="55"/>
      <c r="T2463" s="55"/>
      <c r="U2463" s="55"/>
      <c r="V2463" s="55"/>
      <c r="W2463" s="55"/>
      <c r="X2463" s="55"/>
      <c r="Y2463" s="55"/>
      <c r="Z2463" s="55"/>
      <c r="BR2463" s="161"/>
    </row>
    <row r="2464" spans="12:70" x14ac:dyDescent="0.25">
      <c r="L2464" s="55"/>
      <c r="M2464" s="55"/>
      <c r="N2464" s="55"/>
      <c r="O2464" s="55"/>
      <c r="P2464" s="55"/>
      <c r="Q2464" s="55"/>
      <c r="R2464" s="55"/>
      <c r="S2464" s="55"/>
      <c r="T2464" s="55"/>
      <c r="U2464" s="55"/>
      <c r="V2464" s="55"/>
      <c r="W2464" s="55"/>
      <c r="X2464" s="55"/>
      <c r="Y2464" s="55"/>
      <c r="Z2464" s="55"/>
      <c r="BR2464" s="161"/>
    </row>
    <row r="2465" spans="12:70" x14ac:dyDescent="0.25">
      <c r="L2465" s="55"/>
      <c r="M2465" s="55"/>
      <c r="N2465" s="55"/>
      <c r="O2465" s="55"/>
      <c r="P2465" s="55"/>
      <c r="Q2465" s="55"/>
      <c r="R2465" s="55"/>
      <c r="S2465" s="55"/>
      <c r="T2465" s="55"/>
      <c r="U2465" s="55"/>
      <c r="V2465" s="55"/>
      <c r="W2465" s="55"/>
      <c r="X2465" s="55"/>
      <c r="Y2465" s="55"/>
      <c r="Z2465" s="55"/>
      <c r="BR2465" s="161"/>
    </row>
    <row r="2466" spans="12:70" x14ac:dyDescent="0.25">
      <c r="L2466" s="55"/>
      <c r="M2466" s="55"/>
      <c r="N2466" s="55"/>
      <c r="O2466" s="55"/>
      <c r="P2466" s="55"/>
      <c r="Q2466" s="55"/>
      <c r="R2466" s="55"/>
      <c r="S2466" s="55"/>
      <c r="T2466" s="55"/>
      <c r="U2466" s="55"/>
      <c r="V2466" s="55"/>
      <c r="W2466" s="55"/>
      <c r="X2466" s="55"/>
      <c r="Y2466" s="55"/>
      <c r="Z2466" s="55"/>
      <c r="BR2466" s="161"/>
    </row>
    <row r="2467" spans="12:70" x14ac:dyDescent="0.25">
      <c r="L2467" s="55"/>
      <c r="M2467" s="55"/>
      <c r="N2467" s="55"/>
      <c r="O2467" s="55"/>
      <c r="P2467" s="55"/>
      <c r="Q2467" s="55"/>
      <c r="R2467" s="55"/>
      <c r="S2467" s="55"/>
      <c r="T2467" s="55"/>
      <c r="U2467" s="55"/>
      <c r="V2467" s="55"/>
      <c r="W2467" s="55"/>
      <c r="X2467" s="55"/>
      <c r="Y2467" s="55"/>
      <c r="Z2467" s="55"/>
      <c r="BR2467" s="161"/>
    </row>
    <row r="2468" spans="12:70" x14ac:dyDescent="0.25">
      <c r="L2468" s="55"/>
      <c r="M2468" s="55"/>
      <c r="N2468" s="55"/>
      <c r="O2468" s="55"/>
      <c r="P2468" s="55"/>
      <c r="Q2468" s="55"/>
      <c r="R2468" s="55"/>
      <c r="S2468" s="55"/>
      <c r="T2468" s="55"/>
      <c r="U2468" s="55"/>
      <c r="V2468" s="55"/>
      <c r="W2468" s="55"/>
      <c r="X2468" s="55"/>
      <c r="Y2468" s="55"/>
      <c r="Z2468" s="55"/>
      <c r="BR2468" s="161"/>
    </row>
    <row r="2469" spans="12:70" x14ac:dyDescent="0.25">
      <c r="L2469" s="55"/>
      <c r="M2469" s="55"/>
      <c r="N2469" s="55"/>
      <c r="O2469" s="55"/>
      <c r="P2469" s="55"/>
      <c r="Q2469" s="55"/>
      <c r="R2469" s="55"/>
      <c r="S2469" s="55"/>
      <c r="T2469" s="55"/>
      <c r="U2469" s="55"/>
      <c r="V2469" s="55"/>
      <c r="W2469" s="55"/>
      <c r="X2469" s="55"/>
      <c r="Y2469" s="55"/>
      <c r="Z2469" s="55"/>
      <c r="BR2469" s="161"/>
    </row>
    <row r="2470" spans="12:70" x14ac:dyDescent="0.25">
      <c r="L2470" s="55"/>
      <c r="M2470" s="55"/>
      <c r="N2470" s="55"/>
      <c r="O2470" s="55"/>
      <c r="P2470" s="55"/>
      <c r="Q2470" s="55"/>
      <c r="R2470" s="55"/>
      <c r="S2470" s="55"/>
      <c r="T2470" s="55"/>
      <c r="U2470" s="55"/>
      <c r="V2470" s="55"/>
      <c r="W2470" s="55"/>
      <c r="X2470" s="55"/>
      <c r="Y2470" s="55"/>
      <c r="Z2470" s="55"/>
      <c r="BR2470" s="161"/>
    </row>
    <row r="2471" spans="12:70" x14ac:dyDescent="0.25">
      <c r="L2471" s="55"/>
      <c r="M2471" s="55"/>
      <c r="N2471" s="55"/>
      <c r="O2471" s="55"/>
      <c r="P2471" s="55"/>
      <c r="Q2471" s="55"/>
      <c r="R2471" s="55"/>
      <c r="S2471" s="55"/>
      <c r="T2471" s="55"/>
      <c r="U2471" s="55"/>
      <c r="V2471" s="55"/>
      <c r="W2471" s="55"/>
      <c r="X2471" s="55"/>
      <c r="Y2471" s="55"/>
      <c r="Z2471" s="55"/>
      <c r="BR2471" s="161"/>
    </row>
    <row r="2472" spans="12:70" x14ac:dyDescent="0.25">
      <c r="L2472" s="55"/>
      <c r="M2472" s="55"/>
      <c r="N2472" s="55"/>
      <c r="O2472" s="55"/>
      <c r="P2472" s="55"/>
      <c r="Q2472" s="55"/>
      <c r="R2472" s="55"/>
      <c r="S2472" s="55"/>
      <c r="T2472" s="55"/>
      <c r="U2472" s="55"/>
      <c r="V2472" s="55"/>
      <c r="W2472" s="55"/>
      <c r="X2472" s="55"/>
      <c r="Y2472" s="55"/>
      <c r="Z2472" s="55"/>
      <c r="BR2472" s="161"/>
    </row>
    <row r="2473" spans="12:70" x14ac:dyDescent="0.25">
      <c r="L2473" s="55"/>
      <c r="M2473" s="55"/>
      <c r="N2473" s="55"/>
      <c r="O2473" s="55"/>
      <c r="P2473" s="55"/>
      <c r="Q2473" s="55"/>
      <c r="R2473" s="55"/>
      <c r="S2473" s="55"/>
      <c r="T2473" s="55"/>
      <c r="U2473" s="55"/>
      <c r="V2473" s="55"/>
      <c r="W2473" s="55"/>
      <c r="X2473" s="55"/>
      <c r="Y2473" s="55"/>
      <c r="Z2473" s="55"/>
      <c r="BR2473" s="161"/>
    </row>
    <row r="2474" spans="12:70" x14ac:dyDescent="0.25">
      <c r="L2474" s="55"/>
      <c r="M2474" s="55"/>
      <c r="N2474" s="55"/>
      <c r="O2474" s="55"/>
      <c r="P2474" s="55"/>
      <c r="Q2474" s="55"/>
      <c r="R2474" s="55"/>
      <c r="S2474" s="55"/>
      <c r="T2474" s="55"/>
      <c r="U2474" s="55"/>
      <c r="V2474" s="55"/>
      <c r="W2474" s="55"/>
      <c r="X2474" s="55"/>
      <c r="Y2474" s="55"/>
      <c r="Z2474" s="55"/>
      <c r="BR2474" s="161"/>
    </row>
    <row r="2475" spans="12:70" x14ac:dyDescent="0.25">
      <c r="L2475" s="55"/>
      <c r="M2475" s="55"/>
      <c r="N2475" s="55"/>
      <c r="O2475" s="55"/>
      <c r="P2475" s="55"/>
      <c r="Q2475" s="55"/>
      <c r="R2475" s="55"/>
      <c r="S2475" s="55"/>
      <c r="T2475" s="55"/>
      <c r="U2475" s="55"/>
      <c r="V2475" s="55"/>
      <c r="W2475" s="55"/>
      <c r="X2475" s="55"/>
      <c r="Y2475" s="55"/>
      <c r="Z2475" s="55"/>
      <c r="BR2475" s="161"/>
    </row>
    <row r="2476" spans="12:70" x14ac:dyDescent="0.25">
      <c r="L2476" s="55"/>
      <c r="M2476" s="55"/>
      <c r="N2476" s="55"/>
      <c r="O2476" s="55"/>
      <c r="P2476" s="55"/>
      <c r="Q2476" s="55"/>
      <c r="R2476" s="55"/>
      <c r="S2476" s="55"/>
      <c r="T2476" s="55"/>
      <c r="U2476" s="55"/>
      <c r="V2476" s="55"/>
      <c r="W2476" s="55"/>
      <c r="X2476" s="55"/>
      <c r="Y2476" s="55"/>
      <c r="Z2476" s="55"/>
      <c r="BR2476" s="161"/>
    </row>
    <row r="2477" spans="12:70" x14ac:dyDescent="0.25">
      <c r="L2477" s="55"/>
      <c r="M2477" s="55"/>
      <c r="N2477" s="55"/>
      <c r="O2477" s="55"/>
      <c r="P2477" s="55"/>
      <c r="Q2477" s="55"/>
      <c r="R2477" s="55"/>
      <c r="S2477" s="55"/>
      <c r="T2477" s="55"/>
      <c r="U2477" s="55"/>
      <c r="V2477" s="55"/>
      <c r="W2477" s="55"/>
      <c r="X2477" s="55"/>
      <c r="Y2477" s="55"/>
      <c r="Z2477" s="55"/>
      <c r="BR2477" s="161"/>
    </row>
    <row r="2478" spans="12:70" x14ac:dyDescent="0.25">
      <c r="L2478" s="55"/>
      <c r="M2478" s="55"/>
      <c r="N2478" s="55"/>
      <c r="O2478" s="55"/>
      <c r="P2478" s="55"/>
      <c r="Q2478" s="55"/>
      <c r="R2478" s="55"/>
      <c r="S2478" s="55"/>
      <c r="T2478" s="55"/>
      <c r="U2478" s="55"/>
      <c r="V2478" s="55"/>
      <c r="W2478" s="55"/>
      <c r="X2478" s="55"/>
      <c r="Y2478" s="55"/>
      <c r="Z2478" s="55"/>
      <c r="BR2478" s="161"/>
    </row>
    <row r="2479" spans="12:70" x14ac:dyDescent="0.25">
      <c r="L2479" s="55"/>
      <c r="M2479" s="55"/>
      <c r="N2479" s="55"/>
      <c r="O2479" s="55"/>
      <c r="P2479" s="55"/>
      <c r="Q2479" s="55"/>
      <c r="R2479" s="55"/>
      <c r="S2479" s="55"/>
      <c r="T2479" s="55"/>
      <c r="U2479" s="55"/>
      <c r="V2479" s="55"/>
      <c r="W2479" s="55"/>
      <c r="X2479" s="55"/>
      <c r="Y2479" s="55"/>
      <c r="Z2479" s="55"/>
      <c r="BR2479" s="161"/>
    </row>
    <row r="2480" spans="12:70" x14ac:dyDescent="0.25">
      <c r="L2480" s="55"/>
      <c r="M2480" s="55"/>
      <c r="N2480" s="55"/>
      <c r="O2480" s="55"/>
      <c r="P2480" s="55"/>
      <c r="Q2480" s="55"/>
      <c r="R2480" s="55"/>
      <c r="S2480" s="55"/>
      <c r="T2480" s="55"/>
      <c r="U2480" s="55"/>
      <c r="V2480" s="55"/>
      <c r="W2480" s="55"/>
      <c r="X2480" s="55"/>
      <c r="Y2480" s="55"/>
      <c r="Z2480" s="55"/>
      <c r="BR2480" s="161"/>
    </row>
    <row r="2481" spans="12:70" x14ac:dyDescent="0.25">
      <c r="L2481" s="55"/>
      <c r="M2481" s="55"/>
      <c r="N2481" s="55"/>
      <c r="O2481" s="55"/>
      <c r="P2481" s="55"/>
      <c r="Q2481" s="55"/>
      <c r="R2481" s="55"/>
      <c r="S2481" s="55"/>
      <c r="T2481" s="55"/>
      <c r="U2481" s="55"/>
      <c r="V2481" s="55"/>
      <c r="W2481" s="55"/>
      <c r="X2481" s="55"/>
      <c r="Y2481" s="55"/>
      <c r="Z2481" s="55"/>
      <c r="BR2481" s="161"/>
    </row>
    <row r="2482" spans="12:70" x14ac:dyDescent="0.25">
      <c r="L2482" s="55"/>
      <c r="M2482" s="55"/>
      <c r="N2482" s="55"/>
      <c r="O2482" s="55"/>
      <c r="P2482" s="55"/>
      <c r="Q2482" s="55"/>
      <c r="R2482" s="55"/>
      <c r="S2482" s="55"/>
      <c r="T2482" s="55"/>
      <c r="U2482" s="55"/>
      <c r="V2482" s="55"/>
      <c r="W2482" s="55"/>
      <c r="X2482" s="55"/>
      <c r="Y2482" s="55"/>
      <c r="Z2482" s="55"/>
      <c r="BR2482" s="161"/>
    </row>
    <row r="2483" spans="12:70" x14ac:dyDescent="0.25">
      <c r="L2483" s="55"/>
      <c r="M2483" s="55"/>
      <c r="N2483" s="55"/>
      <c r="O2483" s="55"/>
      <c r="P2483" s="55"/>
      <c r="Q2483" s="55"/>
      <c r="R2483" s="55"/>
      <c r="S2483" s="55"/>
      <c r="T2483" s="55"/>
      <c r="U2483" s="55"/>
      <c r="V2483" s="55"/>
      <c r="W2483" s="55"/>
      <c r="X2483" s="55"/>
      <c r="Y2483" s="55"/>
      <c r="Z2483" s="55"/>
      <c r="BR2483" s="161"/>
    </row>
    <row r="2484" spans="12:70" x14ac:dyDescent="0.25">
      <c r="L2484" s="55"/>
      <c r="M2484" s="55"/>
      <c r="N2484" s="55"/>
      <c r="O2484" s="55"/>
      <c r="P2484" s="55"/>
      <c r="Q2484" s="55"/>
      <c r="R2484" s="55"/>
      <c r="S2484" s="55"/>
      <c r="T2484" s="55"/>
      <c r="U2484" s="55"/>
      <c r="V2484" s="55"/>
      <c r="W2484" s="55"/>
      <c r="X2484" s="55"/>
      <c r="Y2484" s="55"/>
      <c r="Z2484" s="55"/>
      <c r="BR2484" s="161"/>
    </row>
    <row r="2485" spans="12:70" x14ac:dyDescent="0.25">
      <c r="L2485" s="55"/>
      <c r="M2485" s="55"/>
      <c r="N2485" s="55"/>
      <c r="O2485" s="55"/>
      <c r="P2485" s="55"/>
      <c r="Q2485" s="55"/>
      <c r="R2485" s="55"/>
      <c r="S2485" s="55"/>
      <c r="T2485" s="55"/>
      <c r="U2485" s="55"/>
      <c r="V2485" s="55"/>
      <c r="W2485" s="55"/>
      <c r="X2485" s="55"/>
      <c r="Y2485" s="55"/>
      <c r="Z2485" s="55"/>
      <c r="BR2485" s="161"/>
    </row>
    <row r="2486" spans="12:70" x14ac:dyDescent="0.25">
      <c r="L2486" s="55"/>
      <c r="M2486" s="55"/>
      <c r="N2486" s="55"/>
      <c r="O2486" s="55"/>
      <c r="P2486" s="55"/>
      <c r="Q2486" s="55"/>
      <c r="R2486" s="55"/>
      <c r="S2486" s="55"/>
      <c r="T2486" s="55"/>
      <c r="U2486" s="55"/>
      <c r="V2486" s="55"/>
      <c r="W2486" s="55"/>
      <c r="X2486" s="55"/>
      <c r="Y2486" s="55"/>
      <c r="Z2486" s="55"/>
      <c r="BR2486" s="161"/>
    </row>
    <row r="2487" spans="12:70" x14ac:dyDescent="0.25">
      <c r="L2487" s="55"/>
      <c r="M2487" s="55"/>
      <c r="N2487" s="55"/>
      <c r="O2487" s="55"/>
      <c r="P2487" s="55"/>
      <c r="Q2487" s="55"/>
      <c r="R2487" s="55"/>
      <c r="S2487" s="55"/>
      <c r="T2487" s="55"/>
      <c r="U2487" s="55"/>
      <c r="V2487" s="55"/>
      <c r="W2487" s="55"/>
      <c r="X2487" s="55"/>
      <c r="Y2487" s="55"/>
      <c r="Z2487" s="55"/>
      <c r="BR2487" s="161"/>
    </row>
    <row r="2488" spans="12:70" x14ac:dyDescent="0.25">
      <c r="L2488" s="55"/>
      <c r="M2488" s="55"/>
      <c r="N2488" s="55"/>
      <c r="O2488" s="55"/>
      <c r="P2488" s="55"/>
      <c r="Q2488" s="55"/>
      <c r="R2488" s="55"/>
      <c r="S2488" s="55"/>
      <c r="T2488" s="55"/>
      <c r="U2488" s="55"/>
      <c r="V2488" s="55"/>
      <c r="W2488" s="55"/>
      <c r="X2488" s="55"/>
      <c r="Y2488" s="55"/>
      <c r="Z2488" s="55"/>
      <c r="BR2488" s="161"/>
    </row>
    <row r="2489" spans="12:70" x14ac:dyDescent="0.25">
      <c r="L2489" s="55"/>
      <c r="M2489" s="55"/>
      <c r="N2489" s="55"/>
      <c r="O2489" s="55"/>
      <c r="P2489" s="55"/>
      <c r="Q2489" s="55"/>
      <c r="R2489" s="55"/>
      <c r="S2489" s="55"/>
      <c r="T2489" s="55"/>
      <c r="U2489" s="55"/>
      <c r="V2489" s="55"/>
      <c r="W2489" s="55"/>
      <c r="X2489" s="55"/>
      <c r="Y2489" s="55"/>
      <c r="Z2489" s="55"/>
      <c r="BR2489" s="161"/>
    </row>
    <row r="2490" spans="12:70" x14ac:dyDescent="0.25">
      <c r="L2490" s="55"/>
      <c r="M2490" s="55"/>
      <c r="N2490" s="55"/>
      <c r="O2490" s="55"/>
      <c r="P2490" s="55"/>
      <c r="Q2490" s="55"/>
      <c r="R2490" s="55"/>
      <c r="S2490" s="55"/>
      <c r="T2490" s="55"/>
      <c r="U2490" s="55"/>
      <c r="V2490" s="55"/>
      <c r="W2490" s="55"/>
      <c r="X2490" s="55"/>
      <c r="Y2490" s="55"/>
      <c r="Z2490" s="55"/>
      <c r="BR2490" s="161"/>
    </row>
    <row r="2491" spans="12:70" x14ac:dyDescent="0.25">
      <c r="L2491" s="55"/>
      <c r="M2491" s="55"/>
      <c r="N2491" s="55"/>
      <c r="O2491" s="55"/>
      <c r="P2491" s="55"/>
      <c r="Q2491" s="55"/>
      <c r="R2491" s="55"/>
      <c r="S2491" s="55"/>
      <c r="T2491" s="55"/>
      <c r="U2491" s="55"/>
      <c r="V2491" s="55"/>
      <c r="W2491" s="55"/>
      <c r="X2491" s="55"/>
      <c r="Y2491" s="55"/>
      <c r="Z2491" s="55"/>
      <c r="BR2491" s="161"/>
    </row>
    <row r="2492" spans="12:70" x14ac:dyDescent="0.25">
      <c r="L2492" s="55"/>
      <c r="M2492" s="55"/>
      <c r="N2492" s="55"/>
      <c r="O2492" s="55"/>
      <c r="P2492" s="55"/>
      <c r="Q2492" s="55"/>
      <c r="R2492" s="55"/>
      <c r="S2492" s="55"/>
      <c r="T2492" s="55"/>
      <c r="U2492" s="55"/>
      <c r="V2492" s="55"/>
      <c r="W2492" s="55"/>
      <c r="X2492" s="55"/>
      <c r="Y2492" s="55"/>
      <c r="Z2492" s="55"/>
      <c r="BR2492" s="161"/>
    </row>
    <row r="2493" spans="12:70" x14ac:dyDescent="0.25">
      <c r="L2493" s="55"/>
      <c r="M2493" s="55"/>
      <c r="N2493" s="55"/>
      <c r="O2493" s="55"/>
      <c r="P2493" s="55"/>
      <c r="Q2493" s="55"/>
      <c r="R2493" s="55"/>
      <c r="S2493" s="55"/>
      <c r="T2493" s="55"/>
      <c r="U2493" s="55"/>
      <c r="V2493" s="55"/>
      <c r="W2493" s="55"/>
      <c r="X2493" s="55"/>
      <c r="Y2493" s="55"/>
      <c r="Z2493" s="55"/>
      <c r="BR2493" s="161"/>
    </row>
    <row r="2494" spans="12:70" x14ac:dyDescent="0.25">
      <c r="L2494" s="55"/>
      <c r="M2494" s="55"/>
      <c r="N2494" s="55"/>
      <c r="O2494" s="55"/>
      <c r="P2494" s="55"/>
      <c r="Q2494" s="55"/>
      <c r="R2494" s="55"/>
      <c r="S2494" s="55"/>
      <c r="T2494" s="55"/>
      <c r="U2494" s="55"/>
      <c r="V2494" s="55"/>
      <c r="W2494" s="55"/>
      <c r="X2494" s="55"/>
      <c r="Y2494" s="55"/>
      <c r="Z2494" s="55"/>
      <c r="BR2494" s="161"/>
    </row>
    <row r="2495" spans="12:70" x14ac:dyDescent="0.25">
      <c r="L2495" s="55"/>
      <c r="M2495" s="55"/>
      <c r="N2495" s="55"/>
      <c r="O2495" s="55"/>
      <c r="P2495" s="55"/>
      <c r="Q2495" s="55"/>
      <c r="R2495" s="55"/>
      <c r="S2495" s="55"/>
      <c r="T2495" s="55"/>
      <c r="U2495" s="55"/>
      <c r="V2495" s="55"/>
      <c r="W2495" s="55"/>
      <c r="X2495" s="55"/>
      <c r="Y2495" s="55"/>
      <c r="Z2495" s="55"/>
      <c r="BR2495" s="161"/>
    </row>
    <row r="2496" spans="12:70" x14ac:dyDescent="0.25">
      <c r="L2496" s="55"/>
      <c r="M2496" s="55"/>
      <c r="N2496" s="55"/>
      <c r="O2496" s="55"/>
      <c r="P2496" s="55"/>
      <c r="Q2496" s="55"/>
      <c r="R2496" s="55"/>
      <c r="S2496" s="55"/>
      <c r="T2496" s="55"/>
      <c r="U2496" s="55"/>
      <c r="V2496" s="55"/>
      <c r="W2496" s="55"/>
      <c r="X2496" s="55"/>
      <c r="Y2496" s="55"/>
      <c r="Z2496" s="55"/>
      <c r="BR2496" s="161"/>
    </row>
    <row r="2497" spans="12:70" x14ac:dyDescent="0.25">
      <c r="L2497" s="55"/>
      <c r="M2497" s="55"/>
      <c r="N2497" s="55"/>
      <c r="O2497" s="55"/>
      <c r="P2497" s="55"/>
      <c r="Q2497" s="55"/>
      <c r="R2497" s="55"/>
      <c r="S2497" s="55"/>
      <c r="T2497" s="55"/>
      <c r="U2497" s="55"/>
      <c r="V2497" s="55"/>
      <c r="W2497" s="55"/>
      <c r="X2497" s="55"/>
      <c r="Y2497" s="55"/>
      <c r="Z2497" s="55"/>
      <c r="BR2497" s="161"/>
    </row>
    <row r="2498" spans="12:70" x14ac:dyDescent="0.25">
      <c r="L2498" s="55"/>
      <c r="M2498" s="55"/>
      <c r="N2498" s="55"/>
      <c r="O2498" s="55"/>
      <c r="P2498" s="55"/>
      <c r="Q2498" s="55"/>
      <c r="R2498" s="55"/>
      <c r="S2498" s="55"/>
      <c r="T2498" s="55"/>
      <c r="U2498" s="55"/>
      <c r="V2498" s="55"/>
      <c r="W2498" s="55"/>
      <c r="X2498" s="55"/>
      <c r="Y2498" s="55"/>
      <c r="Z2498" s="55"/>
      <c r="BR2498" s="161"/>
    </row>
    <row r="2499" spans="12:70" x14ac:dyDescent="0.25">
      <c r="L2499" s="55"/>
      <c r="M2499" s="55"/>
      <c r="N2499" s="55"/>
      <c r="O2499" s="55"/>
      <c r="P2499" s="55"/>
      <c r="Q2499" s="55"/>
      <c r="R2499" s="55"/>
      <c r="S2499" s="55"/>
      <c r="T2499" s="55"/>
      <c r="U2499" s="55"/>
      <c r="V2499" s="55"/>
      <c r="W2499" s="55"/>
      <c r="X2499" s="55"/>
      <c r="Y2499" s="55"/>
      <c r="Z2499" s="55"/>
      <c r="BR2499" s="161"/>
    </row>
    <row r="2500" spans="12:70" x14ac:dyDescent="0.25">
      <c r="L2500" s="55"/>
      <c r="M2500" s="55"/>
      <c r="N2500" s="55"/>
      <c r="O2500" s="55"/>
      <c r="P2500" s="55"/>
      <c r="Q2500" s="55"/>
      <c r="R2500" s="55"/>
      <c r="S2500" s="55"/>
      <c r="T2500" s="55"/>
      <c r="U2500" s="55"/>
      <c r="V2500" s="55"/>
      <c r="W2500" s="55"/>
      <c r="X2500" s="55"/>
      <c r="Y2500" s="55"/>
      <c r="Z2500" s="55"/>
      <c r="BR2500" s="161"/>
    </row>
    <row r="2501" spans="12:70" x14ac:dyDescent="0.25">
      <c r="L2501" s="55"/>
      <c r="M2501" s="55"/>
      <c r="N2501" s="55"/>
      <c r="O2501" s="55"/>
      <c r="P2501" s="55"/>
      <c r="Q2501" s="55"/>
      <c r="R2501" s="55"/>
      <c r="S2501" s="55"/>
      <c r="T2501" s="55"/>
      <c r="U2501" s="55"/>
      <c r="V2501" s="55"/>
      <c r="W2501" s="55"/>
      <c r="X2501" s="55"/>
      <c r="Y2501" s="55"/>
      <c r="Z2501" s="55"/>
      <c r="BR2501" s="161"/>
    </row>
    <row r="2502" spans="12:70" x14ac:dyDescent="0.25">
      <c r="L2502" s="55"/>
      <c r="M2502" s="55"/>
      <c r="N2502" s="55"/>
      <c r="O2502" s="55"/>
      <c r="P2502" s="55"/>
      <c r="Q2502" s="55"/>
      <c r="R2502" s="55"/>
      <c r="S2502" s="55"/>
      <c r="T2502" s="55"/>
      <c r="U2502" s="55"/>
      <c r="V2502" s="55"/>
      <c r="W2502" s="55"/>
      <c r="X2502" s="55"/>
      <c r="Y2502" s="55"/>
      <c r="Z2502" s="55"/>
      <c r="BR2502" s="161"/>
    </row>
    <row r="2503" spans="12:70" x14ac:dyDescent="0.25">
      <c r="L2503" s="55"/>
      <c r="M2503" s="55"/>
      <c r="N2503" s="55"/>
      <c r="O2503" s="55"/>
      <c r="P2503" s="55"/>
      <c r="Q2503" s="55"/>
      <c r="R2503" s="55"/>
      <c r="S2503" s="55"/>
      <c r="T2503" s="55"/>
      <c r="U2503" s="55"/>
      <c r="V2503" s="55"/>
      <c r="W2503" s="55"/>
      <c r="X2503" s="55"/>
      <c r="Y2503" s="55"/>
      <c r="Z2503" s="55"/>
      <c r="BR2503" s="161"/>
    </row>
    <row r="2504" spans="12:70" x14ac:dyDescent="0.25">
      <c r="L2504" s="55"/>
      <c r="M2504" s="55"/>
      <c r="N2504" s="55"/>
      <c r="O2504" s="55"/>
      <c r="P2504" s="55"/>
      <c r="Q2504" s="55"/>
      <c r="R2504" s="55"/>
      <c r="S2504" s="55"/>
      <c r="T2504" s="55"/>
      <c r="U2504" s="55"/>
      <c r="V2504" s="55"/>
      <c r="W2504" s="55"/>
      <c r="X2504" s="55"/>
      <c r="Y2504" s="55"/>
      <c r="Z2504" s="55"/>
      <c r="BR2504" s="161"/>
    </row>
    <row r="2505" spans="12:70" x14ac:dyDescent="0.25">
      <c r="L2505" s="55"/>
      <c r="M2505" s="55"/>
      <c r="N2505" s="55"/>
      <c r="O2505" s="55"/>
      <c r="P2505" s="55"/>
      <c r="Q2505" s="55"/>
      <c r="R2505" s="55"/>
      <c r="S2505" s="55"/>
      <c r="T2505" s="55"/>
      <c r="U2505" s="55"/>
      <c r="V2505" s="55"/>
      <c r="W2505" s="55"/>
      <c r="X2505" s="55"/>
      <c r="Y2505" s="55"/>
      <c r="Z2505" s="55"/>
      <c r="BR2505" s="161"/>
    </row>
    <row r="2506" spans="12:70" x14ac:dyDescent="0.25">
      <c r="L2506" s="55"/>
      <c r="M2506" s="55"/>
      <c r="N2506" s="55"/>
      <c r="O2506" s="55"/>
      <c r="P2506" s="55"/>
      <c r="Q2506" s="55"/>
      <c r="R2506" s="55"/>
      <c r="S2506" s="55"/>
      <c r="T2506" s="55"/>
      <c r="U2506" s="55"/>
      <c r="V2506" s="55"/>
      <c r="W2506" s="55"/>
      <c r="X2506" s="55"/>
      <c r="Y2506" s="55"/>
      <c r="Z2506" s="55"/>
      <c r="BR2506" s="161"/>
    </row>
    <row r="2507" spans="12:70" x14ac:dyDescent="0.25">
      <c r="L2507" s="55"/>
      <c r="M2507" s="55"/>
      <c r="N2507" s="55"/>
      <c r="O2507" s="55"/>
      <c r="P2507" s="55"/>
      <c r="Q2507" s="55"/>
      <c r="R2507" s="55"/>
      <c r="S2507" s="55"/>
      <c r="T2507" s="55"/>
      <c r="U2507" s="55"/>
      <c r="V2507" s="55"/>
      <c r="W2507" s="55"/>
      <c r="X2507" s="55"/>
      <c r="Y2507" s="55"/>
      <c r="Z2507" s="55"/>
      <c r="BR2507" s="161"/>
    </row>
    <row r="2508" spans="12:70" x14ac:dyDescent="0.25">
      <c r="L2508" s="55"/>
      <c r="M2508" s="55"/>
      <c r="N2508" s="55"/>
      <c r="O2508" s="55"/>
      <c r="P2508" s="55"/>
      <c r="Q2508" s="55"/>
      <c r="R2508" s="55"/>
      <c r="S2508" s="55"/>
      <c r="T2508" s="55"/>
      <c r="U2508" s="55"/>
      <c r="V2508" s="55"/>
      <c r="W2508" s="55"/>
      <c r="X2508" s="55"/>
      <c r="Y2508" s="55"/>
      <c r="Z2508" s="55"/>
      <c r="BR2508" s="161"/>
    </row>
    <row r="2509" spans="12:70" x14ac:dyDescent="0.25">
      <c r="L2509" s="55"/>
      <c r="M2509" s="55"/>
      <c r="N2509" s="55"/>
      <c r="O2509" s="55"/>
      <c r="P2509" s="55"/>
      <c r="Q2509" s="55"/>
      <c r="R2509" s="55"/>
      <c r="S2509" s="55"/>
      <c r="T2509" s="55"/>
      <c r="U2509" s="55"/>
      <c r="V2509" s="55"/>
      <c r="W2509" s="55"/>
      <c r="X2509" s="55"/>
      <c r="Y2509" s="55"/>
      <c r="Z2509" s="55"/>
      <c r="BR2509" s="161"/>
    </row>
    <row r="2510" spans="12:70" x14ac:dyDescent="0.25">
      <c r="L2510" s="55"/>
      <c r="M2510" s="55"/>
      <c r="N2510" s="55"/>
      <c r="O2510" s="55"/>
      <c r="P2510" s="55"/>
      <c r="Q2510" s="55"/>
      <c r="R2510" s="55"/>
      <c r="S2510" s="55"/>
      <c r="T2510" s="55"/>
      <c r="U2510" s="55"/>
      <c r="V2510" s="55"/>
      <c r="W2510" s="55"/>
      <c r="X2510" s="55"/>
      <c r="Y2510" s="55"/>
      <c r="Z2510" s="55"/>
      <c r="BR2510" s="161"/>
    </row>
    <row r="2511" spans="12:70" x14ac:dyDescent="0.25">
      <c r="L2511" s="55"/>
      <c r="M2511" s="55"/>
      <c r="N2511" s="55"/>
      <c r="O2511" s="55"/>
      <c r="P2511" s="55"/>
      <c r="Q2511" s="55"/>
      <c r="R2511" s="55"/>
      <c r="S2511" s="55"/>
      <c r="T2511" s="55"/>
      <c r="U2511" s="55"/>
      <c r="V2511" s="55"/>
      <c r="W2511" s="55"/>
      <c r="X2511" s="55"/>
      <c r="Y2511" s="55"/>
      <c r="Z2511" s="55"/>
      <c r="BR2511" s="161"/>
    </row>
    <row r="2512" spans="12:70" x14ac:dyDescent="0.25">
      <c r="L2512" s="55"/>
      <c r="M2512" s="55"/>
      <c r="N2512" s="55"/>
      <c r="O2512" s="55"/>
      <c r="P2512" s="55"/>
      <c r="Q2512" s="55"/>
      <c r="R2512" s="55"/>
      <c r="S2512" s="55"/>
      <c r="T2512" s="55"/>
      <c r="U2512" s="55"/>
      <c r="V2512" s="55"/>
      <c r="W2512" s="55"/>
      <c r="X2512" s="55"/>
      <c r="Y2512" s="55"/>
      <c r="Z2512" s="55"/>
      <c r="BR2512" s="161"/>
    </row>
    <row r="2513" spans="12:70" x14ac:dyDescent="0.25">
      <c r="L2513" s="55"/>
      <c r="M2513" s="55"/>
      <c r="N2513" s="55"/>
      <c r="O2513" s="55"/>
      <c r="P2513" s="55"/>
      <c r="Q2513" s="55"/>
      <c r="R2513" s="55"/>
      <c r="S2513" s="55"/>
      <c r="T2513" s="55"/>
      <c r="U2513" s="55"/>
      <c r="V2513" s="55"/>
      <c r="W2513" s="55"/>
      <c r="X2513" s="55"/>
      <c r="Y2513" s="55"/>
      <c r="Z2513" s="55"/>
      <c r="BR2513" s="161"/>
    </row>
    <row r="2514" spans="12:70" x14ac:dyDescent="0.25">
      <c r="L2514" s="55"/>
      <c r="M2514" s="55"/>
      <c r="N2514" s="55"/>
      <c r="O2514" s="55"/>
      <c r="P2514" s="55"/>
      <c r="Q2514" s="55"/>
      <c r="R2514" s="55"/>
      <c r="S2514" s="55"/>
      <c r="T2514" s="55"/>
      <c r="U2514" s="55"/>
      <c r="V2514" s="55"/>
      <c r="W2514" s="55"/>
      <c r="X2514" s="55"/>
      <c r="Y2514" s="55"/>
      <c r="Z2514" s="55"/>
      <c r="BR2514" s="161"/>
    </row>
    <row r="2515" spans="12:70" x14ac:dyDescent="0.25">
      <c r="L2515" s="55"/>
      <c r="M2515" s="55"/>
      <c r="N2515" s="55"/>
      <c r="O2515" s="55"/>
      <c r="P2515" s="55"/>
      <c r="Q2515" s="55"/>
      <c r="R2515" s="55"/>
      <c r="S2515" s="55"/>
      <c r="T2515" s="55"/>
      <c r="U2515" s="55"/>
      <c r="V2515" s="55"/>
      <c r="W2515" s="55"/>
      <c r="X2515" s="55"/>
      <c r="Y2515" s="55"/>
      <c r="Z2515" s="55"/>
      <c r="BR2515" s="161"/>
    </row>
    <row r="2516" spans="12:70" x14ac:dyDescent="0.25">
      <c r="L2516" s="55"/>
      <c r="M2516" s="55"/>
      <c r="N2516" s="55"/>
      <c r="O2516" s="55"/>
      <c r="P2516" s="55"/>
      <c r="Q2516" s="55"/>
      <c r="R2516" s="55"/>
      <c r="S2516" s="55"/>
      <c r="T2516" s="55"/>
      <c r="U2516" s="55"/>
      <c r="V2516" s="55"/>
      <c r="W2516" s="55"/>
      <c r="X2516" s="55"/>
      <c r="Y2516" s="55"/>
      <c r="Z2516" s="55"/>
      <c r="BR2516" s="161"/>
    </row>
    <row r="2517" spans="12:70" x14ac:dyDescent="0.25">
      <c r="L2517" s="55"/>
      <c r="M2517" s="55"/>
      <c r="N2517" s="55"/>
      <c r="O2517" s="55"/>
      <c r="P2517" s="55"/>
      <c r="Q2517" s="55"/>
      <c r="R2517" s="55"/>
      <c r="S2517" s="55"/>
      <c r="T2517" s="55"/>
      <c r="U2517" s="55"/>
      <c r="V2517" s="55"/>
      <c r="W2517" s="55"/>
      <c r="X2517" s="55"/>
      <c r="Y2517" s="55"/>
      <c r="Z2517" s="55"/>
      <c r="BR2517" s="161"/>
    </row>
    <row r="2518" spans="12:70" x14ac:dyDescent="0.25">
      <c r="L2518" s="55"/>
      <c r="M2518" s="55"/>
      <c r="N2518" s="55"/>
      <c r="O2518" s="55"/>
      <c r="P2518" s="55"/>
      <c r="Q2518" s="55"/>
      <c r="R2518" s="55"/>
      <c r="S2518" s="55"/>
      <c r="T2518" s="55"/>
      <c r="U2518" s="55"/>
      <c r="V2518" s="55"/>
      <c r="W2518" s="55"/>
      <c r="X2518" s="55"/>
      <c r="Y2518" s="55"/>
      <c r="Z2518" s="55"/>
      <c r="BR2518" s="161"/>
    </row>
    <row r="2519" spans="12:70" x14ac:dyDescent="0.25">
      <c r="L2519" s="55"/>
      <c r="M2519" s="55"/>
      <c r="N2519" s="55"/>
      <c r="O2519" s="55"/>
      <c r="P2519" s="55"/>
      <c r="Q2519" s="55"/>
      <c r="R2519" s="55"/>
      <c r="S2519" s="55"/>
      <c r="T2519" s="55"/>
      <c r="U2519" s="55"/>
      <c r="V2519" s="55"/>
      <c r="W2519" s="55"/>
      <c r="X2519" s="55"/>
      <c r="Y2519" s="55"/>
      <c r="Z2519" s="55"/>
      <c r="BR2519" s="161"/>
    </row>
    <row r="2520" spans="12:70" x14ac:dyDescent="0.25">
      <c r="L2520" s="55"/>
      <c r="M2520" s="55"/>
      <c r="N2520" s="55"/>
      <c r="O2520" s="55"/>
      <c r="P2520" s="55"/>
      <c r="Q2520" s="55"/>
      <c r="R2520" s="55"/>
      <c r="S2520" s="55"/>
      <c r="T2520" s="55"/>
      <c r="U2520" s="55"/>
      <c r="V2520" s="55"/>
      <c r="W2520" s="55"/>
      <c r="X2520" s="55"/>
      <c r="Y2520" s="55"/>
      <c r="Z2520" s="55"/>
      <c r="BR2520" s="161"/>
    </row>
    <row r="2521" spans="12:70" x14ac:dyDescent="0.25">
      <c r="L2521" s="55"/>
      <c r="M2521" s="55"/>
      <c r="N2521" s="55"/>
      <c r="O2521" s="55"/>
      <c r="P2521" s="55"/>
      <c r="Q2521" s="55"/>
      <c r="R2521" s="55"/>
      <c r="S2521" s="55"/>
      <c r="T2521" s="55"/>
      <c r="U2521" s="55"/>
      <c r="V2521" s="55"/>
      <c r="W2521" s="55"/>
      <c r="X2521" s="55"/>
      <c r="Y2521" s="55"/>
      <c r="Z2521" s="55"/>
      <c r="BR2521" s="161"/>
    </row>
    <row r="2522" spans="12:70" x14ac:dyDescent="0.25">
      <c r="L2522" s="55"/>
      <c r="M2522" s="55"/>
      <c r="N2522" s="55"/>
      <c r="O2522" s="55"/>
      <c r="P2522" s="55"/>
      <c r="Q2522" s="55"/>
      <c r="R2522" s="55"/>
      <c r="S2522" s="55"/>
      <c r="T2522" s="55"/>
      <c r="U2522" s="55"/>
      <c r="V2522" s="55"/>
      <c r="W2522" s="55"/>
      <c r="X2522" s="55"/>
      <c r="Y2522" s="55"/>
      <c r="Z2522" s="55"/>
      <c r="BR2522" s="161"/>
    </row>
    <row r="2523" spans="12:70" x14ac:dyDescent="0.25">
      <c r="L2523" s="55"/>
      <c r="M2523" s="55"/>
      <c r="N2523" s="55"/>
      <c r="O2523" s="55"/>
      <c r="P2523" s="55"/>
      <c r="Q2523" s="55"/>
      <c r="R2523" s="55"/>
      <c r="S2523" s="55"/>
      <c r="T2523" s="55"/>
      <c r="U2523" s="55"/>
      <c r="V2523" s="55"/>
      <c r="W2523" s="55"/>
      <c r="X2523" s="55"/>
      <c r="Y2523" s="55"/>
      <c r="Z2523" s="55"/>
      <c r="BR2523" s="161"/>
    </row>
    <row r="2524" spans="12:70" x14ac:dyDescent="0.25">
      <c r="L2524" s="55"/>
      <c r="M2524" s="55"/>
      <c r="N2524" s="55"/>
      <c r="O2524" s="55"/>
      <c r="P2524" s="55"/>
      <c r="Q2524" s="55"/>
      <c r="R2524" s="55"/>
      <c r="S2524" s="55"/>
      <c r="T2524" s="55"/>
      <c r="U2524" s="55"/>
      <c r="V2524" s="55"/>
      <c r="W2524" s="55"/>
      <c r="X2524" s="55"/>
      <c r="Y2524" s="55"/>
      <c r="Z2524" s="55"/>
      <c r="BR2524" s="161"/>
    </row>
    <row r="2525" spans="12:70" x14ac:dyDescent="0.25">
      <c r="L2525" s="55"/>
      <c r="M2525" s="55"/>
      <c r="N2525" s="55"/>
      <c r="O2525" s="55"/>
      <c r="P2525" s="55"/>
      <c r="Q2525" s="55"/>
      <c r="R2525" s="55"/>
      <c r="S2525" s="55"/>
      <c r="T2525" s="55"/>
      <c r="U2525" s="55"/>
      <c r="V2525" s="55"/>
      <c r="W2525" s="55"/>
      <c r="X2525" s="55"/>
      <c r="Y2525" s="55"/>
      <c r="Z2525" s="55"/>
      <c r="BR2525" s="161"/>
    </row>
    <row r="2526" spans="12:70" x14ac:dyDescent="0.25">
      <c r="L2526" s="55"/>
      <c r="M2526" s="55"/>
      <c r="N2526" s="55"/>
      <c r="O2526" s="55"/>
      <c r="P2526" s="55"/>
      <c r="Q2526" s="55"/>
      <c r="R2526" s="55"/>
      <c r="S2526" s="55"/>
      <c r="T2526" s="55"/>
      <c r="U2526" s="55"/>
      <c r="V2526" s="55"/>
      <c r="W2526" s="55"/>
      <c r="X2526" s="55"/>
      <c r="Y2526" s="55"/>
      <c r="Z2526" s="55"/>
      <c r="BR2526" s="161"/>
    </row>
    <row r="2527" spans="12:70" x14ac:dyDescent="0.25">
      <c r="L2527" s="55"/>
      <c r="M2527" s="55"/>
      <c r="N2527" s="55"/>
      <c r="O2527" s="55"/>
      <c r="P2527" s="55"/>
      <c r="Q2527" s="55"/>
      <c r="R2527" s="55"/>
      <c r="S2527" s="55"/>
      <c r="T2527" s="55"/>
      <c r="U2527" s="55"/>
      <c r="V2527" s="55"/>
      <c r="W2527" s="55"/>
      <c r="X2527" s="55"/>
      <c r="Y2527" s="55"/>
      <c r="Z2527" s="55"/>
      <c r="BR2527" s="161"/>
    </row>
    <row r="2528" spans="12:70" x14ac:dyDescent="0.25">
      <c r="L2528" s="55"/>
      <c r="M2528" s="55"/>
      <c r="N2528" s="55"/>
      <c r="O2528" s="55"/>
      <c r="P2528" s="55"/>
      <c r="Q2528" s="55"/>
      <c r="R2528" s="55"/>
      <c r="S2528" s="55"/>
      <c r="T2528" s="55"/>
      <c r="U2528" s="55"/>
      <c r="V2528" s="55"/>
      <c r="W2528" s="55"/>
      <c r="X2528" s="55"/>
      <c r="Y2528" s="55"/>
      <c r="Z2528" s="55"/>
      <c r="BR2528" s="161"/>
    </row>
    <row r="2529" spans="12:70" x14ac:dyDescent="0.25">
      <c r="L2529" s="55"/>
      <c r="M2529" s="55"/>
      <c r="N2529" s="55"/>
      <c r="O2529" s="55"/>
      <c r="P2529" s="55"/>
      <c r="Q2529" s="55"/>
      <c r="R2529" s="55"/>
      <c r="S2529" s="55"/>
      <c r="T2529" s="55"/>
      <c r="U2529" s="55"/>
      <c r="V2529" s="55"/>
      <c r="W2529" s="55"/>
      <c r="X2529" s="55"/>
      <c r="Y2529" s="55"/>
      <c r="Z2529" s="55"/>
      <c r="BR2529" s="161"/>
    </row>
    <row r="2530" spans="12:70" x14ac:dyDescent="0.25">
      <c r="L2530" s="55"/>
      <c r="M2530" s="55"/>
      <c r="N2530" s="55"/>
      <c r="O2530" s="55"/>
      <c r="P2530" s="55"/>
      <c r="Q2530" s="55"/>
      <c r="R2530" s="55"/>
      <c r="S2530" s="55"/>
      <c r="T2530" s="55"/>
      <c r="U2530" s="55"/>
      <c r="V2530" s="55"/>
      <c r="W2530" s="55"/>
      <c r="X2530" s="55"/>
      <c r="Y2530" s="55"/>
      <c r="Z2530" s="55"/>
      <c r="BR2530" s="161"/>
    </row>
    <row r="2531" spans="12:70" x14ac:dyDescent="0.25">
      <c r="L2531" s="55"/>
      <c r="M2531" s="55"/>
      <c r="N2531" s="55"/>
      <c r="O2531" s="55"/>
      <c r="P2531" s="55"/>
      <c r="Q2531" s="55"/>
      <c r="R2531" s="55"/>
      <c r="S2531" s="55"/>
      <c r="T2531" s="55"/>
      <c r="U2531" s="55"/>
      <c r="V2531" s="55"/>
      <c r="W2531" s="55"/>
      <c r="X2531" s="55"/>
      <c r="Y2531" s="55"/>
      <c r="Z2531" s="55"/>
      <c r="BR2531" s="161"/>
    </row>
    <row r="2532" spans="12:70" x14ac:dyDescent="0.25">
      <c r="L2532" s="55"/>
      <c r="M2532" s="55"/>
      <c r="N2532" s="55"/>
      <c r="O2532" s="55"/>
      <c r="P2532" s="55"/>
      <c r="Q2532" s="55"/>
      <c r="R2532" s="55"/>
      <c r="S2532" s="55"/>
      <c r="T2532" s="55"/>
      <c r="U2532" s="55"/>
      <c r="V2532" s="55"/>
      <c r="W2532" s="55"/>
      <c r="X2532" s="55"/>
      <c r="Y2532" s="55"/>
      <c r="Z2532" s="55"/>
      <c r="BR2532" s="161"/>
    </row>
    <row r="2533" spans="12:70" x14ac:dyDescent="0.25">
      <c r="L2533" s="55"/>
      <c r="M2533" s="55"/>
      <c r="N2533" s="55"/>
      <c r="O2533" s="55"/>
      <c r="P2533" s="55"/>
      <c r="Q2533" s="55"/>
      <c r="R2533" s="55"/>
      <c r="S2533" s="55"/>
      <c r="T2533" s="55"/>
      <c r="U2533" s="55"/>
      <c r="V2533" s="55"/>
      <c r="W2533" s="55"/>
      <c r="X2533" s="55"/>
      <c r="Y2533" s="55"/>
      <c r="Z2533" s="55"/>
      <c r="BR2533" s="161"/>
    </row>
    <row r="2534" spans="12:70" x14ac:dyDescent="0.25">
      <c r="L2534" s="55"/>
      <c r="M2534" s="55"/>
      <c r="N2534" s="55"/>
      <c r="O2534" s="55"/>
      <c r="P2534" s="55"/>
      <c r="Q2534" s="55"/>
      <c r="R2534" s="55"/>
      <c r="S2534" s="55"/>
      <c r="T2534" s="55"/>
      <c r="U2534" s="55"/>
      <c r="V2534" s="55"/>
      <c r="W2534" s="55"/>
      <c r="X2534" s="55"/>
      <c r="Y2534" s="55"/>
      <c r="Z2534" s="55"/>
      <c r="BR2534" s="161"/>
    </row>
    <row r="2535" spans="12:70" x14ac:dyDescent="0.25">
      <c r="L2535" s="55"/>
      <c r="M2535" s="55"/>
      <c r="N2535" s="55"/>
      <c r="O2535" s="55"/>
      <c r="P2535" s="55"/>
      <c r="Q2535" s="55"/>
      <c r="R2535" s="55"/>
      <c r="S2535" s="55"/>
      <c r="T2535" s="55"/>
      <c r="U2535" s="55"/>
      <c r="V2535" s="55"/>
      <c r="W2535" s="55"/>
      <c r="X2535" s="55"/>
      <c r="Y2535" s="55"/>
      <c r="Z2535" s="55"/>
      <c r="BR2535" s="161"/>
    </row>
    <row r="2536" spans="12:70" x14ac:dyDescent="0.25">
      <c r="L2536" s="55"/>
      <c r="M2536" s="55"/>
      <c r="N2536" s="55"/>
      <c r="O2536" s="55"/>
      <c r="P2536" s="55"/>
      <c r="Q2536" s="55"/>
      <c r="R2536" s="55"/>
      <c r="S2536" s="55"/>
      <c r="T2536" s="55"/>
      <c r="U2536" s="55"/>
      <c r="V2536" s="55"/>
      <c r="W2536" s="55"/>
      <c r="X2536" s="55"/>
      <c r="Y2536" s="55"/>
      <c r="Z2536" s="55"/>
      <c r="BR2536" s="161"/>
    </row>
    <row r="2537" spans="12:70" x14ac:dyDescent="0.25">
      <c r="L2537" s="55"/>
      <c r="M2537" s="55"/>
      <c r="N2537" s="55"/>
      <c r="O2537" s="55"/>
      <c r="P2537" s="55"/>
      <c r="Q2537" s="55"/>
      <c r="R2537" s="55"/>
      <c r="S2537" s="55"/>
      <c r="T2537" s="55"/>
      <c r="U2537" s="55"/>
      <c r="V2537" s="55"/>
      <c r="W2537" s="55"/>
      <c r="X2537" s="55"/>
      <c r="Y2537" s="55"/>
      <c r="Z2537" s="55"/>
      <c r="BR2537" s="161"/>
    </row>
    <row r="2538" spans="12:70" x14ac:dyDescent="0.25">
      <c r="L2538" s="55"/>
      <c r="M2538" s="55"/>
      <c r="N2538" s="55"/>
      <c r="O2538" s="55"/>
      <c r="P2538" s="55"/>
      <c r="Q2538" s="55"/>
      <c r="R2538" s="55"/>
      <c r="S2538" s="55"/>
      <c r="T2538" s="55"/>
      <c r="U2538" s="55"/>
      <c r="V2538" s="55"/>
      <c r="W2538" s="55"/>
      <c r="X2538" s="55"/>
      <c r="Y2538" s="55"/>
      <c r="Z2538" s="55"/>
      <c r="BR2538" s="161"/>
    </row>
    <row r="2539" spans="12:70" x14ac:dyDescent="0.25">
      <c r="L2539" s="55"/>
      <c r="M2539" s="55"/>
      <c r="N2539" s="55"/>
      <c r="O2539" s="55"/>
      <c r="P2539" s="55"/>
      <c r="Q2539" s="55"/>
      <c r="R2539" s="55"/>
      <c r="S2539" s="55"/>
      <c r="T2539" s="55"/>
      <c r="U2539" s="55"/>
      <c r="V2539" s="55"/>
      <c r="W2539" s="55"/>
      <c r="X2539" s="55"/>
      <c r="Y2539" s="55"/>
      <c r="Z2539" s="55"/>
      <c r="BR2539" s="161"/>
    </row>
    <row r="2540" spans="12:70" x14ac:dyDescent="0.25">
      <c r="L2540" s="55"/>
      <c r="M2540" s="55"/>
      <c r="N2540" s="55"/>
      <c r="O2540" s="55"/>
      <c r="P2540" s="55"/>
      <c r="Q2540" s="55"/>
      <c r="R2540" s="55"/>
      <c r="S2540" s="55"/>
      <c r="T2540" s="55"/>
      <c r="U2540" s="55"/>
      <c r="V2540" s="55"/>
      <c r="W2540" s="55"/>
      <c r="X2540" s="55"/>
      <c r="Y2540" s="55"/>
      <c r="Z2540" s="55"/>
      <c r="BR2540" s="161"/>
    </row>
    <row r="2541" spans="12:70" x14ac:dyDescent="0.25">
      <c r="L2541" s="55"/>
      <c r="M2541" s="55"/>
      <c r="N2541" s="55"/>
      <c r="O2541" s="55"/>
      <c r="P2541" s="55"/>
      <c r="Q2541" s="55"/>
      <c r="R2541" s="55"/>
      <c r="S2541" s="55"/>
      <c r="T2541" s="55"/>
      <c r="U2541" s="55"/>
      <c r="V2541" s="55"/>
      <c r="W2541" s="55"/>
      <c r="X2541" s="55"/>
      <c r="Y2541" s="55"/>
      <c r="Z2541" s="55"/>
      <c r="BR2541" s="161"/>
    </row>
    <row r="2542" spans="12:70" x14ac:dyDescent="0.25">
      <c r="L2542" s="55"/>
      <c r="M2542" s="55"/>
      <c r="N2542" s="55"/>
      <c r="O2542" s="55"/>
      <c r="P2542" s="55"/>
      <c r="Q2542" s="55"/>
      <c r="R2542" s="55"/>
      <c r="S2542" s="55"/>
      <c r="T2542" s="55"/>
      <c r="U2542" s="55"/>
      <c r="V2542" s="55"/>
      <c r="W2542" s="55"/>
      <c r="X2542" s="55"/>
      <c r="Y2542" s="55"/>
      <c r="Z2542" s="55"/>
      <c r="BR2542" s="161"/>
    </row>
    <row r="2543" spans="12:70" x14ac:dyDescent="0.25">
      <c r="L2543" s="55"/>
      <c r="M2543" s="55"/>
      <c r="N2543" s="55"/>
      <c r="O2543" s="55"/>
      <c r="P2543" s="55"/>
      <c r="Q2543" s="55"/>
      <c r="R2543" s="55"/>
      <c r="S2543" s="55"/>
      <c r="T2543" s="55"/>
      <c r="U2543" s="55"/>
      <c r="V2543" s="55"/>
      <c r="W2543" s="55"/>
      <c r="X2543" s="55"/>
      <c r="Y2543" s="55"/>
      <c r="Z2543" s="55"/>
      <c r="BR2543" s="161"/>
    </row>
    <row r="2544" spans="12:70" x14ac:dyDescent="0.25">
      <c r="L2544" s="55"/>
      <c r="M2544" s="55"/>
      <c r="N2544" s="55"/>
      <c r="O2544" s="55"/>
      <c r="P2544" s="55"/>
      <c r="Q2544" s="55"/>
      <c r="R2544" s="55"/>
      <c r="S2544" s="55"/>
      <c r="T2544" s="55"/>
      <c r="U2544" s="55"/>
      <c r="V2544" s="55"/>
      <c r="W2544" s="55"/>
      <c r="X2544" s="55"/>
      <c r="Y2544" s="55"/>
      <c r="Z2544" s="55"/>
      <c r="BR2544" s="161"/>
    </row>
    <row r="2545" spans="12:70" x14ac:dyDescent="0.25">
      <c r="L2545" s="55"/>
      <c r="M2545" s="55"/>
      <c r="N2545" s="55"/>
      <c r="O2545" s="55"/>
      <c r="P2545" s="55"/>
      <c r="Q2545" s="55"/>
      <c r="R2545" s="55"/>
      <c r="S2545" s="55"/>
      <c r="T2545" s="55"/>
      <c r="U2545" s="55"/>
      <c r="V2545" s="55"/>
      <c r="W2545" s="55"/>
      <c r="X2545" s="55"/>
      <c r="Y2545" s="55"/>
      <c r="Z2545" s="55"/>
      <c r="BR2545" s="161"/>
    </row>
    <row r="2546" spans="12:70" x14ac:dyDescent="0.25">
      <c r="L2546" s="55"/>
      <c r="M2546" s="55"/>
      <c r="N2546" s="55"/>
      <c r="O2546" s="55"/>
      <c r="P2546" s="55"/>
      <c r="Q2546" s="55"/>
      <c r="R2546" s="55"/>
      <c r="S2546" s="55"/>
      <c r="T2546" s="55"/>
      <c r="U2546" s="55"/>
      <c r="V2546" s="55"/>
      <c r="W2546" s="55"/>
      <c r="X2546" s="55"/>
      <c r="Y2546" s="55"/>
      <c r="Z2546" s="55"/>
      <c r="BR2546" s="161"/>
    </row>
    <row r="2547" spans="12:70" x14ac:dyDescent="0.25">
      <c r="L2547" s="55"/>
      <c r="M2547" s="55"/>
      <c r="N2547" s="55"/>
      <c r="O2547" s="55"/>
      <c r="P2547" s="55"/>
      <c r="Q2547" s="55"/>
      <c r="R2547" s="55"/>
      <c r="S2547" s="55"/>
      <c r="T2547" s="55"/>
      <c r="U2547" s="55"/>
      <c r="V2547" s="55"/>
      <c r="W2547" s="55"/>
      <c r="X2547" s="55"/>
      <c r="Y2547" s="55"/>
      <c r="Z2547" s="55"/>
      <c r="BR2547" s="161"/>
    </row>
    <row r="2548" spans="12:70" x14ac:dyDescent="0.25">
      <c r="L2548" s="55"/>
      <c r="M2548" s="55"/>
      <c r="N2548" s="55"/>
      <c r="O2548" s="55"/>
      <c r="P2548" s="55"/>
      <c r="Q2548" s="55"/>
      <c r="R2548" s="55"/>
      <c r="S2548" s="55"/>
      <c r="T2548" s="55"/>
      <c r="U2548" s="55"/>
      <c r="V2548" s="55"/>
      <c r="W2548" s="55"/>
      <c r="X2548" s="55"/>
      <c r="Y2548" s="55"/>
      <c r="Z2548" s="55"/>
      <c r="BR2548" s="161"/>
    </row>
    <row r="2549" spans="12:70" x14ac:dyDescent="0.25">
      <c r="L2549" s="55"/>
      <c r="M2549" s="55"/>
      <c r="N2549" s="55"/>
      <c r="O2549" s="55"/>
      <c r="P2549" s="55"/>
      <c r="Q2549" s="55"/>
      <c r="R2549" s="55"/>
      <c r="S2549" s="55"/>
      <c r="T2549" s="55"/>
      <c r="U2549" s="55"/>
      <c r="V2549" s="55"/>
      <c r="W2549" s="55"/>
      <c r="X2549" s="55"/>
      <c r="Y2549" s="55"/>
      <c r="Z2549" s="55"/>
      <c r="BR2549" s="161"/>
    </row>
    <row r="2550" spans="12:70" x14ac:dyDescent="0.25">
      <c r="L2550" s="55"/>
      <c r="M2550" s="55"/>
      <c r="N2550" s="55"/>
      <c r="O2550" s="55"/>
      <c r="P2550" s="55"/>
      <c r="Q2550" s="55"/>
      <c r="R2550" s="55"/>
      <c r="S2550" s="55"/>
      <c r="T2550" s="55"/>
      <c r="U2550" s="55"/>
      <c r="V2550" s="55"/>
      <c r="W2550" s="55"/>
      <c r="X2550" s="55"/>
      <c r="Y2550" s="55"/>
      <c r="Z2550" s="55"/>
      <c r="BR2550" s="161"/>
    </row>
    <row r="2551" spans="12:70" x14ac:dyDescent="0.25">
      <c r="L2551" s="55"/>
      <c r="M2551" s="55"/>
      <c r="N2551" s="55"/>
      <c r="O2551" s="55"/>
      <c r="P2551" s="55"/>
      <c r="Q2551" s="55"/>
      <c r="R2551" s="55"/>
      <c r="S2551" s="55"/>
      <c r="T2551" s="55"/>
      <c r="U2551" s="55"/>
      <c r="V2551" s="55"/>
      <c r="W2551" s="55"/>
      <c r="X2551" s="55"/>
      <c r="Y2551" s="55"/>
      <c r="Z2551" s="55"/>
      <c r="BR2551" s="161"/>
    </row>
    <row r="2552" spans="12:70" x14ac:dyDescent="0.25">
      <c r="L2552" s="55"/>
      <c r="M2552" s="55"/>
      <c r="N2552" s="55"/>
      <c r="O2552" s="55"/>
      <c r="P2552" s="55"/>
      <c r="Q2552" s="55"/>
      <c r="R2552" s="55"/>
      <c r="S2552" s="55"/>
      <c r="T2552" s="55"/>
      <c r="U2552" s="55"/>
      <c r="V2552" s="55"/>
      <c r="W2552" s="55"/>
      <c r="X2552" s="55"/>
      <c r="Y2552" s="55"/>
      <c r="Z2552" s="55"/>
      <c r="BR2552" s="161"/>
    </row>
    <row r="2553" spans="12:70" x14ac:dyDescent="0.25">
      <c r="L2553" s="55"/>
      <c r="M2553" s="55"/>
      <c r="N2553" s="55"/>
      <c r="O2553" s="55"/>
      <c r="P2553" s="55"/>
      <c r="Q2553" s="55"/>
      <c r="R2553" s="55"/>
      <c r="S2553" s="55"/>
      <c r="T2553" s="55"/>
      <c r="U2553" s="55"/>
      <c r="V2553" s="55"/>
      <c r="W2553" s="55"/>
      <c r="X2553" s="55"/>
      <c r="Y2553" s="55"/>
      <c r="Z2553" s="55"/>
      <c r="BR2553" s="161"/>
    </row>
    <row r="2554" spans="12:70" x14ac:dyDescent="0.25">
      <c r="L2554" s="55"/>
      <c r="M2554" s="55"/>
      <c r="N2554" s="55"/>
      <c r="O2554" s="55"/>
      <c r="P2554" s="55"/>
      <c r="Q2554" s="55"/>
      <c r="R2554" s="55"/>
      <c r="S2554" s="55"/>
      <c r="T2554" s="55"/>
      <c r="U2554" s="55"/>
      <c r="V2554" s="55"/>
      <c r="W2554" s="55"/>
      <c r="X2554" s="55"/>
      <c r="Y2554" s="55"/>
      <c r="Z2554" s="55"/>
      <c r="BR2554" s="161"/>
    </row>
    <row r="2555" spans="12:70" x14ac:dyDescent="0.25">
      <c r="L2555" s="55"/>
      <c r="M2555" s="55"/>
      <c r="N2555" s="55"/>
      <c r="O2555" s="55"/>
      <c r="P2555" s="55"/>
      <c r="Q2555" s="55"/>
      <c r="R2555" s="55"/>
      <c r="S2555" s="55"/>
      <c r="T2555" s="55"/>
      <c r="U2555" s="55"/>
      <c r="V2555" s="55"/>
      <c r="W2555" s="55"/>
      <c r="X2555" s="55"/>
      <c r="Y2555" s="55"/>
      <c r="Z2555" s="55"/>
      <c r="BR2555" s="161"/>
    </row>
    <row r="2556" spans="12:70" x14ac:dyDescent="0.25">
      <c r="L2556" s="55"/>
      <c r="M2556" s="55"/>
      <c r="N2556" s="55"/>
      <c r="O2556" s="55"/>
      <c r="P2556" s="55"/>
      <c r="Q2556" s="55"/>
      <c r="R2556" s="55"/>
      <c r="S2556" s="55"/>
      <c r="T2556" s="55"/>
      <c r="U2556" s="55"/>
      <c r="V2556" s="55"/>
      <c r="W2556" s="55"/>
      <c r="X2556" s="55"/>
      <c r="Y2556" s="55"/>
      <c r="Z2556" s="55"/>
      <c r="BR2556" s="161"/>
    </row>
    <row r="2557" spans="12:70" x14ac:dyDescent="0.25">
      <c r="L2557" s="55"/>
      <c r="M2557" s="55"/>
      <c r="N2557" s="55"/>
      <c r="O2557" s="55"/>
      <c r="P2557" s="55"/>
      <c r="Q2557" s="55"/>
      <c r="R2557" s="55"/>
      <c r="S2557" s="55"/>
      <c r="T2557" s="55"/>
      <c r="U2557" s="55"/>
      <c r="V2557" s="55"/>
      <c r="W2557" s="55"/>
      <c r="X2557" s="55"/>
      <c r="Y2557" s="55"/>
      <c r="Z2557" s="55"/>
      <c r="BR2557" s="161"/>
    </row>
    <row r="2558" spans="12:70" x14ac:dyDescent="0.25">
      <c r="L2558" s="55"/>
      <c r="M2558" s="55"/>
      <c r="N2558" s="55"/>
      <c r="O2558" s="55"/>
      <c r="P2558" s="55"/>
      <c r="Q2558" s="55"/>
      <c r="R2558" s="55"/>
      <c r="S2558" s="55"/>
      <c r="T2558" s="55"/>
      <c r="U2558" s="55"/>
      <c r="V2558" s="55"/>
      <c r="W2558" s="55"/>
      <c r="X2558" s="55"/>
      <c r="Y2558" s="55"/>
      <c r="Z2558" s="55"/>
      <c r="BR2558" s="161"/>
    </row>
    <row r="2559" spans="12:70" x14ac:dyDescent="0.25">
      <c r="L2559" s="55"/>
      <c r="M2559" s="55"/>
      <c r="N2559" s="55"/>
      <c r="O2559" s="55"/>
      <c r="P2559" s="55"/>
      <c r="Q2559" s="55"/>
      <c r="R2559" s="55"/>
      <c r="S2559" s="55"/>
      <c r="T2559" s="55"/>
      <c r="U2559" s="55"/>
      <c r="V2559" s="55"/>
      <c r="W2559" s="55"/>
      <c r="X2559" s="55"/>
      <c r="Y2559" s="55"/>
      <c r="Z2559" s="55"/>
      <c r="BR2559" s="161"/>
    </row>
    <row r="2560" spans="12:70" x14ac:dyDescent="0.25">
      <c r="L2560" s="55"/>
      <c r="M2560" s="55"/>
      <c r="N2560" s="55"/>
      <c r="O2560" s="55"/>
      <c r="P2560" s="55"/>
      <c r="Q2560" s="55"/>
      <c r="R2560" s="55"/>
      <c r="S2560" s="55"/>
      <c r="T2560" s="55"/>
      <c r="U2560" s="55"/>
      <c r="V2560" s="55"/>
      <c r="W2560" s="55"/>
      <c r="X2560" s="55"/>
      <c r="Y2560" s="55"/>
      <c r="Z2560" s="55"/>
      <c r="BR2560" s="161"/>
    </row>
    <row r="2561" spans="12:70" x14ac:dyDescent="0.25">
      <c r="L2561" s="55"/>
      <c r="M2561" s="55"/>
      <c r="N2561" s="55"/>
      <c r="O2561" s="55"/>
      <c r="P2561" s="55"/>
      <c r="Q2561" s="55"/>
      <c r="R2561" s="55"/>
      <c r="S2561" s="55"/>
      <c r="T2561" s="55"/>
      <c r="U2561" s="55"/>
      <c r="V2561" s="55"/>
      <c r="W2561" s="55"/>
      <c r="X2561" s="55"/>
      <c r="Y2561" s="55"/>
      <c r="Z2561" s="55"/>
      <c r="BR2561" s="161"/>
    </row>
    <row r="2562" spans="12:70" x14ac:dyDescent="0.25">
      <c r="L2562" s="55"/>
      <c r="M2562" s="55"/>
      <c r="N2562" s="55"/>
      <c r="O2562" s="55"/>
      <c r="P2562" s="55"/>
      <c r="Q2562" s="55"/>
      <c r="R2562" s="55"/>
      <c r="S2562" s="55"/>
      <c r="T2562" s="55"/>
      <c r="U2562" s="55"/>
      <c r="V2562" s="55"/>
      <c r="W2562" s="55"/>
      <c r="X2562" s="55"/>
      <c r="Y2562" s="55"/>
      <c r="Z2562" s="55"/>
      <c r="BR2562" s="161"/>
    </row>
    <row r="2563" spans="12:70" x14ac:dyDescent="0.25">
      <c r="L2563" s="55"/>
      <c r="M2563" s="55"/>
      <c r="N2563" s="55"/>
      <c r="O2563" s="55"/>
      <c r="P2563" s="55"/>
      <c r="Q2563" s="55"/>
      <c r="R2563" s="55"/>
      <c r="S2563" s="55"/>
      <c r="T2563" s="55"/>
      <c r="U2563" s="55"/>
      <c r="V2563" s="55"/>
      <c r="W2563" s="55"/>
      <c r="X2563" s="55"/>
      <c r="Y2563" s="55"/>
      <c r="Z2563" s="55"/>
      <c r="BR2563" s="161"/>
    </row>
    <row r="2564" spans="12:70" x14ac:dyDescent="0.25">
      <c r="L2564" s="55"/>
      <c r="M2564" s="55"/>
      <c r="N2564" s="55"/>
      <c r="O2564" s="55"/>
      <c r="P2564" s="55"/>
      <c r="Q2564" s="55"/>
      <c r="R2564" s="55"/>
      <c r="S2564" s="55"/>
      <c r="T2564" s="55"/>
      <c r="U2564" s="55"/>
      <c r="V2564" s="55"/>
      <c r="W2564" s="55"/>
      <c r="X2564" s="55"/>
      <c r="Y2564" s="55"/>
      <c r="Z2564" s="55"/>
      <c r="BR2564" s="161"/>
    </row>
    <row r="2565" spans="12:70" x14ac:dyDescent="0.25">
      <c r="L2565" s="55"/>
      <c r="M2565" s="55"/>
      <c r="N2565" s="55"/>
      <c r="O2565" s="55"/>
      <c r="P2565" s="55"/>
      <c r="Q2565" s="55"/>
      <c r="R2565" s="55"/>
      <c r="S2565" s="55"/>
      <c r="T2565" s="55"/>
      <c r="U2565" s="55"/>
      <c r="V2565" s="55"/>
      <c r="W2565" s="55"/>
      <c r="X2565" s="55"/>
      <c r="Y2565" s="55"/>
      <c r="Z2565" s="55"/>
      <c r="BR2565" s="161"/>
    </row>
    <row r="2566" spans="12:70" x14ac:dyDescent="0.25">
      <c r="L2566" s="55"/>
      <c r="M2566" s="55"/>
      <c r="N2566" s="55"/>
      <c r="O2566" s="55"/>
      <c r="P2566" s="55"/>
      <c r="Q2566" s="55"/>
      <c r="R2566" s="55"/>
      <c r="S2566" s="55"/>
      <c r="T2566" s="55"/>
      <c r="U2566" s="55"/>
      <c r="V2566" s="55"/>
      <c r="W2566" s="55"/>
      <c r="X2566" s="55"/>
      <c r="Y2566" s="55"/>
      <c r="Z2566" s="55"/>
      <c r="BR2566" s="161"/>
    </row>
    <row r="2567" spans="12:70" x14ac:dyDescent="0.25">
      <c r="L2567" s="55"/>
      <c r="M2567" s="55"/>
      <c r="N2567" s="55"/>
      <c r="O2567" s="55"/>
      <c r="P2567" s="55"/>
      <c r="Q2567" s="55"/>
      <c r="R2567" s="55"/>
      <c r="S2567" s="55"/>
      <c r="T2567" s="55"/>
      <c r="U2567" s="55"/>
      <c r="V2567" s="55"/>
      <c r="W2567" s="55"/>
      <c r="X2567" s="55"/>
      <c r="Y2567" s="55"/>
      <c r="Z2567" s="55"/>
      <c r="BR2567" s="161"/>
    </row>
    <row r="2568" spans="12:70" x14ac:dyDescent="0.25">
      <c r="L2568" s="55"/>
      <c r="M2568" s="55"/>
      <c r="N2568" s="55"/>
      <c r="O2568" s="55"/>
      <c r="P2568" s="55"/>
      <c r="Q2568" s="55"/>
      <c r="R2568" s="55"/>
      <c r="S2568" s="55"/>
      <c r="T2568" s="55"/>
      <c r="U2568" s="55"/>
      <c r="V2568" s="55"/>
      <c r="W2568" s="55"/>
      <c r="X2568" s="55"/>
      <c r="Y2568" s="55"/>
      <c r="Z2568" s="55"/>
      <c r="BR2568" s="161"/>
    </row>
    <row r="2569" spans="12:70" x14ac:dyDescent="0.25">
      <c r="L2569" s="55"/>
      <c r="M2569" s="55"/>
      <c r="N2569" s="55"/>
      <c r="O2569" s="55"/>
      <c r="P2569" s="55"/>
      <c r="Q2569" s="55"/>
      <c r="R2569" s="55"/>
      <c r="S2569" s="55"/>
      <c r="T2569" s="55"/>
      <c r="U2569" s="55"/>
      <c r="V2569" s="55"/>
      <c r="W2569" s="55"/>
      <c r="X2569" s="55"/>
      <c r="Y2569" s="55"/>
      <c r="Z2569" s="55"/>
      <c r="BR2569" s="161"/>
    </row>
    <row r="2570" spans="12:70" x14ac:dyDescent="0.25">
      <c r="L2570" s="55"/>
      <c r="M2570" s="55"/>
      <c r="N2570" s="55"/>
      <c r="O2570" s="55"/>
      <c r="P2570" s="55"/>
      <c r="Q2570" s="55"/>
      <c r="R2570" s="55"/>
      <c r="S2570" s="55"/>
      <c r="T2570" s="55"/>
      <c r="U2570" s="55"/>
      <c r="V2570" s="55"/>
      <c r="W2570" s="55"/>
      <c r="X2570" s="55"/>
      <c r="Y2570" s="55"/>
      <c r="Z2570" s="55"/>
      <c r="BR2570" s="161"/>
    </row>
    <row r="2571" spans="12:70" x14ac:dyDescent="0.25">
      <c r="L2571" s="55"/>
      <c r="M2571" s="55"/>
      <c r="N2571" s="55"/>
      <c r="O2571" s="55"/>
      <c r="P2571" s="55"/>
      <c r="Q2571" s="55"/>
      <c r="R2571" s="55"/>
      <c r="S2571" s="55"/>
      <c r="T2571" s="55"/>
      <c r="U2571" s="55"/>
      <c r="V2571" s="55"/>
      <c r="W2571" s="55"/>
      <c r="X2571" s="55"/>
      <c r="Y2571" s="55"/>
      <c r="Z2571" s="55"/>
      <c r="BR2571" s="161"/>
    </row>
    <row r="2572" spans="12:70" x14ac:dyDescent="0.25">
      <c r="L2572" s="55"/>
      <c r="M2572" s="55"/>
      <c r="N2572" s="55"/>
      <c r="O2572" s="55"/>
      <c r="P2572" s="55"/>
      <c r="Q2572" s="55"/>
      <c r="R2572" s="55"/>
      <c r="S2572" s="55"/>
      <c r="T2572" s="55"/>
      <c r="U2572" s="55"/>
      <c r="V2572" s="55"/>
      <c r="W2572" s="55"/>
      <c r="X2572" s="55"/>
      <c r="Y2572" s="55"/>
      <c r="Z2572" s="55"/>
      <c r="BR2572" s="161"/>
    </row>
    <row r="2573" spans="12:70" x14ac:dyDescent="0.25">
      <c r="L2573" s="55"/>
      <c r="M2573" s="55"/>
      <c r="N2573" s="55"/>
      <c r="O2573" s="55"/>
      <c r="P2573" s="55"/>
      <c r="Q2573" s="55"/>
      <c r="R2573" s="55"/>
      <c r="S2573" s="55"/>
      <c r="T2573" s="55"/>
      <c r="U2573" s="55"/>
      <c r="V2573" s="55"/>
      <c r="W2573" s="55"/>
      <c r="X2573" s="55"/>
      <c r="Y2573" s="55"/>
      <c r="Z2573" s="55"/>
      <c r="BR2573" s="161"/>
    </row>
    <row r="2574" spans="12:70" x14ac:dyDescent="0.25">
      <c r="L2574" s="55"/>
      <c r="M2574" s="55"/>
      <c r="N2574" s="55"/>
      <c r="O2574" s="55"/>
      <c r="P2574" s="55"/>
      <c r="Q2574" s="55"/>
      <c r="R2574" s="55"/>
      <c r="S2574" s="55"/>
      <c r="T2574" s="55"/>
      <c r="U2574" s="55"/>
      <c r="V2574" s="55"/>
      <c r="W2574" s="55"/>
      <c r="X2574" s="55"/>
      <c r="Y2574" s="55"/>
      <c r="Z2574" s="55"/>
      <c r="BR2574" s="161"/>
    </row>
    <row r="2575" spans="12:70" x14ac:dyDescent="0.25">
      <c r="L2575" s="55"/>
      <c r="M2575" s="55"/>
      <c r="N2575" s="55"/>
      <c r="O2575" s="55"/>
      <c r="P2575" s="55"/>
      <c r="Q2575" s="55"/>
      <c r="R2575" s="55"/>
      <c r="S2575" s="55"/>
      <c r="T2575" s="55"/>
      <c r="U2575" s="55"/>
      <c r="V2575" s="55"/>
      <c r="W2575" s="55"/>
      <c r="X2575" s="55"/>
      <c r="Y2575" s="55"/>
      <c r="Z2575" s="55"/>
      <c r="BR2575" s="161"/>
    </row>
    <row r="2576" spans="12:70" x14ac:dyDescent="0.25">
      <c r="L2576" s="55"/>
      <c r="M2576" s="55"/>
      <c r="N2576" s="55"/>
      <c r="O2576" s="55"/>
      <c r="P2576" s="55"/>
      <c r="Q2576" s="55"/>
      <c r="R2576" s="55"/>
      <c r="S2576" s="55"/>
      <c r="T2576" s="55"/>
      <c r="U2576" s="55"/>
      <c r="V2576" s="55"/>
      <c r="W2576" s="55"/>
      <c r="X2576" s="55"/>
      <c r="Y2576" s="55"/>
      <c r="Z2576" s="55"/>
      <c r="BR2576" s="161"/>
    </row>
    <row r="2577" spans="12:70" x14ac:dyDescent="0.25">
      <c r="L2577" s="55"/>
      <c r="M2577" s="55"/>
      <c r="N2577" s="55"/>
      <c r="O2577" s="55"/>
      <c r="P2577" s="55"/>
      <c r="Q2577" s="55"/>
      <c r="R2577" s="55"/>
      <c r="S2577" s="55"/>
      <c r="T2577" s="55"/>
      <c r="U2577" s="55"/>
      <c r="V2577" s="55"/>
      <c r="W2577" s="55"/>
      <c r="X2577" s="55"/>
      <c r="Y2577" s="55"/>
      <c r="Z2577" s="55"/>
      <c r="BR2577" s="161"/>
    </row>
    <row r="2578" spans="12:70" x14ac:dyDescent="0.25">
      <c r="L2578" s="55"/>
      <c r="M2578" s="55"/>
      <c r="N2578" s="55"/>
      <c r="O2578" s="55"/>
      <c r="P2578" s="55"/>
      <c r="Q2578" s="55"/>
      <c r="R2578" s="55"/>
      <c r="S2578" s="55"/>
      <c r="T2578" s="55"/>
      <c r="U2578" s="55"/>
      <c r="V2578" s="55"/>
      <c r="W2578" s="55"/>
      <c r="X2578" s="55"/>
      <c r="Y2578" s="55"/>
      <c r="Z2578" s="55"/>
      <c r="BR2578" s="161"/>
    </row>
    <row r="2579" spans="12:70" x14ac:dyDescent="0.25">
      <c r="L2579" s="55"/>
      <c r="M2579" s="55"/>
      <c r="N2579" s="55"/>
      <c r="O2579" s="55"/>
      <c r="P2579" s="55"/>
      <c r="Q2579" s="55"/>
      <c r="R2579" s="55"/>
      <c r="S2579" s="55"/>
      <c r="T2579" s="55"/>
      <c r="U2579" s="55"/>
      <c r="V2579" s="55"/>
      <c r="W2579" s="55"/>
      <c r="X2579" s="55"/>
      <c r="Y2579" s="55"/>
      <c r="Z2579" s="55"/>
      <c r="BR2579" s="161"/>
    </row>
    <row r="2580" spans="12:70" x14ac:dyDescent="0.25">
      <c r="L2580" s="55"/>
      <c r="M2580" s="55"/>
      <c r="N2580" s="55"/>
      <c r="O2580" s="55"/>
      <c r="P2580" s="55"/>
      <c r="Q2580" s="55"/>
      <c r="R2580" s="55"/>
      <c r="S2580" s="55"/>
      <c r="T2580" s="55"/>
      <c r="U2580" s="55"/>
      <c r="V2580" s="55"/>
      <c r="W2580" s="55"/>
      <c r="X2580" s="55"/>
      <c r="Y2580" s="55"/>
      <c r="Z2580" s="55"/>
      <c r="BR2580" s="161"/>
    </row>
    <row r="2581" spans="12:70" x14ac:dyDescent="0.25">
      <c r="L2581" s="55"/>
      <c r="M2581" s="55"/>
      <c r="N2581" s="55"/>
      <c r="O2581" s="55"/>
      <c r="P2581" s="55"/>
      <c r="Q2581" s="55"/>
      <c r="R2581" s="55"/>
      <c r="S2581" s="55"/>
      <c r="T2581" s="55"/>
      <c r="U2581" s="55"/>
      <c r="V2581" s="55"/>
      <c r="W2581" s="55"/>
      <c r="X2581" s="55"/>
      <c r="Y2581" s="55"/>
      <c r="Z2581" s="55"/>
      <c r="BR2581" s="161"/>
    </row>
    <row r="2582" spans="12:70" x14ac:dyDescent="0.25">
      <c r="L2582" s="55"/>
      <c r="M2582" s="55"/>
      <c r="N2582" s="55"/>
      <c r="O2582" s="55"/>
      <c r="P2582" s="55"/>
      <c r="Q2582" s="55"/>
      <c r="R2582" s="55"/>
      <c r="S2582" s="55"/>
      <c r="T2582" s="55"/>
      <c r="U2582" s="55"/>
      <c r="V2582" s="55"/>
      <c r="W2582" s="55"/>
      <c r="X2582" s="55"/>
      <c r="Y2582" s="55"/>
      <c r="Z2582" s="55"/>
      <c r="BR2582" s="161"/>
    </row>
    <row r="2583" spans="12:70" x14ac:dyDescent="0.25">
      <c r="L2583" s="55"/>
      <c r="M2583" s="55"/>
      <c r="N2583" s="55"/>
      <c r="O2583" s="55"/>
      <c r="P2583" s="55"/>
      <c r="Q2583" s="55"/>
      <c r="R2583" s="55"/>
      <c r="S2583" s="55"/>
      <c r="T2583" s="55"/>
      <c r="U2583" s="55"/>
      <c r="V2583" s="55"/>
      <c r="W2583" s="55"/>
      <c r="X2583" s="55"/>
      <c r="Y2583" s="55"/>
      <c r="Z2583" s="55"/>
      <c r="BR2583" s="161"/>
    </row>
    <row r="2584" spans="12:70" x14ac:dyDescent="0.25">
      <c r="L2584" s="55"/>
      <c r="M2584" s="55"/>
      <c r="N2584" s="55"/>
      <c r="O2584" s="55"/>
      <c r="P2584" s="55"/>
      <c r="Q2584" s="55"/>
      <c r="R2584" s="55"/>
      <c r="S2584" s="55"/>
      <c r="T2584" s="55"/>
      <c r="U2584" s="55"/>
      <c r="V2584" s="55"/>
      <c r="W2584" s="55"/>
      <c r="X2584" s="55"/>
      <c r="Y2584" s="55"/>
      <c r="Z2584" s="55"/>
      <c r="BR2584" s="161"/>
    </row>
    <row r="2585" spans="12:70" x14ac:dyDescent="0.25">
      <c r="L2585" s="55"/>
      <c r="M2585" s="55"/>
      <c r="N2585" s="55"/>
      <c r="O2585" s="55"/>
      <c r="P2585" s="55"/>
      <c r="Q2585" s="55"/>
      <c r="R2585" s="55"/>
      <c r="S2585" s="55"/>
      <c r="T2585" s="55"/>
      <c r="U2585" s="55"/>
      <c r="V2585" s="55"/>
      <c r="W2585" s="55"/>
      <c r="X2585" s="55"/>
      <c r="Y2585" s="55"/>
      <c r="Z2585" s="55"/>
      <c r="BR2585" s="161"/>
    </row>
    <row r="2586" spans="12:70" x14ac:dyDescent="0.25">
      <c r="L2586" s="55"/>
      <c r="M2586" s="55"/>
      <c r="N2586" s="55"/>
      <c r="O2586" s="55"/>
      <c r="P2586" s="55"/>
      <c r="Q2586" s="55"/>
      <c r="R2586" s="55"/>
      <c r="S2586" s="55"/>
      <c r="T2586" s="55"/>
      <c r="U2586" s="55"/>
      <c r="V2586" s="55"/>
      <c r="W2586" s="55"/>
      <c r="X2586" s="55"/>
      <c r="Y2586" s="55"/>
      <c r="Z2586" s="55"/>
      <c r="BR2586" s="161"/>
    </row>
    <row r="2587" spans="12:70" x14ac:dyDescent="0.25">
      <c r="L2587" s="55"/>
      <c r="M2587" s="55"/>
      <c r="N2587" s="55"/>
      <c r="O2587" s="55"/>
      <c r="P2587" s="55"/>
      <c r="Q2587" s="55"/>
      <c r="R2587" s="55"/>
      <c r="S2587" s="55"/>
      <c r="T2587" s="55"/>
      <c r="U2587" s="55"/>
      <c r="V2587" s="55"/>
      <c r="W2587" s="55"/>
      <c r="X2587" s="55"/>
      <c r="Y2587" s="55"/>
      <c r="Z2587" s="55"/>
      <c r="BR2587" s="161"/>
    </row>
    <row r="2588" spans="12:70" x14ac:dyDescent="0.25">
      <c r="L2588" s="55"/>
      <c r="M2588" s="55"/>
      <c r="N2588" s="55"/>
      <c r="O2588" s="55"/>
      <c r="P2588" s="55"/>
      <c r="Q2588" s="55"/>
      <c r="R2588" s="55"/>
      <c r="S2588" s="55"/>
      <c r="T2588" s="55"/>
      <c r="U2588" s="55"/>
      <c r="V2588" s="55"/>
      <c r="W2588" s="55"/>
      <c r="X2588" s="55"/>
      <c r="Y2588" s="55"/>
      <c r="Z2588" s="55"/>
      <c r="BR2588" s="161"/>
    </row>
    <row r="2589" spans="12:70" x14ac:dyDescent="0.25">
      <c r="L2589" s="55"/>
      <c r="M2589" s="55"/>
      <c r="N2589" s="55"/>
      <c r="O2589" s="55"/>
      <c r="P2589" s="55"/>
      <c r="Q2589" s="55"/>
      <c r="R2589" s="55"/>
      <c r="S2589" s="55"/>
      <c r="T2589" s="55"/>
      <c r="U2589" s="55"/>
      <c r="V2589" s="55"/>
      <c r="W2589" s="55"/>
      <c r="X2589" s="55"/>
      <c r="Y2589" s="55"/>
      <c r="Z2589" s="55"/>
      <c r="BR2589" s="161"/>
    </row>
    <row r="2590" spans="12:70" x14ac:dyDescent="0.25">
      <c r="L2590" s="55"/>
      <c r="M2590" s="55"/>
      <c r="N2590" s="55"/>
      <c r="O2590" s="55"/>
      <c r="P2590" s="55"/>
      <c r="Q2590" s="55"/>
      <c r="R2590" s="55"/>
      <c r="S2590" s="55"/>
      <c r="T2590" s="55"/>
      <c r="U2590" s="55"/>
      <c r="V2590" s="55"/>
      <c r="W2590" s="55"/>
      <c r="X2590" s="55"/>
      <c r="Y2590" s="55"/>
      <c r="Z2590" s="55"/>
      <c r="BR2590" s="161"/>
    </row>
    <row r="2591" spans="12:70" x14ac:dyDescent="0.25">
      <c r="L2591" s="55"/>
      <c r="M2591" s="55"/>
      <c r="N2591" s="55"/>
      <c r="O2591" s="55"/>
      <c r="P2591" s="55"/>
      <c r="Q2591" s="55"/>
      <c r="R2591" s="55"/>
      <c r="S2591" s="55"/>
      <c r="T2591" s="55"/>
      <c r="U2591" s="55"/>
      <c r="V2591" s="55"/>
      <c r="W2591" s="55"/>
      <c r="X2591" s="55"/>
      <c r="Y2591" s="55"/>
      <c r="Z2591" s="55"/>
      <c r="BR2591" s="161"/>
    </row>
    <row r="2592" spans="12:70" x14ac:dyDescent="0.25">
      <c r="L2592" s="55"/>
      <c r="M2592" s="55"/>
      <c r="N2592" s="55"/>
      <c r="O2592" s="55"/>
      <c r="P2592" s="55"/>
      <c r="Q2592" s="55"/>
      <c r="R2592" s="55"/>
      <c r="S2592" s="55"/>
      <c r="T2592" s="55"/>
      <c r="U2592" s="55"/>
      <c r="V2592" s="55"/>
      <c r="W2592" s="55"/>
      <c r="X2592" s="55"/>
      <c r="Y2592" s="55"/>
      <c r="Z2592" s="55"/>
      <c r="BR2592" s="161"/>
    </row>
    <row r="2593" spans="12:70" x14ac:dyDescent="0.25">
      <c r="L2593" s="55"/>
      <c r="M2593" s="55"/>
      <c r="N2593" s="55"/>
      <c r="O2593" s="55"/>
      <c r="P2593" s="55"/>
      <c r="Q2593" s="55"/>
      <c r="R2593" s="55"/>
      <c r="S2593" s="55"/>
      <c r="T2593" s="55"/>
      <c r="U2593" s="55"/>
      <c r="V2593" s="55"/>
      <c r="W2593" s="55"/>
      <c r="X2593" s="55"/>
      <c r="Y2593" s="55"/>
      <c r="Z2593" s="55"/>
      <c r="BR2593" s="161"/>
    </row>
    <row r="2594" spans="12:70" x14ac:dyDescent="0.25">
      <c r="L2594" s="55"/>
      <c r="M2594" s="55"/>
      <c r="N2594" s="55"/>
      <c r="O2594" s="55"/>
      <c r="P2594" s="55"/>
      <c r="Q2594" s="55"/>
      <c r="R2594" s="55"/>
      <c r="S2594" s="55"/>
      <c r="T2594" s="55"/>
      <c r="U2594" s="55"/>
      <c r="V2594" s="55"/>
      <c r="W2594" s="55"/>
      <c r="X2594" s="55"/>
      <c r="Y2594" s="55"/>
      <c r="Z2594" s="55"/>
      <c r="BR2594" s="161"/>
    </row>
    <row r="2595" spans="12:70" x14ac:dyDescent="0.25">
      <c r="L2595" s="55"/>
      <c r="M2595" s="55"/>
      <c r="N2595" s="55"/>
      <c r="O2595" s="55"/>
      <c r="P2595" s="55"/>
      <c r="Q2595" s="55"/>
      <c r="R2595" s="55"/>
      <c r="S2595" s="55"/>
      <c r="T2595" s="55"/>
      <c r="U2595" s="55"/>
      <c r="V2595" s="55"/>
      <c r="W2595" s="55"/>
      <c r="X2595" s="55"/>
      <c r="Y2595" s="55"/>
      <c r="Z2595" s="55"/>
      <c r="BR2595" s="161"/>
    </row>
    <row r="2596" spans="12:70" x14ac:dyDescent="0.25">
      <c r="L2596" s="55"/>
      <c r="M2596" s="55"/>
      <c r="N2596" s="55"/>
      <c r="O2596" s="55"/>
      <c r="P2596" s="55"/>
      <c r="Q2596" s="55"/>
      <c r="R2596" s="55"/>
      <c r="S2596" s="55"/>
      <c r="T2596" s="55"/>
      <c r="U2596" s="55"/>
      <c r="V2596" s="55"/>
      <c r="W2596" s="55"/>
      <c r="X2596" s="55"/>
      <c r="Y2596" s="55"/>
      <c r="Z2596" s="55"/>
      <c r="BR2596" s="161"/>
    </row>
    <row r="2597" spans="12:70" x14ac:dyDescent="0.25">
      <c r="L2597" s="55"/>
      <c r="M2597" s="55"/>
      <c r="N2597" s="55"/>
      <c r="O2597" s="55"/>
      <c r="P2597" s="55"/>
      <c r="Q2597" s="55"/>
      <c r="R2597" s="55"/>
      <c r="S2597" s="55"/>
      <c r="T2597" s="55"/>
      <c r="U2597" s="55"/>
      <c r="V2597" s="55"/>
      <c r="W2597" s="55"/>
      <c r="X2597" s="55"/>
      <c r="Y2597" s="55"/>
      <c r="Z2597" s="55"/>
      <c r="BR2597" s="161"/>
    </row>
    <row r="2598" spans="12:70" x14ac:dyDescent="0.25">
      <c r="L2598" s="55"/>
      <c r="M2598" s="55"/>
      <c r="N2598" s="55"/>
      <c r="O2598" s="55"/>
      <c r="P2598" s="55"/>
      <c r="Q2598" s="55"/>
      <c r="R2598" s="55"/>
      <c r="S2598" s="55"/>
      <c r="T2598" s="55"/>
      <c r="U2598" s="55"/>
      <c r="V2598" s="55"/>
      <c r="W2598" s="55"/>
      <c r="X2598" s="55"/>
      <c r="Y2598" s="55"/>
      <c r="Z2598" s="55"/>
      <c r="BR2598" s="161"/>
    </row>
    <row r="2599" spans="12:70" x14ac:dyDescent="0.25">
      <c r="L2599" s="55"/>
      <c r="M2599" s="55"/>
      <c r="N2599" s="55"/>
      <c r="O2599" s="55"/>
      <c r="P2599" s="55"/>
      <c r="Q2599" s="55"/>
      <c r="R2599" s="55"/>
      <c r="S2599" s="55"/>
      <c r="T2599" s="55"/>
      <c r="U2599" s="55"/>
      <c r="V2599" s="55"/>
      <c r="W2599" s="55"/>
      <c r="X2599" s="55"/>
      <c r="Y2599" s="55"/>
      <c r="Z2599" s="55"/>
      <c r="BR2599" s="161"/>
    </row>
    <row r="2600" spans="12:70" x14ac:dyDescent="0.25">
      <c r="L2600" s="55"/>
      <c r="M2600" s="55"/>
      <c r="N2600" s="55"/>
      <c r="O2600" s="55"/>
      <c r="P2600" s="55"/>
      <c r="Q2600" s="55"/>
      <c r="R2600" s="55"/>
      <c r="S2600" s="55"/>
      <c r="T2600" s="55"/>
      <c r="U2600" s="55"/>
      <c r="V2600" s="55"/>
      <c r="W2600" s="55"/>
      <c r="X2600" s="55"/>
      <c r="Y2600" s="55"/>
      <c r="Z2600" s="55"/>
      <c r="BR2600" s="161"/>
    </row>
    <row r="2601" spans="12:70" x14ac:dyDescent="0.25">
      <c r="L2601" s="55"/>
      <c r="M2601" s="55"/>
      <c r="N2601" s="55"/>
      <c r="O2601" s="55"/>
      <c r="P2601" s="55"/>
      <c r="Q2601" s="55"/>
      <c r="R2601" s="55"/>
      <c r="S2601" s="55"/>
      <c r="T2601" s="55"/>
      <c r="U2601" s="55"/>
      <c r="V2601" s="55"/>
      <c r="W2601" s="55"/>
      <c r="X2601" s="55"/>
      <c r="Y2601" s="55"/>
      <c r="Z2601" s="55"/>
      <c r="BR2601" s="161"/>
    </row>
    <row r="2602" spans="12:70" x14ac:dyDescent="0.25">
      <c r="L2602" s="55"/>
      <c r="M2602" s="55"/>
      <c r="N2602" s="55"/>
      <c r="O2602" s="55"/>
      <c r="P2602" s="55"/>
      <c r="Q2602" s="55"/>
      <c r="R2602" s="55"/>
      <c r="S2602" s="55"/>
      <c r="T2602" s="55"/>
      <c r="U2602" s="55"/>
      <c r="V2602" s="55"/>
      <c r="W2602" s="55"/>
      <c r="X2602" s="55"/>
      <c r="Y2602" s="55"/>
      <c r="Z2602" s="55"/>
      <c r="BR2602" s="161"/>
    </row>
    <row r="2603" spans="12:70" x14ac:dyDescent="0.25">
      <c r="L2603" s="55"/>
      <c r="M2603" s="55"/>
      <c r="N2603" s="55"/>
      <c r="O2603" s="55"/>
      <c r="P2603" s="55"/>
      <c r="Q2603" s="55"/>
      <c r="R2603" s="55"/>
      <c r="S2603" s="55"/>
      <c r="T2603" s="55"/>
      <c r="U2603" s="55"/>
      <c r="V2603" s="55"/>
      <c r="W2603" s="55"/>
      <c r="X2603" s="55"/>
      <c r="Y2603" s="55"/>
      <c r="Z2603" s="55"/>
      <c r="BR2603" s="161"/>
    </row>
    <row r="2604" spans="12:70" x14ac:dyDescent="0.25">
      <c r="L2604" s="55"/>
      <c r="M2604" s="55"/>
      <c r="N2604" s="55"/>
      <c r="O2604" s="55"/>
      <c r="P2604" s="55"/>
      <c r="Q2604" s="55"/>
      <c r="R2604" s="55"/>
      <c r="S2604" s="55"/>
      <c r="T2604" s="55"/>
      <c r="U2604" s="55"/>
      <c r="V2604" s="55"/>
      <c r="W2604" s="55"/>
      <c r="X2604" s="55"/>
      <c r="Y2604" s="55"/>
      <c r="Z2604" s="55"/>
      <c r="BR2604" s="161"/>
    </row>
    <row r="2605" spans="12:70" x14ac:dyDescent="0.25">
      <c r="L2605" s="55"/>
      <c r="M2605" s="55"/>
      <c r="N2605" s="55"/>
      <c r="O2605" s="55"/>
      <c r="P2605" s="55"/>
      <c r="Q2605" s="55"/>
      <c r="R2605" s="55"/>
      <c r="S2605" s="55"/>
      <c r="T2605" s="55"/>
      <c r="U2605" s="55"/>
      <c r="V2605" s="55"/>
      <c r="W2605" s="55"/>
      <c r="X2605" s="55"/>
      <c r="Y2605" s="55"/>
      <c r="Z2605" s="55"/>
      <c r="BR2605" s="161"/>
    </row>
    <row r="2606" spans="12:70" x14ac:dyDescent="0.25">
      <c r="L2606" s="55"/>
      <c r="M2606" s="55"/>
      <c r="N2606" s="55"/>
      <c r="O2606" s="55"/>
      <c r="P2606" s="55"/>
      <c r="Q2606" s="55"/>
      <c r="R2606" s="55"/>
      <c r="S2606" s="55"/>
      <c r="T2606" s="55"/>
      <c r="U2606" s="55"/>
      <c r="V2606" s="55"/>
      <c r="W2606" s="55"/>
      <c r="X2606" s="55"/>
      <c r="Y2606" s="55"/>
      <c r="Z2606" s="55"/>
      <c r="BR2606" s="161"/>
    </row>
    <row r="2607" spans="12:70" x14ac:dyDescent="0.25">
      <c r="L2607" s="55"/>
      <c r="M2607" s="55"/>
      <c r="N2607" s="55"/>
      <c r="O2607" s="55"/>
      <c r="P2607" s="55"/>
      <c r="Q2607" s="55"/>
      <c r="R2607" s="55"/>
      <c r="S2607" s="55"/>
      <c r="T2607" s="55"/>
      <c r="U2607" s="55"/>
      <c r="V2607" s="55"/>
      <c r="W2607" s="55"/>
      <c r="X2607" s="55"/>
      <c r="Y2607" s="55"/>
      <c r="Z2607" s="55"/>
      <c r="BR2607" s="161"/>
    </row>
    <row r="2608" spans="12:70" x14ac:dyDescent="0.25">
      <c r="L2608" s="55"/>
      <c r="M2608" s="55"/>
      <c r="N2608" s="55"/>
      <c r="O2608" s="55"/>
      <c r="P2608" s="55"/>
      <c r="Q2608" s="55"/>
      <c r="R2608" s="55"/>
      <c r="S2608" s="55"/>
      <c r="T2608" s="55"/>
      <c r="U2608" s="55"/>
      <c r="V2608" s="55"/>
      <c r="W2608" s="55"/>
      <c r="X2608" s="55"/>
      <c r="Y2608" s="55"/>
      <c r="Z2608" s="55"/>
      <c r="BR2608" s="161"/>
    </row>
    <row r="2609" spans="12:70" x14ac:dyDescent="0.25">
      <c r="L2609" s="55"/>
      <c r="M2609" s="55"/>
      <c r="N2609" s="55"/>
      <c r="O2609" s="55"/>
      <c r="P2609" s="55"/>
      <c r="Q2609" s="55"/>
      <c r="R2609" s="55"/>
      <c r="S2609" s="55"/>
      <c r="T2609" s="55"/>
      <c r="U2609" s="55"/>
      <c r="V2609" s="55"/>
      <c r="W2609" s="55"/>
      <c r="X2609" s="55"/>
      <c r="Y2609" s="55"/>
      <c r="Z2609" s="55"/>
      <c r="BR2609" s="161"/>
    </row>
    <row r="2610" spans="12:70" x14ac:dyDescent="0.25">
      <c r="L2610" s="55"/>
      <c r="M2610" s="55"/>
      <c r="N2610" s="55"/>
      <c r="O2610" s="55"/>
      <c r="P2610" s="55"/>
      <c r="Q2610" s="55"/>
      <c r="R2610" s="55"/>
      <c r="S2610" s="55"/>
      <c r="T2610" s="55"/>
      <c r="U2610" s="55"/>
      <c r="V2610" s="55"/>
      <c r="W2610" s="55"/>
      <c r="X2610" s="55"/>
      <c r="Y2610" s="55"/>
      <c r="Z2610" s="55"/>
      <c r="BR2610" s="161"/>
    </row>
    <row r="2611" spans="12:70" x14ac:dyDescent="0.25">
      <c r="L2611" s="55"/>
      <c r="M2611" s="55"/>
      <c r="N2611" s="55"/>
      <c r="O2611" s="55"/>
      <c r="P2611" s="55"/>
      <c r="Q2611" s="55"/>
      <c r="R2611" s="55"/>
      <c r="S2611" s="55"/>
      <c r="T2611" s="55"/>
      <c r="U2611" s="55"/>
      <c r="V2611" s="55"/>
      <c r="W2611" s="55"/>
      <c r="X2611" s="55"/>
      <c r="Y2611" s="55"/>
      <c r="Z2611" s="55"/>
      <c r="BR2611" s="161"/>
    </row>
    <row r="2612" spans="12:70" x14ac:dyDescent="0.25">
      <c r="L2612" s="55"/>
      <c r="M2612" s="55"/>
      <c r="N2612" s="55"/>
      <c r="O2612" s="55"/>
      <c r="P2612" s="55"/>
      <c r="Q2612" s="55"/>
      <c r="R2612" s="55"/>
      <c r="S2612" s="55"/>
      <c r="T2612" s="55"/>
      <c r="U2612" s="55"/>
      <c r="V2612" s="55"/>
      <c r="W2612" s="55"/>
      <c r="X2612" s="55"/>
      <c r="Y2612" s="55"/>
      <c r="Z2612" s="55"/>
      <c r="BR2612" s="161"/>
    </row>
    <row r="2613" spans="12:70" x14ac:dyDescent="0.25">
      <c r="L2613" s="55"/>
      <c r="M2613" s="55"/>
      <c r="N2613" s="55"/>
      <c r="O2613" s="55"/>
      <c r="P2613" s="55"/>
      <c r="Q2613" s="55"/>
      <c r="R2613" s="55"/>
      <c r="S2613" s="55"/>
      <c r="T2613" s="55"/>
      <c r="U2613" s="55"/>
      <c r="V2613" s="55"/>
      <c r="W2613" s="55"/>
      <c r="X2613" s="55"/>
      <c r="Y2613" s="55"/>
      <c r="Z2613" s="55"/>
      <c r="BR2613" s="161"/>
    </row>
    <row r="2614" spans="12:70" x14ac:dyDescent="0.25">
      <c r="L2614" s="55"/>
      <c r="M2614" s="55"/>
      <c r="N2614" s="55"/>
      <c r="O2614" s="55"/>
      <c r="P2614" s="55"/>
      <c r="Q2614" s="55"/>
      <c r="R2614" s="55"/>
      <c r="S2614" s="55"/>
      <c r="T2614" s="55"/>
      <c r="U2614" s="55"/>
      <c r="V2614" s="55"/>
      <c r="W2614" s="55"/>
      <c r="X2614" s="55"/>
      <c r="Y2614" s="55"/>
      <c r="Z2614" s="55"/>
      <c r="BR2614" s="161"/>
    </row>
    <row r="2615" spans="12:70" x14ac:dyDescent="0.25">
      <c r="L2615" s="55"/>
      <c r="M2615" s="55"/>
      <c r="N2615" s="55"/>
      <c r="O2615" s="55"/>
      <c r="P2615" s="55"/>
      <c r="Q2615" s="55"/>
      <c r="R2615" s="55"/>
      <c r="S2615" s="55"/>
      <c r="T2615" s="55"/>
      <c r="U2615" s="55"/>
      <c r="V2615" s="55"/>
      <c r="W2615" s="55"/>
      <c r="X2615" s="55"/>
      <c r="Y2615" s="55"/>
      <c r="Z2615" s="55"/>
      <c r="BR2615" s="161"/>
    </row>
    <row r="2616" spans="12:70" x14ac:dyDescent="0.25">
      <c r="L2616" s="55"/>
      <c r="M2616" s="55"/>
      <c r="N2616" s="55"/>
      <c r="O2616" s="55"/>
      <c r="P2616" s="55"/>
      <c r="Q2616" s="55"/>
      <c r="R2616" s="55"/>
      <c r="S2616" s="55"/>
      <c r="T2616" s="55"/>
      <c r="U2616" s="55"/>
      <c r="V2616" s="55"/>
      <c r="W2616" s="55"/>
      <c r="X2616" s="55"/>
      <c r="Y2616" s="55"/>
      <c r="Z2616" s="55"/>
      <c r="BR2616" s="161"/>
    </row>
    <row r="2617" spans="12:70" x14ac:dyDescent="0.25">
      <c r="L2617" s="55"/>
      <c r="M2617" s="55"/>
      <c r="N2617" s="55"/>
      <c r="O2617" s="55"/>
      <c r="P2617" s="55"/>
      <c r="Q2617" s="55"/>
      <c r="R2617" s="55"/>
      <c r="S2617" s="55"/>
      <c r="T2617" s="55"/>
      <c r="U2617" s="55"/>
      <c r="V2617" s="55"/>
      <c r="W2617" s="55"/>
      <c r="X2617" s="55"/>
      <c r="Y2617" s="55"/>
      <c r="Z2617" s="55"/>
      <c r="BR2617" s="161"/>
    </row>
    <row r="2618" spans="12:70" x14ac:dyDescent="0.25">
      <c r="L2618" s="55"/>
      <c r="M2618" s="55"/>
      <c r="N2618" s="55"/>
      <c r="O2618" s="55"/>
      <c r="P2618" s="55"/>
      <c r="Q2618" s="55"/>
      <c r="R2618" s="55"/>
      <c r="S2618" s="55"/>
      <c r="T2618" s="55"/>
      <c r="U2618" s="55"/>
      <c r="V2618" s="55"/>
      <c r="W2618" s="55"/>
      <c r="X2618" s="55"/>
      <c r="Y2618" s="55"/>
      <c r="Z2618" s="55"/>
      <c r="BR2618" s="161"/>
    </row>
    <row r="2619" spans="12:70" x14ac:dyDescent="0.25">
      <c r="L2619" s="55"/>
      <c r="M2619" s="55"/>
      <c r="N2619" s="55"/>
      <c r="O2619" s="55"/>
      <c r="P2619" s="55"/>
      <c r="Q2619" s="55"/>
      <c r="R2619" s="55"/>
      <c r="S2619" s="55"/>
      <c r="T2619" s="55"/>
      <c r="U2619" s="55"/>
      <c r="V2619" s="55"/>
      <c r="W2619" s="55"/>
      <c r="X2619" s="55"/>
      <c r="Y2619" s="55"/>
      <c r="Z2619" s="55"/>
      <c r="BR2619" s="161"/>
    </row>
    <row r="2620" spans="12:70" x14ac:dyDescent="0.25">
      <c r="L2620" s="55"/>
      <c r="M2620" s="55"/>
      <c r="N2620" s="55"/>
      <c r="O2620" s="55"/>
      <c r="P2620" s="55"/>
      <c r="Q2620" s="55"/>
      <c r="R2620" s="55"/>
      <c r="S2620" s="55"/>
      <c r="T2620" s="55"/>
      <c r="U2620" s="55"/>
      <c r="V2620" s="55"/>
      <c r="W2620" s="55"/>
      <c r="X2620" s="55"/>
      <c r="Y2620" s="55"/>
      <c r="Z2620" s="55"/>
      <c r="BR2620" s="161"/>
    </row>
    <row r="2621" spans="12:70" x14ac:dyDescent="0.25">
      <c r="L2621" s="55"/>
      <c r="M2621" s="55"/>
      <c r="N2621" s="55"/>
      <c r="O2621" s="55"/>
      <c r="P2621" s="55"/>
      <c r="Q2621" s="55"/>
      <c r="R2621" s="55"/>
      <c r="S2621" s="55"/>
      <c r="T2621" s="55"/>
      <c r="U2621" s="55"/>
      <c r="V2621" s="55"/>
      <c r="W2621" s="55"/>
      <c r="X2621" s="55"/>
      <c r="Y2621" s="55"/>
      <c r="Z2621" s="55"/>
      <c r="BR2621" s="161"/>
    </row>
    <row r="2622" spans="12:70" x14ac:dyDescent="0.25">
      <c r="L2622" s="55"/>
      <c r="M2622" s="55"/>
      <c r="N2622" s="55"/>
      <c r="O2622" s="55"/>
      <c r="P2622" s="55"/>
      <c r="Q2622" s="55"/>
      <c r="R2622" s="55"/>
      <c r="S2622" s="55"/>
      <c r="T2622" s="55"/>
      <c r="U2622" s="55"/>
      <c r="V2622" s="55"/>
      <c r="W2622" s="55"/>
      <c r="X2622" s="55"/>
      <c r="Y2622" s="55"/>
      <c r="Z2622" s="55"/>
      <c r="BR2622" s="161"/>
    </row>
    <row r="2623" spans="12:70" x14ac:dyDescent="0.25">
      <c r="L2623" s="55"/>
      <c r="M2623" s="55"/>
      <c r="N2623" s="55"/>
      <c r="O2623" s="55"/>
      <c r="P2623" s="55"/>
      <c r="Q2623" s="55"/>
      <c r="R2623" s="55"/>
      <c r="S2623" s="55"/>
      <c r="T2623" s="55"/>
      <c r="U2623" s="55"/>
      <c r="V2623" s="55"/>
      <c r="W2623" s="55"/>
      <c r="X2623" s="55"/>
      <c r="Y2623" s="55"/>
      <c r="Z2623" s="55"/>
      <c r="BR2623" s="161"/>
    </row>
    <row r="2624" spans="12:70" x14ac:dyDescent="0.25">
      <c r="L2624" s="55"/>
      <c r="M2624" s="55"/>
      <c r="N2624" s="55"/>
      <c r="O2624" s="55"/>
      <c r="P2624" s="55"/>
      <c r="Q2624" s="55"/>
      <c r="R2624" s="55"/>
      <c r="S2624" s="55"/>
      <c r="T2624" s="55"/>
      <c r="U2624" s="55"/>
      <c r="V2624" s="55"/>
      <c r="W2624" s="55"/>
      <c r="X2624" s="55"/>
      <c r="Y2624" s="55"/>
      <c r="Z2624" s="55"/>
      <c r="BR2624" s="161"/>
    </row>
    <row r="2625" spans="12:70" x14ac:dyDescent="0.25">
      <c r="L2625" s="55"/>
      <c r="M2625" s="55"/>
      <c r="N2625" s="55"/>
      <c r="O2625" s="55"/>
      <c r="P2625" s="55"/>
      <c r="Q2625" s="55"/>
      <c r="R2625" s="55"/>
      <c r="S2625" s="55"/>
      <c r="T2625" s="55"/>
      <c r="U2625" s="55"/>
      <c r="V2625" s="55"/>
      <c r="W2625" s="55"/>
      <c r="X2625" s="55"/>
      <c r="Y2625" s="55"/>
      <c r="Z2625" s="55"/>
      <c r="BR2625" s="161"/>
    </row>
    <row r="2626" spans="12:70" x14ac:dyDescent="0.25">
      <c r="L2626" s="55"/>
      <c r="M2626" s="55"/>
      <c r="N2626" s="55"/>
      <c r="O2626" s="55"/>
      <c r="P2626" s="55"/>
      <c r="Q2626" s="55"/>
      <c r="R2626" s="55"/>
      <c r="S2626" s="55"/>
      <c r="T2626" s="55"/>
      <c r="U2626" s="55"/>
      <c r="V2626" s="55"/>
      <c r="W2626" s="55"/>
      <c r="X2626" s="55"/>
      <c r="Y2626" s="55"/>
      <c r="Z2626" s="55"/>
      <c r="BR2626" s="161"/>
    </row>
    <row r="2627" spans="12:70" x14ac:dyDescent="0.25">
      <c r="L2627" s="55"/>
      <c r="M2627" s="55"/>
      <c r="N2627" s="55"/>
      <c r="O2627" s="55"/>
      <c r="P2627" s="55"/>
      <c r="Q2627" s="55"/>
      <c r="R2627" s="55"/>
      <c r="S2627" s="55"/>
      <c r="T2627" s="55"/>
      <c r="U2627" s="55"/>
      <c r="V2627" s="55"/>
      <c r="W2627" s="55"/>
      <c r="X2627" s="55"/>
      <c r="Y2627" s="55"/>
      <c r="Z2627" s="55"/>
      <c r="BR2627" s="161"/>
    </row>
    <row r="2628" spans="12:70" x14ac:dyDescent="0.25">
      <c r="L2628" s="55"/>
      <c r="M2628" s="55"/>
      <c r="N2628" s="55"/>
      <c r="O2628" s="55"/>
      <c r="P2628" s="55"/>
      <c r="Q2628" s="55"/>
      <c r="R2628" s="55"/>
      <c r="S2628" s="55"/>
      <c r="T2628" s="55"/>
      <c r="U2628" s="55"/>
      <c r="V2628" s="55"/>
      <c r="W2628" s="55"/>
      <c r="X2628" s="55"/>
      <c r="Y2628" s="55"/>
      <c r="Z2628" s="55"/>
      <c r="BR2628" s="161"/>
    </row>
    <row r="2629" spans="12:70" x14ac:dyDescent="0.25">
      <c r="L2629" s="55"/>
      <c r="M2629" s="55"/>
      <c r="N2629" s="55"/>
      <c r="O2629" s="55"/>
      <c r="P2629" s="55"/>
      <c r="Q2629" s="55"/>
      <c r="R2629" s="55"/>
      <c r="S2629" s="55"/>
      <c r="T2629" s="55"/>
      <c r="U2629" s="55"/>
      <c r="V2629" s="55"/>
      <c r="W2629" s="55"/>
      <c r="X2629" s="55"/>
      <c r="Y2629" s="55"/>
      <c r="Z2629" s="55"/>
      <c r="BR2629" s="161"/>
    </row>
    <row r="2630" spans="12:70" x14ac:dyDescent="0.25">
      <c r="L2630" s="55"/>
      <c r="M2630" s="55"/>
      <c r="N2630" s="55"/>
      <c r="O2630" s="55"/>
      <c r="P2630" s="55"/>
      <c r="Q2630" s="55"/>
      <c r="R2630" s="55"/>
      <c r="S2630" s="55"/>
      <c r="T2630" s="55"/>
      <c r="U2630" s="55"/>
      <c r="V2630" s="55"/>
      <c r="W2630" s="55"/>
      <c r="X2630" s="55"/>
      <c r="Y2630" s="55"/>
      <c r="Z2630" s="55"/>
      <c r="BR2630" s="161"/>
    </row>
    <row r="2631" spans="12:70" x14ac:dyDescent="0.25">
      <c r="L2631" s="55"/>
      <c r="M2631" s="55"/>
      <c r="N2631" s="55"/>
      <c r="O2631" s="55"/>
      <c r="P2631" s="55"/>
      <c r="Q2631" s="55"/>
      <c r="R2631" s="55"/>
      <c r="S2631" s="55"/>
      <c r="T2631" s="55"/>
      <c r="U2631" s="55"/>
      <c r="V2631" s="55"/>
      <c r="W2631" s="55"/>
      <c r="X2631" s="55"/>
      <c r="Y2631" s="55"/>
      <c r="Z2631" s="55"/>
      <c r="BR2631" s="161"/>
    </row>
    <row r="2632" spans="12:70" x14ac:dyDescent="0.25">
      <c r="L2632" s="55"/>
      <c r="M2632" s="55"/>
      <c r="N2632" s="55"/>
      <c r="O2632" s="55"/>
      <c r="P2632" s="55"/>
      <c r="Q2632" s="55"/>
      <c r="R2632" s="55"/>
      <c r="S2632" s="55"/>
      <c r="T2632" s="55"/>
      <c r="U2632" s="55"/>
      <c r="V2632" s="55"/>
      <c r="W2632" s="55"/>
      <c r="X2632" s="55"/>
      <c r="Y2632" s="55"/>
      <c r="Z2632" s="55"/>
      <c r="BR2632" s="161"/>
    </row>
    <row r="2633" spans="12:70" x14ac:dyDescent="0.25">
      <c r="L2633" s="55"/>
      <c r="M2633" s="55"/>
      <c r="N2633" s="55"/>
      <c r="O2633" s="55"/>
      <c r="P2633" s="55"/>
      <c r="Q2633" s="55"/>
      <c r="R2633" s="55"/>
      <c r="S2633" s="55"/>
      <c r="T2633" s="55"/>
      <c r="U2633" s="55"/>
      <c r="V2633" s="55"/>
      <c r="W2633" s="55"/>
      <c r="X2633" s="55"/>
      <c r="Y2633" s="55"/>
      <c r="Z2633" s="55"/>
      <c r="BR2633" s="161"/>
    </row>
    <row r="2634" spans="12:70" x14ac:dyDescent="0.25">
      <c r="L2634" s="55"/>
      <c r="M2634" s="55"/>
      <c r="N2634" s="55"/>
      <c r="O2634" s="55"/>
      <c r="P2634" s="55"/>
      <c r="Q2634" s="55"/>
      <c r="R2634" s="55"/>
      <c r="S2634" s="55"/>
      <c r="T2634" s="55"/>
      <c r="U2634" s="55"/>
      <c r="V2634" s="55"/>
      <c r="W2634" s="55"/>
      <c r="X2634" s="55"/>
      <c r="Y2634" s="55"/>
      <c r="Z2634" s="55"/>
      <c r="BR2634" s="161"/>
    </row>
    <row r="2635" spans="12:70" x14ac:dyDescent="0.25">
      <c r="L2635" s="55"/>
      <c r="M2635" s="55"/>
      <c r="N2635" s="55"/>
      <c r="O2635" s="55"/>
      <c r="P2635" s="55"/>
      <c r="Q2635" s="55"/>
      <c r="R2635" s="55"/>
      <c r="S2635" s="55"/>
      <c r="T2635" s="55"/>
      <c r="U2635" s="55"/>
      <c r="V2635" s="55"/>
      <c r="W2635" s="55"/>
      <c r="X2635" s="55"/>
      <c r="Y2635" s="55"/>
      <c r="Z2635" s="55"/>
      <c r="BR2635" s="161"/>
    </row>
    <row r="2636" spans="12:70" x14ac:dyDescent="0.25">
      <c r="L2636" s="55"/>
      <c r="M2636" s="55"/>
      <c r="N2636" s="55"/>
      <c r="O2636" s="55"/>
      <c r="P2636" s="55"/>
      <c r="Q2636" s="55"/>
      <c r="R2636" s="55"/>
      <c r="S2636" s="55"/>
      <c r="T2636" s="55"/>
      <c r="U2636" s="55"/>
      <c r="V2636" s="55"/>
      <c r="W2636" s="55"/>
      <c r="X2636" s="55"/>
      <c r="Y2636" s="55"/>
      <c r="Z2636" s="55"/>
      <c r="BR2636" s="161"/>
    </row>
    <row r="2637" spans="12:70" x14ac:dyDescent="0.25">
      <c r="L2637" s="55"/>
      <c r="M2637" s="55"/>
      <c r="N2637" s="55"/>
      <c r="O2637" s="55"/>
      <c r="P2637" s="55"/>
      <c r="Q2637" s="55"/>
      <c r="R2637" s="55"/>
      <c r="S2637" s="55"/>
      <c r="T2637" s="55"/>
      <c r="U2637" s="55"/>
      <c r="V2637" s="55"/>
      <c r="W2637" s="55"/>
      <c r="X2637" s="55"/>
      <c r="Y2637" s="55"/>
      <c r="Z2637" s="55"/>
      <c r="BR2637" s="161"/>
    </row>
    <row r="2638" spans="12:70" x14ac:dyDescent="0.25">
      <c r="L2638" s="55"/>
      <c r="M2638" s="55"/>
      <c r="N2638" s="55"/>
      <c r="O2638" s="55"/>
      <c r="P2638" s="55"/>
      <c r="Q2638" s="55"/>
      <c r="R2638" s="55"/>
      <c r="S2638" s="55"/>
      <c r="T2638" s="55"/>
      <c r="U2638" s="55"/>
      <c r="V2638" s="55"/>
      <c r="W2638" s="55"/>
      <c r="X2638" s="55"/>
      <c r="Y2638" s="55"/>
      <c r="Z2638" s="55"/>
      <c r="BR2638" s="161"/>
    </row>
    <row r="2639" spans="12:70" x14ac:dyDescent="0.25">
      <c r="L2639" s="55"/>
      <c r="M2639" s="55"/>
      <c r="N2639" s="55"/>
      <c r="O2639" s="55"/>
      <c r="P2639" s="55"/>
      <c r="Q2639" s="55"/>
      <c r="R2639" s="55"/>
      <c r="S2639" s="55"/>
      <c r="T2639" s="55"/>
      <c r="U2639" s="55"/>
      <c r="V2639" s="55"/>
      <c r="W2639" s="55"/>
      <c r="X2639" s="55"/>
      <c r="Y2639" s="55"/>
      <c r="Z2639" s="55"/>
      <c r="BR2639" s="161"/>
    </row>
    <row r="2640" spans="12:70" x14ac:dyDescent="0.25">
      <c r="L2640" s="55"/>
      <c r="M2640" s="55"/>
      <c r="N2640" s="55"/>
      <c r="O2640" s="55"/>
      <c r="P2640" s="55"/>
      <c r="Q2640" s="55"/>
      <c r="R2640" s="55"/>
      <c r="S2640" s="55"/>
      <c r="T2640" s="55"/>
      <c r="U2640" s="55"/>
      <c r="V2640" s="55"/>
      <c r="W2640" s="55"/>
      <c r="X2640" s="55"/>
      <c r="Y2640" s="55"/>
      <c r="Z2640" s="55"/>
      <c r="BR2640" s="161"/>
    </row>
    <row r="2641" spans="12:70" x14ac:dyDescent="0.25">
      <c r="L2641" s="55"/>
      <c r="M2641" s="55"/>
      <c r="N2641" s="55"/>
      <c r="O2641" s="55"/>
      <c r="P2641" s="55"/>
      <c r="Q2641" s="55"/>
      <c r="R2641" s="55"/>
      <c r="S2641" s="55"/>
      <c r="T2641" s="55"/>
      <c r="U2641" s="55"/>
      <c r="V2641" s="55"/>
      <c r="W2641" s="55"/>
      <c r="X2641" s="55"/>
      <c r="Y2641" s="55"/>
      <c r="Z2641" s="55"/>
      <c r="BR2641" s="161"/>
    </row>
    <row r="2642" spans="12:70" x14ac:dyDescent="0.25">
      <c r="L2642" s="55"/>
      <c r="M2642" s="55"/>
      <c r="N2642" s="55"/>
      <c r="O2642" s="55"/>
      <c r="P2642" s="55"/>
      <c r="Q2642" s="55"/>
      <c r="R2642" s="55"/>
      <c r="S2642" s="55"/>
      <c r="T2642" s="55"/>
      <c r="U2642" s="55"/>
      <c r="V2642" s="55"/>
      <c r="W2642" s="55"/>
      <c r="X2642" s="55"/>
      <c r="Y2642" s="55"/>
      <c r="Z2642" s="55"/>
      <c r="BR2642" s="161"/>
    </row>
    <row r="2643" spans="12:70" x14ac:dyDescent="0.25">
      <c r="L2643" s="55"/>
      <c r="M2643" s="55"/>
      <c r="N2643" s="55"/>
      <c r="O2643" s="55"/>
      <c r="P2643" s="55"/>
      <c r="Q2643" s="55"/>
      <c r="R2643" s="55"/>
      <c r="S2643" s="55"/>
      <c r="T2643" s="55"/>
      <c r="U2643" s="55"/>
      <c r="V2643" s="55"/>
      <c r="W2643" s="55"/>
      <c r="X2643" s="55"/>
      <c r="Y2643" s="55"/>
      <c r="Z2643" s="55"/>
      <c r="BR2643" s="161"/>
    </row>
    <row r="2644" spans="12:70" x14ac:dyDescent="0.25">
      <c r="L2644" s="55"/>
      <c r="M2644" s="55"/>
      <c r="N2644" s="55"/>
      <c r="O2644" s="55"/>
      <c r="P2644" s="55"/>
      <c r="Q2644" s="55"/>
      <c r="R2644" s="55"/>
      <c r="S2644" s="55"/>
      <c r="T2644" s="55"/>
      <c r="U2644" s="55"/>
      <c r="V2644" s="55"/>
      <c r="W2644" s="55"/>
      <c r="X2644" s="55"/>
      <c r="Y2644" s="55"/>
      <c r="Z2644" s="55"/>
      <c r="BR2644" s="161"/>
    </row>
    <row r="2645" spans="12:70" x14ac:dyDescent="0.25">
      <c r="L2645" s="55"/>
      <c r="M2645" s="55"/>
      <c r="N2645" s="55"/>
      <c r="O2645" s="55"/>
      <c r="P2645" s="55"/>
      <c r="Q2645" s="55"/>
      <c r="R2645" s="55"/>
      <c r="S2645" s="55"/>
      <c r="T2645" s="55"/>
      <c r="U2645" s="55"/>
      <c r="V2645" s="55"/>
      <c r="W2645" s="55"/>
      <c r="X2645" s="55"/>
      <c r="Y2645" s="55"/>
      <c r="Z2645" s="55"/>
      <c r="BR2645" s="161"/>
    </row>
    <row r="2646" spans="12:70" x14ac:dyDescent="0.25">
      <c r="L2646" s="55"/>
      <c r="M2646" s="55"/>
      <c r="N2646" s="55"/>
      <c r="O2646" s="55"/>
      <c r="P2646" s="55"/>
      <c r="Q2646" s="55"/>
      <c r="R2646" s="55"/>
      <c r="S2646" s="55"/>
      <c r="T2646" s="55"/>
      <c r="U2646" s="55"/>
      <c r="V2646" s="55"/>
      <c r="W2646" s="55"/>
      <c r="X2646" s="55"/>
      <c r="Y2646" s="55"/>
      <c r="Z2646" s="55"/>
      <c r="BR2646" s="161"/>
    </row>
    <row r="2647" spans="12:70" x14ac:dyDescent="0.25">
      <c r="L2647" s="55"/>
      <c r="M2647" s="55"/>
      <c r="N2647" s="55"/>
      <c r="O2647" s="55"/>
      <c r="P2647" s="55"/>
      <c r="Q2647" s="55"/>
      <c r="R2647" s="55"/>
      <c r="S2647" s="55"/>
      <c r="T2647" s="55"/>
      <c r="U2647" s="55"/>
      <c r="V2647" s="55"/>
      <c r="W2647" s="55"/>
      <c r="X2647" s="55"/>
      <c r="Y2647" s="55"/>
      <c r="Z2647" s="55"/>
      <c r="BR2647" s="161"/>
    </row>
    <row r="2648" spans="12:70" x14ac:dyDescent="0.25">
      <c r="L2648" s="55"/>
      <c r="M2648" s="55"/>
      <c r="N2648" s="55"/>
      <c r="O2648" s="55"/>
      <c r="P2648" s="55"/>
      <c r="Q2648" s="55"/>
      <c r="R2648" s="55"/>
      <c r="S2648" s="55"/>
      <c r="T2648" s="55"/>
      <c r="U2648" s="55"/>
      <c r="V2648" s="55"/>
      <c r="W2648" s="55"/>
      <c r="X2648" s="55"/>
      <c r="Y2648" s="55"/>
      <c r="Z2648" s="55"/>
      <c r="BR2648" s="161"/>
    </row>
    <row r="2649" spans="12:70" x14ac:dyDescent="0.25">
      <c r="L2649" s="55"/>
      <c r="M2649" s="55"/>
      <c r="N2649" s="55"/>
      <c r="O2649" s="55"/>
      <c r="P2649" s="55"/>
      <c r="Q2649" s="55"/>
      <c r="R2649" s="55"/>
      <c r="S2649" s="55"/>
      <c r="T2649" s="55"/>
      <c r="U2649" s="55"/>
      <c r="V2649" s="55"/>
      <c r="W2649" s="55"/>
      <c r="X2649" s="55"/>
      <c r="Y2649" s="55"/>
      <c r="Z2649" s="55"/>
      <c r="BR2649" s="161"/>
    </row>
    <row r="2650" spans="12:70" x14ac:dyDescent="0.25">
      <c r="L2650" s="55"/>
      <c r="M2650" s="55"/>
      <c r="N2650" s="55"/>
      <c r="O2650" s="55"/>
      <c r="P2650" s="55"/>
      <c r="Q2650" s="55"/>
      <c r="R2650" s="55"/>
      <c r="S2650" s="55"/>
      <c r="T2650" s="55"/>
      <c r="U2650" s="55"/>
      <c r="V2650" s="55"/>
      <c r="W2650" s="55"/>
      <c r="X2650" s="55"/>
      <c r="Y2650" s="55"/>
      <c r="Z2650" s="55"/>
      <c r="BR2650" s="161"/>
    </row>
    <row r="2651" spans="12:70" x14ac:dyDescent="0.25">
      <c r="L2651" s="55"/>
      <c r="M2651" s="55"/>
      <c r="N2651" s="55"/>
      <c r="O2651" s="55"/>
      <c r="P2651" s="55"/>
      <c r="Q2651" s="55"/>
      <c r="R2651" s="55"/>
      <c r="S2651" s="55"/>
      <c r="T2651" s="55"/>
      <c r="U2651" s="55"/>
      <c r="V2651" s="55"/>
      <c r="W2651" s="55"/>
      <c r="X2651" s="55"/>
      <c r="Y2651" s="55"/>
      <c r="Z2651" s="55"/>
      <c r="BR2651" s="161"/>
    </row>
    <row r="2652" spans="12:70" x14ac:dyDescent="0.25">
      <c r="L2652" s="55"/>
      <c r="M2652" s="55"/>
      <c r="N2652" s="55"/>
      <c r="O2652" s="55"/>
      <c r="P2652" s="55"/>
      <c r="Q2652" s="55"/>
      <c r="R2652" s="55"/>
      <c r="S2652" s="55"/>
      <c r="T2652" s="55"/>
      <c r="U2652" s="55"/>
      <c r="V2652" s="55"/>
      <c r="W2652" s="55"/>
      <c r="X2652" s="55"/>
      <c r="Y2652" s="55"/>
      <c r="Z2652" s="55"/>
      <c r="BR2652" s="161"/>
    </row>
    <row r="2653" spans="12:70" x14ac:dyDescent="0.25">
      <c r="L2653" s="55"/>
      <c r="M2653" s="55"/>
      <c r="N2653" s="55"/>
      <c r="O2653" s="55"/>
      <c r="P2653" s="55"/>
      <c r="Q2653" s="55"/>
      <c r="R2653" s="55"/>
      <c r="S2653" s="55"/>
      <c r="T2653" s="55"/>
      <c r="U2653" s="55"/>
      <c r="V2653" s="55"/>
      <c r="W2653" s="55"/>
      <c r="X2653" s="55"/>
      <c r="Y2653" s="55"/>
      <c r="Z2653" s="55"/>
      <c r="BR2653" s="161"/>
    </row>
    <row r="2654" spans="12:70" x14ac:dyDescent="0.25">
      <c r="L2654" s="55"/>
      <c r="M2654" s="55"/>
      <c r="N2654" s="55"/>
      <c r="O2654" s="55"/>
      <c r="P2654" s="55"/>
      <c r="Q2654" s="55"/>
      <c r="R2654" s="55"/>
      <c r="S2654" s="55"/>
      <c r="T2654" s="55"/>
      <c r="U2654" s="55"/>
      <c r="V2654" s="55"/>
      <c r="W2654" s="55"/>
      <c r="X2654" s="55"/>
      <c r="Y2654" s="55"/>
      <c r="Z2654" s="55"/>
      <c r="BR2654" s="161"/>
    </row>
    <row r="2655" spans="12:70" x14ac:dyDescent="0.25">
      <c r="L2655" s="55"/>
      <c r="M2655" s="55"/>
      <c r="N2655" s="55"/>
      <c r="O2655" s="55"/>
      <c r="P2655" s="55"/>
      <c r="Q2655" s="55"/>
      <c r="R2655" s="55"/>
      <c r="S2655" s="55"/>
      <c r="T2655" s="55"/>
      <c r="U2655" s="55"/>
      <c r="V2655" s="55"/>
      <c r="W2655" s="55"/>
      <c r="X2655" s="55"/>
      <c r="Y2655" s="55"/>
      <c r="Z2655" s="55"/>
      <c r="BR2655" s="161"/>
    </row>
    <row r="2656" spans="12:70" x14ac:dyDescent="0.25">
      <c r="L2656" s="55"/>
      <c r="M2656" s="55"/>
      <c r="N2656" s="55"/>
      <c r="O2656" s="55"/>
      <c r="P2656" s="55"/>
      <c r="Q2656" s="55"/>
      <c r="R2656" s="55"/>
      <c r="S2656" s="55"/>
      <c r="T2656" s="55"/>
      <c r="U2656" s="55"/>
      <c r="V2656" s="55"/>
      <c r="W2656" s="55"/>
      <c r="X2656" s="55"/>
      <c r="Y2656" s="55"/>
      <c r="Z2656" s="55"/>
      <c r="BR2656" s="161"/>
    </row>
    <row r="2657" spans="12:70" x14ac:dyDescent="0.25">
      <c r="L2657" s="60">
        <f t="shared" ref="L2657:Z2657" si="157">SUM(L7:L2656)</f>
        <v>1631.7602920072297</v>
      </c>
      <c r="M2657" s="60">
        <f t="shared" si="157"/>
        <v>466.23076923076923</v>
      </c>
      <c r="N2657" s="60">
        <f t="shared" si="157"/>
        <v>782.2823624595469</v>
      </c>
      <c r="O2657" s="60">
        <f t="shared" si="157"/>
        <v>666.25</v>
      </c>
      <c r="P2657" s="60">
        <f t="shared" si="157"/>
        <v>734.54854368932035</v>
      </c>
      <c r="Q2657" s="60">
        <f t="shared" si="157"/>
        <v>857.40546527158938</v>
      </c>
      <c r="R2657" s="60">
        <f t="shared" si="157"/>
        <v>882.45685279187819</v>
      </c>
      <c r="S2657" s="60">
        <f t="shared" si="157"/>
        <v>915.50990099009903</v>
      </c>
      <c r="T2657" s="60">
        <f t="shared" si="157"/>
        <v>822.1105527638191</v>
      </c>
      <c r="U2657" s="60">
        <f t="shared" si="157"/>
        <v>786.85714285714289</v>
      </c>
      <c r="V2657" s="60">
        <f t="shared" si="157"/>
        <v>708.63402061855675</v>
      </c>
      <c r="W2657" s="60">
        <f t="shared" si="157"/>
        <v>751.82304557353643</v>
      </c>
      <c r="X2657" s="60">
        <f t="shared" si="157"/>
        <v>700.96022727272725</v>
      </c>
      <c r="Y2657" s="60">
        <f t="shared" si="157"/>
        <v>504.07211028632025</v>
      </c>
      <c r="Z2657" s="60">
        <f t="shared" si="157"/>
        <v>808.92682926829264</v>
      </c>
      <c r="BR2657" s="161"/>
    </row>
    <row r="2658" spans="12:70" x14ac:dyDescent="0.25">
      <c r="BR2658" s="161"/>
    </row>
    <row r="2659" spans="12:70" x14ac:dyDescent="0.25">
      <c r="L2659" s="60">
        <f t="shared" ref="L2659:Z2659" si="158">+COUNT(L7:L2656)</f>
        <v>207</v>
      </c>
      <c r="M2659" s="60">
        <f t="shared" si="158"/>
        <v>212</v>
      </c>
      <c r="N2659" s="60">
        <f t="shared" si="158"/>
        <v>208</v>
      </c>
      <c r="O2659" s="60">
        <f t="shared" si="158"/>
        <v>205</v>
      </c>
      <c r="P2659" s="60">
        <f t="shared" si="158"/>
        <v>207</v>
      </c>
      <c r="Q2659" s="60">
        <f t="shared" si="158"/>
        <v>201</v>
      </c>
      <c r="R2659" s="60">
        <f t="shared" si="158"/>
        <v>198</v>
      </c>
      <c r="S2659" s="60">
        <f t="shared" si="158"/>
        <v>203</v>
      </c>
      <c r="T2659" s="60">
        <f t="shared" si="158"/>
        <v>200</v>
      </c>
      <c r="U2659" s="60">
        <f t="shared" si="158"/>
        <v>204</v>
      </c>
      <c r="V2659" s="60">
        <f t="shared" si="158"/>
        <v>195</v>
      </c>
      <c r="W2659" s="60">
        <f t="shared" si="158"/>
        <v>193</v>
      </c>
      <c r="X2659" s="60">
        <f t="shared" si="158"/>
        <v>177</v>
      </c>
      <c r="Y2659" s="60">
        <f t="shared" si="158"/>
        <v>212</v>
      </c>
      <c r="Z2659" s="60">
        <f t="shared" si="158"/>
        <v>206</v>
      </c>
      <c r="BR2659" s="161"/>
    </row>
    <row r="2660" spans="12:70" x14ac:dyDescent="0.25">
      <c r="L2660" s="161">
        <f t="shared" ref="L2660:Z2660" si="159">+L2657/L2659</f>
        <v>7.882899961387583</v>
      </c>
      <c r="M2660" s="161">
        <f t="shared" si="159"/>
        <v>2.1992017416545719</v>
      </c>
      <c r="N2660" s="161">
        <f t="shared" si="159"/>
        <v>3.7609728964401294</v>
      </c>
      <c r="O2660" s="161">
        <f t="shared" si="159"/>
        <v>3.25</v>
      </c>
      <c r="P2660" s="161">
        <f t="shared" si="159"/>
        <v>3.5485436893203883</v>
      </c>
      <c r="Q2660" s="161">
        <f t="shared" si="159"/>
        <v>4.2656988321969624</v>
      </c>
      <c r="R2660" s="161">
        <f t="shared" si="159"/>
        <v>4.4568527918781724</v>
      </c>
      <c r="S2660" s="161">
        <f t="shared" si="159"/>
        <v>4.5099009900990099</v>
      </c>
      <c r="T2660" s="161">
        <f t="shared" si="159"/>
        <v>4.1105527638190953</v>
      </c>
      <c r="U2660" s="161">
        <f t="shared" si="159"/>
        <v>3.8571428571428572</v>
      </c>
      <c r="V2660" s="161">
        <f t="shared" si="159"/>
        <v>3.6340206185567014</v>
      </c>
      <c r="W2660" s="161">
        <f t="shared" si="159"/>
        <v>3.895456194681536</v>
      </c>
      <c r="X2660" s="161">
        <f t="shared" si="159"/>
        <v>3.9602272727272725</v>
      </c>
      <c r="Y2660" s="161">
        <f t="shared" si="159"/>
        <v>2.3776986334260388</v>
      </c>
      <c r="Z2660" s="161">
        <f t="shared" si="159"/>
        <v>3.9268292682926829</v>
      </c>
      <c r="BR2660" s="161"/>
    </row>
    <row r="2661" spans="12:70" x14ac:dyDescent="0.25">
      <c r="BR2661" s="161"/>
    </row>
    <row r="2662" spans="12:70" x14ac:dyDescent="0.25">
      <c r="BR2662" s="161"/>
    </row>
    <row r="2663" spans="12:70" x14ac:dyDescent="0.25">
      <c r="BR2663" s="161"/>
    </row>
    <row r="2664" spans="12:70" x14ac:dyDescent="0.25">
      <c r="BR2664" s="161"/>
    </row>
    <row r="2665" spans="12:70" x14ac:dyDescent="0.25">
      <c r="BR2665" s="161"/>
    </row>
    <row r="2666" spans="12:70" x14ac:dyDescent="0.25">
      <c r="BR2666" s="161"/>
    </row>
    <row r="2667" spans="12:70" x14ac:dyDescent="0.25">
      <c r="BR2667" s="161"/>
    </row>
    <row r="2668" spans="12:70" x14ac:dyDescent="0.25">
      <c r="BR2668" s="161"/>
    </row>
    <row r="2669" spans="12:70" x14ac:dyDescent="0.25">
      <c r="BR2669" s="161"/>
    </row>
    <row r="2670" spans="12:70" x14ac:dyDescent="0.25">
      <c r="BR2670" s="161"/>
    </row>
    <row r="2671" spans="12:70" x14ac:dyDescent="0.25">
      <c r="BR2671" s="161"/>
    </row>
    <row r="2672" spans="12:70" x14ac:dyDescent="0.25">
      <c r="BR2672" s="161"/>
    </row>
    <row r="2673" spans="11:70" x14ac:dyDescent="0.25">
      <c r="BR2673" s="161"/>
    </row>
    <row r="2674" spans="11:70" x14ac:dyDescent="0.25">
      <c r="BR2674" s="161"/>
    </row>
    <row r="2675" spans="11:70" x14ac:dyDescent="0.25">
      <c r="BR2675" s="161"/>
    </row>
    <row r="2676" spans="11:70" x14ac:dyDescent="0.25">
      <c r="K2676" s="248"/>
      <c r="L2676" s="177"/>
      <c r="M2676" s="177"/>
      <c r="N2676" s="177"/>
      <c r="O2676" s="177"/>
      <c r="P2676" s="177"/>
      <c r="Q2676" s="177"/>
      <c r="R2676" s="177"/>
      <c r="S2676" s="177"/>
      <c r="T2676" s="177"/>
      <c r="U2676" s="177"/>
      <c r="V2676" s="177"/>
      <c r="W2676" s="177"/>
      <c r="X2676" s="177"/>
      <c r="Y2676" s="177"/>
      <c r="Z2676" s="177"/>
      <c r="BR2676" s="161"/>
    </row>
    <row r="2677" spans="11:70" x14ac:dyDescent="0.25">
      <c r="BR2677" s="161"/>
    </row>
    <row r="2678" spans="11:70" x14ac:dyDescent="0.25">
      <c r="BR2678" s="161"/>
    </row>
    <row r="2679" spans="11:70" x14ac:dyDescent="0.25">
      <c r="BR2679" s="161"/>
    </row>
    <row r="2680" spans="11:70" x14ac:dyDescent="0.25">
      <c r="BR2680" s="161"/>
    </row>
    <row r="2681" spans="11:70" x14ac:dyDescent="0.25">
      <c r="BR2681" s="161"/>
    </row>
    <row r="2682" spans="11:70" x14ac:dyDescent="0.25">
      <c r="BR2682" s="161"/>
    </row>
    <row r="2683" spans="11:70" x14ac:dyDescent="0.25">
      <c r="BR2683" s="161"/>
    </row>
    <row r="2684" spans="11:70" x14ac:dyDescent="0.25">
      <c r="BR2684" s="161"/>
    </row>
    <row r="2685" spans="11:70" x14ac:dyDescent="0.25">
      <c r="BR2685" s="161"/>
    </row>
    <row r="2686" spans="11:70" x14ac:dyDescent="0.25">
      <c r="BR2686" s="161"/>
    </row>
    <row r="2687" spans="11:70" x14ac:dyDescent="0.25">
      <c r="BR2687" s="161"/>
    </row>
    <row r="2688" spans="11:70" x14ac:dyDescent="0.25">
      <c r="BR2688" s="161"/>
    </row>
    <row r="2689" spans="70:70" x14ac:dyDescent="0.25">
      <c r="BR2689" s="161"/>
    </row>
    <row r="2690" spans="70:70" x14ac:dyDescent="0.25">
      <c r="BR2690" s="161"/>
    </row>
    <row r="2691" spans="70:70" x14ac:dyDescent="0.25">
      <c r="BR2691" s="161"/>
    </row>
    <row r="2692" spans="70:70" x14ac:dyDescent="0.25">
      <c r="BR2692" s="161"/>
    </row>
    <row r="2693" spans="70:70" x14ac:dyDescent="0.25">
      <c r="BR2693" s="161"/>
    </row>
    <row r="2694" spans="70:70" x14ac:dyDescent="0.25">
      <c r="BR2694" s="161"/>
    </row>
    <row r="2695" spans="70:70" x14ac:dyDescent="0.25">
      <c r="BR2695" s="161"/>
    </row>
    <row r="2696" spans="70:70" x14ac:dyDescent="0.25">
      <c r="BR2696" s="161"/>
    </row>
    <row r="2697" spans="70:70" x14ac:dyDescent="0.25">
      <c r="BR2697" s="161"/>
    </row>
    <row r="2698" spans="70:70" x14ac:dyDescent="0.25">
      <c r="BR2698" s="161"/>
    </row>
    <row r="2699" spans="70:70" x14ac:dyDescent="0.25">
      <c r="BR2699" s="161"/>
    </row>
    <row r="2700" spans="70:70" x14ac:dyDescent="0.25">
      <c r="BR2700" s="161"/>
    </row>
    <row r="2701" spans="70:70" x14ac:dyDescent="0.25">
      <c r="BR2701" s="161"/>
    </row>
    <row r="2702" spans="70:70" x14ac:dyDescent="0.25">
      <c r="BR2702" s="161"/>
    </row>
    <row r="2703" spans="70:70" x14ac:dyDescent="0.25">
      <c r="BR2703" s="161"/>
    </row>
    <row r="2704" spans="70:70" x14ac:dyDescent="0.25">
      <c r="BR2704" s="161"/>
    </row>
    <row r="2705" spans="70:70" x14ac:dyDescent="0.25">
      <c r="BR2705" s="161"/>
    </row>
    <row r="2706" spans="70:70" x14ac:dyDescent="0.25">
      <c r="BR2706" s="161"/>
    </row>
    <row r="2707" spans="70:70" x14ac:dyDescent="0.25">
      <c r="BR2707" s="161"/>
    </row>
    <row r="2708" spans="70:70" x14ac:dyDescent="0.25">
      <c r="BR2708" s="161"/>
    </row>
    <row r="2709" spans="70:70" x14ac:dyDescent="0.25">
      <c r="BR2709" s="161"/>
    </row>
    <row r="2710" spans="70:70" x14ac:dyDescent="0.25">
      <c r="BR2710" s="161"/>
    </row>
    <row r="2711" spans="70:70" x14ac:dyDescent="0.25">
      <c r="BR2711" s="161"/>
    </row>
    <row r="2712" spans="70:70" x14ac:dyDescent="0.25">
      <c r="BR2712" s="161"/>
    </row>
    <row r="2713" spans="70:70" x14ac:dyDescent="0.25">
      <c r="BR2713" s="161"/>
    </row>
    <row r="2714" spans="70:70" x14ac:dyDescent="0.25">
      <c r="BR2714" s="161"/>
    </row>
    <row r="2715" spans="70:70" x14ac:dyDescent="0.25">
      <c r="BR2715" s="161"/>
    </row>
    <row r="2716" spans="70:70" x14ac:dyDescent="0.25">
      <c r="BR2716" s="161"/>
    </row>
    <row r="2717" spans="70:70" x14ac:dyDescent="0.25">
      <c r="BR2717" s="161"/>
    </row>
    <row r="2718" spans="70:70" x14ac:dyDescent="0.25">
      <c r="BR2718" s="161"/>
    </row>
    <row r="2719" spans="70:70" x14ac:dyDescent="0.25">
      <c r="BR2719" s="161"/>
    </row>
    <row r="2720" spans="70:70" x14ac:dyDescent="0.25">
      <c r="BR2720" s="161"/>
    </row>
    <row r="2721" spans="70:70" x14ac:dyDescent="0.25">
      <c r="BR2721" s="161"/>
    </row>
    <row r="2722" spans="70:70" x14ac:dyDescent="0.25">
      <c r="BR2722" s="161"/>
    </row>
    <row r="2723" spans="70:70" x14ac:dyDescent="0.25">
      <c r="BR2723" s="161"/>
    </row>
    <row r="2724" spans="70:70" x14ac:dyDescent="0.25">
      <c r="BR2724" s="161"/>
    </row>
    <row r="2725" spans="70:70" x14ac:dyDescent="0.25">
      <c r="BR2725" s="161"/>
    </row>
    <row r="2726" spans="70:70" x14ac:dyDescent="0.25">
      <c r="BR2726" s="161"/>
    </row>
    <row r="2727" spans="70:70" x14ac:dyDescent="0.25">
      <c r="BR2727" s="161"/>
    </row>
    <row r="2728" spans="70:70" x14ac:dyDescent="0.25">
      <c r="BR2728" s="161"/>
    </row>
    <row r="2729" spans="70:70" x14ac:dyDescent="0.25">
      <c r="BR2729" s="161"/>
    </row>
    <row r="2730" spans="70:70" x14ac:dyDescent="0.25">
      <c r="BR2730" s="161"/>
    </row>
    <row r="2731" spans="70:70" x14ac:dyDescent="0.25">
      <c r="BR2731" s="161"/>
    </row>
    <row r="2732" spans="70:70" x14ac:dyDescent="0.25">
      <c r="BR2732" s="161"/>
    </row>
    <row r="2733" spans="70:70" x14ac:dyDescent="0.25">
      <c r="BR2733" s="161"/>
    </row>
    <row r="2734" spans="70:70" x14ac:dyDescent="0.25">
      <c r="BR2734" s="161"/>
    </row>
    <row r="2735" spans="70:70" x14ac:dyDescent="0.25">
      <c r="BR2735" s="161"/>
    </row>
    <row r="2736" spans="70:70" x14ac:dyDescent="0.25">
      <c r="BR2736" s="161"/>
    </row>
    <row r="2737" spans="70:70" x14ac:dyDescent="0.25">
      <c r="BR2737" s="161"/>
    </row>
    <row r="2738" spans="70:70" x14ac:dyDescent="0.25">
      <c r="BR2738" s="161"/>
    </row>
    <row r="2739" spans="70:70" x14ac:dyDescent="0.25">
      <c r="BR2739" s="161"/>
    </row>
    <row r="2740" spans="70:70" x14ac:dyDescent="0.25">
      <c r="BR2740" s="161"/>
    </row>
    <row r="2741" spans="70:70" x14ac:dyDescent="0.25">
      <c r="BR2741" s="161"/>
    </row>
    <row r="2742" spans="70:70" x14ac:dyDescent="0.25">
      <c r="BR2742" s="161"/>
    </row>
    <row r="2743" spans="70:70" x14ac:dyDescent="0.25">
      <c r="BR2743" s="161"/>
    </row>
    <row r="2744" spans="70:70" x14ac:dyDescent="0.25">
      <c r="BR2744" s="161"/>
    </row>
    <row r="2745" spans="70:70" x14ac:dyDescent="0.25">
      <c r="BR2745" s="161"/>
    </row>
    <row r="2746" spans="70:70" x14ac:dyDescent="0.25">
      <c r="BR2746" s="161"/>
    </row>
    <row r="2747" spans="70:70" x14ac:dyDescent="0.25">
      <c r="BR2747" s="161"/>
    </row>
    <row r="2748" spans="70:70" x14ac:dyDescent="0.25">
      <c r="BR2748" s="161"/>
    </row>
    <row r="2749" spans="70:70" x14ac:dyDescent="0.25">
      <c r="BR2749" s="161"/>
    </row>
    <row r="2750" spans="70:70" x14ac:dyDescent="0.25">
      <c r="BR2750" s="161"/>
    </row>
    <row r="2751" spans="70:70" x14ac:dyDescent="0.25">
      <c r="BR2751" s="161"/>
    </row>
    <row r="2752" spans="70:70" x14ac:dyDescent="0.25">
      <c r="BR2752" s="161"/>
    </row>
    <row r="2753" spans="70:70" x14ac:dyDescent="0.25">
      <c r="BR2753" s="161"/>
    </row>
    <row r="2754" spans="70:70" x14ac:dyDescent="0.25">
      <c r="BR2754" s="161"/>
    </row>
    <row r="2755" spans="70:70" x14ac:dyDescent="0.25">
      <c r="BR2755" s="161"/>
    </row>
    <row r="2756" spans="70:70" x14ac:dyDescent="0.25">
      <c r="BR2756" s="161"/>
    </row>
    <row r="2757" spans="70:70" x14ac:dyDescent="0.25">
      <c r="BR2757" s="161"/>
    </row>
    <row r="2758" spans="70:70" x14ac:dyDescent="0.25">
      <c r="BR2758" s="161"/>
    </row>
    <row r="2759" spans="70:70" x14ac:dyDescent="0.25">
      <c r="BR2759" s="161"/>
    </row>
    <row r="2760" spans="70:70" x14ac:dyDescent="0.25">
      <c r="BR2760" s="161"/>
    </row>
    <row r="2761" spans="70:70" x14ac:dyDescent="0.25">
      <c r="BR2761" s="161"/>
    </row>
    <row r="2762" spans="70:70" x14ac:dyDescent="0.25">
      <c r="BR2762" s="161"/>
    </row>
    <row r="2763" spans="70:70" x14ac:dyDescent="0.25">
      <c r="BR2763" s="161"/>
    </row>
    <row r="2764" spans="70:70" x14ac:dyDescent="0.25">
      <c r="BR2764" s="161"/>
    </row>
    <row r="2765" spans="70:70" x14ac:dyDescent="0.25">
      <c r="BR2765" s="161"/>
    </row>
    <row r="2766" spans="70:70" x14ac:dyDescent="0.25">
      <c r="BR2766" s="161"/>
    </row>
    <row r="2767" spans="70:70" x14ac:dyDescent="0.25">
      <c r="BR2767" s="161"/>
    </row>
    <row r="2768" spans="70:70" x14ac:dyDescent="0.25">
      <c r="BR2768" s="161"/>
    </row>
    <row r="2769" spans="70:70" x14ac:dyDescent="0.25">
      <c r="BR2769" s="161"/>
    </row>
    <row r="2770" spans="70:70" x14ac:dyDescent="0.25">
      <c r="BR2770" s="161"/>
    </row>
    <row r="2771" spans="70:70" x14ac:dyDescent="0.25">
      <c r="BR2771" s="161"/>
    </row>
    <row r="2772" spans="70:70" x14ac:dyDescent="0.25">
      <c r="BR2772" s="161"/>
    </row>
    <row r="2773" spans="70:70" x14ac:dyDescent="0.25">
      <c r="BR2773" s="161"/>
    </row>
    <row r="2774" spans="70:70" x14ac:dyDescent="0.25">
      <c r="BR2774" s="161"/>
    </row>
    <row r="2775" spans="70:70" x14ac:dyDescent="0.25">
      <c r="BR2775" s="161"/>
    </row>
    <row r="2776" spans="70:70" x14ac:dyDescent="0.25">
      <c r="BR2776" s="161"/>
    </row>
    <row r="2777" spans="70:70" x14ac:dyDescent="0.25">
      <c r="BR2777" s="161"/>
    </row>
    <row r="2778" spans="70:70" x14ac:dyDescent="0.25">
      <c r="BR2778" s="161"/>
    </row>
    <row r="2779" spans="70:70" x14ac:dyDescent="0.25">
      <c r="BR2779" s="161"/>
    </row>
    <row r="2780" spans="70:70" x14ac:dyDescent="0.25">
      <c r="BR2780" s="161"/>
    </row>
    <row r="2781" spans="70:70" x14ac:dyDescent="0.25">
      <c r="BR2781" s="161"/>
    </row>
    <row r="2782" spans="70:70" x14ac:dyDescent="0.25">
      <c r="BR2782" s="161"/>
    </row>
    <row r="2783" spans="70:70" x14ac:dyDescent="0.25">
      <c r="BR2783" s="161"/>
    </row>
    <row r="2784" spans="70:70" x14ac:dyDescent="0.25">
      <c r="BR2784" s="161"/>
    </row>
    <row r="2785" spans="70:70" x14ac:dyDescent="0.25">
      <c r="BR2785" s="161"/>
    </row>
    <row r="2786" spans="70:70" x14ac:dyDescent="0.25">
      <c r="BR2786" s="161"/>
    </row>
    <row r="2787" spans="70:70" x14ac:dyDescent="0.25">
      <c r="BR2787" s="161"/>
    </row>
    <row r="2788" spans="70:70" x14ac:dyDescent="0.25">
      <c r="BR2788" s="161"/>
    </row>
    <row r="2789" spans="70:70" x14ac:dyDescent="0.25">
      <c r="BR2789" s="161"/>
    </row>
    <row r="2790" spans="70:70" x14ac:dyDescent="0.25">
      <c r="BR2790" s="161"/>
    </row>
    <row r="2791" spans="70:70" x14ac:dyDescent="0.25">
      <c r="BR2791" s="161"/>
    </row>
    <row r="2792" spans="70:70" x14ac:dyDescent="0.25">
      <c r="BR2792" s="161"/>
    </row>
    <row r="2793" spans="70:70" x14ac:dyDescent="0.25">
      <c r="BR2793" s="161"/>
    </row>
    <row r="2794" spans="70:70" x14ac:dyDescent="0.25">
      <c r="BR2794" s="161"/>
    </row>
    <row r="2795" spans="70:70" x14ac:dyDescent="0.25">
      <c r="BR2795" s="161"/>
    </row>
    <row r="2796" spans="70:70" x14ac:dyDescent="0.25">
      <c r="BR2796" s="161"/>
    </row>
    <row r="2797" spans="70:70" x14ac:dyDescent="0.25">
      <c r="BR2797" s="161"/>
    </row>
    <row r="2798" spans="70:70" x14ac:dyDescent="0.25">
      <c r="BR2798" s="161"/>
    </row>
    <row r="2799" spans="70:70" x14ac:dyDescent="0.25">
      <c r="BR2799" s="161"/>
    </row>
    <row r="2800" spans="70:70" x14ac:dyDescent="0.25">
      <c r="BR2800" s="161"/>
    </row>
    <row r="2801" spans="70:70" x14ac:dyDescent="0.25">
      <c r="BR2801" s="161"/>
    </row>
    <row r="2802" spans="70:70" x14ac:dyDescent="0.25">
      <c r="BR2802" s="161"/>
    </row>
    <row r="2803" spans="70:70" x14ac:dyDescent="0.25">
      <c r="BR2803" s="161"/>
    </row>
    <row r="2804" spans="70:70" x14ac:dyDescent="0.25">
      <c r="BR2804" s="161"/>
    </row>
    <row r="2805" spans="70:70" x14ac:dyDescent="0.25">
      <c r="BR2805" s="161"/>
    </row>
    <row r="2806" spans="70:70" x14ac:dyDescent="0.25">
      <c r="BR2806" s="161"/>
    </row>
    <row r="2807" spans="70:70" x14ac:dyDescent="0.25">
      <c r="BR2807" s="161"/>
    </row>
    <row r="2808" spans="70:70" x14ac:dyDescent="0.25">
      <c r="BR2808" s="161"/>
    </row>
    <row r="2809" spans="70:70" x14ac:dyDescent="0.25">
      <c r="BR2809" s="161"/>
    </row>
    <row r="2810" spans="70:70" x14ac:dyDescent="0.25">
      <c r="BR2810" s="161"/>
    </row>
    <row r="2811" spans="70:70" x14ac:dyDescent="0.25">
      <c r="BR2811" s="161"/>
    </row>
    <row r="2812" spans="70:70" x14ac:dyDescent="0.25">
      <c r="BR2812" s="161"/>
    </row>
    <row r="2813" spans="70:70" x14ac:dyDescent="0.25">
      <c r="BR2813" s="161"/>
    </row>
    <row r="2814" spans="70:70" x14ac:dyDescent="0.25">
      <c r="BR2814" s="161"/>
    </row>
    <row r="2815" spans="70:70" x14ac:dyDescent="0.25">
      <c r="BR2815" s="161"/>
    </row>
    <row r="2816" spans="70:70" x14ac:dyDescent="0.25">
      <c r="BR2816" s="161"/>
    </row>
    <row r="2817" spans="70:70" x14ac:dyDescent="0.25">
      <c r="BR2817" s="161"/>
    </row>
    <row r="2818" spans="70:70" x14ac:dyDescent="0.25">
      <c r="BR2818" s="161"/>
    </row>
    <row r="2819" spans="70:70" x14ac:dyDescent="0.25">
      <c r="BR2819" s="161"/>
    </row>
    <row r="2820" spans="70:70" x14ac:dyDescent="0.25">
      <c r="BR2820" s="161"/>
    </row>
    <row r="2821" spans="70:70" x14ac:dyDescent="0.25">
      <c r="BR2821" s="161"/>
    </row>
    <row r="2822" spans="70:70" x14ac:dyDescent="0.25">
      <c r="BR2822" s="161"/>
    </row>
    <row r="2823" spans="70:70" x14ac:dyDescent="0.25">
      <c r="BR2823" s="161"/>
    </row>
    <row r="2824" spans="70:70" x14ac:dyDescent="0.25">
      <c r="BR2824" s="161"/>
    </row>
    <row r="2825" spans="70:70" x14ac:dyDescent="0.25">
      <c r="BR2825" s="161"/>
    </row>
    <row r="2826" spans="70:70" x14ac:dyDescent="0.25">
      <c r="BR2826" s="161"/>
    </row>
    <row r="2827" spans="70:70" x14ac:dyDescent="0.25">
      <c r="BR2827" s="161"/>
    </row>
    <row r="2828" spans="70:70" x14ac:dyDescent="0.25">
      <c r="BR2828" s="161"/>
    </row>
    <row r="2829" spans="70:70" x14ac:dyDescent="0.25">
      <c r="BR2829" s="161"/>
    </row>
    <row r="2830" spans="70:70" x14ac:dyDescent="0.25">
      <c r="BR2830" s="161"/>
    </row>
    <row r="2831" spans="70:70" x14ac:dyDescent="0.25">
      <c r="BR2831" s="161"/>
    </row>
    <row r="2832" spans="70:70" x14ac:dyDescent="0.25">
      <c r="BR2832" s="161"/>
    </row>
    <row r="2833" spans="70:70" x14ac:dyDescent="0.25">
      <c r="BR2833" s="161"/>
    </row>
    <row r="2834" spans="70:70" x14ac:dyDescent="0.25">
      <c r="BR2834" s="161"/>
    </row>
    <row r="2835" spans="70:70" x14ac:dyDescent="0.25">
      <c r="BR2835" s="161"/>
    </row>
    <row r="2836" spans="70:70" x14ac:dyDescent="0.25">
      <c r="BR2836" s="161"/>
    </row>
    <row r="2837" spans="70:70" x14ac:dyDescent="0.25">
      <c r="BR2837" s="161"/>
    </row>
    <row r="2838" spans="70:70" x14ac:dyDescent="0.25">
      <c r="BR2838" s="161"/>
    </row>
    <row r="2839" spans="70:70" x14ac:dyDescent="0.25">
      <c r="BR2839" s="161"/>
    </row>
    <row r="2840" spans="70:70" x14ac:dyDescent="0.25">
      <c r="BR2840" s="161"/>
    </row>
    <row r="2841" spans="70:70" x14ac:dyDescent="0.25">
      <c r="BR2841" s="161"/>
    </row>
    <row r="2842" spans="70:70" x14ac:dyDescent="0.25">
      <c r="BR2842" s="161"/>
    </row>
    <row r="2843" spans="70:70" x14ac:dyDescent="0.25">
      <c r="BR2843" s="161"/>
    </row>
    <row r="2844" spans="70:70" x14ac:dyDescent="0.25">
      <c r="BR2844" s="161"/>
    </row>
    <row r="2845" spans="70:70" x14ac:dyDescent="0.25">
      <c r="BR2845" s="161"/>
    </row>
    <row r="2846" spans="70:70" x14ac:dyDescent="0.25">
      <c r="BR2846" s="161"/>
    </row>
    <row r="2847" spans="70:70" x14ac:dyDescent="0.25">
      <c r="BR2847" s="161"/>
    </row>
    <row r="2848" spans="70:70" x14ac:dyDescent="0.25">
      <c r="BR2848" s="161"/>
    </row>
    <row r="2849" spans="70:70" x14ac:dyDescent="0.25">
      <c r="BR2849" s="161"/>
    </row>
    <row r="2850" spans="70:70" x14ac:dyDescent="0.25">
      <c r="BR2850" s="161"/>
    </row>
    <row r="2851" spans="70:70" x14ac:dyDescent="0.25">
      <c r="BR2851" s="161"/>
    </row>
    <row r="2852" spans="70:70" x14ac:dyDescent="0.25">
      <c r="BR2852" s="161"/>
    </row>
    <row r="2853" spans="70:70" x14ac:dyDescent="0.25">
      <c r="BR2853" s="161"/>
    </row>
    <row r="2854" spans="70:70" x14ac:dyDescent="0.25">
      <c r="BR2854" s="161"/>
    </row>
    <row r="2855" spans="70:70" x14ac:dyDescent="0.25">
      <c r="BR2855" s="161"/>
    </row>
    <row r="2856" spans="70:70" x14ac:dyDescent="0.25">
      <c r="BR2856" s="161"/>
    </row>
    <row r="2857" spans="70:70" x14ac:dyDescent="0.25">
      <c r="BR2857" s="161"/>
    </row>
    <row r="2858" spans="70:70" x14ac:dyDescent="0.25">
      <c r="BR2858" s="161"/>
    </row>
    <row r="2859" spans="70:70" x14ac:dyDescent="0.25">
      <c r="BR2859" s="161"/>
    </row>
    <row r="2860" spans="70:70" x14ac:dyDescent="0.25">
      <c r="BR2860" s="161"/>
    </row>
    <row r="2861" spans="70:70" x14ac:dyDescent="0.25">
      <c r="BR2861" s="161"/>
    </row>
    <row r="2862" spans="70:70" x14ac:dyDescent="0.25">
      <c r="BR2862" s="161"/>
    </row>
    <row r="2863" spans="70:70" x14ac:dyDescent="0.25">
      <c r="BR2863" s="161"/>
    </row>
    <row r="2864" spans="70:70" x14ac:dyDescent="0.25">
      <c r="BR2864" s="161"/>
    </row>
    <row r="2865" spans="70:70" x14ac:dyDescent="0.25">
      <c r="BR2865" s="161"/>
    </row>
    <row r="2866" spans="70:70" x14ac:dyDescent="0.25">
      <c r="BR2866" s="161"/>
    </row>
    <row r="2867" spans="70:70" x14ac:dyDescent="0.25">
      <c r="BR2867" s="161"/>
    </row>
    <row r="2868" spans="70:70" x14ac:dyDescent="0.25">
      <c r="BR2868" s="161"/>
    </row>
    <row r="2869" spans="70:70" x14ac:dyDescent="0.25">
      <c r="BR2869" s="161"/>
    </row>
    <row r="2870" spans="70:70" x14ac:dyDescent="0.25">
      <c r="BR2870" s="161"/>
    </row>
    <row r="2871" spans="70:70" x14ac:dyDescent="0.25">
      <c r="BR2871" s="161"/>
    </row>
    <row r="2872" spans="70:70" x14ac:dyDescent="0.25">
      <c r="BR2872" s="161"/>
    </row>
    <row r="2873" spans="70:70" x14ac:dyDescent="0.25">
      <c r="BR2873" s="161"/>
    </row>
    <row r="2874" spans="70:70" x14ac:dyDescent="0.25">
      <c r="BR2874" s="161"/>
    </row>
    <row r="2875" spans="70:70" x14ac:dyDescent="0.25">
      <c r="BR2875" s="161"/>
    </row>
    <row r="2876" spans="70:70" x14ac:dyDescent="0.25">
      <c r="BR2876" s="161"/>
    </row>
    <row r="2877" spans="70:70" x14ac:dyDescent="0.25">
      <c r="BR2877" s="161"/>
    </row>
    <row r="2878" spans="70:70" x14ac:dyDescent="0.25">
      <c r="BR2878" s="161"/>
    </row>
    <row r="2879" spans="70:70" x14ac:dyDescent="0.25">
      <c r="BR2879" s="161"/>
    </row>
    <row r="2880" spans="70:70" x14ac:dyDescent="0.25">
      <c r="BR2880" s="161"/>
    </row>
    <row r="2881" spans="70:70" x14ac:dyDescent="0.25">
      <c r="BR2881" s="161"/>
    </row>
    <row r="2882" spans="70:70" x14ac:dyDescent="0.25">
      <c r="BR2882" s="161"/>
    </row>
    <row r="2883" spans="70:70" x14ac:dyDescent="0.25">
      <c r="BR2883" s="161"/>
    </row>
    <row r="2884" spans="70:70" x14ac:dyDescent="0.25">
      <c r="BR2884" s="161"/>
    </row>
    <row r="2885" spans="70:70" x14ac:dyDescent="0.25">
      <c r="BR2885" s="161"/>
    </row>
    <row r="2886" spans="70:70" x14ac:dyDescent="0.25">
      <c r="BR2886" s="161"/>
    </row>
    <row r="2887" spans="70:70" x14ac:dyDescent="0.25">
      <c r="BR2887" s="161"/>
    </row>
    <row r="2888" spans="70:70" x14ac:dyDescent="0.25">
      <c r="BR2888" s="161"/>
    </row>
    <row r="2889" spans="70:70" x14ac:dyDescent="0.25">
      <c r="BR2889" s="161"/>
    </row>
    <row r="2890" spans="70:70" x14ac:dyDescent="0.25">
      <c r="BR2890" s="161"/>
    </row>
    <row r="2891" spans="70:70" x14ac:dyDescent="0.25">
      <c r="BR2891" s="161"/>
    </row>
    <row r="2892" spans="70:70" x14ac:dyDescent="0.25">
      <c r="BR2892" s="161"/>
    </row>
    <row r="2893" spans="70:70" x14ac:dyDescent="0.25">
      <c r="BR2893" s="161"/>
    </row>
    <row r="2894" spans="70:70" x14ac:dyDescent="0.25">
      <c r="BR2894" s="161"/>
    </row>
    <row r="2895" spans="70:70" x14ac:dyDescent="0.25">
      <c r="BR2895" s="161"/>
    </row>
    <row r="2896" spans="70:70" x14ac:dyDescent="0.25">
      <c r="BR2896" s="161"/>
    </row>
    <row r="2897" spans="70:70" x14ac:dyDescent="0.25">
      <c r="BR2897" s="161"/>
    </row>
    <row r="2898" spans="70:70" x14ac:dyDescent="0.25">
      <c r="BR2898" s="161"/>
    </row>
    <row r="2899" spans="70:70" x14ac:dyDescent="0.25">
      <c r="BR2899" s="161"/>
    </row>
    <row r="2900" spans="70:70" x14ac:dyDescent="0.25">
      <c r="BR2900" s="161"/>
    </row>
    <row r="2901" spans="70:70" x14ac:dyDescent="0.25">
      <c r="BR2901" s="161"/>
    </row>
    <row r="2902" spans="70:70" x14ac:dyDescent="0.25">
      <c r="BR2902" s="161"/>
    </row>
    <row r="2903" spans="70:70" x14ac:dyDescent="0.25">
      <c r="BR2903" s="161"/>
    </row>
    <row r="2904" spans="70:70" x14ac:dyDescent="0.25">
      <c r="BR2904" s="161"/>
    </row>
    <row r="2905" spans="70:70" x14ac:dyDescent="0.25">
      <c r="BR2905" s="161"/>
    </row>
    <row r="2906" spans="70:70" x14ac:dyDescent="0.25">
      <c r="BR2906" s="161"/>
    </row>
    <row r="2907" spans="70:70" x14ac:dyDescent="0.25">
      <c r="BR2907" s="161"/>
    </row>
    <row r="2908" spans="70:70" x14ac:dyDescent="0.25">
      <c r="BR2908" s="161"/>
    </row>
    <row r="2909" spans="70:70" x14ac:dyDescent="0.25">
      <c r="BR2909" s="161"/>
    </row>
    <row r="2910" spans="70:70" x14ac:dyDescent="0.25">
      <c r="BR2910" s="161"/>
    </row>
    <row r="2911" spans="70:70" x14ac:dyDescent="0.25">
      <c r="BR2911" s="161"/>
    </row>
    <row r="2912" spans="70:70" x14ac:dyDescent="0.25">
      <c r="BR2912" s="161"/>
    </row>
    <row r="2913" spans="70:70" x14ac:dyDescent="0.25">
      <c r="BR2913" s="161"/>
    </row>
    <row r="2914" spans="70:70" x14ac:dyDescent="0.25">
      <c r="BR2914" s="161"/>
    </row>
    <row r="2915" spans="70:70" x14ac:dyDescent="0.25">
      <c r="BR2915" s="161"/>
    </row>
    <row r="2916" spans="70:70" x14ac:dyDescent="0.25">
      <c r="BR2916" s="161"/>
    </row>
    <row r="2917" spans="70:70" x14ac:dyDescent="0.25">
      <c r="BR2917" s="161"/>
    </row>
    <row r="2918" spans="70:70" x14ac:dyDescent="0.25">
      <c r="BR2918" s="161"/>
    </row>
    <row r="2919" spans="70:70" x14ac:dyDescent="0.25">
      <c r="BR2919" s="161"/>
    </row>
    <row r="2920" spans="70:70" x14ac:dyDescent="0.25">
      <c r="BR2920" s="161"/>
    </row>
    <row r="2921" spans="70:70" x14ac:dyDescent="0.25">
      <c r="BR2921" s="161"/>
    </row>
    <row r="2922" spans="70:70" x14ac:dyDescent="0.25">
      <c r="BR2922" s="161"/>
    </row>
    <row r="2923" spans="70:70" x14ac:dyDescent="0.25">
      <c r="BR2923" s="161"/>
    </row>
    <row r="2924" spans="70:70" x14ac:dyDescent="0.25">
      <c r="BR2924" s="161"/>
    </row>
    <row r="2925" spans="70:70" x14ac:dyDescent="0.25">
      <c r="BR2925" s="161"/>
    </row>
    <row r="2926" spans="70:70" x14ac:dyDescent="0.25">
      <c r="BR2926" s="161"/>
    </row>
    <row r="2927" spans="70:70" x14ac:dyDescent="0.25">
      <c r="BR2927" s="161"/>
    </row>
    <row r="2928" spans="70:70" x14ac:dyDescent="0.25">
      <c r="BR2928" s="161"/>
    </row>
    <row r="2929" spans="70:70" x14ac:dyDescent="0.25">
      <c r="BR2929" s="161"/>
    </row>
    <row r="2930" spans="70:70" x14ac:dyDescent="0.25">
      <c r="BR2930" s="161"/>
    </row>
    <row r="2931" spans="70:70" x14ac:dyDescent="0.25">
      <c r="BR2931" s="161"/>
    </row>
    <row r="2932" spans="70:70" x14ac:dyDescent="0.25">
      <c r="BR2932" s="161"/>
    </row>
    <row r="2933" spans="70:70" x14ac:dyDescent="0.25">
      <c r="BR2933" s="161"/>
    </row>
    <row r="2934" spans="70:70" x14ac:dyDescent="0.25">
      <c r="BR2934" s="161"/>
    </row>
    <row r="2935" spans="70:70" x14ac:dyDescent="0.25">
      <c r="BR2935" s="161"/>
    </row>
    <row r="2936" spans="70:70" x14ac:dyDescent="0.25">
      <c r="BR2936" s="161"/>
    </row>
    <row r="2937" spans="70:70" x14ac:dyDescent="0.25">
      <c r="BR2937" s="161"/>
    </row>
    <row r="2938" spans="70:70" x14ac:dyDescent="0.25">
      <c r="BR2938" s="161"/>
    </row>
    <row r="2939" spans="70:70" x14ac:dyDescent="0.25">
      <c r="BR2939" s="161"/>
    </row>
    <row r="2940" spans="70:70" x14ac:dyDescent="0.25">
      <c r="BR2940" s="161"/>
    </row>
    <row r="2941" spans="70:70" x14ac:dyDescent="0.25">
      <c r="BR2941" s="161"/>
    </row>
    <row r="2942" spans="70:70" x14ac:dyDescent="0.25">
      <c r="BR2942" s="161"/>
    </row>
    <row r="2943" spans="70:70" x14ac:dyDescent="0.25">
      <c r="BR2943" s="161"/>
    </row>
    <row r="2944" spans="70:70" x14ac:dyDescent="0.25">
      <c r="BR2944" s="161"/>
    </row>
    <row r="2945" spans="70:70" x14ac:dyDescent="0.25">
      <c r="BR2945" s="161"/>
    </row>
    <row r="2946" spans="70:70" x14ac:dyDescent="0.25">
      <c r="BR2946" s="161"/>
    </row>
    <row r="2947" spans="70:70" x14ac:dyDescent="0.25">
      <c r="BR2947" s="161"/>
    </row>
    <row r="2948" spans="70:70" x14ac:dyDescent="0.25">
      <c r="BR2948" s="161"/>
    </row>
    <row r="2949" spans="70:70" x14ac:dyDescent="0.25">
      <c r="BR2949" s="161"/>
    </row>
    <row r="2950" spans="70:70" x14ac:dyDescent="0.25">
      <c r="BR2950" s="161"/>
    </row>
    <row r="2951" spans="70:70" x14ac:dyDescent="0.25">
      <c r="BR2951" s="161"/>
    </row>
    <row r="2952" spans="70:70" x14ac:dyDescent="0.25">
      <c r="BR2952" s="161"/>
    </row>
    <row r="2953" spans="70:70" x14ac:dyDescent="0.25">
      <c r="BR2953" s="161"/>
    </row>
    <row r="2954" spans="70:70" x14ac:dyDescent="0.25">
      <c r="BR2954" s="161"/>
    </row>
    <row r="2955" spans="70:70" x14ac:dyDescent="0.25">
      <c r="BR2955" s="161"/>
    </row>
    <row r="2956" spans="70:70" x14ac:dyDescent="0.25">
      <c r="BR2956" s="161"/>
    </row>
    <row r="2957" spans="70:70" x14ac:dyDescent="0.25">
      <c r="BR2957" s="161"/>
    </row>
    <row r="2958" spans="70:70" x14ac:dyDescent="0.25">
      <c r="BR2958" s="161"/>
    </row>
    <row r="2959" spans="70:70" x14ac:dyDescent="0.25">
      <c r="BR2959" s="161"/>
    </row>
    <row r="2960" spans="70:70" x14ac:dyDescent="0.25">
      <c r="BR2960" s="161"/>
    </row>
    <row r="2961" spans="70:70" x14ac:dyDescent="0.25">
      <c r="BR2961" s="161"/>
    </row>
    <row r="2962" spans="70:70" x14ac:dyDescent="0.25">
      <c r="BR2962" s="161"/>
    </row>
    <row r="2963" spans="70:70" x14ac:dyDescent="0.25">
      <c r="BR2963" s="161"/>
    </row>
    <row r="2964" spans="70:70" x14ac:dyDescent="0.25">
      <c r="BR2964" s="161"/>
    </row>
    <row r="2965" spans="70:70" x14ac:dyDescent="0.25">
      <c r="BR2965" s="161"/>
    </row>
    <row r="2966" spans="70:70" x14ac:dyDescent="0.25">
      <c r="BR2966" s="161"/>
    </row>
    <row r="2967" spans="70:70" x14ac:dyDescent="0.25">
      <c r="BR2967" s="161"/>
    </row>
    <row r="2968" spans="70:70" x14ac:dyDescent="0.25">
      <c r="BR2968" s="161"/>
    </row>
    <row r="2969" spans="70:70" x14ac:dyDescent="0.25">
      <c r="BR2969" s="161"/>
    </row>
    <row r="2970" spans="70:70" x14ac:dyDescent="0.25">
      <c r="BR2970" s="161"/>
    </row>
    <row r="2971" spans="70:70" x14ac:dyDescent="0.25">
      <c r="BR2971" s="161"/>
    </row>
    <row r="2972" spans="70:70" x14ac:dyDescent="0.25">
      <c r="BR2972" s="161"/>
    </row>
    <row r="2973" spans="70:70" x14ac:dyDescent="0.25">
      <c r="BR2973" s="161"/>
    </row>
    <row r="2974" spans="70:70" x14ac:dyDescent="0.25">
      <c r="BR2974" s="161"/>
    </row>
    <row r="2975" spans="70:70" x14ac:dyDescent="0.25">
      <c r="BR2975" s="161"/>
    </row>
    <row r="2976" spans="70:70" x14ac:dyDescent="0.25">
      <c r="BR2976" s="161"/>
    </row>
    <row r="2977" spans="70:70" x14ac:dyDescent="0.25">
      <c r="BR2977" s="161"/>
    </row>
    <row r="2978" spans="70:70" x14ac:dyDescent="0.25">
      <c r="BR2978" s="161"/>
    </row>
    <row r="2979" spans="70:70" x14ac:dyDescent="0.25">
      <c r="BR2979" s="161"/>
    </row>
    <row r="2980" spans="70:70" x14ac:dyDescent="0.25">
      <c r="BR2980" s="161"/>
    </row>
    <row r="2981" spans="70:70" x14ac:dyDescent="0.25">
      <c r="BR2981" s="161"/>
    </row>
    <row r="2982" spans="70:70" x14ac:dyDescent="0.25">
      <c r="BR2982" s="161"/>
    </row>
    <row r="2983" spans="70:70" x14ac:dyDescent="0.25">
      <c r="BR2983" s="161"/>
    </row>
    <row r="2984" spans="70:70" x14ac:dyDescent="0.25">
      <c r="BR2984" s="161"/>
    </row>
    <row r="2985" spans="70:70" x14ac:dyDescent="0.25">
      <c r="BR2985" s="161"/>
    </row>
    <row r="2986" spans="70:70" x14ac:dyDescent="0.25">
      <c r="BR2986" s="161"/>
    </row>
    <row r="2987" spans="70:70" x14ac:dyDescent="0.25">
      <c r="BR2987" s="161"/>
    </row>
    <row r="2988" spans="70:70" x14ac:dyDescent="0.25">
      <c r="BR2988" s="161"/>
    </row>
    <row r="2989" spans="70:70" x14ac:dyDescent="0.25">
      <c r="BR2989" s="161"/>
    </row>
    <row r="2990" spans="70:70" x14ac:dyDescent="0.25">
      <c r="BR2990" s="161"/>
    </row>
    <row r="2991" spans="70:70" x14ac:dyDescent="0.25">
      <c r="BR2991" s="161"/>
    </row>
    <row r="2992" spans="70:70" x14ac:dyDescent="0.25">
      <c r="BR2992" s="161"/>
    </row>
    <row r="2993" spans="70:70" x14ac:dyDescent="0.25">
      <c r="BR2993" s="161"/>
    </row>
    <row r="2994" spans="70:70" x14ac:dyDescent="0.25">
      <c r="BR2994" s="161"/>
    </row>
    <row r="2995" spans="70:70" x14ac:dyDescent="0.25">
      <c r="BR2995" s="161"/>
    </row>
    <row r="2996" spans="70:70" x14ac:dyDescent="0.25">
      <c r="BR2996" s="161"/>
    </row>
    <row r="2997" spans="70:70" x14ac:dyDescent="0.25">
      <c r="BR2997" s="161"/>
    </row>
    <row r="2998" spans="70:70" x14ac:dyDescent="0.25">
      <c r="BR2998" s="161"/>
    </row>
    <row r="2999" spans="70:70" x14ac:dyDescent="0.25">
      <c r="BR2999" s="161"/>
    </row>
    <row r="3000" spans="70:70" x14ac:dyDescent="0.25">
      <c r="BR3000" s="161"/>
    </row>
    <row r="3001" spans="70:70" x14ac:dyDescent="0.25">
      <c r="BR3001" s="161"/>
    </row>
    <row r="3002" spans="70:70" x14ac:dyDescent="0.25">
      <c r="BR3002" s="161"/>
    </row>
    <row r="3003" spans="70:70" x14ac:dyDescent="0.25">
      <c r="BR3003" s="161"/>
    </row>
    <row r="3004" spans="70:70" x14ac:dyDescent="0.25">
      <c r="BR3004" s="161"/>
    </row>
    <row r="3005" spans="70:70" x14ac:dyDescent="0.25">
      <c r="BR3005" s="161"/>
    </row>
    <row r="3006" spans="70:70" x14ac:dyDescent="0.25">
      <c r="BR3006" s="161"/>
    </row>
    <row r="3007" spans="70:70" x14ac:dyDescent="0.25">
      <c r="BR3007" s="161"/>
    </row>
    <row r="3008" spans="70:70" x14ac:dyDescent="0.25">
      <c r="BR3008" s="161"/>
    </row>
    <row r="3009" spans="70:70" x14ac:dyDescent="0.25">
      <c r="BR3009" s="161"/>
    </row>
    <row r="3010" spans="70:70" x14ac:dyDescent="0.25">
      <c r="BR3010" s="161"/>
    </row>
    <row r="3011" spans="70:70" x14ac:dyDescent="0.25">
      <c r="BR3011" s="161"/>
    </row>
    <row r="3012" spans="70:70" x14ac:dyDescent="0.25">
      <c r="BR3012" s="161"/>
    </row>
    <row r="3013" spans="70:70" x14ac:dyDescent="0.25">
      <c r="BR3013" s="161"/>
    </row>
    <row r="3014" spans="70:70" x14ac:dyDescent="0.25">
      <c r="BR3014" s="161"/>
    </row>
    <row r="3015" spans="70:70" x14ac:dyDescent="0.25">
      <c r="BR3015" s="161"/>
    </row>
    <row r="3016" spans="70:70" x14ac:dyDescent="0.25">
      <c r="BR3016" s="161"/>
    </row>
    <row r="3017" spans="70:70" x14ac:dyDescent="0.25">
      <c r="BR3017" s="161"/>
    </row>
    <row r="3018" spans="70:70" x14ac:dyDescent="0.25">
      <c r="BR3018" s="161"/>
    </row>
    <row r="3019" spans="70:70" x14ac:dyDescent="0.25">
      <c r="BR3019" s="161"/>
    </row>
    <row r="3020" spans="70:70" x14ac:dyDescent="0.25">
      <c r="BR3020" s="161"/>
    </row>
    <row r="3021" spans="70:70" x14ac:dyDescent="0.25">
      <c r="BR3021" s="161"/>
    </row>
    <row r="3022" spans="70:70" x14ac:dyDescent="0.25">
      <c r="BR3022" s="161"/>
    </row>
    <row r="3023" spans="70:70" x14ac:dyDescent="0.25">
      <c r="BR3023" s="161"/>
    </row>
    <row r="3024" spans="70:70" x14ac:dyDescent="0.25">
      <c r="BR3024" s="161"/>
    </row>
    <row r="3025" spans="70:70" x14ac:dyDescent="0.25">
      <c r="BR3025" s="161"/>
    </row>
    <row r="3026" spans="70:70" x14ac:dyDescent="0.25">
      <c r="BR3026" s="161"/>
    </row>
    <row r="3027" spans="70:70" x14ac:dyDescent="0.25">
      <c r="BR3027" s="161"/>
    </row>
    <row r="3028" spans="70:70" x14ac:dyDescent="0.25">
      <c r="BR3028" s="161"/>
    </row>
    <row r="3029" spans="70:70" x14ac:dyDescent="0.25">
      <c r="BR3029" s="161"/>
    </row>
    <row r="3030" spans="70:70" x14ac:dyDescent="0.25">
      <c r="BR3030" s="161"/>
    </row>
    <row r="3031" spans="70:70" x14ac:dyDescent="0.25">
      <c r="BR3031" s="161"/>
    </row>
    <row r="3032" spans="70:70" x14ac:dyDescent="0.25">
      <c r="BR3032" s="161"/>
    </row>
    <row r="3033" spans="70:70" x14ac:dyDescent="0.25">
      <c r="BR3033" s="161"/>
    </row>
    <row r="3034" spans="70:70" x14ac:dyDescent="0.25">
      <c r="BR3034" s="161"/>
    </row>
    <row r="3035" spans="70:70" x14ac:dyDescent="0.25">
      <c r="BR3035" s="161"/>
    </row>
    <row r="3036" spans="70:70" x14ac:dyDescent="0.25">
      <c r="BR3036" s="161"/>
    </row>
    <row r="3037" spans="70:70" x14ac:dyDescent="0.25">
      <c r="BR3037" s="161"/>
    </row>
    <row r="3038" spans="70:70" x14ac:dyDescent="0.25">
      <c r="BR3038" s="161"/>
    </row>
    <row r="3039" spans="70:70" x14ac:dyDescent="0.25">
      <c r="BR3039" s="161"/>
    </row>
    <row r="3040" spans="70:70" x14ac:dyDescent="0.25">
      <c r="BR3040" s="161"/>
    </row>
    <row r="3041" spans="70:70" x14ac:dyDescent="0.25">
      <c r="BR3041" s="161"/>
    </row>
    <row r="3042" spans="70:70" x14ac:dyDescent="0.25">
      <c r="BR3042" s="161"/>
    </row>
    <row r="3043" spans="70:70" x14ac:dyDescent="0.25">
      <c r="BR3043" s="161"/>
    </row>
    <row r="3044" spans="70:70" x14ac:dyDescent="0.25">
      <c r="BR3044" s="161"/>
    </row>
    <row r="3045" spans="70:70" x14ac:dyDescent="0.25">
      <c r="BR3045" s="161"/>
    </row>
    <row r="3046" spans="70:70" x14ac:dyDescent="0.25">
      <c r="BR3046" s="161"/>
    </row>
    <row r="3047" spans="70:70" x14ac:dyDescent="0.25">
      <c r="BR3047" s="161"/>
    </row>
    <row r="3048" spans="70:70" x14ac:dyDescent="0.25">
      <c r="BR3048" s="161"/>
    </row>
    <row r="3049" spans="70:70" x14ac:dyDescent="0.25">
      <c r="BR3049" s="161"/>
    </row>
    <row r="3050" spans="70:70" x14ac:dyDescent="0.25">
      <c r="BR3050" s="161"/>
    </row>
    <row r="3051" spans="70:70" x14ac:dyDescent="0.25">
      <c r="BR3051" s="161"/>
    </row>
    <row r="3052" spans="70:70" x14ac:dyDescent="0.25">
      <c r="BR3052" s="161"/>
    </row>
    <row r="3053" spans="70:70" x14ac:dyDescent="0.25">
      <c r="BR3053" s="161"/>
    </row>
    <row r="3054" spans="70:70" x14ac:dyDescent="0.25">
      <c r="BR3054" s="161"/>
    </row>
    <row r="3055" spans="70:70" x14ac:dyDescent="0.25">
      <c r="BR3055" s="161"/>
    </row>
    <row r="3056" spans="70:70" x14ac:dyDescent="0.25">
      <c r="BR3056" s="161"/>
    </row>
    <row r="3057" spans="70:70" x14ac:dyDescent="0.25">
      <c r="BR3057" s="161"/>
    </row>
    <row r="3058" spans="70:70" x14ac:dyDescent="0.25">
      <c r="BR3058" s="161"/>
    </row>
    <row r="3059" spans="70:70" x14ac:dyDescent="0.25">
      <c r="BR3059" s="161"/>
    </row>
    <row r="3060" spans="70:70" x14ac:dyDescent="0.25">
      <c r="BR3060" s="161"/>
    </row>
    <row r="3061" spans="70:70" x14ac:dyDescent="0.25">
      <c r="BR3061" s="161"/>
    </row>
    <row r="3062" spans="70:70" x14ac:dyDescent="0.25">
      <c r="BR3062" s="161"/>
    </row>
    <row r="3063" spans="70:70" x14ac:dyDescent="0.25">
      <c r="BR3063" s="161"/>
    </row>
    <row r="3064" spans="70:70" x14ac:dyDescent="0.25">
      <c r="BR3064" s="161"/>
    </row>
    <row r="3065" spans="70:70" x14ac:dyDescent="0.25">
      <c r="BR3065" s="161"/>
    </row>
    <row r="3066" spans="70:70" x14ac:dyDescent="0.25">
      <c r="BR3066" s="161"/>
    </row>
    <row r="3067" spans="70:70" x14ac:dyDescent="0.25">
      <c r="BR3067" s="161"/>
    </row>
    <row r="3068" spans="70:70" x14ac:dyDescent="0.25">
      <c r="BR3068" s="161"/>
    </row>
    <row r="3069" spans="70:70" x14ac:dyDescent="0.25">
      <c r="BR3069" s="161"/>
    </row>
    <row r="3070" spans="70:70" x14ac:dyDescent="0.25">
      <c r="BR3070" s="161"/>
    </row>
    <row r="3071" spans="70:70" x14ac:dyDescent="0.25">
      <c r="BR3071" s="161"/>
    </row>
    <row r="3072" spans="70:70" x14ac:dyDescent="0.25">
      <c r="BR3072" s="161"/>
    </row>
    <row r="3073" spans="70:70" x14ac:dyDescent="0.25">
      <c r="BR3073" s="161"/>
    </row>
    <row r="3074" spans="70:70" x14ac:dyDescent="0.25">
      <c r="BR3074" s="161"/>
    </row>
    <row r="3075" spans="70:70" x14ac:dyDescent="0.25">
      <c r="BR3075" s="161"/>
    </row>
    <row r="3076" spans="70:70" x14ac:dyDescent="0.25">
      <c r="BR3076" s="161"/>
    </row>
    <row r="3077" spans="70:70" x14ac:dyDescent="0.25">
      <c r="BR3077" s="161"/>
    </row>
    <row r="3078" spans="70:70" x14ac:dyDescent="0.25">
      <c r="BR3078" s="161"/>
    </row>
    <row r="3079" spans="70:70" x14ac:dyDescent="0.25">
      <c r="BR3079" s="161"/>
    </row>
    <row r="3080" spans="70:70" x14ac:dyDescent="0.25">
      <c r="BR3080" s="161"/>
    </row>
    <row r="3081" spans="70:70" x14ac:dyDescent="0.25">
      <c r="BR3081" s="161"/>
    </row>
    <row r="3082" spans="70:70" x14ac:dyDescent="0.25">
      <c r="BR3082" s="161"/>
    </row>
    <row r="3083" spans="70:70" x14ac:dyDescent="0.25">
      <c r="BR3083" s="161"/>
    </row>
    <row r="3084" spans="70:70" x14ac:dyDescent="0.25">
      <c r="BR3084" s="161"/>
    </row>
    <row r="3085" spans="70:70" x14ac:dyDescent="0.25">
      <c r="BR3085" s="161"/>
    </row>
    <row r="3086" spans="70:70" x14ac:dyDescent="0.25">
      <c r="BR3086" s="161"/>
    </row>
    <row r="3087" spans="70:70" x14ac:dyDescent="0.25">
      <c r="BR3087" s="161"/>
    </row>
    <row r="3088" spans="70:70" x14ac:dyDescent="0.25">
      <c r="BR3088" s="161"/>
    </row>
    <row r="3089" spans="70:70" x14ac:dyDescent="0.25">
      <c r="BR3089" s="161"/>
    </row>
    <row r="3090" spans="70:70" x14ac:dyDescent="0.25">
      <c r="BR3090" s="161"/>
    </row>
    <row r="3091" spans="70:70" x14ac:dyDescent="0.25">
      <c r="BR3091" s="161"/>
    </row>
    <row r="3092" spans="70:70" x14ac:dyDescent="0.25">
      <c r="BR3092" s="161"/>
    </row>
    <row r="3093" spans="70:70" x14ac:dyDescent="0.25">
      <c r="BR3093" s="161"/>
    </row>
    <row r="3094" spans="70:70" x14ac:dyDescent="0.25">
      <c r="BR3094" s="161"/>
    </row>
    <row r="3095" spans="70:70" x14ac:dyDescent="0.25">
      <c r="BR3095" s="161"/>
    </row>
    <row r="3096" spans="70:70" x14ac:dyDescent="0.25">
      <c r="BR3096" s="161"/>
    </row>
    <row r="3097" spans="70:70" x14ac:dyDescent="0.25">
      <c r="BR3097" s="161"/>
    </row>
    <row r="3098" spans="70:70" x14ac:dyDescent="0.25">
      <c r="BR3098" s="161"/>
    </row>
    <row r="3099" spans="70:70" x14ac:dyDescent="0.25">
      <c r="BR3099" s="161"/>
    </row>
    <row r="3100" spans="70:70" x14ac:dyDescent="0.25">
      <c r="BR3100" s="161"/>
    </row>
    <row r="3101" spans="70:70" x14ac:dyDescent="0.25">
      <c r="BR3101" s="161"/>
    </row>
    <row r="3102" spans="70:70" x14ac:dyDescent="0.25">
      <c r="BR3102" s="161"/>
    </row>
    <row r="3103" spans="70:70" x14ac:dyDescent="0.25">
      <c r="BR3103" s="161"/>
    </row>
    <row r="3104" spans="70:70" x14ac:dyDescent="0.25">
      <c r="BR3104" s="161"/>
    </row>
    <row r="3105" spans="70:70" x14ac:dyDescent="0.25">
      <c r="BR3105" s="161"/>
    </row>
    <row r="3106" spans="70:70" x14ac:dyDescent="0.25">
      <c r="BR3106" s="161"/>
    </row>
    <row r="3107" spans="70:70" x14ac:dyDescent="0.25">
      <c r="BR3107" s="161"/>
    </row>
    <row r="3108" spans="70:70" x14ac:dyDescent="0.25">
      <c r="BR3108" s="161"/>
    </row>
    <row r="3109" spans="70:70" x14ac:dyDescent="0.25">
      <c r="BR3109" s="161"/>
    </row>
    <row r="3110" spans="70:70" x14ac:dyDescent="0.25">
      <c r="BR3110" s="161"/>
    </row>
    <row r="3111" spans="70:70" x14ac:dyDescent="0.25">
      <c r="BR3111" s="161"/>
    </row>
    <row r="3112" spans="70:70" x14ac:dyDescent="0.25">
      <c r="BR3112" s="161"/>
    </row>
    <row r="3113" spans="70:70" x14ac:dyDescent="0.25">
      <c r="BR3113" s="161"/>
    </row>
    <row r="3114" spans="70:70" x14ac:dyDescent="0.25">
      <c r="BR3114" s="161"/>
    </row>
    <row r="3115" spans="70:70" x14ac:dyDescent="0.25">
      <c r="BR3115" s="161"/>
    </row>
    <row r="3116" spans="70:70" x14ac:dyDescent="0.25">
      <c r="BR3116" s="161"/>
    </row>
    <row r="3117" spans="70:70" x14ac:dyDescent="0.25">
      <c r="BR3117" s="161"/>
    </row>
    <row r="3118" spans="70:70" x14ac:dyDescent="0.25">
      <c r="BR3118" s="161"/>
    </row>
    <row r="3119" spans="70:70" x14ac:dyDescent="0.25">
      <c r="BR3119" s="161"/>
    </row>
    <row r="3120" spans="70:70" x14ac:dyDescent="0.25">
      <c r="BR3120" s="161"/>
    </row>
    <row r="3121" spans="70:70" x14ac:dyDescent="0.25">
      <c r="BR3121" s="161"/>
    </row>
    <row r="3122" spans="70:70" x14ac:dyDescent="0.25">
      <c r="BR3122" s="161"/>
    </row>
    <row r="3123" spans="70:70" x14ac:dyDescent="0.25">
      <c r="BR3123" s="161"/>
    </row>
    <row r="3124" spans="70:70" x14ac:dyDescent="0.25">
      <c r="BR3124" s="161"/>
    </row>
    <row r="3125" spans="70:70" x14ac:dyDescent="0.25">
      <c r="BR3125" s="161"/>
    </row>
    <row r="3126" spans="70:70" x14ac:dyDescent="0.25">
      <c r="BR3126" s="161"/>
    </row>
    <row r="3127" spans="70:70" x14ac:dyDescent="0.25">
      <c r="BR3127" s="161"/>
    </row>
    <row r="3128" spans="70:70" x14ac:dyDescent="0.25">
      <c r="BR3128" s="161"/>
    </row>
    <row r="3129" spans="70:70" x14ac:dyDescent="0.25">
      <c r="BR3129" s="161"/>
    </row>
    <row r="3130" spans="70:70" x14ac:dyDescent="0.25">
      <c r="BR3130" s="161"/>
    </row>
    <row r="3131" spans="70:70" x14ac:dyDescent="0.25">
      <c r="BR3131" s="161"/>
    </row>
    <row r="3132" spans="70:70" x14ac:dyDescent="0.25">
      <c r="BR3132" s="161"/>
    </row>
    <row r="3133" spans="70:70" x14ac:dyDescent="0.25">
      <c r="BR3133" s="161"/>
    </row>
    <row r="3134" spans="70:70" x14ac:dyDescent="0.25">
      <c r="BR3134" s="161"/>
    </row>
    <row r="3135" spans="70:70" x14ac:dyDescent="0.25">
      <c r="BR3135" s="161"/>
    </row>
    <row r="3136" spans="70:70" x14ac:dyDescent="0.25">
      <c r="BR3136" s="161"/>
    </row>
    <row r="3137" spans="70:70" x14ac:dyDescent="0.25">
      <c r="BR3137" s="161"/>
    </row>
    <row r="3138" spans="70:70" x14ac:dyDescent="0.25">
      <c r="BR3138" s="161"/>
    </row>
    <row r="3139" spans="70:70" x14ac:dyDescent="0.25">
      <c r="BR3139" s="161"/>
    </row>
    <row r="3140" spans="70:70" x14ac:dyDescent="0.25">
      <c r="BR3140" s="161"/>
    </row>
    <row r="3141" spans="70:70" x14ac:dyDescent="0.25">
      <c r="BR3141" s="161"/>
    </row>
    <row r="3142" spans="70:70" x14ac:dyDescent="0.25">
      <c r="BR3142" s="161"/>
    </row>
    <row r="3143" spans="70:70" x14ac:dyDescent="0.25">
      <c r="BR3143" s="161"/>
    </row>
    <row r="3144" spans="70:70" x14ac:dyDescent="0.25">
      <c r="BR3144" s="161"/>
    </row>
    <row r="3145" spans="70:70" x14ac:dyDescent="0.25">
      <c r="BR3145" s="161"/>
    </row>
    <row r="3146" spans="70:70" x14ac:dyDescent="0.25">
      <c r="BR3146" s="161"/>
    </row>
    <row r="3147" spans="70:70" x14ac:dyDescent="0.25">
      <c r="BR3147" s="161"/>
    </row>
    <row r="3148" spans="70:70" x14ac:dyDescent="0.25">
      <c r="BR3148" s="161"/>
    </row>
    <row r="3149" spans="70:70" x14ac:dyDescent="0.25">
      <c r="BR3149" s="161"/>
    </row>
    <row r="3150" spans="70:70" x14ac:dyDescent="0.25">
      <c r="BR3150" s="161"/>
    </row>
    <row r="3151" spans="70:70" x14ac:dyDescent="0.25">
      <c r="BR3151" s="161"/>
    </row>
    <row r="3152" spans="70:70" x14ac:dyDescent="0.25">
      <c r="BR3152" s="161"/>
    </row>
    <row r="3153" spans="70:70" x14ac:dyDescent="0.25">
      <c r="BR3153" s="161"/>
    </row>
    <row r="3154" spans="70:70" x14ac:dyDescent="0.25">
      <c r="BR3154" s="161"/>
    </row>
    <row r="3155" spans="70:70" x14ac:dyDescent="0.25">
      <c r="BR3155" s="161"/>
    </row>
    <row r="3156" spans="70:70" x14ac:dyDescent="0.25">
      <c r="BR3156" s="161"/>
    </row>
    <row r="3157" spans="70:70" x14ac:dyDescent="0.25">
      <c r="BR3157" s="161"/>
    </row>
    <row r="3158" spans="70:70" x14ac:dyDescent="0.25">
      <c r="BR3158" s="161"/>
    </row>
    <row r="3159" spans="70:70" x14ac:dyDescent="0.25">
      <c r="BR3159" s="161"/>
    </row>
    <row r="3160" spans="70:70" x14ac:dyDescent="0.25">
      <c r="BR3160" s="161"/>
    </row>
    <row r="3161" spans="70:70" x14ac:dyDescent="0.25">
      <c r="BR3161" s="161"/>
    </row>
    <row r="3162" spans="70:70" x14ac:dyDescent="0.25">
      <c r="BR3162" s="161"/>
    </row>
    <row r="3163" spans="70:70" x14ac:dyDescent="0.25">
      <c r="BR3163" s="161"/>
    </row>
    <row r="3164" spans="70:70" x14ac:dyDescent="0.25">
      <c r="BR3164" s="161"/>
    </row>
    <row r="3165" spans="70:70" x14ac:dyDescent="0.25">
      <c r="BR3165" s="161"/>
    </row>
    <row r="3166" spans="70:70" x14ac:dyDescent="0.25">
      <c r="BR3166" s="161"/>
    </row>
    <row r="3167" spans="70:70" x14ac:dyDescent="0.25">
      <c r="BR3167" s="161"/>
    </row>
    <row r="3168" spans="70:70" x14ac:dyDescent="0.25">
      <c r="BR3168" s="161"/>
    </row>
    <row r="3169" spans="70:70" x14ac:dyDescent="0.25">
      <c r="BR3169" s="161"/>
    </row>
    <row r="3170" spans="70:70" x14ac:dyDescent="0.25">
      <c r="BR3170" s="161"/>
    </row>
    <row r="3171" spans="70:70" x14ac:dyDescent="0.25">
      <c r="BR3171" s="161"/>
    </row>
    <row r="3172" spans="70:70" x14ac:dyDescent="0.25">
      <c r="BR3172" s="161"/>
    </row>
    <row r="3173" spans="70:70" x14ac:dyDescent="0.25">
      <c r="BR3173" s="161"/>
    </row>
    <row r="3174" spans="70:70" x14ac:dyDescent="0.25">
      <c r="BR3174" s="161"/>
    </row>
    <row r="3175" spans="70:70" x14ac:dyDescent="0.25">
      <c r="BR3175" s="161"/>
    </row>
    <row r="3176" spans="70:70" x14ac:dyDescent="0.25">
      <c r="BR3176" s="161"/>
    </row>
    <row r="3177" spans="70:70" x14ac:dyDescent="0.25">
      <c r="BR3177" s="161"/>
    </row>
    <row r="3178" spans="70:70" x14ac:dyDescent="0.25">
      <c r="BR3178" s="161"/>
    </row>
    <row r="3179" spans="70:70" x14ac:dyDescent="0.25">
      <c r="BR3179" s="161"/>
    </row>
    <row r="3180" spans="70:70" x14ac:dyDescent="0.25">
      <c r="BR3180" s="161"/>
    </row>
    <row r="3181" spans="70:70" x14ac:dyDescent="0.25">
      <c r="BR3181" s="161"/>
    </row>
    <row r="3182" spans="70:70" x14ac:dyDescent="0.25">
      <c r="BR3182" s="161"/>
    </row>
    <row r="3183" spans="70:70" x14ac:dyDescent="0.25">
      <c r="BR3183" s="161"/>
    </row>
    <row r="3184" spans="70:70" x14ac:dyDescent="0.25">
      <c r="BR3184" s="161"/>
    </row>
    <row r="3185" spans="70:70" x14ac:dyDescent="0.25">
      <c r="BR3185" s="161"/>
    </row>
    <row r="3186" spans="70:70" x14ac:dyDescent="0.25">
      <c r="BR3186" s="161"/>
    </row>
    <row r="3187" spans="70:70" x14ac:dyDescent="0.25">
      <c r="BR3187" s="161"/>
    </row>
    <row r="3188" spans="70:70" x14ac:dyDescent="0.25">
      <c r="BR3188" s="161"/>
    </row>
    <row r="3189" spans="70:70" x14ac:dyDescent="0.25">
      <c r="BR3189" s="161"/>
    </row>
    <row r="3190" spans="70:70" x14ac:dyDescent="0.25">
      <c r="BR3190" s="161"/>
    </row>
    <row r="3191" spans="70:70" x14ac:dyDescent="0.25">
      <c r="BR3191" s="161"/>
    </row>
    <row r="3192" spans="70:70" x14ac:dyDescent="0.25">
      <c r="BR3192" s="161"/>
    </row>
    <row r="3193" spans="70:70" x14ac:dyDescent="0.25">
      <c r="BR3193" s="161"/>
    </row>
    <row r="3194" spans="70:70" x14ac:dyDescent="0.25">
      <c r="BR3194" s="161"/>
    </row>
    <row r="3195" spans="70:70" x14ac:dyDescent="0.25">
      <c r="BR3195" s="161"/>
    </row>
    <row r="3196" spans="70:70" x14ac:dyDescent="0.25">
      <c r="BR3196" s="161"/>
    </row>
    <row r="3197" spans="70:70" x14ac:dyDescent="0.25">
      <c r="BR3197" s="161"/>
    </row>
    <row r="3198" spans="70:70" x14ac:dyDescent="0.25">
      <c r="BR3198" s="161"/>
    </row>
    <row r="3199" spans="70:70" x14ac:dyDescent="0.25">
      <c r="BR3199" s="161"/>
    </row>
    <row r="3200" spans="70:70" x14ac:dyDescent="0.25">
      <c r="BR3200" s="161"/>
    </row>
    <row r="3201" spans="70:70" x14ac:dyDescent="0.25">
      <c r="BR3201" s="161"/>
    </row>
    <row r="3202" spans="70:70" x14ac:dyDescent="0.25">
      <c r="BR3202" s="161"/>
    </row>
    <row r="3203" spans="70:70" x14ac:dyDescent="0.25">
      <c r="BR3203" s="161"/>
    </row>
    <row r="3204" spans="70:70" x14ac:dyDescent="0.25">
      <c r="BR3204" s="161"/>
    </row>
    <row r="3205" spans="70:70" x14ac:dyDescent="0.25">
      <c r="BR3205" s="161"/>
    </row>
    <row r="3206" spans="70:70" x14ac:dyDescent="0.25">
      <c r="BR3206" s="161"/>
    </row>
    <row r="3207" spans="70:70" x14ac:dyDescent="0.25">
      <c r="BR3207" s="161"/>
    </row>
    <row r="3208" spans="70:70" x14ac:dyDescent="0.25">
      <c r="BR3208" s="161"/>
    </row>
    <row r="3209" spans="70:70" x14ac:dyDescent="0.25">
      <c r="BR3209" s="161"/>
    </row>
    <row r="3210" spans="70:70" x14ac:dyDescent="0.25">
      <c r="BR3210" s="161"/>
    </row>
    <row r="3211" spans="70:70" x14ac:dyDescent="0.25">
      <c r="BR3211" s="161"/>
    </row>
    <row r="3212" spans="70:70" x14ac:dyDescent="0.25">
      <c r="BR3212" s="161"/>
    </row>
    <row r="3213" spans="70:70" x14ac:dyDescent="0.25">
      <c r="BR3213" s="161"/>
    </row>
    <row r="3214" spans="70:70" x14ac:dyDescent="0.25">
      <c r="BR3214" s="161"/>
    </row>
    <row r="3215" spans="70:70" x14ac:dyDescent="0.25">
      <c r="BR3215" s="161"/>
    </row>
    <row r="3216" spans="70:70" x14ac:dyDescent="0.25">
      <c r="BR3216" s="161"/>
    </row>
    <row r="3217" spans="70:70" x14ac:dyDescent="0.25">
      <c r="BR3217" s="161"/>
    </row>
    <row r="3218" spans="70:70" x14ac:dyDescent="0.25">
      <c r="BR3218" s="161"/>
    </row>
    <row r="3219" spans="70:70" x14ac:dyDescent="0.25">
      <c r="BR3219" s="161"/>
    </row>
    <row r="3220" spans="70:70" x14ac:dyDescent="0.25">
      <c r="BR3220" s="161"/>
    </row>
    <row r="3221" spans="70:70" x14ac:dyDescent="0.25">
      <c r="BR3221" s="161"/>
    </row>
    <row r="3222" spans="70:70" x14ac:dyDescent="0.25">
      <c r="BR3222" s="161"/>
    </row>
    <row r="3223" spans="70:70" x14ac:dyDescent="0.25">
      <c r="BR3223" s="161"/>
    </row>
    <row r="3224" spans="70:70" x14ac:dyDescent="0.25">
      <c r="BR3224" s="161"/>
    </row>
    <row r="3225" spans="70:70" x14ac:dyDescent="0.25">
      <c r="BR3225" s="161"/>
    </row>
    <row r="3226" spans="70:70" x14ac:dyDescent="0.25">
      <c r="BR3226" s="161"/>
    </row>
    <row r="3227" spans="70:70" x14ac:dyDescent="0.25">
      <c r="BR3227" s="161"/>
    </row>
    <row r="3228" spans="70:70" x14ac:dyDescent="0.25">
      <c r="BR3228" s="161"/>
    </row>
    <row r="3229" spans="70:70" x14ac:dyDescent="0.25">
      <c r="BR3229" s="161"/>
    </row>
    <row r="3230" spans="70:70" x14ac:dyDescent="0.25">
      <c r="BR3230" s="161"/>
    </row>
    <row r="3231" spans="70:70" x14ac:dyDescent="0.25">
      <c r="BR3231" s="161"/>
    </row>
    <row r="3232" spans="70:70" x14ac:dyDescent="0.25">
      <c r="BR3232" s="161"/>
    </row>
    <row r="3233" spans="70:70" x14ac:dyDescent="0.25">
      <c r="BR3233" s="161"/>
    </row>
    <row r="3234" spans="70:70" x14ac:dyDescent="0.25">
      <c r="BR3234" s="161"/>
    </row>
    <row r="3235" spans="70:70" x14ac:dyDescent="0.25">
      <c r="BR3235" s="161"/>
    </row>
    <row r="3236" spans="70:70" x14ac:dyDescent="0.25">
      <c r="BR3236" s="161"/>
    </row>
    <row r="3237" spans="70:70" x14ac:dyDescent="0.25">
      <c r="BR3237" s="161"/>
    </row>
    <row r="3238" spans="70:70" x14ac:dyDescent="0.25">
      <c r="BR3238" s="161"/>
    </row>
    <row r="3239" spans="70:70" x14ac:dyDescent="0.25">
      <c r="BR3239" s="161"/>
    </row>
    <row r="3240" spans="70:70" x14ac:dyDescent="0.25">
      <c r="BR3240" s="161"/>
    </row>
    <row r="3241" spans="70:70" x14ac:dyDescent="0.25">
      <c r="BR3241" s="161"/>
    </row>
    <row r="3242" spans="70:70" x14ac:dyDescent="0.25">
      <c r="BR3242" s="161"/>
    </row>
    <row r="3243" spans="70:70" x14ac:dyDescent="0.25">
      <c r="BR3243" s="161"/>
    </row>
    <row r="3244" spans="70:70" x14ac:dyDescent="0.25">
      <c r="BR3244" s="161"/>
    </row>
    <row r="3245" spans="70:70" x14ac:dyDescent="0.25">
      <c r="BR3245" s="161"/>
    </row>
    <row r="3246" spans="70:70" x14ac:dyDescent="0.25">
      <c r="BR3246" s="161"/>
    </row>
    <row r="3247" spans="70:70" x14ac:dyDescent="0.25">
      <c r="BR3247" s="161"/>
    </row>
    <row r="3248" spans="70:70" x14ac:dyDescent="0.25">
      <c r="BR3248" s="161"/>
    </row>
    <row r="3249" spans="70:70" x14ac:dyDescent="0.25">
      <c r="BR3249" s="161"/>
    </row>
    <row r="3250" spans="70:70" x14ac:dyDescent="0.25">
      <c r="BR3250" s="161"/>
    </row>
    <row r="3251" spans="70:70" x14ac:dyDescent="0.25">
      <c r="BR3251" s="161"/>
    </row>
    <row r="3252" spans="70:70" x14ac:dyDescent="0.25">
      <c r="BR3252" s="161"/>
    </row>
    <row r="3253" spans="70:70" x14ac:dyDescent="0.25">
      <c r="BR3253" s="161"/>
    </row>
    <row r="3254" spans="70:70" x14ac:dyDescent="0.25">
      <c r="BR3254" s="161"/>
    </row>
    <row r="3255" spans="70:70" x14ac:dyDescent="0.25">
      <c r="BR3255" s="161"/>
    </row>
    <row r="3256" spans="70:70" x14ac:dyDescent="0.25">
      <c r="BR3256" s="161"/>
    </row>
    <row r="3257" spans="70:70" x14ac:dyDescent="0.25">
      <c r="BR3257" s="161"/>
    </row>
    <row r="3258" spans="70:70" x14ac:dyDescent="0.25">
      <c r="BR3258" s="161"/>
    </row>
    <row r="3259" spans="70:70" x14ac:dyDescent="0.25">
      <c r="BR3259" s="161"/>
    </row>
    <row r="3260" spans="70:70" x14ac:dyDescent="0.25">
      <c r="BR3260" s="161"/>
    </row>
    <row r="3261" spans="70:70" x14ac:dyDescent="0.25">
      <c r="BR3261" s="161"/>
    </row>
    <row r="3262" spans="70:70" x14ac:dyDescent="0.25">
      <c r="BR3262" s="161"/>
    </row>
    <row r="3263" spans="70:70" x14ac:dyDescent="0.25">
      <c r="BR3263" s="161"/>
    </row>
    <row r="3264" spans="70:70" x14ac:dyDescent="0.25">
      <c r="BR3264" s="161"/>
    </row>
    <row r="3265" spans="70:70" x14ac:dyDescent="0.25">
      <c r="BR3265" s="161"/>
    </row>
    <row r="3266" spans="70:70" x14ac:dyDescent="0.25">
      <c r="BR3266" s="161"/>
    </row>
    <row r="3267" spans="70:70" x14ac:dyDescent="0.25">
      <c r="BR3267" s="161"/>
    </row>
    <row r="3268" spans="70:70" x14ac:dyDescent="0.25">
      <c r="BR3268" s="161"/>
    </row>
    <row r="3269" spans="70:70" x14ac:dyDescent="0.25">
      <c r="BR3269" s="161"/>
    </row>
    <row r="3270" spans="70:70" x14ac:dyDescent="0.25">
      <c r="BR3270" s="161"/>
    </row>
    <row r="3271" spans="70:70" x14ac:dyDescent="0.25">
      <c r="BR3271" s="161"/>
    </row>
    <row r="3272" spans="70:70" x14ac:dyDescent="0.25">
      <c r="BR3272" s="161"/>
    </row>
    <row r="3273" spans="70:70" x14ac:dyDescent="0.25">
      <c r="BR3273" s="161"/>
    </row>
    <row r="3274" spans="70:70" x14ac:dyDescent="0.25">
      <c r="BR3274" s="161"/>
    </row>
    <row r="3275" spans="70:70" x14ac:dyDescent="0.25">
      <c r="BR3275" s="161"/>
    </row>
    <row r="3276" spans="70:70" x14ac:dyDescent="0.25">
      <c r="BR3276" s="161"/>
    </row>
    <row r="3277" spans="70:70" x14ac:dyDescent="0.25">
      <c r="BR3277" s="161"/>
    </row>
    <row r="3278" spans="70:70" x14ac:dyDescent="0.25">
      <c r="BR3278" s="161"/>
    </row>
    <row r="3279" spans="70:70" x14ac:dyDescent="0.25">
      <c r="BR3279" s="161"/>
    </row>
    <row r="3280" spans="70:70" x14ac:dyDescent="0.25">
      <c r="BR3280" s="161"/>
    </row>
    <row r="3281" spans="70:70" x14ac:dyDescent="0.25">
      <c r="BR3281" s="161"/>
    </row>
    <row r="3282" spans="70:70" x14ac:dyDescent="0.25">
      <c r="BR3282" s="161"/>
    </row>
    <row r="3283" spans="70:70" x14ac:dyDescent="0.25">
      <c r="BR3283" s="161"/>
    </row>
    <row r="3284" spans="70:70" x14ac:dyDescent="0.25">
      <c r="BR3284" s="161"/>
    </row>
    <row r="3285" spans="70:70" x14ac:dyDescent="0.25">
      <c r="BR3285" s="161"/>
    </row>
    <row r="3286" spans="70:70" x14ac:dyDescent="0.25">
      <c r="BR3286" s="161"/>
    </row>
    <row r="3287" spans="70:70" x14ac:dyDescent="0.25">
      <c r="BR3287" s="161"/>
    </row>
    <row r="3288" spans="70:70" x14ac:dyDescent="0.25">
      <c r="BR3288" s="161"/>
    </row>
    <row r="3289" spans="70:70" x14ac:dyDescent="0.25">
      <c r="BR3289" s="161"/>
    </row>
    <row r="3290" spans="70:70" x14ac:dyDescent="0.25">
      <c r="BR3290" s="161"/>
    </row>
    <row r="3291" spans="70:70" x14ac:dyDescent="0.25">
      <c r="BR3291" s="161"/>
    </row>
    <row r="3292" spans="70:70" x14ac:dyDescent="0.25">
      <c r="BR3292" s="161"/>
    </row>
    <row r="3293" spans="70:70" x14ac:dyDescent="0.25">
      <c r="BR3293" s="161"/>
    </row>
    <row r="3294" spans="70:70" x14ac:dyDescent="0.25">
      <c r="BR3294" s="161"/>
    </row>
    <row r="3295" spans="70:70" x14ac:dyDescent="0.25">
      <c r="BR3295" s="161"/>
    </row>
    <row r="3296" spans="70:70" x14ac:dyDescent="0.25">
      <c r="BR3296" s="161"/>
    </row>
    <row r="3297" spans="70:70" x14ac:dyDescent="0.25">
      <c r="BR3297" s="161"/>
    </row>
    <row r="3298" spans="70:70" x14ac:dyDescent="0.25">
      <c r="BR3298" s="161"/>
    </row>
    <row r="3299" spans="70:70" x14ac:dyDescent="0.25">
      <c r="BR3299" s="161"/>
    </row>
    <row r="3300" spans="70:70" x14ac:dyDescent="0.25">
      <c r="BR3300" s="161"/>
    </row>
    <row r="3301" spans="70:70" x14ac:dyDescent="0.25">
      <c r="BR3301" s="161"/>
    </row>
    <row r="3302" spans="70:70" x14ac:dyDescent="0.25">
      <c r="BR3302" s="161"/>
    </row>
    <row r="3303" spans="70:70" x14ac:dyDescent="0.25">
      <c r="BR3303" s="161"/>
    </row>
    <row r="3304" spans="70:70" x14ac:dyDescent="0.25">
      <c r="BR3304" s="161"/>
    </row>
    <row r="3305" spans="70:70" x14ac:dyDescent="0.25">
      <c r="BR3305" s="161"/>
    </row>
    <row r="3306" spans="70:70" x14ac:dyDescent="0.25">
      <c r="BR3306" s="161"/>
    </row>
    <row r="3307" spans="70:70" x14ac:dyDescent="0.25">
      <c r="BR3307" s="161"/>
    </row>
    <row r="3308" spans="70:70" x14ac:dyDescent="0.25">
      <c r="BR3308" s="161"/>
    </row>
    <row r="3309" spans="70:70" x14ac:dyDescent="0.25">
      <c r="BR3309" s="161"/>
    </row>
    <row r="3310" spans="70:70" x14ac:dyDescent="0.25">
      <c r="BR3310" s="161"/>
    </row>
    <row r="3311" spans="70:70" x14ac:dyDescent="0.25">
      <c r="BR3311" s="161"/>
    </row>
    <row r="3312" spans="70:70" x14ac:dyDescent="0.25">
      <c r="BR3312" s="161"/>
    </row>
    <row r="3313" spans="70:70" x14ac:dyDescent="0.25">
      <c r="BR3313" s="161"/>
    </row>
    <row r="3314" spans="70:70" x14ac:dyDescent="0.25">
      <c r="BR3314" s="161"/>
    </row>
    <row r="3315" spans="70:70" x14ac:dyDescent="0.25">
      <c r="BR3315" s="161"/>
    </row>
    <row r="3316" spans="70:70" x14ac:dyDescent="0.25">
      <c r="BR3316" s="161"/>
    </row>
    <row r="3317" spans="70:70" x14ac:dyDescent="0.25">
      <c r="BR3317" s="161"/>
    </row>
    <row r="3318" spans="70:70" x14ac:dyDescent="0.25">
      <c r="BR3318" s="161"/>
    </row>
    <row r="3319" spans="70:70" x14ac:dyDescent="0.25">
      <c r="BR3319" s="161"/>
    </row>
    <row r="3320" spans="70:70" x14ac:dyDescent="0.25">
      <c r="BR3320" s="161"/>
    </row>
    <row r="3321" spans="70:70" x14ac:dyDescent="0.25">
      <c r="BR3321" s="161"/>
    </row>
    <row r="3322" spans="70:70" x14ac:dyDescent="0.25">
      <c r="BR3322" s="161"/>
    </row>
    <row r="3323" spans="70:70" x14ac:dyDescent="0.25">
      <c r="BR3323" s="161"/>
    </row>
    <row r="3324" spans="70:70" x14ac:dyDescent="0.25">
      <c r="BR3324" s="161"/>
    </row>
    <row r="3325" spans="70:70" x14ac:dyDescent="0.25">
      <c r="BR3325" s="161"/>
    </row>
    <row r="3326" spans="70:70" x14ac:dyDescent="0.25">
      <c r="BR3326" s="161"/>
    </row>
    <row r="3327" spans="70:70" x14ac:dyDescent="0.25">
      <c r="BR3327" s="161"/>
    </row>
    <row r="3328" spans="70:70" x14ac:dyDescent="0.25">
      <c r="BR3328" s="161"/>
    </row>
    <row r="3329" spans="70:70" x14ac:dyDescent="0.25">
      <c r="BR3329" s="161"/>
    </row>
    <row r="3330" spans="70:70" x14ac:dyDescent="0.25">
      <c r="BR3330" s="161"/>
    </row>
    <row r="3331" spans="70:70" x14ac:dyDescent="0.25">
      <c r="BR3331" s="161"/>
    </row>
    <row r="3332" spans="70:70" x14ac:dyDescent="0.25">
      <c r="BR3332" s="161"/>
    </row>
    <row r="3333" spans="70:70" x14ac:dyDescent="0.25">
      <c r="BR3333" s="161"/>
    </row>
    <row r="3334" spans="70:70" x14ac:dyDescent="0.25">
      <c r="BR3334" s="161"/>
    </row>
    <row r="3335" spans="70:70" x14ac:dyDescent="0.25">
      <c r="BR3335" s="161"/>
    </row>
    <row r="3336" spans="70:70" x14ac:dyDescent="0.25">
      <c r="BR3336" s="161"/>
    </row>
    <row r="3337" spans="70:70" x14ac:dyDescent="0.25">
      <c r="BR3337" s="161"/>
    </row>
    <row r="3338" spans="70:70" x14ac:dyDescent="0.25">
      <c r="BR3338" s="161"/>
    </row>
    <row r="3339" spans="70:70" x14ac:dyDescent="0.25">
      <c r="BR3339" s="161"/>
    </row>
    <row r="3340" spans="70:70" x14ac:dyDescent="0.25">
      <c r="BR3340" s="161"/>
    </row>
    <row r="3341" spans="70:70" x14ac:dyDescent="0.25">
      <c r="BR3341" s="161"/>
    </row>
    <row r="3342" spans="70:70" x14ac:dyDescent="0.25">
      <c r="BR3342" s="161"/>
    </row>
    <row r="3343" spans="70:70" x14ac:dyDescent="0.25">
      <c r="BR3343" s="161"/>
    </row>
    <row r="3344" spans="70:70" x14ac:dyDescent="0.25">
      <c r="BR3344" s="161"/>
    </row>
    <row r="3345" spans="70:70" x14ac:dyDescent="0.25">
      <c r="BR3345" s="161"/>
    </row>
    <row r="3346" spans="70:70" x14ac:dyDescent="0.25">
      <c r="BR3346" s="161"/>
    </row>
    <row r="3347" spans="70:70" x14ac:dyDescent="0.25">
      <c r="BR3347" s="161"/>
    </row>
    <row r="3348" spans="70:70" x14ac:dyDescent="0.25">
      <c r="BR3348" s="161"/>
    </row>
    <row r="3349" spans="70:70" x14ac:dyDescent="0.25">
      <c r="BR3349" s="161"/>
    </row>
    <row r="3350" spans="70:70" x14ac:dyDescent="0.25">
      <c r="BR3350" s="161"/>
    </row>
    <row r="3351" spans="70:70" x14ac:dyDescent="0.25">
      <c r="BR3351" s="161"/>
    </row>
    <row r="3352" spans="70:70" x14ac:dyDescent="0.25">
      <c r="BR3352" s="161"/>
    </row>
    <row r="3353" spans="70:70" x14ac:dyDescent="0.25">
      <c r="BR3353" s="161"/>
    </row>
    <row r="3354" spans="70:70" x14ac:dyDescent="0.25">
      <c r="BR3354" s="161"/>
    </row>
    <row r="3355" spans="70:70" x14ac:dyDescent="0.25">
      <c r="BR3355" s="161"/>
    </row>
    <row r="3356" spans="70:70" x14ac:dyDescent="0.25">
      <c r="BR3356" s="161"/>
    </row>
    <row r="3357" spans="70:70" x14ac:dyDescent="0.25">
      <c r="BR3357" s="161"/>
    </row>
    <row r="3358" spans="70:70" x14ac:dyDescent="0.25">
      <c r="BR3358" s="161"/>
    </row>
    <row r="3359" spans="70:70" x14ac:dyDescent="0.25">
      <c r="BR3359" s="161"/>
    </row>
    <row r="3360" spans="70:70" x14ac:dyDescent="0.25">
      <c r="BR3360" s="161"/>
    </row>
    <row r="3361" spans="70:70" x14ac:dyDescent="0.25">
      <c r="BR3361" s="161"/>
    </row>
    <row r="3362" spans="70:70" x14ac:dyDescent="0.25">
      <c r="BR3362" s="161"/>
    </row>
    <row r="3363" spans="70:70" x14ac:dyDescent="0.25">
      <c r="BR3363" s="161"/>
    </row>
    <row r="3364" spans="70:70" x14ac:dyDescent="0.25">
      <c r="BR3364" s="161"/>
    </row>
    <row r="3365" spans="70:70" x14ac:dyDescent="0.25">
      <c r="BR3365" s="161"/>
    </row>
    <row r="3366" spans="70:70" x14ac:dyDescent="0.25">
      <c r="BR3366" s="161"/>
    </row>
    <row r="3367" spans="70:70" x14ac:dyDescent="0.25">
      <c r="BR3367" s="161"/>
    </row>
    <row r="3368" spans="70:70" x14ac:dyDescent="0.25">
      <c r="BR3368" s="161"/>
    </row>
    <row r="3369" spans="70:70" x14ac:dyDescent="0.25">
      <c r="BR3369" s="161"/>
    </row>
    <row r="3370" spans="70:70" x14ac:dyDescent="0.25">
      <c r="BR3370" s="161"/>
    </row>
    <row r="3371" spans="70:70" x14ac:dyDescent="0.25">
      <c r="BR3371" s="161"/>
    </row>
    <row r="3372" spans="70:70" x14ac:dyDescent="0.25">
      <c r="BR3372" s="161"/>
    </row>
    <row r="3373" spans="70:70" x14ac:dyDescent="0.25">
      <c r="BR3373" s="161"/>
    </row>
    <row r="3374" spans="70:70" x14ac:dyDescent="0.25">
      <c r="BR3374" s="161"/>
    </row>
    <row r="3375" spans="70:70" x14ac:dyDescent="0.25">
      <c r="BR3375" s="161"/>
    </row>
    <row r="3376" spans="70:70" x14ac:dyDescent="0.25">
      <c r="BR3376" s="161"/>
    </row>
    <row r="3377" spans="70:70" x14ac:dyDescent="0.25">
      <c r="BR3377" s="161"/>
    </row>
    <row r="3378" spans="70:70" x14ac:dyDescent="0.25">
      <c r="BR3378" s="161"/>
    </row>
    <row r="3379" spans="70:70" x14ac:dyDescent="0.25">
      <c r="BR3379" s="161"/>
    </row>
    <row r="3380" spans="70:70" x14ac:dyDescent="0.25">
      <c r="BR3380" s="161"/>
    </row>
    <row r="3381" spans="70:70" x14ac:dyDescent="0.25">
      <c r="BR3381" s="161"/>
    </row>
    <row r="3382" spans="70:70" x14ac:dyDescent="0.25">
      <c r="BR3382" s="161"/>
    </row>
    <row r="3383" spans="70:70" x14ac:dyDescent="0.25">
      <c r="BR3383" s="161"/>
    </row>
    <row r="3384" spans="70:70" x14ac:dyDescent="0.25">
      <c r="BR3384" s="161"/>
    </row>
    <row r="3385" spans="70:70" x14ac:dyDescent="0.25">
      <c r="BR3385" s="161"/>
    </row>
    <row r="3386" spans="70:70" x14ac:dyDescent="0.25">
      <c r="BR3386" s="161"/>
    </row>
    <row r="3387" spans="70:70" x14ac:dyDescent="0.25">
      <c r="BR3387" s="161"/>
    </row>
    <row r="3388" spans="70:70" x14ac:dyDescent="0.25">
      <c r="BR3388" s="161"/>
    </row>
    <row r="3389" spans="70:70" x14ac:dyDescent="0.25">
      <c r="BR3389" s="161"/>
    </row>
    <row r="3390" spans="70:70" x14ac:dyDescent="0.25">
      <c r="BR3390" s="161"/>
    </row>
    <row r="3391" spans="70:70" x14ac:dyDescent="0.25">
      <c r="BR3391" s="161"/>
    </row>
    <row r="3392" spans="70:70" x14ac:dyDescent="0.25">
      <c r="BR3392" s="161"/>
    </row>
    <row r="3393" spans="70:70" x14ac:dyDescent="0.25">
      <c r="BR3393" s="161"/>
    </row>
    <row r="3394" spans="70:70" x14ac:dyDescent="0.25">
      <c r="BR3394" s="161"/>
    </row>
    <row r="3395" spans="70:70" x14ac:dyDescent="0.25">
      <c r="BR3395" s="161"/>
    </row>
    <row r="3396" spans="70:70" x14ac:dyDescent="0.25">
      <c r="BR3396" s="161"/>
    </row>
    <row r="3397" spans="70:70" x14ac:dyDescent="0.25">
      <c r="BR3397" s="161"/>
    </row>
    <row r="3398" spans="70:70" x14ac:dyDescent="0.25">
      <c r="BR3398" s="161"/>
    </row>
    <row r="3399" spans="70:70" x14ac:dyDescent="0.25">
      <c r="BR3399" s="161"/>
    </row>
    <row r="3400" spans="70:70" x14ac:dyDescent="0.25">
      <c r="BR3400" s="161"/>
    </row>
    <row r="3401" spans="70:70" x14ac:dyDescent="0.25">
      <c r="BR3401" s="161"/>
    </row>
    <row r="3402" spans="70:70" x14ac:dyDescent="0.25">
      <c r="BR3402" s="161"/>
    </row>
    <row r="3403" spans="70:70" x14ac:dyDescent="0.25">
      <c r="BR3403" s="161"/>
    </row>
    <row r="3404" spans="70:70" x14ac:dyDescent="0.25">
      <c r="BR3404" s="161"/>
    </row>
    <row r="3405" spans="70:70" x14ac:dyDescent="0.25">
      <c r="BR3405" s="161"/>
    </row>
    <row r="3406" spans="70:70" x14ac:dyDescent="0.25">
      <c r="BR3406" s="161"/>
    </row>
    <row r="3407" spans="70:70" x14ac:dyDescent="0.25">
      <c r="BR3407" s="161"/>
    </row>
    <row r="3408" spans="70:70" x14ac:dyDescent="0.25">
      <c r="BR3408" s="161"/>
    </row>
    <row r="3409" spans="70:70" x14ac:dyDescent="0.25">
      <c r="BR3409" s="161"/>
    </row>
    <row r="3410" spans="70:70" x14ac:dyDescent="0.25">
      <c r="BR3410" s="161"/>
    </row>
    <row r="3411" spans="70:70" x14ac:dyDescent="0.25">
      <c r="BR3411" s="161"/>
    </row>
    <row r="3412" spans="70:70" x14ac:dyDescent="0.25">
      <c r="BR3412" s="161"/>
    </row>
    <row r="3413" spans="70:70" x14ac:dyDescent="0.25">
      <c r="BR3413" s="161"/>
    </row>
    <row r="3414" spans="70:70" x14ac:dyDescent="0.25">
      <c r="BR3414" s="161"/>
    </row>
    <row r="3415" spans="70:70" x14ac:dyDescent="0.25">
      <c r="BR3415" s="161"/>
    </row>
    <row r="3416" spans="70:70" x14ac:dyDescent="0.25">
      <c r="BR3416" s="161"/>
    </row>
    <row r="3417" spans="70:70" x14ac:dyDescent="0.25">
      <c r="BR3417" s="161"/>
    </row>
    <row r="3418" spans="70:70" x14ac:dyDescent="0.25">
      <c r="BR3418" s="161"/>
    </row>
    <row r="3419" spans="70:70" x14ac:dyDescent="0.25">
      <c r="BR3419" s="161"/>
    </row>
    <row r="3420" spans="70:70" x14ac:dyDescent="0.25">
      <c r="BR3420" s="161"/>
    </row>
    <row r="3421" spans="70:70" x14ac:dyDescent="0.25">
      <c r="BR3421" s="161"/>
    </row>
    <row r="3422" spans="70:70" x14ac:dyDescent="0.25">
      <c r="BR3422" s="161"/>
    </row>
    <row r="3423" spans="70:70" x14ac:dyDescent="0.25">
      <c r="BR3423" s="161"/>
    </row>
    <row r="3424" spans="70:70" x14ac:dyDescent="0.25">
      <c r="BR3424" s="161"/>
    </row>
    <row r="3425" spans="70:70" x14ac:dyDescent="0.25">
      <c r="BR3425" s="161"/>
    </row>
    <row r="3426" spans="70:70" x14ac:dyDescent="0.25">
      <c r="BR3426" s="161"/>
    </row>
    <row r="3427" spans="70:70" x14ac:dyDescent="0.25">
      <c r="BR3427" s="161"/>
    </row>
    <row r="3428" spans="70:70" x14ac:dyDescent="0.25">
      <c r="BR3428" s="161"/>
    </row>
    <row r="3429" spans="70:70" x14ac:dyDescent="0.25">
      <c r="BR3429" s="161"/>
    </row>
    <row r="3430" spans="70:70" x14ac:dyDescent="0.25">
      <c r="BR3430" s="161"/>
    </row>
    <row r="3431" spans="70:70" x14ac:dyDescent="0.25">
      <c r="BR3431" s="161"/>
    </row>
    <row r="3432" spans="70:70" x14ac:dyDescent="0.25">
      <c r="BR3432" s="161"/>
    </row>
    <row r="3433" spans="70:70" x14ac:dyDescent="0.25">
      <c r="BR3433" s="161"/>
    </row>
    <row r="3434" spans="70:70" x14ac:dyDescent="0.25">
      <c r="BR3434" s="161"/>
    </row>
    <row r="3435" spans="70:70" x14ac:dyDescent="0.25">
      <c r="BR3435" s="161"/>
    </row>
    <row r="3436" spans="70:70" x14ac:dyDescent="0.25">
      <c r="BR3436" s="161"/>
    </row>
    <row r="3437" spans="70:70" x14ac:dyDescent="0.25">
      <c r="BR3437" s="161"/>
    </row>
    <row r="3438" spans="70:70" x14ac:dyDescent="0.25">
      <c r="BR3438" s="161"/>
    </row>
    <row r="3439" spans="70:70" x14ac:dyDescent="0.25">
      <c r="BR3439" s="161"/>
    </row>
    <row r="3440" spans="70:70" x14ac:dyDescent="0.25">
      <c r="BR3440" s="161"/>
    </row>
    <row r="3441" spans="70:70" x14ac:dyDescent="0.25">
      <c r="BR3441" s="161"/>
    </row>
    <row r="3442" spans="70:70" x14ac:dyDescent="0.25">
      <c r="BR3442" s="161"/>
    </row>
    <row r="3443" spans="70:70" x14ac:dyDescent="0.25">
      <c r="BR3443" s="161"/>
    </row>
    <row r="3444" spans="70:70" x14ac:dyDescent="0.25">
      <c r="BR3444" s="161"/>
    </row>
    <row r="3445" spans="70:70" x14ac:dyDescent="0.25">
      <c r="BR3445" s="161"/>
    </row>
    <row r="3446" spans="70:70" x14ac:dyDescent="0.25">
      <c r="BR3446" s="161"/>
    </row>
    <row r="3447" spans="70:70" x14ac:dyDescent="0.25">
      <c r="BR3447" s="161"/>
    </row>
    <row r="3448" spans="70:70" x14ac:dyDescent="0.25">
      <c r="BR3448" s="161"/>
    </row>
    <row r="3449" spans="70:70" x14ac:dyDescent="0.25">
      <c r="BR3449" s="161"/>
    </row>
    <row r="3450" spans="70:70" x14ac:dyDescent="0.25">
      <c r="BR3450" s="161"/>
    </row>
    <row r="3451" spans="70:70" x14ac:dyDescent="0.25">
      <c r="BR3451" s="161"/>
    </row>
    <row r="3452" spans="70:70" x14ac:dyDescent="0.25">
      <c r="BR3452" s="161"/>
    </row>
    <row r="3453" spans="70:70" x14ac:dyDescent="0.25">
      <c r="BR3453" s="161"/>
    </row>
    <row r="3454" spans="70:70" x14ac:dyDescent="0.25">
      <c r="BR3454" s="161"/>
    </row>
    <row r="3455" spans="70:70" x14ac:dyDescent="0.25">
      <c r="BR3455" s="161"/>
    </row>
    <row r="3456" spans="70:70" x14ac:dyDescent="0.25">
      <c r="BR3456" s="161"/>
    </row>
    <row r="3457" spans="70:70" x14ac:dyDescent="0.25">
      <c r="BR3457" s="161"/>
    </row>
    <row r="3458" spans="70:70" x14ac:dyDescent="0.25">
      <c r="BR3458" s="161"/>
    </row>
    <row r="3459" spans="70:70" x14ac:dyDescent="0.25">
      <c r="BR3459" s="161"/>
    </row>
    <row r="3460" spans="70:70" x14ac:dyDescent="0.25">
      <c r="BR3460" s="161"/>
    </row>
    <row r="3461" spans="70:70" x14ac:dyDescent="0.25">
      <c r="BR3461" s="161"/>
    </row>
    <row r="3462" spans="70:70" x14ac:dyDescent="0.25">
      <c r="BR3462" s="161"/>
    </row>
    <row r="3463" spans="70:70" x14ac:dyDescent="0.25">
      <c r="BR3463" s="161"/>
    </row>
    <row r="3464" spans="70:70" x14ac:dyDescent="0.25">
      <c r="BR3464" s="161"/>
    </row>
    <row r="3465" spans="70:70" x14ac:dyDescent="0.25">
      <c r="BR3465" s="161"/>
    </row>
    <row r="3466" spans="70:70" x14ac:dyDescent="0.25">
      <c r="BR3466" s="161"/>
    </row>
    <row r="3467" spans="70:70" x14ac:dyDescent="0.25">
      <c r="BR3467" s="161"/>
    </row>
    <row r="3468" spans="70:70" x14ac:dyDescent="0.25">
      <c r="BR3468" s="161"/>
    </row>
    <row r="3469" spans="70:70" x14ac:dyDescent="0.25">
      <c r="BR3469" s="161"/>
    </row>
    <row r="3470" spans="70:70" x14ac:dyDescent="0.25">
      <c r="BR3470" s="161"/>
    </row>
    <row r="3471" spans="70:70" x14ac:dyDescent="0.25">
      <c r="BR3471" s="161"/>
    </row>
    <row r="3472" spans="70:70" x14ac:dyDescent="0.25">
      <c r="BR3472" s="161"/>
    </row>
    <row r="3473" spans="70:70" x14ac:dyDescent="0.25">
      <c r="BR3473" s="161"/>
    </row>
    <row r="3474" spans="70:70" x14ac:dyDescent="0.25">
      <c r="BR3474" s="161"/>
    </row>
    <row r="3475" spans="70:70" x14ac:dyDescent="0.25">
      <c r="BR3475" s="161"/>
    </row>
    <row r="3476" spans="70:70" x14ac:dyDescent="0.25">
      <c r="BR3476" s="161"/>
    </row>
    <row r="3477" spans="70:70" x14ac:dyDescent="0.25">
      <c r="BR3477" s="161"/>
    </row>
    <row r="3478" spans="70:70" x14ac:dyDescent="0.25">
      <c r="BR3478" s="161"/>
    </row>
    <row r="3479" spans="70:70" x14ac:dyDescent="0.25">
      <c r="BR3479" s="161"/>
    </row>
    <row r="3480" spans="70:70" x14ac:dyDescent="0.25">
      <c r="BR3480" s="161"/>
    </row>
    <row r="3481" spans="70:70" x14ac:dyDescent="0.25">
      <c r="BR3481" s="161"/>
    </row>
    <row r="3482" spans="70:70" x14ac:dyDescent="0.25">
      <c r="BR3482" s="161"/>
    </row>
    <row r="3483" spans="70:70" x14ac:dyDescent="0.25">
      <c r="BR3483" s="161"/>
    </row>
    <row r="3484" spans="70:70" x14ac:dyDescent="0.25">
      <c r="BR3484" s="161"/>
    </row>
    <row r="3485" spans="70:70" x14ac:dyDescent="0.25">
      <c r="BR3485" s="161"/>
    </row>
    <row r="3486" spans="70:70" x14ac:dyDescent="0.25">
      <c r="BR3486" s="161"/>
    </row>
    <row r="3487" spans="70:70" x14ac:dyDescent="0.25">
      <c r="BR3487" s="161"/>
    </row>
    <row r="3488" spans="70:70" x14ac:dyDescent="0.25">
      <c r="BR3488" s="161"/>
    </row>
    <row r="3489" spans="70:70" x14ac:dyDescent="0.25">
      <c r="BR3489" s="161"/>
    </row>
    <row r="3490" spans="70:70" x14ac:dyDescent="0.25">
      <c r="BR3490" s="161"/>
    </row>
    <row r="3491" spans="70:70" x14ac:dyDescent="0.25">
      <c r="BR3491" s="161"/>
    </row>
    <row r="3492" spans="70:70" x14ac:dyDescent="0.25">
      <c r="BR3492" s="161"/>
    </row>
    <row r="3493" spans="70:70" x14ac:dyDescent="0.25">
      <c r="BR3493" s="161"/>
    </row>
    <row r="3494" spans="70:70" x14ac:dyDescent="0.25">
      <c r="BR3494" s="161"/>
    </row>
    <row r="3495" spans="70:70" x14ac:dyDescent="0.25">
      <c r="BR3495" s="161"/>
    </row>
    <row r="3496" spans="70:70" x14ac:dyDescent="0.25">
      <c r="BR3496" s="161"/>
    </row>
    <row r="3497" spans="70:70" x14ac:dyDescent="0.25">
      <c r="BR3497" s="161"/>
    </row>
    <row r="3498" spans="70:70" x14ac:dyDescent="0.25">
      <c r="BR3498" s="161"/>
    </row>
    <row r="3499" spans="70:70" x14ac:dyDescent="0.25">
      <c r="BR3499" s="161"/>
    </row>
    <row r="3500" spans="70:70" x14ac:dyDescent="0.25">
      <c r="BR3500" s="161"/>
    </row>
    <row r="3501" spans="70:70" x14ac:dyDescent="0.25">
      <c r="BR3501" s="161"/>
    </row>
    <row r="3502" spans="70:70" x14ac:dyDescent="0.25">
      <c r="BR3502" s="161"/>
    </row>
    <row r="3503" spans="70:70" x14ac:dyDescent="0.25">
      <c r="BR3503" s="161"/>
    </row>
    <row r="3504" spans="70:70" x14ac:dyDescent="0.25">
      <c r="BR3504" s="161"/>
    </row>
    <row r="3505" spans="70:70" x14ac:dyDescent="0.25">
      <c r="BR3505" s="161"/>
    </row>
    <row r="3506" spans="70:70" x14ac:dyDescent="0.25">
      <c r="BR3506" s="161"/>
    </row>
    <row r="3507" spans="70:70" x14ac:dyDescent="0.25">
      <c r="BR3507" s="161"/>
    </row>
    <row r="3508" spans="70:70" x14ac:dyDescent="0.25">
      <c r="BR3508" s="161"/>
    </row>
    <row r="3509" spans="70:70" x14ac:dyDescent="0.25">
      <c r="BR3509" s="161"/>
    </row>
    <row r="3510" spans="70:70" x14ac:dyDescent="0.25">
      <c r="BR3510" s="161"/>
    </row>
    <row r="3511" spans="70:70" x14ac:dyDescent="0.25">
      <c r="BR3511" s="161"/>
    </row>
    <row r="3512" spans="70:70" x14ac:dyDescent="0.25">
      <c r="BR3512" s="161"/>
    </row>
    <row r="3513" spans="70:70" x14ac:dyDescent="0.25">
      <c r="BR3513" s="161"/>
    </row>
    <row r="3514" spans="70:70" x14ac:dyDescent="0.25">
      <c r="BR3514" s="161"/>
    </row>
    <row r="3515" spans="70:70" x14ac:dyDescent="0.25">
      <c r="BR3515" s="161"/>
    </row>
    <row r="3516" spans="70:70" x14ac:dyDescent="0.25">
      <c r="BR3516" s="161"/>
    </row>
    <row r="3517" spans="70:70" x14ac:dyDescent="0.25">
      <c r="BR3517" s="161"/>
    </row>
    <row r="3518" spans="70:70" x14ac:dyDescent="0.25">
      <c r="BR3518" s="161"/>
    </row>
    <row r="3519" spans="70:70" x14ac:dyDescent="0.25">
      <c r="BR3519" s="161"/>
    </row>
    <row r="3520" spans="70:70" x14ac:dyDescent="0.25">
      <c r="BR3520" s="161"/>
    </row>
    <row r="3521" spans="70:70" x14ac:dyDescent="0.25">
      <c r="BR3521" s="161"/>
    </row>
    <row r="3522" spans="70:70" x14ac:dyDescent="0.25">
      <c r="BR3522" s="161"/>
    </row>
    <row r="3523" spans="70:70" x14ac:dyDescent="0.25">
      <c r="BR3523" s="161"/>
    </row>
    <row r="3524" spans="70:70" x14ac:dyDescent="0.25">
      <c r="BR3524" s="161"/>
    </row>
    <row r="3525" spans="70:70" x14ac:dyDescent="0.25">
      <c r="BR3525" s="161"/>
    </row>
    <row r="3526" spans="70:70" x14ac:dyDescent="0.25">
      <c r="BR3526" s="161"/>
    </row>
    <row r="3527" spans="70:70" x14ac:dyDescent="0.25">
      <c r="BR3527" s="161"/>
    </row>
    <row r="3528" spans="70:70" x14ac:dyDescent="0.25">
      <c r="BR3528" s="161"/>
    </row>
    <row r="3529" spans="70:70" x14ac:dyDescent="0.25">
      <c r="BR3529" s="161"/>
    </row>
    <row r="3530" spans="70:70" x14ac:dyDescent="0.25">
      <c r="BR3530" s="161"/>
    </row>
    <row r="3531" spans="70:70" x14ac:dyDescent="0.25">
      <c r="BR3531" s="161"/>
    </row>
    <row r="3532" spans="70:70" x14ac:dyDescent="0.25">
      <c r="BR3532" s="161"/>
    </row>
    <row r="3533" spans="70:70" x14ac:dyDescent="0.25">
      <c r="BR3533" s="161"/>
    </row>
    <row r="3534" spans="70:70" x14ac:dyDescent="0.25">
      <c r="BR3534" s="161"/>
    </row>
    <row r="3535" spans="70:70" x14ac:dyDescent="0.25">
      <c r="BR3535" s="161"/>
    </row>
    <row r="3536" spans="70:70" x14ac:dyDescent="0.25">
      <c r="BR3536" s="161"/>
    </row>
    <row r="3537" spans="70:70" x14ac:dyDescent="0.25">
      <c r="BR3537" s="161"/>
    </row>
    <row r="3538" spans="70:70" x14ac:dyDescent="0.25">
      <c r="BR3538" s="161"/>
    </row>
    <row r="3539" spans="70:70" x14ac:dyDescent="0.25">
      <c r="BR3539" s="161"/>
    </row>
    <row r="3540" spans="70:70" x14ac:dyDescent="0.25">
      <c r="BR3540" s="161"/>
    </row>
    <row r="3541" spans="70:70" x14ac:dyDescent="0.25">
      <c r="BR3541" s="161"/>
    </row>
    <row r="3542" spans="70:70" x14ac:dyDescent="0.25">
      <c r="BR3542" s="161"/>
    </row>
    <row r="3543" spans="70:70" x14ac:dyDescent="0.25">
      <c r="BR3543" s="161"/>
    </row>
    <row r="3544" spans="70:70" x14ac:dyDescent="0.25">
      <c r="BR3544" s="161"/>
    </row>
    <row r="3545" spans="70:70" x14ac:dyDescent="0.25">
      <c r="BR3545" s="161"/>
    </row>
    <row r="3546" spans="70:70" x14ac:dyDescent="0.25">
      <c r="BR3546" s="161"/>
    </row>
    <row r="3547" spans="70:70" x14ac:dyDescent="0.25">
      <c r="BR3547" s="161"/>
    </row>
    <row r="3548" spans="70:70" x14ac:dyDescent="0.25">
      <c r="BR3548" s="161"/>
    </row>
    <row r="3549" spans="70:70" x14ac:dyDescent="0.25">
      <c r="BR3549" s="161"/>
    </row>
    <row r="3550" spans="70:70" x14ac:dyDescent="0.25">
      <c r="BR3550" s="161"/>
    </row>
    <row r="3551" spans="70:70" x14ac:dyDescent="0.25">
      <c r="BR3551" s="161"/>
    </row>
    <row r="3552" spans="70:70" x14ac:dyDescent="0.25">
      <c r="BR3552" s="161"/>
    </row>
    <row r="3553" spans="70:70" x14ac:dyDescent="0.25">
      <c r="BR3553" s="161"/>
    </row>
    <row r="3554" spans="70:70" x14ac:dyDescent="0.25">
      <c r="BR3554" s="161"/>
    </row>
    <row r="3555" spans="70:70" x14ac:dyDescent="0.25">
      <c r="BR3555" s="161"/>
    </row>
    <row r="3556" spans="70:70" x14ac:dyDescent="0.25">
      <c r="BR3556" s="161"/>
    </row>
    <row r="3557" spans="70:70" x14ac:dyDescent="0.25">
      <c r="BR3557" s="161"/>
    </row>
    <row r="3558" spans="70:70" x14ac:dyDescent="0.25">
      <c r="BR3558" s="161"/>
    </row>
    <row r="3559" spans="70:70" x14ac:dyDescent="0.25">
      <c r="BR3559" s="161"/>
    </row>
    <row r="3560" spans="70:70" x14ac:dyDescent="0.25">
      <c r="BR3560" s="161"/>
    </row>
    <row r="3561" spans="70:70" x14ac:dyDescent="0.25">
      <c r="BR3561" s="161"/>
    </row>
    <row r="3562" spans="70:70" x14ac:dyDescent="0.25">
      <c r="BR3562" s="161"/>
    </row>
    <row r="3563" spans="70:70" x14ac:dyDescent="0.25">
      <c r="BR3563" s="161"/>
    </row>
    <row r="3564" spans="70:70" x14ac:dyDescent="0.25">
      <c r="BR3564" s="161"/>
    </row>
    <row r="3565" spans="70:70" x14ac:dyDescent="0.25">
      <c r="BR3565" s="161"/>
    </row>
    <row r="3566" spans="70:70" x14ac:dyDescent="0.25">
      <c r="BR3566" s="161"/>
    </row>
    <row r="3567" spans="70:70" x14ac:dyDescent="0.25">
      <c r="BR3567" s="161"/>
    </row>
    <row r="3568" spans="70:70" x14ac:dyDescent="0.25">
      <c r="BR3568" s="161"/>
    </row>
    <row r="3569" spans="70:70" x14ac:dyDescent="0.25">
      <c r="BR3569" s="161"/>
    </row>
    <row r="3570" spans="70:70" x14ac:dyDescent="0.25">
      <c r="BR3570" s="161"/>
    </row>
    <row r="3571" spans="70:70" x14ac:dyDescent="0.25">
      <c r="BR3571" s="161"/>
    </row>
    <row r="3572" spans="70:70" x14ac:dyDescent="0.25">
      <c r="BR3572" s="161"/>
    </row>
    <row r="3573" spans="70:70" x14ac:dyDescent="0.25">
      <c r="BR3573" s="161"/>
    </row>
    <row r="3574" spans="70:70" x14ac:dyDescent="0.25">
      <c r="BR3574" s="161"/>
    </row>
    <row r="3575" spans="70:70" x14ac:dyDescent="0.25">
      <c r="BR3575" s="161"/>
    </row>
    <row r="3576" spans="70:70" x14ac:dyDescent="0.25">
      <c r="BR3576" s="161"/>
    </row>
    <row r="3577" spans="70:70" x14ac:dyDescent="0.25">
      <c r="BR3577" s="161"/>
    </row>
    <row r="3578" spans="70:70" x14ac:dyDescent="0.25">
      <c r="BR3578" s="161"/>
    </row>
    <row r="3579" spans="70:70" x14ac:dyDescent="0.25">
      <c r="BR3579" s="161"/>
    </row>
    <row r="3580" spans="70:70" x14ac:dyDescent="0.25">
      <c r="BR3580" s="161"/>
    </row>
    <row r="3581" spans="70:70" x14ac:dyDescent="0.25">
      <c r="BR3581" s="161"/>
    </row>
    <row r="3582" spans="70:70" x14ac:dyDescent="0.25">
      <c r="BR3582" s="161"/>
    </row>
    <row r="3583" spans="70:70" x14ac:dyDescent="0.25">
      <c r="BR3583" s="161"/>
    </row>
    <row r="3584" spans="70:70" x14ac:dyDescent="0.25">
      <c r="BR3584" s="161"/>
    </row>
    <row r="3585" spans="70:70" x14ac:dyDescent="0.25">
      <c r="BR3585" s="161"/>
    </row>
    <row r="3586" spans="70:70" x14ac:dyDescent="0.25">
      <c r="BR3586" s="161"/>
    </row>
    <row r="3587" spans="70:70" x14ac:dyDescent="0.25">
      <c r="BR3587" s="161"/>
    </row>
    <row r="3588" spans="70:70" x14ac:dyDescent="0.25">
      <c r="BR3588" s="161"/>
    </row>
    <row r="3589" spans="70:70" x14ac:dyDescent="0.25">
      <c r="BR3589" s="161"/>
    </row>
    <row r="3590" spans="70:70" x14ac:dyDescent="0.25">
      <c r="BR3590" s="161"/>
    </row>
    <row r="3591" spans="70:70" x14ac:dyDescent="0.25">
      <c r="BR3591" s="161"/>
    </row>
    <row r="3592" spans="70:70" x14ac:dyDescent="0.25">
      <c r="BR3592" s="161"/>
    </row>
    <row r="3593" spans="70:70" x14ac:dyDescent="0.25">
      <c r="BR3593" s="161"/>
    </row>
    <row r="3594" spans="70:70" x14ac:dyDescent="0.25">
      <c r="BR3594" s="161"/>
    </row>
    <row r="3595" spans="70:70" x14ac:dyDescent="0.25">
      <c r="BR3595" s="161"/>
    </row>
    <row r="3596" spans="70:70" x14ac:dyDescent="0.25">
      <c r="BR3596" s="161"/>
    </row>
    <row r="3597" spans="70:70" x14ac:dyDescent="0.25">
      <c r="BR3597" s="161"/>
    </row>
    <row r="3598" spans="70:70" x14ac:dyDescent="0.25">
      <c r="BR3598" s="161"/>
    </row>
    <row r="3599" spans="70:70" x14ac:dyDescent="0.25">
      <c r="BR3599" s="161"/>
    </row>
    <row r="3600" spans="70:70" x14ac:dyDescent="0.25">
      <c r="BR3600" s="161"/>
    </row>
    <row r="3601" spans="70:70" x14ac:dyDescent="0.25">
      <c r="BR3601" s="161"/>
    </row>
    <row r="3602" spans="70:70" x14ac:dyDescent="0.25">
      <c r="BR3602" s="161"/>
    </row>
    <row r="3603" spans="70:70" x14ac:dyDescent="0.25">
      <c r="BR3603" s="161"/>
    </row>
    <row r="3604" spans="70:70" x14ac:dyDescent="0.25">
      <c r="BR3604" s="161"/>
    </row>
    <row r="3605" spans="70:70" x14ac:dyDescent="0.25">
      <c r="BR3605" s="161"/>
    </row>
    <row r="3606" spans="70:70" x14ac:dyDescent="0.25">
      <c r="BR3606" s="161"/>
    </row>
    <row r="3607" spans="70:70" x14ac:dyDescent="0.25">
      <c r="BR3607" s="161"/>
    </row>
    <row r="3608" spans="70:70" x14ac:dyDescent="0.25">
      <c r="BR3608" s="161"/>
    </row>
    <row r="3609" spans="70:70" x14ac:dyDescent="0.25">
      <c r="BR3609" s="161"/>
    </row>
    <row r="3610" spans="70:70" x14ac:dyDescent="0.25">
      <c r="BR3610" s="161"/>
    </row>
    <row r="3611" spans="70:70" x14ac:dyDescent="0.25">
      <c r="BR3611" s="161"/>
    </row>
    <row r="3612" spans="70:70" x14ac:dyDescent="0.25">
      <c r="BR3612" s="161"/>
    </row>
    <row r="3613" spans="70:70" x14ac:dyDescent="0.25">
      <c r="BR3613" s="161"/>
    </row>
    <row r="3614" spans="70:70" x14ac:dyDescent="0.25">
      <c r="BR3614" s="161"/>
    </row>
    <row r="3615" spans="70:70" x14ac:dyDescent="0.25">
      <c r="BR3615" s="161"/>
    </row>
    <row r="3616" spans="70:70" x14ac:dyDescent="0.25">
      <c r="BR3616" s="161"/>
    </row>
    <row r="3617" spans="70:70" x14ac:dyDescent="0.25">
      <c r="BR3617" s="161"/>
    </row>
    <row r="3618" spans="70:70" x14ac:dyDescent="0.25">
      <c r="BR3618" s="161"/>
    </row>
    <row r="3619" spans="70:70" x14ac:dyDescent="0.25">
      <c r="BR3619" s="161"/>
    </row>
    <row r="3620" spans="70:70" x14ac:dyDescent="0.25">
      <c r="BR3620" s="161"/>
    </row>
    <row r="3621" spans="70:70" x14ac:dyDescent="0.25">
      <c r="BR3621" s="161"/>
    </row>
    <row r="3622" spans="70:70" x14ac:dyDescent="0.25">
      <c r="BR3622" s="161"/>
    </row>
    <row r="3623" spans="70:70" x14ac:dyDescent="0.25">
      <c r="BR3623" s="161"/>
    </row>
    <row r="3624" spans="70:70" x14ac:dyDescent="0.25">
      <c r="BR3624" s="161"/>
    </row>
    <row r="3625" spans="70:70" x14ac:dyDescent="0.25">
      <c r="BR3625" s="161"/>
    </row>
    <row r="3626" spans="70:70" x14ac:dyDescent="0.25">
      <c r="BR3626" s="161"/>
    </row>
    <row r="3627" spans="70:70" x14ac:dyDescent="0.25">
      <c r="BR3627" s="161"/>
    </row>
    <row r="3628" spans="70:70" x14ac:dyDescent="0.25">
      <c r="BR3628" s="161"/>
    </row>
    <row r="3629" spans="70:70" x14ac:dyDescent="0.25">
      <c r="BR3629" s="161"/>
    </row>
    <row r="3630" spans="70:70" x14ac:dyDescent="0.25">
      <c r="BR3630" s="161"/>
    </row>
    <row r="3631" spans="70:70" x14ac:dyDescent="0.25">
      <c r="BR3631" s="161"/>
    </row>
    <row r="3632" spans="70:70" x14ac:dyDescent="0.25">
      <c r="BR3632" s="161"/>
    </row>
    <row r="3633" spans="70:70" x14ac:dyDescent="0.25">
      <c r="BR3633" s="161"/>
    </row>
    <row r="3634" spans="70:70" x14ac:dyDescent="0.25">
      <c r="BR3634" s="161"/>
    </row>
    <row r="3635" spans="70:70" x14ac:dyDescent="0.25">
      <c r="BR3635" s="161"/>
    </row>
    <row r="3636" spans="70:70" x14ac:dyDescent="0.25">
      <c r="BR3636" s="161"/>
    </row>
    <row r="3637" spans="70:70" x14ac:dyDescent="0.25">
      <c r="BR3637" s="161"/>
    </row>
    <row r="3638" spans="70:70" x14ac:dyDescent="0.25">
      <c r="BR3638" s="161"/>
    </row>
    <row r="3639" spans="70:70" x14ac:dyDescent="0.25">
      <c r="BR3639" s="161"/>
    </row>
    <row r="3640" spans="70:70" x14ac:dyDescent="0.25">
      <c r="BR3640" s="161"/>
    </row>
    <row r="3641" spans="70:70" x14ac:dyDescent="0.25">
      <c r="BR3641" s="161"/>
    </row>
    <row r="3642" spans="70:70" x14ac:dyDescent="0.25">
      <c r="BR3642" s="161"/>
    </row>
    <row r="3643" spans="70:70" x14ac:dyDescent="0.25">
      <c r="BR3643" s="161"/>
    </row>
    <row r="3644" spans="70:70" x14ac:dyDescent="0.25">
      <c r="BR3644" s="161"/>
    </row>
    <row r="3645" spans="70:70" x14ac:dyDescent="0.25">
      <c r="BR3645" s="161"/>
    </row>
    <row r="3646" spans="70:70" x14ac:dyDescent="0.25">
      <c r="BR3646" s="161"/>
    </row>
    <row r="3647" spans="70:70" x14ac:dyDescent="0.25">
      <c r="BR3647" s="161"/>
    </row>
    <row r="3648" spans="70:70" x14ac:dyDescent="0.25">
      <c r="BR3648" s="161"/>
    </row>
    <row r="3649" spans="70:70" x14ac:dyDescent="0.25">
      <c r="BR3649" s="161"/>
    </row>
    <row r="3650" spans="70:70" x14ac:dyDescent="0.25">
      <c r="BR3650" s="161"/>
    </row>
    <row r="3651" spans="70:70" x14ac:dyDescent="0.25">
      <c r="BR3651" s="161"/>
    </row>
    <row r="3652" spans="70:70" x14ac:dyDescent="0.25">
      <c r="BR3652" s="161"/>
    </row>
    <row r="3653" spans="70:70" x14ac:dyDescent="0.25">
      <c r="BR3653" s="161"/>
    </row>
    <row r="3654" spans="70:70" x14ac:dyDescent="0.25">
      <c r="BR3654" s="161"/>
    </row>
    <row r="3655" spans="70:70" x14ac:dyDescent="0.25">
      <c r="BR3655" s="161"/>
    </row>
    <row r="3656" spans="70:70" x14ac:dyDescent="0.25">
      <c r="BR3656" s="161"/>
    </row>
    <row r="3657" spans="70:70" x14ac:dyDescent="0.25">
      <c r="BR3657" s="161"/>
    </row>
    <row r="3658" spans="70:70" x14ac:dyDescent="0.25">
      <c r="BR3658" s="161"/>
    </row>
    <row r="3659" spans="70:70" x14ac:dyDescent="0.25">
      <c r="BR3659" s="161"/>
    </row>
    <row r="3660" spans="70:70" x14ac:dyDescent="0.25">
      <c r="BR3660" s="161"/>
    </row>
    <row r="3661" spans="70:70" x14ac:dyDescent="0.25">
      <c r="BR3661" s="161"/>
    </row>
    <row r="3662" spans="70:70" x14ac:dyDescent="0.25">
      <c r="BR3662" s="161"/>
    </row>
    <row r="3663" spans="70:70" x14ac:dyDescent="0.25">
      <c r="BR3663" s="161"/>
    </row>
    <row r="3664" spans="70:70" x14ac:dyDescent="0.25">
      <c r="BR3664" s="161"/>
    </row>
    <row r="3665" spans="70:70" x14ac:dyDescent="0.25">
      <c r="BR3665" s="161"/>
    </row>
    <row r="3666" spans="70:70" x14ac:dyDescent="0.25">
      <c r="BR3666" s="161"/>
    </row>
    <row r="3667" spans="70:70" x14ac:dyDescent="0.25">
      <c r="BR3667" s="161"/>
    </row>
    <row r="3668" spans="70:70" x14ac:dyDescent="0.25">
      <c r="BR3668" s="161"/>
    </row>
    <row r="3669" spans="70:70" x14ac:dyDescent="0.25">
      <c r="BR3669" s="161"/>
    </row>
    <row r="3670" spans="70:70" x14ac:dyDescent="0.25">
      <c r="BR3670" s="161"/>
    </row>
    <row r="3671" spans="70:70" x14ac:dyDescent="0.25">
      <c r="BR3671" s="161"/>
    </row>
    <row r="3672" spans="70:70" x14ac:dyDescent="0.25">
      <c r="BR3672" s="161"/>
    </row>
    <row r="3673" spans="70:70" x14ac:dyDescent="0.25">
      <c r="BR3673" s="161"/>
    </row>
    <row r="3674" spans="70:70" x14ac:dyDescent="0.25">
      <c r="BR3674" s="161"/>
    </row>
    <row r="3675" spans="70:70" x14ac:dyDescent="0.25">
      <c r="BR3675" s="161"/>
    </row>
    <row r="3676" spans="70:70" x14ac:dyDescent="0.25">
      <c r="BR3676" s="161"/>
    </row>
    <row r="3677" spans="70:70" x14ac:dyDescent="0.25">
      <c r="BR3677" s="161"/>
    </row>
    <row r="3678" spans="70:70" x14ac:dyDescent="0.25">
      <c r="BR3678" s="161"/>
    </row>
    <row r="3679" spans="70:70" x14ac:dyDescent="0.25">
      <c r="BR3679" s="161"/>
    </row>
    <row r="3680" spans="70:70" x14ac:dyDescent="0.25">
      <c r="BR3680" s="161"/>
    </row>
    <row r="3681" spans="70:70" x14ac:dyDescent="0.25">
      <c r="BR3681" s="161"/>
    </row>
    <row r="3682" spans="70:70" x14ac:dyDescent="0.25">
      <c r="BR3682" s="161"/>
    </row>
    <row r="3683" spans="70:70" x14ac:dyDescent="0.25">
      <c r="BR3683" s="161"/>
    </row>
    <row r="3684" spans="70:70" x14ac:dyDescent="0.25">
      <c r="BR3684" s="161"/>
    </row>
    <row r="3685" spans="70:70" x14ac:dyDescent="0.25">
      <c r="BR3685" s="161"/>
    </row>
    <row r="3686" spans="70:70" x14ac:dyDescent="0.25">
      <c r="BR3686" s="161"/>
    </row>
    <row r="3687" spans="70:70" x14ac:dyDescent="0.25">
      <c r="BR3687" s="161"/>
    </row>
    <row r="3688" spans="70:70" x14ac:dyDescent="0.25">
      <c r="BR3688" s="161"/>
    </row>
    <row r="3689" spans="70:70" x14ac:dyDescent="0.25">
      <c r="BR3689" s="161"/>
    </row>
    <row r="3690" spans="70:70" x14ac:dyDescent="0.25">
      <c r="BR3690" s="161"/>
    </row>
    <row r="3691" spans="70:70" x14ac:dyDescent="0.25">
      <c r="BR3691" s="161"/>
    </row>
    <row r="3692" spans="70:70" x14ac:dyDescent="0.25">
      <c r="BR3692" s="161"/>
    </row>
    <row r="3693" spans="70:70" x14ac:dyDescent="0.25">
      <c r="BR3693" s="161"/>
    </row>
    <row r="3694" spans="70:70" x14ac:dyDescent="0.25">
      <c r="BR3694" s="161"/>
    </row>
    <row r="3695" spans="70:70" x14ac:dyDescent="0.25">
      <c r="BR3695" s="161"/>
    </row>
    <row r="3696" spans="70:70" x14ac:dyDescent="0.25">
      <c r="BR3696" s="161"/>
    </row>
    <row r="3697" spans="70:70" x14ac:dyDescent="0.25">
      <c r="BR3697" s="161"/>
    </row>
    <row r="3698" spans="70:70" x14ac:dyDescent="0.25">
      <c r="BR3698" s="161"/>
    </row>
    <row r="3699" spans="70:70" x14ac:dyDescent="0.25">
      <c r="BR3699" s="161"/>
    </row>
    <row r="3700" spans="70:70" x14ac:dyDescent="0.25">
      <c r="BR3700" s="161"/>
    </row>
    <row r="3701" spans="70:70" x14ac:dyDescent="0.25">
      <c r="BR3701" s="161"/>
    </row>
    <row r="3702" spans="70:70" x14ac:dyDescent="0.25">
      <c r="BR3702" s="161"/>
    </row>
    <row r="3703" spans="70:70" x14ac:dyDescent="0.25">
      <c r="BR3703" s="161"/>
    </row>
    <row r="3704" spans="70:70" x14ac:dyDescent="0.25">
      <c r="BR3704" s="161"/>
    </row>
    <row r="3705" spans="70:70" x14ac:dyDescent="0.25">
      <c r="BR3705" s="161"/>
    </row>
    <row r="3706" spans="70:70" x14ac:dyDescent="0.25">
      <c r="BR3706" s="161"/>
    </row>
    <row r="3707" spans="70:70" x14ac:dyDescent="0.25">
      <c r="BR3707" s="161"/>
    </row>
    <row r="3708" spans="70:70" x14ac:dyDescent="0.25">
      <c r="BR3708" s="161"/>
    </row>
    <row r="3709" spans="70:70" x14ac:dyDescent="0.25">
      <c r="BR3709" s="161"/>
    </row>
    <row r="3710" spans="70:70" x14ac:dyDescent="0.25">
      <c r="BR3710" s="161"/>
    </row>
    <row r="3711" spans="70:70" x14ac:dyDescent="0.25">
      <c r="BR3711" s="161"/>
    </row>
    <row r="3712" spans="70:70" x14ac:dyDescent="0.25">
      <c r="BR3712" s="161"/>
    </row>
    <row r="3713" spans="70:70" x14ac:dyDescent="0.25">
      <c r="BR3713" s="161"/>
    </row>
    <row r="3714" spans="70:70" x14ac:dyDescent="0.25">
      <c r="BR3714" s="161"/>
    </row>
    <row r="3715" spans="70:70" x14ac:dyDescent="0.25">
      <c r="BR3715" s="161"/>
    </row>
    <row r="3716" spans="70:70" x14ac:dyDescent="0.25">
      <c r="BR3716" s="161"/>
    </row>
    <row r="3717" spans="70:70" x14ac:dyDescent="0.25">
      <c r="BR3717" s="161"/>
    </row>
    <row r="3718" spans="70:70" x14ac:dyDescent="0.25">
      <c r="BR3718" s="161"/>
    </row>
    <row r="3719" spans="70:70" x14ac:dyDescent="0.25">
      <c r="BR3719" s="161"/>
    </row>
    <row r="3720" spans="70:70" x14ac:dyDescent="0.25">
      <c r="BR3720" s="161"/>
    </row>
    <row r="3721" spans="70:70" x14ac:dyDescent="0.25">
      <c r="BR3721" s="161"/>
    </row>
    <row r="3722" spans="70:70" x14ac:dyDescent="0.25">
      <c r="BR3722" s="161"/>
    </row>
    <row r="3723" spans="70:70" x14ac:dyDescent="0.25">
      <c r="BR3723" s="161"/>
    </row>
    <row r="3724" spans="70:70" x14ac:dyDescent="0.25">
      <c r="BR3724" s="161"/>
    </row>
    <row r="3725" spans="70:70" x14ac:dyDescent="0.25">
      <c r="BR3725" s="161"/>
    </row>
    <row r="3726" spans="70:70" x14ac:dyDescent="0.25">
      <c r="BR3726" s="161"/>
    </row>
    <row r="3727" spans="70:70" x14ac:dyDescent="0.25">
      <c r="BR3727" s="161"/>
    </row>
    <row r="3728" spans="70:70" x14ac:dyDescent="0.25">
      <c r="BR3728" s="161"/>
    </row>
    <row r="3729" spans="70:70" x14ac:dyDescent="0.25">
      <c r="BR3729" s="161"/>
    </row>
    <row r="3730" spans="70:70" x14ac:dyDescent="0.25">
      <c r="BR3730" s="161"/>
    </row>
    <row r="3731" spans="70:70" x14ac:dyDescent="0.25">
      <c r="BR3731" s="161"/>
    </row>
    <row r="3732" spans="70:70" x14ac:dyDescent="0.25">
      <c r="BR3732" s="161"/>
    </row>
    <row r="3733" spans="70:70" x14ac:dyDescent="0.25">
      <c r="BR3733" s="161"/>
    </row>
    <row r="3734" spans="70:70" x14ac:dyDescent="0.25">
      <c r="BR3734" s="161"/>
    </row>
    <row r="3735" spans="70:70" x14ac:dyDescent="0.25">
      <c r="BR3735" s="161"/>
    </row>
    <row r="3736" spans="70:70" x14ac:dyDescent="0.25">
      <c r="BR3736" s="161"/>
    </row>
    <row r="3737" spans="70:70" x14ac:dyDescent="0.25">
      <c r="BR3737" s="161"/>
    </row>
    <row r="3738" spans="70:70" x14ac:dyDescent="0.25">
      <c r="BR3738" s="161"/>
    </row>
    <row r="3739" spans="70:70" x14ac:dyDescent="0.25">
      <c r="BR3739" s="161"/>
    </row>
    <row r="3740" spans="70:70" x14ac:dyDescent="0.25">
      <c r="BR3740" s="161"/>
    </row>
    <row r="3741" spans="70:70" x14ac:dyDescent="0.25">
      <c r="BR3741" s="161"/>
    </row>
    <row r="3742" spans="70:70" x14ac:dyDescent="0.25">
      <c r="BR3742" s="161"/>
    </row>
    <row r="3743" spans="70:70" x14ac:dyDescent="0.25">
      <c r="BR3743" s="161"/>
    </row>
    <row r="3744" spans="70:70" x14ac:dyDescent="0.25">
      <c r="BR3744" s="161"/>
    </row>
    <row r="3745" spans="70:70" x14ac:dyDescent="0.25">
      <c r="BR3745" s="161"/>
    </row>
    <row r="3746" spans="70:70" x14ac:dyDescent="0.25">
      <c r="BR3746" s="161"/>
    </row>
    <row r="3747" spans="70:70" x14ac:dyDescent="0.25">
      <c r="BR3747" s="161"/>
    </row>
    <row r="3748" spans="70:70" x14ac:dyDescent="0.25">
      <c r="BR3748" s="161"/>
    </row>
    <row r="3749" spans="70:70" x14ac:dyDescent="0.25">
      <c r="BR3749" s="161"/>
    </row>
    <row r="3750" spans="70:70" x14ac:dyDescent="0.25">
      <c r="BR3750" s="161"/>
    </row>
    <row r="3751" spans="70:70" x14ac:dyDescent="0.25">
      <c r="BR3751" s="161"/>
    </row>
    <row r="3752" spans="70:70" x14ac:dyDescent="0.25">
      <c r="BR3752" s="161"/>
    </row>
    <row r="3753" spans="70:70" x14ac:dyDescent="0.25">
      <c r="BR3753" s="161"/>
    </row>
    <row r="3754" spans="70:70" x14ac:dyDescent="0.25">
      <c r="BR3754" s="161"/>
    </row>
    <row r="3755" spans="70:70" x14ac:dyDescent="0.25">
      <c r="BR3755" s="161"/>
    </row>
    <row r="3756" spans="70:70" x14ac:dyDescent="0.25">
      <c r="BR3756" s="161"/>
    </row>
    <row r="3757" spans="70:70" x14ac:dyDescent="0.25">
      <c r="BR3757" s="161"/>
    </row>
    <row r="3758" spans="70:70" x14ac:dyDescent="0.25">
      <c r="BR3758" s="161"/>
    </row>
    <row r="3759" spans="70:70" x14ac:dyDescent="0.25">
      <c r="BR3759" s="161"/>
    </row>
    <row r="3760" spans="70:70" x14ac:dyDescent="0.25">
      <c r="BR3760" s="161"/>
    </row>
    <row r="3761" spans="70:70" x14ac:dyDescent="0.25">
      <c r="BR3761" s="161"/>
    </row>
    <row r="3762" spans="70:70" x14ac:dyDescent="0.25">
      <c r="BR3762" s="161"/>
    </row>
    <row r="3763" spans="70:70" x14ac:dyDescent="0.25">
      <c r="BR3763" s="161"/>
    </row>
    <row r="3764" spans="70:70" x14ac:dyDescent="0.25">
      <c r="BR3764" s="161"/>
    </row>
    <row r="3765" spans="70:70" x14ac:dyDescent="0.25">
      <c r="BR3765" s="161"/>
    </row>
    <row r="3766" spans="70:70" x14ac:dyDescent="0.25">
      <c r="BR3766" s="161"/>
    </row>
    <row r="3767" spans="70:70" x14ac:dyDescent="0.25">
      <c r="BR3767" s="161"/>
    </row>
    <row r="3768" spans="70:70" x14ac:dyDescent="0.25">
      <c r="BR3768" s="161"/>
    </row>
    <row r="3769" spans="70:70" x14ac:dyDescent="0.25">
      <c r="BR3769" s="161"/>
    </row>
    <row r="3770" spans="70:70" x14ac:dyDescent="0.25">
      <c r="BR3770" s="161"/>
    </row>
    <row r="3771" spans="70:70" x14ac:dyDescent="0.25">
      <c r="BR3771" s="161"/>
    </row>
    <row r="3772" spans="70:70" x14ac:dyDescent="0.25">
      <c r="BR3772" s="161"/>
    </row>
    <row r="3773" spans="70:70" x14ac:dyDescent="0.25">
      <c r="BR3773" s="161"/>
    </row>
    <row r="3774" spans="70:70" x14ac:dyDescent="0.25">
      <c r="BR3774" s="161"/>
    </row>
    <row r="3775" spans="70:70" x14ac:dyDescent="0.25">
      <c r="BR3775" s="161"/>
    </row>
    <row r="3776" spans="70:70" x14ac:dyDescent="0.25">
      <c r="BR3776" s="161"/>
    </row>
    <row r="3777" spans="70:70" x14ac:dyDescent="0.25">
      <c r="BR3777" s="161"/>
    </row>
    <row r="3778" spans="70:70" x14ac:dyDescent="0.25">
      <c r="BR3778" s="161"/>
    </row>
    <row r="3779" spans="70:70" x14ac:dyDescent="0.25">
      <c r="BR3779" s="161"/>
    </row>
    <row r="3780" spans="70:70" x14ac:dyDescent="0.25">
      <c r="BR3780" s="161"/>
    </row>
    <row r="3781" spans="70:70" x14ac:dyDescent="0.25">
      <c r="BR3781" s="161"/>
    </row>
    <row r="3782" spans="70:70" x14ac:dyDescent="0.25">
      <c r="BR3782" s="161"/>
    </row>
    <row r="3783" spans="70:70" x14ac:dyDescent="0.25">
      <c r="BR3783" s="161"/>
    </row>
    <row r="3784" spans="70:70" x14ac:dyDescent="0.25">
      <c r="BR3784" s="161"/>
    </row>
    <row r="3785" spans="70:70" x14ac:dyDescent="0.25">
      <c r="BR3785" s="161"/>
    </row>
    <row r="3786" spans="70:70" x14ac:dyDescent="0.25">
      <c r="BR3786" s="161"/>
    </row>
    <row r="3787" spans="70:70" x14ac:dyDescent="0.25">
      <c r="BR3787" s="161"/>
    </row>
    <row r="3788" spans="70:70" x14ac:dyDescent="0.25">
      <c r="BR3788" s="161"/>
    </row>
    <row r="3789" spans="70:70" x14ac:dyDescent="0.25">
      <c r="BR3789" s="161"/>
    </row>
    <row r="3790" spans="70:70" x14ac:dyDescent="0.25">
      <c r="BR3790" s="161"/>
    </row>
    <row r="3791" spans="70:70" x14ac:dyDescent="0.25">
      <c r="BR3791" s="161"/>
    </row>
    <row r="3792" spans="70:70" x14ac:dyDescent="0.25">
      <c r="BR3792" s="161"/>
    </row>
    <row r="3793" spans="70:70" x14ac:dyDescent="0.25">
      <c r="BR3793" s="161"/>
    </row>
    <row r="3794" spans="70:70" x14ac:dyDescent="0.25">
      <c r="BR3794" s="161"/>
    </row>
    <row r="3795" spans="70:70" x14ac:dyDescent="0.25">
      <c r="BR3795" s="161"/>
    </row>
    <row r="3796" spans="70:70" x14ac:dyDescent="0.25">
      <c r="BR3796" s="161"/>
    </row>
    <row r="3797" spans="70:70" x14ac:dyDescent="0.25">
      <c r="BR3797" s="161"/>
    </row>
    <row r="3798" spans="70:70" x14ac:dyDescent="0.25">
      <c r="BR3798" s="161"/>
    </row>
    <row r="3799" spans="70:70" x14ac:dyDescent="0.25">
      <c r="BR3799" s="161"/>
    </row>
    <row r="3800" spans="70:70" x14ac:dyDescent="0.25">
      <c r="BR3800" s="161"/>
    </row>
    <row r="3801" spans="70:70" x14ac:dyDescent="0.25">
      <c r="BR3801" s="161"/>
    </row>
    <row r="3802" spans="70:70" x14ac:dyDescent="0.25">
      <c r="BR3802" s="161"/>
    </row>
    <row r="3803" spans="70:70" x14ac:dyDescent="0.25">
      <c r="BR3803" s="161"/>
    </row>
    <row r="3804" spans="70:70" x14ac:dyDescent="0.25">
      <c r="BR3804" s="161"/>
    </row>
    <row r="3805" spans="70:70" x14ac:dyDescent="0.25">
      <c r="BR3805" s="161"/>
    </row>
    <row r="3806" spans="70:70" x14ac:dyDescent="0.25">
      <c r="BR3806" s="161"/>
    </row>
    <row r="3807" spans="70:70" x14ac:dyDescent="0.25">
      <c r="BR3807" s="161"/>
    </row>
    <row r="3808" spans="70:70" x14ac:dyDescent="0.25">
      <c r="BR3808" s="161"/>
    </row>
    <row r="3809" spans="70:70" x14ac:dyDescent="0.25">
      <c r="BR3809" s="161"/>
    </row>
    <row r="3810" spans="70:70" x14ac:dyDescent="0.25">
      <c r="BR3810" s="161"/>
    </row>
    <row r="3811" spans="70:70" x14ac:dyDescent="0.25">
      <c r="BR3811" s="161"/>
    </row>
    <row r="3812" spans="70:70" x14ac:dyDescent="0.25">
      <c r="BR3812" s="161"/>
    </row>
    <row r="3813" spans="70:70" x14ac:dyDescent="0.25">
      <c r="BR3813" s="161"/>
    </row>
    <row r="3814" spans="70:70" x14ac:dyDescent="0.25">
      <c r="BR3814" s="161"/>
    </row>
    <row r="3815" spans="70:70" x14ac:dyDescent="0.25">
      <c r="BR3815" s="161"/>
    </row>
    <row r="3816" spans="70:70" x14ac:dyDescent="0.25">
      <c r="BR3816" s="161"/>
    </row>
    <row r="3817" spans="70:70" x14ac:dyDescent="0.25">
      <c r="BR3817" s="161"/>
    </row>
    <row r="3818" spans="70:70" x14ac:dyDescent="0.25">
      <c r="BR3818" s="161"/>
    </row>
    <row r="3819" spans="70:70" x14ac:dyDescent="0.25">
      <c r="BR3819" s="161"/>
    </row>
    <row r="3820" spans="70:70" x14ac:dyDescent="0.25">
      <c r="BR3820" s="161"/>
    </row>
    <row r="3821" spans="70:70" x14ac:dyDescent="0.25">
      <c r="BR3821" s="161"/>
    </row>
    <row r="3822" spans="70:70" x14ac:dyDescent="0.25">
      <c r="BR3822" s="161"/>
    </row>
    <row r="3823" spans="70:70" x14ac:dyDescent="0.25">
      <c r="BR3823" s="161"/>
    </row>
    <row r="3824" spans="70:70" x14ac:dyDescent="0.25">
      <c r="BR3824" s="161"/>
    </row>
    <row r="3825" spans="70:70" x14ac:dyDescent="0.25">
      <c r="BR3825" s="161"/>
    </row>
    <row r="3826" spans="70:70" x14ac:dyDescent="0.25">
      <c r="BR3826" s="161"/>
    </row>
    <row r="3827" spans="70:70" x14ac:dyDescent="0.25">
      <c r="BR3827" s="161"/>
    </row>
    <row r="3828" spans="70:70" x14ac:dyDescent="0.25">
      <c r="BR3828" s="161"/>
    </row>
    <row r="3829" spans="70:70" x14ac:dyDescent="0.25">
      <c r="BR3829" s="161"/>
    </row>
    <row r="3830" spans="70:70" x14ac:dyDescent="0.25">
      <c r="BR3830" s="161"/>
    </row>
    <row r="3831" spans="70:70" x14ac:dyDescent="0.25">
      <c r="BR3831" s="161"/>
    </row>
    <row r="3832" spans="70:70" x14ac:dyDescent="0.25">
      <c r="BR3832" s="161"/>
    </row>
    <row r="3833" spans="70:70" x14ac:dyDescent="0.25">
      <c r="BR3833" s="161"/>
    </row>
    <row r="3834" spans="70:70" x14ac:dyDescent="0.25">
      <c r="BR3834" s="161"/>
    </row>
    <row r="3835" spans="70:70" x14ac:dyDescent="0.25">
      <c r="BR3835" s="161"/>
    </row>
    <row r="3836" spans="70:70" x14ac:dyDescent="0.25">
      <c r="BR3836" s="161"/>
    </row>
    <row r="3837" spans="70:70" x14ac:dyDescent="0.25">
      <c r="BR3837" s="161"/>
    </row>
    <row r="3838" spans="70:70" x14ac:dyDescent="0.25">
      <c r="BR3838" s="161"/>
    </row>
    <row r="3839" spans="70:70" x14ac:dyDescent="0.25">
      <c r="BR3839" s="161"/>
    </row>
    <row r="3840" spans="70:70" x14ac:dyDescent="0.25">
      <c r="BR3840" s="161"/>
    </row>
    <row r="3841" spans="70:70" x14ac:dyDescent="0.25">
      <c r="BR3841" s="161"/>
    </row>
    <row r="3842" spans="70:70" x14ac:dyDescent="0.25">
      <c r="BR3842" s="161"/>
    </row>
    <row r="3843" spans="70:70" x14ac:dyDescent="0.25">
      <c r="BR3843" s="161"/>
    </row>
    <row r="3844" spans="70:70" x14ac:dyDescent="0.25">
      <c r="BR3844" s="161"/>
    </row>
    <row r="3845" spans="70:70" x14ac:dyDescent="0.25">
      <c r="BR3845" s="161"/>
    </row>
    <row r="3846" spans="70:70" x14ac:dyDescent="0.25">
      <c r="BR3846" s="161"/>
    </row>
    <row r="3847" spans="70:70" x14ac:dyDescent="0.25">
      <c r="BR3847" s="161"/>
    </row>
    <row r="3848" spans="70:70" x14ac:dyDescent="0.25">
      <c r="BR3848" s="161"/>
    </row>
    <row r="3849" spans="70:70" x14ac:dyDescent="0.25">
      <c r="BR3849" s="161"/>
    </row>
    <row r="3850" spans="70:70" x14ac:dyDescent="0.25">
      <c r="BR3850" s="161"/>
    </row>
    <row r="3851" spans="70:70" x14ac:dyDescent="0.25">
      <c r="BR3851" s="161"/>
    </row>
    <row r="3852" spans="70:70" x14ac:dyDescent="0.25">
      <c r="BR3852" s="161"/>
    </row>
    <row r="3853" spans="70:70" x14ac:dyDescent="0.25">
      <c r="BR3853" s="161"/>
    </row>
    <row r="3854" spans="70:70" x14ac:dyDescent="0.25">
      <c r="BR3854" s="161"/>
    </row>
    <row r="3855" spans="70:70" x14ac:dyDescent="0.25">
      <c r="BR3855" s="161"/>
    </row>
    <row r="3856" spans="70:70" x14ac:dyDescent="0.25">
      <c r="BR3856" s="161"/>
    </row>
    <row r="3857" spans="70:70" x14ac:dyDescent="0.25">
      <c r="BR3857" s="161"/>
    </row>
    <row r="3858" spans="70:70" x14ac:dyDescent="0.25">
      <c r="BR3858" s="161"/>
    </row>
    <row r="3859" spans="70:70" x14ac:dyDescent="0.25">
      <c r="BR3859" s="161"/>
    </row>
    <row r="3860" spans="70:70" x14ac:dyDescent="0.25">
      <c r="BR3860" s="161"/>
    </row>
    <row r="3861" spans="70:70" x14ac:dyDescent="0.25">
      <c r="BR3861" s="161"/>
    </row>
    <row r="3862" spans="70:70" x14ac:dyDescent="0.25">
      <c r="BR3862" s="161"/>
    </row>
    <row r="3863" spans="70:70" x14ac:dyDescent="0.25">
      <c r="BR3863" s="161"/>
    </row>
    <row r="3864" spans="70:70" x14ac:dyDescent="0.25">
      <c r="BR3864" s="161"/>
    </row>
    <row r="3865" spans="70:70" x14ac:dyDescent="0.25">
      <c r="BR3865" s="161"/>
    </row>
    <row r="3866" spans="70:70" x14ac:dyDescent="0.25">
      <c r="BR3866" s="161"/>
    </row>
    <row r="3867" spans="70:70" x14ac:dyDescent="0.25">
      <c r="BR3867" s="161"/>
    </row>
    <row r="3868" spans="70:70" x14ac:dyDescent="0.25">
      <c r="BR3868" s="161"/>
    </row>
    <row r="3869" spans="70:70" x14ac:dyDescent="0.25">
      <c r="BR3869" s="161"/>
    </row>
    <row r="3870" spans="70:70" x14ac:dyDescent="0.25">
      <c r="BR3870" s="161"/>
    </row>
    <row r="3871" spans="70:70" x14ac:dyDescent="0.25">
      <c r="BR3871" s="161"/>
    </row>
    <row r="3872" spans="70:70" x14ac:dyDescent="0.25">
      <c r="BR3872" s="161"/>
    </row>
    <row r="3873" spans="70:70" x14ac:dyDescent="0.25">
      <c r="BR3873" s="161"/>
    </row>
    <row r="3874" spans="70:70" x14ac:dyDescent="0.25">
      <c r="BR3874" s="161"/>
    </row>
    <row r="3875" spans="70:70" x14ac:dyDescent="0.25">
      <c r="BR3875" s="161"/>
    </row>
    <row r="3876" spans="70:70" x14ac:dyDescent="0.25">
      <c r="BR3876" s="161"/>
    </row>
    <row r="3877" spans="70:70" x14ac:dyDescent="0.25">
      <c r="BR3877" s="161"/>
    </row>
    <row r="3878" spans="70:70" x14ac:dyDescent="0.25">
      <c r="BR3878" s="161"/>
    </row>
    <row r="3879" spans="70:70" x14ac:dyDescent="0.25">
      <c r="BR3879" s="161"/>
    </row>
    <row r="3880" spans="70:70" x14ac:dyDescent="0.25">
      <c r="BR3880" s="161"/>
    </row>
    <row r="3881" spans="70:70" x14ac:dyDescent="0.25">
      <c r="BR3881" s="161"/>
    </row>
    <row r="3882" spans="70:70" x14ac:dyDescent="0.25">
      <c r="BR3882" s="161"/>
    </row>
    <row r="3883" spans="70:70" x14ac:dyDescent="0.25">
      <c r="BR3883" s="161"/>
    </row>
    <row r="3884" spans="70:70" x14ac:dyDescent="0.25">
      <c r="BR3884" s="161"/>
    </row>
    <row r="3885" spans="70:70" x14ac:dyDescent="0.25">
      <c r="BR3885" s="161"/>
    </row>
    <row r="3886" spans="70:70" x14ac:dyDescent="0.25">
      <c r="BR3886" s="161"/>
    </row>
    <row r="3887" spans="70:70" x14ac:dyDescent="0.25">
      <c r="BR3887" s="161"/>
    </row>
    <row r="3888" spans="70:70" x14ac:dyDescent="0.25">
      <c r="BR3888" s="161"/>
    </row>
    <row r="3889" spans="70:70" x14ac:dyDescent="0.25">
      <c r="BR3889" s="161"/>
    </row>
    <row r="3890" spans="70:70" x14ac:dyDescent="0.25">
      <c r="BR3890" s="161"/>
    </row>
    <row r="3891" spans="70:70" x14ac:dyDescent="0.25">
      <c r="BR3891" s="161"/>
    </row>
    <row r="3892" spans="70:70" x14ac:dyDescent="0.25">
      <c r="BR3892" s="161"/>
    </row>
    <row r="3893" spans="70:70" x14ac:dyDescent="0.25">
      <c r="BR3893" s="161"/>
    </row>
    <row r="3894" spans="70:70" x14ac:dyDescent="0.25">
      <c r="BR3894" s="161"/>
    </row>
    <row r="3895" spans="70:70" x14ac:dyDescent="0.25">
      <c r="BR3895" s="161"/>
    </row>
    <row r="3896" spans="70:70" x14ac:dyDescent="0.25">
      <c r="BR3896" s="161"/>
    </row>
    <row r="3897" spans="70:70" x14ac:dyDescent="0.25">
      <c r="BR3897" s="161"/>
    </row>
    <row r="3898" spans="70:70" x14ac:dyDescent="0.25">
      <c r="BR3898" s="161"/>
    </row>
    <row r="3899" spans="70:70" x14ac:dyDescent="0.25">
      <c r="BR3899" s="161"/>
    </row>
    <row r="3900" spans="70:70" x14ac:dyDescent="0.25">
      <c r="BR3900" s="161"/>
    </row>
    <row r="3901" spans="70:70" x14ac:dyDescent="0.25">
      <c r="BR3901" s="161"/>
    </row>
    <row r="3902" spans="70:70" x14ac:dyDescent="0.25">
      <c r="BR3902" s="161"/>
    </row>
    <row r="3903" spans="70:70" x14ac:dyDescent="0.25">
      <c r="BR3903" s="161"/>
    </row>
    <row r="3904" spans="70:70" x14ac:dyDescent="0.25">
      <c r="BR3904" s="161"/>
    </row>
    <row r="3905" spans="70:70" x14ac:dyDescent="0.25">
      <c r="BR3905" s="161"/>
    </row>
    <row r="3906" spans="70:70" x14ac:dyDescent="0.25">
      <c r="BR3906" s="161"/>
    </row>
    <row r="3907" spans="70:70" x14ac:dyDescent="0.25">
      <c r="BR3907" s="161"/>
    </row>
    <row r="3908" spans="70:70" x14ac:dyDescent="0.25">
      <c r="BR3908" s="161"/>
    </row>
    <row r="3909" spans="70:70" x14ac:dyDescent="0.25">
      <c r="BR3909" s="161"/>
    </row>
    <row r="3910" spans="70:70" x14ac:dyDescent="0.25">
      <c r="BR3910" s="161"/>
    </row>
    <row r="3911" spans="70:70" x14ac:dyDescent="0.25">
      <c r="BR3911" s="161"/>
    </row>
    <row r="3912" spans="70:70" x14ac:dyDescent="0.25">
      <c r="BR3912" s="161"/>
    </row>
    <row r="3913" spans="70:70" x14ac:dyDescent="0.25">
      <c r="BR3913" s="161"/>
    </row>
    <row r="3914" spans="70:70" x14ac:dyDescent="0.25">
      <c r="BR3914" s="161"/>
    </row>
    <row r="3915" spans="70:70" x14ac:dyDescent="0.25">
      <c r="BR3915" s="161"/>
    </row>
    <row r="3916" spans="70:70" x14ac:dyDescent="0.25">
      <c r="BR3916" s="161"/>
    </row>
    <row r="3917" spans="70:70" x14ac:dyDescent="0.25">
      <c r="BR3917" s="161"/>
    </row>
    <row r="3918" spans="70:70" x14ac:dyDescent="0.25">
      <c r="BR3918" s="161"/>
    </row>
    <row r="3919" spans="70:70" x14ac:dyDescent="0.25">
      <c r="BR3919" s="161"/>
    </row>
    <row r="3920" spans="70:70" x14ac:dyDescent="0.25">
      <c r="BR3920" s="161"/>
    </row>
    <row r="3921" spans="70:70" x14ac:dyDescent="0.25">
      <c r="BR3921" s="161"/>
    </row>
    <row r="3922" spans="70:70" x14ac:dyDescent="0.25">
      <c r="BR3922" s="161"/>
    </row>
    <row r="3923" spans="70:70" x14ac:dyDescent="0.25">
      <c r="BR3923" s="161"/>
    </row>
    <row r="3924" spans="70:70" x14ac:dyDescent="0.25">
      <c r="BR3924" s="161"/>
    </row>
    <row r="3925" spans="70:70" x14ac:dyDescent="0.25">
      <c r="BR3925" s="161"/>
    </row>
    <row r="3926" spans="70:70" x14ac:dyDescent="0.25">
      <c r="BR3926" s="161"/>
    </row>
    <row r="3927" spans="70:70" x14ac:dyDescent="0.25">
      <c r="BR3927" s="161"/>
    </row>
    <row r="3928" spans="70:70" x14ac:dyDescent="0.25">
      <c r="BR3928" s="161"/>
    </row>
    <row r="3929" spans="70:70" x14ac:dyDescent="0.25">
      <c r="BR3929" s="161"/>
    </row>
    <row r="3930" spans="70:70" x14ac:dyDescent="0.25">
      <c r="BR3930" s="161"/>
    </row>
    <row r="3931" spans="70:70" x14ac:dyDescent="0.25">
      <c r="BR3931" s="161"/>
    </row>
    <row r="3932" spans="70:70" x14ac:dyDescent="0.25">
      <c r="BR3932" s="161"/>
    </row>
    <row r="3933" spans="70:70" x14ac:dyDescent="0.25">
      <c r="BR3933" s="161"/>
    </row>
    <row r="3934" spans="70:70" x14ac:dyDescent="0.25">
      <c r="BR3934" s="161"/>
    </row>
    <row r="3935" spans="70:70" x14ac:dyDescent="0.25">
      <c r="BR3935" s="161"/>
    </row>
    <row r="3936" spans="70:70" x14ac:dyDescent="0.25">
      <c r="BR3936" s="161"/>
    </row>
    <row r="3937" spans="70:70" x14ac:dyDescent="0.25">
      <c r="BR3937" s="161"/>
    </row>
    <row r="3938" spans="70:70" x14ac:dyDescent="0.25">
      <c r="BR3938" s="161"/>
    </row>
    <row r="3939" spans="70:70" x14ac:dyDescent="0.25">
      <c r="BR3939" s="161"/>
    </row>
    <row r="3940" spans="70:70" x14ac:dyDescent="0.25">
      <c r="BR3940" s="161"/>
    </row>
    <row r="3941" spans="70:70" x14ac:dyDescent="0.25">
      <c r="BR3941" s="161"/>
    </row>
    <row r="3942" spans="70:70" x14ac:dyDescent="0.25">
      <c r="BR3942" s="161"/>
    </row>
    <row r="3943" spans="70:70" x14ac:dyDescent="0.25">
      <c r="BR3943" s="161"/>
    </row>
    <row r="3944" spans="70:70" x14ac:dyDescent="0.25">
      <c r="BR3944" s="161"/>
    </row>
    <row r="3945" spans="70:70" x14ac:dyDescent="0.25">
      <c r="BR3945" s="161"/>
    </row>
    <row r="3946" spans="70:70" x14ac:dyDescent="0.25">
      <c r="BR3946" s="161"/>
    </row>
    <row r="3947" spans="70:70" x14ac:dyDescent="0.25">
      <c r="BR3947" s="161"/>
    </row>
    <row r="3948" spans="70:70" x14ac:dyDescent="0.25">
      <c r="BR3948" s="161"/>
    </row>
    <row r="3949" spans="70:70" x14ac:dyDescent="0.25">
      <c r="BR3949" s="161"/>
    </row>
    <row r="3950" spans="70:70" x14ac:dyDescent="0.25">
      <c r="BR3950" s="161"/>
    </row>
    <row r="3951" spans="70:70" x14ac:dyDescent="0.25">
      <c r="BR3951" s="161"/>
    </row>
    <row r="3952" spans="70:70" x14ac:dyDescent="0.25">
      <c r="BR3952" s="161"/>
    </row>
    <row r="3953" spans="70:70" x14ac:dyDescent="0.25">
      <c r="BR3953" s="161"/>
    </row>
    <row r="3954" spans="70:70" x14ac:dyDescent="0.25">
      <c r="BR3954" s="161"/>
    </row>
    <row r="3955" spans="70:70" x14ac:dyDescent="0.25">
      <c r="BR3955" s="161"/>
    </row>
    <row r="3956" spans="70:70" x14ac:dyDescent="0.25">
      <c r="BR3956" s="161"/>
    </row>
    <row r="3957" spans="70:70" x14ac:dyDescent="0.25">
      <c r="BR3957" s="161"/>
    </row>
    <row r="3958" spans="70:70" x14ac:dyDescent="0.25">
      <c r="BR3958" s="161"/>
    </row>
    <row r="3959" spans="70:70" x14ac:dyDescent="0.25">
      <c r="BR3959" s="161"/>
    </row>
    <row r="3960" spans="70:70" x14ac:dyDescent="0.25">
      <c r="BR3960" s="161"/>
    </row>
    <row r="3961" spans="70:70" x14ac:dyDescent="0.25">
      <c r="BR3961" s="161"/>
    </row>
    <row r="3962" spans="70:70" x14ac:dyDescent="0.25">
      <c r="BR3962" s="161"/>
    </row>
    <row r="3963" spans="70:70" x14ac:dyDescent="0.25">
      <c r="BR3963" s="161"/>
    </row>
    <row r="3964" spans="70:70" x14ac:dyDescent="0.25">
      <c r="BR3964" s="161"/>
    </row>
    <row r="3965" spans="70:70" x14ac:dyDescent="0.25">
      <c r="BR3965" s="161"/>
    </row>
    <row r="3966" spans="70:70" x14ac:dyDescent="0.25">
      <c r="BR3966" s="161"/>
    </row>
    <row r="3967" spans="70:70" x14ac:dyDescent="0.25">
      <c r="BR3967" s="161"/>
    </row>
    <row r="3968" spans="70:70" x14ac:dyDescent="0.25">
      <c r="BR3968" s="161"/>
    </row>
    <row r="3969" spans="70:70" x14ac:dyDescent="0.25">
      <c r="BR3969" s="161"/>
    </row>
    <row r="3970" spans="70:70" x14ac:dyDescent="0.25">
      <c r="BR3970" s="161"/>
    </row>
    <row r="3971" spans="70:70" x14ac:dyDescent="0.25">
      <c r="BR3971" s="161"/>
    </row>
    <row r="3972" spans="70:70" x14ac:dyDescent="0.25">
      <c r="BR3972" s="161"/>
    </row>
    <row r="3973" spans="70:70" x14ac:dyDescent="0.25">
      <c r="BR3973" s="161"/>
    </row>
    <row r="3974" spans="70:70" x14ac:dyDescent="0.25">
      <c r="BR3974" s="161"/>
    </row>
    <row r="3975" spans="70:70" x14ac:dyDescent="0.25">
      <c r="BR3975" s="161"/>
    </row>
    <row r="3976" spans="70:70" x14ac:dyDescent="0.25">
      <c r="BR3976" s="161"/>
    </row>
    <row r="3977" spans="70:70" x14ac:dyDescent="0.25">
      <c r="BR3977" s="161"/>
    </row>
    <row r="3978" spans="70:70" x14ac:dyDescent="0.25">
      <c r="BR3978" s="161"/>
    </row>
    <row r="3979" spans="70:70" x14ac:dyDescent="0.25">
      <c r="BR3979" s="161"/>
    </row>
    <row r="3980" spans="70:70" x14ac:dyDescent="0.25">
      <c r="BR3980" s="161"/>
    </row>
    <row r="3981" spans="70:70" x14ac:dyDescent="0.25">
      <c r="BR3981" s="161"/>
    </row>
    <row r="3982" spans="70:70" x14ac:dyDescent="0.25">
      <c r="BR3982" s="161"/>
    </row>
    <row r="3983" spans="70:70" x14ac:dyDescent="0.25">
      <c r="BR3983" s="161"/>
    </row>
    <row r="3984" spans="70:70" x14ac:dyDescent="0.25">
      <c r="BR3984" s="161"/>
    </row>
    <row r="3985" spans="70:70" x14ac:dyDescent="0.25">
      <c r="BR3985" s="161"/>
    </row>
    <row r="3986" spans="70:70" x14ac:dyDescent="0.25">
      <c r="BR3986" s="161"/>
    </row>
    <row r="3987" spans="70:70" x14ac:dyDescent="0.25">
      <c r="BR3987" s="161"/>
    </row>
    <row r="3988" spans="70:70" x14ac:dyDescent="0.25">
      <c r="BR3988" s="161"/>
    </row>
    <row r="3989" spans="70:70" x14ac:dyDescent="0.25">
      <c r="BR3989" s="161"/>
    </row>
    <row r="3990" spans="70:70" x14ac:dyDescent="0.25">
      <c r="BR3990" s="161"/>
    </row>
    <row r="3991" spans="70:70" x14ac:dyDescent="0.25">
      <c r="BR3991" s="161"/>
    </row>
    <row r="3992" spans="70:70" x14ac:dyDescent="0.25">
      <c r="BR3992" s="161"/>
    </row>
    <row r="3993" spans="70:70" x14ac:dyDescent="0.25">
      <c r="BR3993" s="161"/>
    </row>
    <row r="3994" spans="70:70" x14ac:dyDescent="0.25">
      <c r="BR3994" s="161"/>
    </row>
    <row r="3995" spans="70:70" x14ac:dyDescent="0.25">
      <c r="BR3995" s="161"/>
    </row>
    <row r="3996" spans="70:70" x14ac:dyDescent="0.25">
      <c r="BR3996" s="161"/>
    </row>
    <row r="3997" spans="70:70" x14ac:dyDescent="0.25">
      <c r="BR3997" s="161"/>
    </row>
    <row r="3998" spans="70:70" x14ac:dyDescent="0.25">
      <c r="BR3998" s="161"/>
    </row>
    <row r="3999" spans="70:70" x14ac:dyDescent="0.25">
      <c r="BR3999" s="161"/>
    </row>
    <row r="4000" spans="70:70" x14ac:dyDescent="0.25">
      <c r="BR4000" s="161"/>
    </row>
    <row r="4001" spans="70:70" x14ac:dyDescent="0.25">
      <c r="BR4001" s="161"/>
    </row>
    <row r="4002" spans="70:70" x14ac:dyDescent="0.25">
      <c r="BR4002" s="161"/>
    </row>
    <row r="4003" spans="70:70" x14ac:dyDescent="0.25">
      <c r="BR4003" s="161"/>
    </row>
    <row r="4004" spans="70:70" x14ac:dyDescent="0.25">
      <c r="BR4004" s="161"/>
    </row>
    <row r="4005" spans="70:70" x14ac:dyDescent="0.25">
      <c r="BR4005" s="161"/>
    </row>
    <row r="4006" spans="70:70" x14ac:dyDescent="0.25">
      <c r="BR4006" s="161"/>
    </row>
    <row r="4007" spans="70:70" x14ac:dyDescent="0.25">
      <c r="BR4007" s="161"/>
    </row>
    <row r="4008" spans="70:70" x14ac:dyDescent="0.25">
      <c r="BR4008" s="161"/>
    </row>
    <row r="4009" spans="70:70" x14ac:dyDescent="0.25">
      <c r="BR4009" s="161"/>
    </row>
    <row r="4010" spans="70:70" x14ac:dyDescent="0.25">
      <c r="BR4010" s="161"/>
    </row>
    <row r="4011" spans="70:70" x14ac:dyDescent="0.25">
      <c r="BR4011" s="161"/>
    </row>
    <row r="4012" spans="70:70" x14ac:dyDescent="0.25">
      <c r="BR4012" s="161"/>
    </row>
    <row r="4013" spans="70:70" x14ac:dyDescent="0.25">
      <c r="BR4013" s="161"/>
    </row>
    <row r="4014" spans="70:70" x14ac:dyDescent="0.25">
      <c r="BR4014" s="161"/>
    </row>
    <row r="4015" spans="70:70" x14ac:dyDescent="0.25">
      <c r="BR4015" s="161"/>
    </row>
    <row r="4016" spans="70:70" x14ac:dyDescent="0.25">
      <c r="BR4016" s="161"/>
    </row>
    <row r="4017" spans="70:70" x14ac:dyDescent="0.25">
      <c r="BR4017" s="161"/>
    </row>
    <row r="4018" spans="70:70" x14ac:dyDescent="0.25">
      <c r="BR4018" s="161"/>
    </row>
    <row r="4019" spans="70:70" x14ac:dyDescent="0.25">
      <c r="BR4019" s="161"/>
    </row>
    <row r="4020" spans="70:70" x14ac:dyDescent="0.25">
      <c r="BR4020" s="161"/>
    </row>
    <row r="4021" spans="70:70" x14ac:dyDescent="0.25">
      <c r="BR4021" s="161"/>
    </row>
    <row r="4022" spans="70:70" x14ac:dyDescent="0.25">
      <c r="BR4022" s="161"/>
    </row>
    <row r="4023" spans="70:70" x14ac:dyDescent="0.25">
      <c r="BR4023" s="161"/>
    </row>
    <row r="4024" spans="70:70" x14ac:dyDescent="0.25">
      <c r="BR4024" s="161"/>
    </row>
    <row r="4025" spans="70:70" x14ac:dyDescent="0.25">
      <c r="BR4025" s="161"/>
    </row>
    <row r="4026" spans="70:70" x14ac:dyDescent="0.25">
      <c r="BR4026" s="161"/>
    </row>
    <row r="4027" spans="70:70" x14ac:dyDescent="0.25">
      <c r="BR4027" s="161"/>
    </row>
    <row r="4028" spans="70:70" x14ac:dyDescent="0.25">
      <c r="BR4028" s="161"/>
    </row>
    <row r="4029" spans="70:70" x14ac:dyDescent="0.25">
      <c r="BR4029" s="161"/>
    </row>
    <row r="4030" spans="70:70" x14ac:dyDescent="0.25">
      <c r="BR4030" s="161"/>
    </row>
    <row r="4031" spans="70:70" x14ac:dyDescent="0.25">
      <c r="BR4031" s="161"/>
    </row>
    <row r="4032" spans="70:70" x14ac:dyDescent="0.25">
      <c r="BR4032" s="161"/>
    </row>
    <row r="4033" spans="70:70" x14ac:dyDescent="0.25">
      <c r="BR4033" s="161"/>
    </row>
    <row r="4034" spans="70:70" x14ac:dyDescent="0.25">
      <c r="BR4034" s="161"/>
    </row>
    <row r="4035" spans="70:70" x14ac:dyDescent="0.25">
      <c r="BR4035" s="161"/>
    </row>
    <row r="4036" spans="70:70" x14ac:dyDescent="0.25">
      <c r="BR4036" s="161"/>
    </row>
    <row r="4037" spans="70:70" x14ac:dyDescent="0.25">
      <c r="BR4037" s="161"/>
    </row>
    <row r="4038" spans="70:70" x14ac:dyDescent="0.25">
      <c r="BR4038" s="161"/>
    </row>
    <row r="4039" spans="70:70" x14ac:dyDescent="0.25">
      <c r="BR4039" s="161"/>
    </row>
    <row r="4040" spans="70:70" x14ac:dyDescent="0.25">
      <c r="BR4040" s="161"/>
    </row>
    <row r="4041" spans="70:70" x14ac:dyDescent="0.25">
      <c r="BR4041" s="161"/>
    </row>
    <row r="4042" spans="70:70" x14ac:dyDescent="0.25">
      <c r="BR4042" s="161"/>
    </row>
    <row r="4043" spans="70:70" x14ac:dyDescent="0.25">
      <c r="BR4043" s="161"/>
    </row>
    <row r="4044" spans="70:70" x14ac:dyDescent="0.25">
      <c r="BR4044" s="161"/>
    </row>
    <row r="4045" spans="70:70" x14ac:dyDescent="0.25">
      <c r="BR4045" s="161"/>
    </row>
    <row r="4046" spans="70:70" x14ac:dyDescent="0.25">
      <c r="BR4046" s="161"/>
    </row>
    <row r="4047" spans="70:70" x14ac:dyDescent="0.25">
      <c r="BR4047" s="161"/>
    </row>
    <row r="4048" spans="70:70" x14ac:dyDescent="0.25">
      <c r="BR4048" s="161"/>
    </row>
    <row r="4049" spans="70:70" x14ac:dyDescent="0.25">
      <c r="BR4049" s="161"/>
    </row>
    <row r="4050" spans="70:70" x14ac:dyDescent="0.25">
      <c r="BR4050" s="161"/>
    </row>
    <row r="4051" spans="70:70" x14ac:dyDescent="0.25">
      <c r="BR4051" s="161"/>
    </row>
    <row r="4052" spans="70:70" x14ac:dyDescent="0.25">
      <c r="BR4052" s="161"/>
    </row>
    <row r="4053" spans="70:70" x14ac:dyDescent="0.25">
      <c r="BR4053" s="161"/>
    </row>
    <row r="4054" spans="70:70" x14ac:dyDescent="0.25">
      <c r="BR4054" s="161"/>
    </row>
    <row r="4055" spans="70:70" x14ac:dyDescent="0.25">
      <c r="BR4055" s="161"/>
    </row>
    <row r="4056" spans="70:70" x14ac:dyDescent="0.25">
      <c r="BR4056" s="161"/>
    </row>
    <row r="4057" spans="70:70" x14ac:dyDescent="0.25">
      <c r="BR4057" s="161"/>
    </row>
    <row r="4058" spans="70:70" x14ac:dyDescent="0.25">
      <c r="BR4058" s="161"/>
    </row>
    <row r="4059" spans="70:70" x14ac:dyDescent="0.25">
      <c r="BR4059" s="161"/>
    </row>
    <row r="4060" spans="70:70" x14ac:dyDescent="0.25">
      <c r="BR4060" s="161"/>
    </row>
    <row r="4061" spans="70:70" x14ac:dyDescent="0.25">
      <c r="BR4061" s="161"/>
    </row>
    <row r="4062" spans="70:70" x14ac:dyDescent="0.25">
      <c r="BR4062" s="161"/>
    </row>
    <row r="4063" spans="70:70" x14ac:dyDescent="0.25">
      <c r="BR4063" s="161"/>
    </row>
    <row r="4064" spans="70:70" x14ac:dyDescent="0.25">
      <c r="BR4064" s="161"/>
    </row>
    <row r="4065" spans="70:70" x14ac:dyDescent="0.25">
      <c r="BR4065" s="161"/>
    </row>
    <row r="4066" spans="70:70" x14ac:dyDescent="0.25">
      <c r="BR4066" s="161"/>
    </row>
    <row r="4067" spans="70:70" x14ac:dyDescent="0.25">
      <c r="BR4067" s="161"/>
    </row>
    <row r="4068" spans="70:70" x14ac:dyDescent="0.25">
      <c r="BR4068" s="161"/>
    </row>
    <row r="4069" spans="70:70" x14ac:dyDescent="0.25">
      <c r="BR4069" s="161"/>
    </row>
    <row r="4070" spans="70:70" x14ac:dyDescent="0.25">
      <c r="BR4070" s="161"/>
    </row>
    <row r="4071" spans="70:70" x14ac:dyDescent="0.25">
      <c r="BR4071" s="161"/>
    </row>
    <row r="4072" spans="70:70" x14ac:dyDescent="0.25">
      <c r="BR4072" s="161"/>
    </row>
    <row r="4073" spans="70:70" x14ac:dyDescent="0.25">
      <c r="BR4073" s="161"/>
    </row>
    <row r="4074" spans="70:70" x14ac:dyDescent="0.25">
      <c r="BR4074" s="161"/>
    </row>
    <row r="4075" spans="70:70" x14ac:dyDescent="0.25">
      <c r="BR4075" s="161"/>
    </row>
    <row r="4076" spans="70:70" x14ac:dyDescent="0.25">
      <c r="BR4076" s="161"/>
    </row>
    <row r="4077" spans="70:70" x14ac:dyDescent="0.25">
      <c r="BR4077" s="161"/>
    </row>
    <row r="4078" spans="70:70" x14ac:dyDescent="0.25">
      <c r="BR4078" s="161"/>
    </row>
    <row r="4079" spans="70:70" x14ac:dyDescent="0.25">
      <c r="BR4079" s="161"/>
    </row>
    <row r="4080" spans="70:70" x14ac:dyDescent="0.25">
      <c r="BR4080" s="161"/>
    </row>
    <row r="4081" spans="70:70" x14ac:dyDescent="0.25">
      <c r="BR4081" s="161"/>
    </row>
    <row r="4082" spans="70:70" x14ac:dyDescent="0.25">
      <c r="BR4082" s="161"/>
    </row>
    <row r="4083" spans="70:70" x14ac:dyDescent="0.25">
      <c r="BR4083" s="161"/>
    </row>
    <row r="4084" spans="70:70" x14ac:dyDescent="0.25">
      <c r="BR4084" s="161"/>
    </row>
    <row r="4085" spans="70:70" x14ac:dyDescent="0.25">
      <c r="BR4085" s="161"/>
    </row>
    <row r="4086" spans="70:70" x14ac:dyDescent="0.25">
      <c r="BR4086" s="161"/>
    </row>
    <row r="4087" spans="70:70" x14ac:dyDescent="0.25">
      <c r="BR4087" s="161"/>
    </row>
    <row r="4088" spans="70:70" x14ac:dyDescent="0.25">
      <c r="BR4088" s="161"/>
    </row>
    <row r="4089" spans="70:70" x14ac:dyDescent="0.25">
      <c r="BR4089" s="161"/>
    </row>
    <row r="4090" spans="70:70" x14ac:dyDescent="0.25">
      <c r="BR4090" s="161"/>
    </row>
    <row r="4091" spans="70:70" x14ac:dyDescent="0.25">
      <c r="BR4091" s="161"/>
    </row>
    <row r="4092" spans="70:70" x14ac:dyDescent="0.25">
      <c r="BR4092" s="161"/>
    </row>
    <row r="4093" spans="70:70" x14ac:dyDescent="0.25">
      <c r="BR4093" s="161"/>
    </row>
    <row r="4094" spans="70:70" x14ac:dyDescent="0.25">
      <c r="BR4094" s="161"/>
    </row>
    <row r="4095" spans="70:70" x14ac:dyDescent="0.25">
      <c r="BR4095" s="161"/>
    </row>
    <row r="4096" spans="70:70" x14ac:dyDescent="0.25">
      <c r="BR4096" s="161"/>
    </row>
    <row r="4097" spans="70:70" x14ac:dyDescent="0.25">
      <c r="BR4097" s="161"/>
    </row>
    <row r="4098" spans="70:70" x14ac:dyDescent="0.25">
      <c r="BR4098" s="161"/>
    </row>
    <row r="4099" spans="70:70" x14ac:dyDescent="0.25">
      <c r="BR4099" s="161"/>
    </row>
    <row r="4100" spans="70:70" x14ac:dyDescent="0.25">
      <c r="BR4100" s="161"/>
    </row>
    <row r="4101" spans="70:70" x14ac:dyDescent="0.25">
      <c r="BR4101" s="161"/>
    </row>
    <row r="4102" spans="70:70" x14ac:dyDescent="0.25">
      <c r="BR4102" s="161"/>
    </row>
    <row r="4103" spans="70:70" x14ac:dyDescent="0.25">
      <c r="BR4103" s="161"/>
    </row>
    <row r="4104" spans="70:70" x14ac:dyDescent="0.25">
      <c r="BR4104" s="161"/>
    </row>
    <row r="4105" spans="70:70" x14ac:dyDescent="0.25">
      <c r="BR4105" s="161"/>
    </row>
    <row r="4106" spans="70:70" x14ac:dyDescent="0.25">
      <c r="BR4106" s="161"/>
    </row>
    <row r="4107" spans="70:70" x14ac:dyDescent="0.25">
      <c r="BR4107" s="161"/>
    </row>
    <row r="4108" spans="70:70" x14ac:dyDescent="0.25">
      <c r="BR4108" s="161"/>
    </row>
    <row r="4109" spans="70:70" x14ac:dyDescent="0.25">
      <c r="BR4109" s="161"/>
    </row>
    <row r="4110" spans="70:70" x14ac:dyDescent="0.25">
      <c r="BR4110" s="161"/>
    </row>
    <row r="4111" spans="70:70" x14ac:dyDescent="0.25">
      <c r="BR4111" s="161"/>
    </row>
    <row r="4112" spans="70:70" x14ac:dyDescent="0.25">
      <c r="BR4112" s="161"/>
    </row>
    <row r="4113" spans="70:70" x14ac:dyDescent="0.25">
      <c r="BR4113" s="161"/>
    </row>
    <row r="4114" spans="70:70" x14ac:dyDescent="0.25">
      <c r="BR4114" s="161"/>
    </row>
    <row r="4115" spans="70:70" x14ac:dyDescent="0.25">
      <c r="BR4115" s="161"/>
    </row>
    <row r="4116" spans="70:70" x14ac:dyDescent="0.25">
      <c r="BR4116" s="161"/>
    </row>
    <row r="4117" spans="70:70" x14ac:dyDescent="0.25">
      <c r="BR4117" s="161"/>
    </row>
    <row r="4118" spans="70:70" x14ac:dyDescent="0.25">
      <c r="BR4118" s="161"/>
    </row>
    <row r="4119" spans="70:70" x14ac:dyDescent="0.25">
      <c r="BR4119" s="161"/>
    </row>
    <row r="4120" spans="70:70" x14ac:dyDescent="0.25">
      <c r="BR4120" s="161"/>
    </row>
    <row r="4121" spans="70:70" x14ac:dyDescent="0.25">
      <c r="BR4121" s="161"/>
    </row>
    <row r="4122" spans="70:70" x14ac:dyDescent="0.25">
      <c r="BR4122" s="161"/>
    </row>
    <row r="4123" spans="70:70" x14ac:dyDescent="0.25">
      <c r="BR4123" s="161"/>
    </row>
    <row r="4124" spans="70:70" x14ac:dyDescent="0.25">
      <c r="BR4124" s="161"/>
    </row>
    <row r="4125" spans="70:70" x14ac:dyDescent="0.25">
      <c r="BR4125" s="161"/>
    </row>
    <row r="4126" spans="70:70" x14ac:dyDescent="0.25">
      <c r="BR4126" s="161"/>
    </row>
    <row r="4127" spans="70:70" x14ac:dyDescent="0.25">
      <c r="BR4127" s="161"/>
    </row>
    <row r="4128" spans="70:70" x14ac:dyDescent="0.25">
      <c r="BR4128" s="161"/>
    </row>
    <row r="4129" spans="70:70" x14ac:dyDescent="0.25">
      <c r="BR4129" s="161"/>
    </row>
    <row r="4130" spans="70:70" x14ac:dyDescent="0.25">
      <c r="BR4130" s="161"/>
    </row>
    <row r="4131" spans="70:70" x14ac:dyDescent="0.25">
      <c r="BR4131" s="161"/>
    </row>
    <row r="4132" spans="70:70" x14ac:dyDescent="0.25">
      <c r="BR4132" s="161"/>
    </row>
    <row r="4133" spans="70:70" x14ac:dyDescent="0.25">
      <c r="BR4133" s="161"/>
    </row>
    <row r="4134" spans="70:70" x14ac:dyDescent="0.25">
      <c r="BR4134" s="161"/>
    </row>
    <row r="4135" spans="70:70" x14ac:dyDescent="0.25">
      <c r="BR4135" s="161"/>
    </row>
    <row r="4136" spans="70:70" x14ac:dyDescent="0.25">
      <c r="BR4136" s="161"/>
    </row>
    <row r="4137" spans="70:70" x14ac:dyDescent="0.25">
      <c r="BR4137" s="161"/>
    </row>
    <row r="4138" spans="70:70" x14ac:dyDescent="0.25">
      <c r="BR4138" s="161"/>
    </row>
    <row r="4139" spans="70:70" x14ac:dyDescent="0.25">
      <c r="BR4139" s="161"/>
    </row>
    <row r="4140" spans="70:70" x14ac:dyDescent="0.25">
      <c r="BR4140" s="161"/>
    </row>
    <row r="4141" spans="70:70" x14ac:dyDescent="0.25">
      <c r="BR4141" s="161"/>
    </row>
    <row r="4142" spans="70:70" x14ac:dyDescent="0.25">
      <c r="BR4142" s="161"/>
    </row>
    <row r="4143" spans="70:70" x14ac:dyDescent="0.25">
      <c r="BR4143" s="161"/>
    </row>
    <row r="4144" spans="70:70" x14ac:dyDescent="0.25">
      <c r="BR4144" s="161"/>
    </row>
    <row r="4145" spans="70:70" x14ac:dyDescent="0.25">
      <c r="BR4145" s="161"/>
    </row>
    <row r="4146" spans="70:70" x14ac:dyDescent="0.25">
      <c r="BR4146" s="161"/>
    </row>
    <row r="4147" spans="70:70" x14ac:dyDescent="0.25">
      <c r="BR4147" s="161"/>
    </row>
    <row r="4148" spans="70:70" x14ac:dyDescent="0.25">
      <c r="BR4148" s="161"/>
    </row>
    <row r="4149" spans="70:70" x14ac:dyDescent="0.25">
      <c r="BR4149" s="161"/>
    </row>
    <row r="4150" spans="70:70" x14ac:dyDescent="0.25">
      <c r="BR4150" s="161"/>
    </row>
    <row r="4151" spans="70:70" x14ac:dyDescent="0.25">
      <c r="BR4151" s="161"/>
    </row>
    <row r="4152" spans="70:70" x14ac:dyDescent="0.25">
      <c r="BR4152" s="161"/>
    </row>
    <row r="4153" spans="70:70" x14ac:dyDescent="0.25">
      <c r="BR4153" s="161"/>
    </row>
    <row r="4154" spans="70:70" x14ac:dyDescent="0.25">
      <c r="BR4154" s="161"/>
    </row>
    <row r="4155" spans="70:70" x14ac:dyDescent="0.25">
      <c r="BR4155" s="161"/>
    </row>
    <row r="4156" spans="70:70" x14ac:dyDescent="0.25">
      <c r="BR4156" s="161"/>
    </row>
    <row r="4157" spans="70:70" x14ac:dyDescent="0.25">
      <c r="BR4157" s="161"/>
    </row>
    <row r="4158" spans="70:70" x14ac:dyDescent="0.25">
      <c r="BR4158" s="161"/>
    </row>
    <row r="4159" spans="70:70" x14ac:dyDescent="0.25">
      <c r="BR4159" s="161"/>
    </row>
    <row r="4160" spans="70:70" x14ac:dyDescent="0.25">
      <c r="BR4160" s="161"/>
    </row>
    <row r="4161" spans="70:70" x14ac:dyDescent="0.25">
      <c r="BR4161" s="161"/>
    </row>
    <row r="4162" spans="70:70" x14ac:dyDescent="0.25">
      <c r="BR4162" s="161"/>
    </row>
    <row r="4163" spans="70:70" x14ac:dyDescent="0.25">
      <c r="BR4163" s="161"/>
    </row>
    <row r="4164" spans="70:70" x14ac:dyDescent="0.25">
      <c r="BR4164" s="161"/>
    </row>
    <row r="4165" spans="70:70" x14ac:dyDescent="0.25">
      <c r="BR4165" s="161"/>
    </row>
    <row r="4166" spans="70:70" x14ac:dyDescent="0.25">
      <c r="BR4166" s="161"/>
    </row>
    <row r="4167" spans="70:70" x14ac:dyDescent="0.25">
      <c r="BR4167" s="161"/>
    </row>
    <row r="4168" spans="70:70" x14ac:dyDescent="0.25">
      <c r="BR4168" s="161"/>
    </row>
    <row r="4169" spans="70:70" x14ac:dyDescent="0.25">
      <c r="BR4169" s="161"/>
    </row>
    <row r="4170" spans="70:70" x14ac:dyDescent="0.25">
      <c r="BR4170" s="161"/>
    </row>
    <row r="4171" spans="70:70" x14ac:dyDescent="0.25">
      <c r="BR4171" s="161"/>
    </row>
    <row r="4172" spans="70:70" x14ac:dyDescent="0.25">
      <c r="BR4172" s="161"/>
    </row>
    <row r="4173" spans="70:70" x14ac:dyDescent="0.25">
      <c r="BR4173" s="161"/>
    </row>
    <row r="4174" spans="70:70" x14ac:dyDescent="0.25">
      <c r="BR4174" s="161"/>
    </row>
    <row r="4175" spans="70:70" x14ac:dyDescent="0.25">
      <c r="BR4175" s="161"/>
    </row>
    <row r="4176" spans="70:70" x14ac:dyDescent="0.25">
      <c r="BR4176" s="161"/>
    </row>
    <row r="4177" spans="70:70" x14ac:dyDescent="0.25">
      <c r="BR4177" s="161"/>
    </row>
    <row r="4178" spans="70:70" x14ac:dyDescent="0.25">
      <c r="BR4178" s="161"/>
    </row>
    <row r="4179" spans="70:70" x14ac:dyDescent="0.25">
      <c r="BR4179" s="161"/>
    </row>
    <row r="4180" spans="70:70" x14ac:dyDescent="0.25">
      <c r="BR4180" s="161"/>
    </row>
    <row r="4181" spans="70:70" x14ac:dyDescent="0.25">
      <c r="BR4181" s="161"/>
    </row>
    <row r="4182" spans="70:70" x14ac:dyDescent="0.25">
      <c r="BR4182" s="161"/>
    </row>
    <row r="4183" spans="70:70" x14ac:dyDescent="0.25">
      <c r="BR4183" s="161"/>
    </row>
    <row r="4184" spans="70:70" x14ac:dyDescent="0.25">
      <c r="BR4184" s="161"/>
    </row>
    <row r="4185" spans="70:70" x14ac:dyDescent="0.25">
      <c r="BR4185" s="161"/>
    </row>
    <row r="4186" spans="70:70" x14ac:dyDescent="0.25">
      <c r="BR4186" s="161"/>
    </row>
    <row r="4187" spans="70:70" x14ac:dyDescent="0.25">
      <c r="BR4187" s="161"/>
    </row>
    <row r="4188" spans="70:70" x14ac:dyDescent="0.25">
      <c r="BR4188" s="161"/>
    </row>
    <row r="4189" spans="70:70" x14ac:dyDescent="0.25">
      <c r="BR4189" s="161"/>
    </row>
    <row r="4190" spans="70:70" x14ac:dyDescent="0.25">
      <c r="BR4190" s="161"/>
    </row>
    <row r="4191" spans="70:70" x14ac:dyDescent="0.25">
      <c r="BR4191" s="161"/>
    </row>
    <row r="4192" spans="70:70" x14ac:dyDescent="0.25">
      <c r="BR4192" s="161"/>
    </row>
    <row r="4193" spans="70:70" x14ac:dyDescent="0.25">
      <c r="BR4193" s="161"/>
    </row>
    <row r="4194" spans="70:70" x14ac:dyDescent="0.25">
      <c r="BR4194" s="161"/>
    </row>
    <row r="4195" spans="70:70" x14ac:dyDescent="0.25">
      <c r="BR4195" s="161"/>
    </row>
    <row r="4196" spans="70:70" x14ac:dyDescent="0.25">
      <c r="BR4196" s="161"/>
    </row>
    <row r="4197" spans="70:70" x14ac:dyDescent="0.25">
      <c r="BR4197" s="161"/>
    </row>
    <row r="4198" spans="70:70" x14ac:dyDescent="0.25">
      <c r="BR4198" s="161"/>
    </row>
    <row r="4199" spans="70:70" x14ac:dyDescent="0.25">
      <c r="BR4199" s="161"/>
    </row>
    <row r="4200" spans="70:70" x14ac:dyDescent="0.25">
      <c r="BR4200" s="161"/>
    </row>
    <row r="4201" spans="70:70" x14ac:dyDescent="0.25">
      <c r="BR4201" s="161"/>
    </row>
    <row r="4202" spans="70:70" x14ac:dyDescent="0.25">
      <c r="BR4202" s="161"/>
    </row>
    <row r="4203" spans="70:70" x14ac:dyDescent="0.25">
      <c r="BR4203" s="161"/>
    </row>
    <row r="4204" spans="70:70" x14ac:dyDescent="0.25">
      <c r="BR4204" s="161"/>
    </row>
    <row r="4205" spans="70:70" x14ac:dyDescent="0.25">
      <c r="BR4205" s="161"/>
    </row>
    <row r="4206" spans="70:70" x14ac:dyDescent="0.25">
      <c r="BR4206" s="161"/>
    </row>
    <row r="4207" spans="70:70" x14ac:dyDescent="0.25">
      <c r="BR4207" s="161"/>
    </row>
    <row r="4208" spans="70:70" x14ac:dyDescent="0.25">
      <c r="BR4208" s="161"/>
    </row>
    <row r="4209" spans="70:70" x14ac:dyDescent="0.25">
      <c r="BR4209" s="161"/>
    </row>
    <row r="4210" spans="70:70" x14ac:dyDescent="0.25">
      <c r="BR4210" s="161"/>
    </row>
    <row r="4211" spans="70:70" x14ac:dyDescent="0.25">
      <c r="BR4211" s="161"/>
    </row>
    <row r="4212" spans="70:70" x14ac:dyDescent="0.25">
      <c r="BR4212" s="161"/>
    </row>
    <row r="4213" spans="70:70" x14ac:dyDescent="0.25">
      <c r="BR4213" s="161"/>
    </row>
    <row r="4214" spans="70:70" x14ac:dyDescent="0.25">
      <c r="BR4214" s="161"/>
    </row>
    <row r="4215" spans="70:70" x14ac:dyDescent="0.25">
      <c r="BR4215" s="161"/>
    </row>
    <row r="4216" spans="70:70" x14ac:dyDescent="0.25">
      <c r="BR4216" s="161"/>
    </row>
    <row r="4217" spans="70:70" x14ac:dyDescent="0.25">
      <c r="BR4217" s="161"/>
    </row>
    <row r="4218" spans="70:70" x14ac:dyDescent="0.25">
      <c r="BR4218" s="161"/>
    </row>
    <row r="4219" spans="70:70" x14ac:dyDescent="0.25">
      <c r="BR4219" s="161"/>
    </row>
    <row r="4220" spans="70:70" x14ac:dyDescent="0.25">
      <c r="BR4220" s="161"/>
    </row>
    <row r="4221" spans="70:70" x14ac:dyDescent="0.25">
      <c r="BR4221" s="161"/>
    </row>
    <row r="4222" spans="70:70" x14ac:dyDescent="0.25">
      <c r="BR4222" s="161"/>
    </row>
    <row r="4223" spans="70:70" x14ac:dyDescent="0.25">
      <c r="BR4223" s="161"/>
    </row>
    <row r="4224" spans="70:70" x14ac:dyDescent="0.25">
      <c r="BR4224" s="161"/>
    </row>
    <row r="4225" spans="70:70" x14ac:dyDescent="0.25">
      <c r="BR4225" s="161"/>
    </row>
    <row r="4226" spans="70:70" x14ac:dyDescent="0.25">
      <c r="BR4226" s="161"/>
    </row>
    <row r="4227" spans="70:70" x14ac:dyDescent="0.25">
      <c r="BR4227" s="161"/>
    </row>
    <row r="4228" spans="70:70" x14ac:dyDescent="0.25">
      <c r="BR4228" s="161"/>
    </row>
    <row r="4229" spans="70:70" x14ac:dyDescent="0.25">
      <c r="BR4229" s="161"/>
    </row>
    <row r="4230" spans="70:70" x14ac:dyDescent="0.25">
      <c r="BR4230" s="161"/>
    </row>
    <row r="4231" spans="70:70" x14ac:dyDescent="0.25">
      <c r="BR4231" s="161"/>
    </row>
    <row r="4232" spans="70:70" x14ac:dyDescent="0.25">
      <c r="BR4232" s="161"/>
    </row>
    <row r="4233" spans="70:70" x14ac:dyDescent="0.25">
      <c r="BR4233" s="161"/>
    </row>
    <row r="4234" spans="70:70" x14ac:dyDescent="0.25">
      <c r="BR4234" s="161"/>
    </row>
    <row r="4235" spans="70:70" x14ac:dyDescent="0.25">
      <c r="BR4235" s="161"/>
    </row>
    <row r="4236" spans="70:70" x14ac:dyDescent="0.25">
      <c r="BR4236" s="161"/>
    </row>
    <row r="4237" spans="70:70" x14ac:dyDescent="0.25">
      <c r="BR4237" s="161"/>
    </row>
    <row r="4238" spans="70:70" x14ac:dyDescent="0.25">
      <c r="BR4238" s="161"/>
    </row>
    <row r="4239" spans="70:70" x14ac:dyDescent="0.25">
      <c r="BR4239" s="161"/>
    </row>
    <row r="4240" spans="70:70" x14ac:dyDescent="0.25">
      <c r="BR4240" s="161"/>
    </row>
    <row r="4241" spans="70:70" x14ac:dyDescent="0.25">
      <c r="BR4241" s="161"/>
    </row>
    <row r="4242" spans="70:70" x14ac:dyDescent="0.25">
      <c r="BR4242" s="161"/>
    </row>
    <row r="4243" spans="70:70" x14ac:dyDescent="0.25">
      <c r="BR4243" s="161"/>
    </row>
    <row r="4244" spans="70:70" x14ac:dyDescent="0.25">
      <c r="BR4244" s="161"/>
    </row>
    <row r="4245" spans="70:70" x14ac:dyDescent="0.25">
      <c r="BR4245" s="161"/>
    </row>
    <row r="4246" spans="70:70" x14ac:dyDescent="0.25">
      <c r="BR4246" s="161"/>
    </row>
    <row r="4247" spans="70:70" x14ac:dyDescent="0.25">
      <c r="BR4247" s="161"/>
    </row>
    <row r="4248" spans="70:70" x14ac:dyDescent="0.25">
      <c r="BR4248" s="161"/>
    </row>
    <row r="4249" spans="70:70" x14ac:dyDescent="0.25">
      <c r="BR4249" s="161"/>
    </row>
    <row r="4250" spans="70:70" x14ac:dyDescent="0.25">
      <c r="BR4250" s="161"/>
    </row>
    <row r="4251" spans="70:70" x14ac:dyDescent="0.25">
      <c r="BR4251" s="161"/>
    </row>
    <row r="4252" spans="70:70" x14ac:dyDescent="0.25">
      <c r="BR4252" s="161"/>
    </row>
    <row r="4253" spans="70:70" x14ac:dyDescent="0.25">
      <c r="BR4253" s="161"/>
    </row>
    <row r="4254" spans="70:70" x14ac:dyDescent="0.25">
      <c r="BR4254" s="161"/>
    </row>
    <row r="4255" spans="70:70" x14ac:dyDescent="0.25">
      <c r="BR4255" s="161"/>
    </row>
    <row r="4256" spans="70:70" x14ac:dyDescent="0.25">
      <c r="BR4256" s="161"/>
    </row>
    <row r="4257" spans="70:70" x14ac:dyDescent="0.25">
      <c r="BR4257" s="161"/>
    </row>
    <row r="4258" spans="70:70" x14ac:dyDescent="0.25">
      <c r="BR4258" s="161"/>
    </row>
    <row r="4259" spans="70:70" x14ac:dyDescent="0.25">
      <c r="BR4259" s="161"/>
    </row>
    <row r="4260" spans="70:70" x14ac:dyDescent="0.25">
      <c r="BR4260" s="161"/>
    </row>
    <row r="4261" spans="70:70" x14ac:dyDescent="0.25">
      <c r="BR4261" s="161"/>
    </row>
    <row r="4262" spans="70:70" x14ac:dyDescent="0.25">
      <c r="BR4262" s="161"/>
    </row>
    <row r="4263" spans="70:70" x14ac:dyDescent="0.25">
      <c r="BR4263" s="161"/>
    </row>
    <row r="4264" spans="70:70" x14ac:dyDescent="0.25">
      <c r="BR4264" s="161"/>
    </row>
    <row r="4265" spans="70:70" x14ac:dyDescent="0.25">
      <c r="BR4265" s="161"/>
    </row>
    <row r="4266" spans="70:70" x14ac:dyDescent="0.25">
      <c r="BR4266" s="161"/>
    </row>
    <row r="4267" spans="70:70" x14ac:dyDescent="0.25">
      <c r="BR4267" s="161"/>
    </row>
    <row r="4268" spans="70:70" x14ac:dyDescent="0.25">
      <c r="BR4268" s="161"/>
    </row>
    <row r="4269" spans="70:70" x14ac:dyDescent="0.25">
      <c r="BR4269" s="161"/>
    </row>
    <row r="4270" spans="70:70" x14ac:dyDescent="0.25">
      <c r="BR4270" s="161"/>
    </row>
    <row r="4271" spans="70:70" x14ac:dyDescent="0.25">
      <c r="BR4271" s="161"/>
    </row>
    <row r="4272" spans="70:70" x14ac:dyDescent="0.25">
      <c r="BR4272" s="161"/>
    </row>
    <row r="4273" spans="70:70" x14ac:dyDescent="0.25">
      <c r="BR4273" s="161"/>
    </row>
    <row r="4274" spans="70:70" x14ac:dyDescent="0.25">
      <c r="BR4274" s="161"/>
    </row>
    <row r="4275" spans="70:70" x14ac:dyDescent="0.25">
      <c r="BR4275" s="161"/>
    </row>
    <row r="4276" spans="70:70" x14ac:dyDescent="0.25">
      <c r="BR4276" s="161"/>
    </row>
    <row r="4277" spans="70:70" x14ac:dyDescent="0.25">
      <c r="BR4277" s="161"/>
    </row>
    <row r="4278" spans="70:70" x14ac:dyDescent="0.25">
      <c r="BR4278" s="161"/>
    </row>
    <row r="4279" spans="70:70" x14ac:dyDescent="0.25">
      <c r="BR4279" s="161"/>
    </row>
    <row r="4280" spans="70:70" x14ac:dyDescent="0.25">
      <c r="BR4280" s="161"/>
    </row>
    <row r="4281" spans="70:70" x14ac:dyDescent="0.25">
      <c r="BR4281" s="161"/>
    </row>
    <row r="4282" spans="70:70" x14ac:dyDescent="0.25">
      <c r="BR4282" s="161"/>
    </row>
    <row r="4283" spans="70:70" x14ac:dyDescent="0.25">
      <c r="BR4283" s="161"/>
    </row>
    <row r="4284" spans="70:70" x14ac:dyDescent="0.25">
      <c r="BR4284" s="161"/>
    </row>
    <row r="4285" spans="70:70" x14ac:dyDescent="0.25">
      <c r="BR4285" s="161"/>
    </row>
    <row r="4286" spans="70:70" x14ac:dyDescent="0.25">
      <c r="BR4286" s="161"/>
    </row>
    <row r="4287" spans="70:70" x14ac:dyDescent="0.25">
      <c r="BR4287" s="161"/>
    </row>
    <row r="4288" spans="70:70" x14ac:dyDescent="0.25">
      <c r="BR4288" s="161"/>
    </row>
    <row r="4289" spans="70:70" x14ac:dyDescent="0.25">
      <c r="BR4289" s="161"/>
    </row>
    <row r="4290" spans="70:70" x14ac:dyDescent="0.25">
      <c r="BR4290" s="161"/>
    </row>
    <row r="4291" spans="70:70" x14ac:dyDescent="0.25">
      <c r="BR4291" s="161"/>
    </row>
    <row r="4292" spans="70:70" x14ac:dyDescent="0.25">
      <c r="BR4292" s="161"/>
    </row>
    <row r="4293" spans="70:70" x14ac:dyDescent="0.25">
      <c r="BR4293" s="161"/>
    </row>
    <row r="4294" spans="70:70" x14ac:dyDescent="0.25">
      <c r="BR4294" s="161"/>
    </row>
    <row r="4295" spans="70:70" x14ac:dyDescent="0.25">
      <c r="BR4295" s="161"/>
    </row>
    <row r="4296" spans="70:70" x14ac:dyDescent="0.25">
      <c r="BR4296" s="161"/>
    </row>
    <row r="4297" spans="70:70" x14ac:dyDescent="0.25">
      <c r="BR4297" s="161"/>
    </row>
    <row r="4298" spans="70:70" x14ac:dyDescent="0.25">
      <c r="BR4298" s="161"/>
    </row>
    <row r="4299" spans="70:70" x14ac:dyDescent="0.25">
      <c r="BR4299" s="161"/>
    </row>
    <row r="4300" spans="70:70" x14ac:dyDescent="0.25">
      <c r="BR4300" s="161"/>
    </row>
    <row r="4301" spans="70:70" x14ac:dyDescent="0.25">
      <c r="BR4301" s="161"/>
    </row>
    <row r="4302" spans="70:70" x14ac:dyDescent="0.25">
      <c r="BR4302" s="161"/>
    </row>
    <row r="4303" spans="70:70" x14ac:dyDescent="0.25">
      <c r="BR4303" s="161"/>
    </row>
    <row r="4304" spans="70:70" x14ac:dyDescent="0.25">
      <c r="BR4304" s="161"/>
    </row>
    <row r="4305" spans="70:70" x14ac:dyDescent="0.25">
      <c r="BR4305" s="161"/>
    </row>
    <row r="4306" spans="70:70" x14ac:dyDescent="0.25">
      <c r="BR4306" s="161"/>
    </row>
    <row r="4307" spans="70:70" x14ac:dyDescent="0.25">
      <c r="BR4307" s="161"/>
    </row>
    <row r="4308" spans="70:70" x14ac:dyDescent="0.25">
      <c r="BR4308" s="161"/>
    </row>
    <row r="4309" spans="70:70" x14ac:dyDescent="0.25">
      <c r="BR4309" s="161"/>
    </row>
    <row r="4310" spans="70:70" x14ac:dyDescent="0.25">
      <c r="BR4310" s="161"/>
    </row>
    <row r="4311" spans="70:70" x14ac:dyDescent="0.25">
      <c r="BR4311" s="161"/>
    </row>
    <row r="4312" spans="70:70" x14ac:dyDescent="0.25">
      <c r="BR4312" s="161"/>
    </row>
    <row r="4313" spans="70:70" x14ac:dyDescent="0.25">
      <c r="BR4313" s="161"/>
    </row>
    <row r="4314" spans="70:70" x14ac:dyDescent="0.25">
      <c r="BR4314" s="161"/>
    </row>
    <row r="4315" spans="70:70" x14ac:dyDescent="0.25">
      <c r="BR4315" s="161"/>
    </row>
    <row r="4316" spans="70:70" x14ac:dyDescent="0.25">
      <c r="BR4316" s="161"/>
    </row>
    <row r="4317" spans="70:70" x14ac:dyDescent="0.25">
      <c r="BR4317" s="161"/>
    </row>
    <row r="4318" spans="70:70" x14ac:dyDescent="0.25">
      <c r="BR4318" s="161"/>
    </row>
    <row r="4319" spans="70:70" x14ac:dyDescent="0.25">
      <c r="BR4319" s="161"/>
    </row>
    <row r="4320" spans="70:70" x14ac:dyDescent="0.25">
      <c r="BR4320" s="161"/>
    </row>
    <row r="4321" spans="70:70" x14ac:dyDescent="0.25">
      <c r="BR4321" s="161"/>
    </row>
    <row r="4322" spans="70:70" x14ac:dyDescent="0.25">
      <c r="BR4322" s="161"/>
    </row>
    <row r="4323" spans="70:70" x14ac:dyDescent="0.25">
      <c r="BR4323" s="161"/>
    </row>
    <row r="4324" spans="70:70" x14ac:dyDescent="0.25">
      <c r="BR4324" s="161"/>
    </row>
    <row r="4325" spans="70:70" x14ac:dyDescent="0.25">
      <c r="BR4325" s="161"/>
    </row>
    <row r="4326" spans="70:70" x14ac:dyDescent="0.25">
      <c r="BR4326" s="161"/>
    </row>
    <row r="4327" spans="70:70" x14ac:dyDescent="0.25">
      <c r="BR4327" s="161"/>
    </row>
    <row r="4328" spans="70:70" x14ac:dyDescent="0.25">
      <c r="BR4328" s="161"/>
    </row>
    <row r="4329" spans="70:70" x14ac:dyDescent="0.25">
      <c r="BR4329" s="161"/>
    </row>
    <row r="4330" spans="70:70" x14ac:dyDescent="0.25">
      <c r="BR4330" s="161"/>
    </row>
    <row r="4331" spans="70:70" x14ac:dyDescent="0.25">
      <c r="BR4331" s="161"/>
    </row>
    <row r="4332" spans="70:70" x14ac:dyDescent="0.25">
      <c r="BR4332" s="161"/>
    </row>
    <row r="4333" spans="70:70" x14ac:dyDescent="0.25">
      <c r="BR4333" s="161"/>
    </row>
    <row r="4334" spans="70:70" x14ac:dyDescent="0.25">
      <c r="BR4334" s="161"/>
    </row>
    <row r="4335" spans="70:70" x14ac:dyDescent="0.25">
      <c r="BR4335" s="161"/>
    </row>
    <row r="4336" spans="70:70" x14ac:dyDescent="0.25">
      <c r="BR4336" s="161"/>
    </row>
    <row r="4337" spans="70:70" x14ac:dyDescent="0.25">
      <c r="BR4337" s="161"/>
    </row>
    <row r="4338" spans="70:70" x14ac:dyDescent="0.25">
      <c r="BR4338" s="161"/>
    </row>
    <row r="4339" spans="70:70" x14ac:dyDescent="0.25">
      <c r="BR4339" s="161"/>
    </row>
    <row r="4340" spans="70:70" x14ac:dyDescent="0.25">
      <c r="BR4340" s="161"/>
    </row>
    <row r="4341" spans="70:70" x14ac:dyDescent="0.25">
      <c r="BR4341" s="161"/>
    </row>
    <row r="4342" spans="70:70" x14ac:dyDescent="0.25">
      <c r="BR4342" s="161"/>
    </row>
    <row r="4343" spans="70:70" x14ac:dyDescent="0.25">
      <c r="BR4343" s="161"/>
    </row>
    <row r="4344" spans="70:70" x14ac:dyDescent="0.25">
      <c r="BR4344" s="161"/>
    </row>
    <row r="4345" spans="70:70" x14ac:dyDescent="0.25">
      <c r="BR4345" s="161"/>
    </row>
    <row r="4346" spans="70:70" x14ac:dyDescent="0.25">
      <c r="BR4346" s="161"/>
    </row>
    <row r="4347" spans="70:70" x14ac:dyDescent="0.25">
      <c r="BR4347" s="161"/>
    </row>
    <row r="4348" spans="70:70" x14ac:dyDescent="0.25">
      <c r="BR4348" s="161"/>
    </row>
    <row r="4349" spans="70:70" x14ac:dyDescent="0.25">
      <c r="BR4349" s="161"/>
    </row>
    <row r="4350" spans="70:70" x14ac:dyDescent="0.25">
      <c r="BR4350" s="161"/>
    </row>
    <row r="4351" spans="70:70" x14ac:dyDescent="0.25">
      <c r="BR4351" s="161"/>
    </row>
    <row r="4352" spans="70:70" x14ac:dyDescent="0.25">
      <c r="BR4352" s="161"/>
    </row>
    <row r="4353" spans="70:70" x14ac:dyDescent="0.25">
      <c r="BR4353" s="161"/>
    </row>
    <row r="4354" spans="70:70" x14ac:dyDescent="0.25">
      <c r="BR4354" s="161"/>
    </row>
    <row r="4355" spans="70:70" x14ac:dyDescent="0.25">
      <c r="BR4355" s="161"/>
    </row>
    <row r="4356" spans="70:70" x14ac:dyDescent="0.25">
      <c r="BR4356" s="161"/>
    </row>
    <row r="4357" spans="70:70" x14ac:dyDescent="0.25">
      <c r="BR4357" s="161"/>
    </row>
    <row r="4358" spans="70:70" x14ac:dyDescent="0.25">
      <c r="BR4358" s="161"/>
    </row>
    <row r="4359" spans="70:70" x14ac:dyDescent="0.25">
      <c r="BR4359" s="161"/>
    </row>
    <row r="4360" spans="70:70" x14ac:dyDescent="0.25">
      <c r="BR4360" s="161"/>
    </row>
    <row r="4361" spans="70:70" x14ac:dyDescent="0.25">
      <c r="BR4361" s="161"/>
    </row>
    <row r="4362" spans="70:70" x14ac:dyDescent="0.25">
      <c r="BR4362" s="161"/>
    </row>
    <row r="4363" spans="70:70" x14ac:dyDescent="0.25">
      <c r="BR4363" s="161"/>
    </row>
    <row r="4364" spans="70:70" x14ac:dyDescent="0.25">
      <c r="BR4364" s="161"/>
    </row>
    <row r="4365" spans="70:70" x14ac:dyDescent="0.25">
      <c r="BR4365" s="161"/>
    </row>
    <row r="4366" spans="70:70" x14ac:dyDescent="0.25">
      <c r="BR4366" s="161"/>
    </row>
    <row r="4367" spans="70:70" x14ac:dyDescent="0.25">
      <c r="BR4367" s="161"/>
    </row>
    <row r="4368" spans="70:70" x14ac:dyDescent="0.25">
      <c r="BR4368" s="161"/>
    </row>
    <row r="4369" spans="70:70" x14ac:dyDescent="0.25">
      <c r="BR4369" s="161"/>
    </row>
    <row r="4370" spans="70:70" x14ac:dyDescent="0.25">
      <c r="BR4370" s="161"/>
    </row>
    <row r="4371" spans="70:70" x14ac:dyDescent="0.25">
      <c r="BR4371" s="161"/>
    </row>
    <row r="4372" spans="70:70" x14ac:dyDescent="0.25">
      <c r="BR4372" s="161"/>
    </row>
    <row r="4373" spans="70:70" x14ac:dyDescent="0.25">
      <c r="BR4373" s="161"/>
    </row>
    <row r="4374" spans="70:70" x14ac:dyDescent="0.25">
      <c r="BR4374" s="161"/>
    </row>
    <row r="4375" spans="70:70" x14ac:dyDescent="0.25">
      <c r="BR4375" s="161"/>
    </row>
    <row r="4376" spans="70:70" x14ac:dyDescent="0.25">
      <c r="BR4376" s="161"/>
    </row>
    <row r="4377" spans="70:70" x14ac:dyDescent="0.25">
      <c r="BR4377" s="161"/>
    </row>
    <row r="4378" spans="70:70" x14ac:dyDescent="0.25">
      <c r="BR4378" s="161"/>
    </row>
    <row r="4379" spans="70:70" x14ac:dyDescent="0.25">
      <c r="BR4379" s="161"/>
    </row>
    <row r="4380" spans="70:70" x14ac:dyDescent="0.25">
      <c r="BR4380" s="161"/>
    </row>
    <row r="4381" spans="70:70" x14ac:dyDescent="0.25">
      <c r="BR4381" s="161"/>
    </row>
    <row r="4382" spans="70:70" x14ac:dyDescent="0.25">
      <c r="BR4382" s="161"/>
    </row>
    <row r="4383" spans="70:70" x14ac:dyDescent="0.25">
      <c r="BR4383" s="161"/>
    </row>
    <row r="4384" spans="70:70" x14ac:dyDescent="0.25">
      <c r="BR4384" s="161"/>
    </row>
    <row r="4385" spans="70:70" x14ac:dyDescent="0.25">
      <c r="BR4385" s="161"/>
    </row>
    <row r="4386" spans="70:70" x14ac:dyDescent="0.25">
      <c r="BR4386" s="161"/>
    </row>
    <row r="4387" spans="70:70" x14ac:dyDescent="0.25">
      <c r="BR4387" s="161"/>
    </row>
    <row r="4388" spans="70:70" x14ac:dyDescent="0.25">
      <c r="BR4388" s="161"/>
    </row>
    <row r="4389" spans="70:70" x14ac:dyDescent="0.25">
      <c r="BR4389" s="161"/>
    </row>
    <row r="4390" spans="70:70" x14ac:dyDescent="0.25">
      <c r="BR4390" s="161"/>
    </row>
    <row r="4391" spans="70:70" x14ac:dyDescent="0.25">
      <c r="BR4391" s="161"/>
    </row>
    <row r="4392" spans="70:70" x14ac:dyDescent="0.25">
      <c r="BR4392" s="161"/>
    </row>
    <row r="4393" spans="70:70" x14ac:dyDescent="0.25">
      <c r="BR4393" s="161"/>
    </row>
    <row r="4394" spans="70:70" x14ac:dyDescent="0.25">
      <c r="BR4394" s="161"/>
    </row>
    <row r="4395" spans="70:70" x14ac:dyDescent="0.25">
      <c r="BR4395" s="161"/>
    </row>
    <row r="4396" spans="70:70" x14ac:dyDescent="0.25">
      <c r="BR4396" s="161"/>
    </row>
    <row r="4397" spans="70:70" x14ac:dyDescent="0.25">
      <c r="BR4397" s="161"/>
    </row>
    <row r="4398" spans="70:70" x14ac:dyDescent="0.25">
      <c r="BR4398" s="161"/>
    </row>
    <row r="4399" spans="70:70" x14ac:dyDescent="0.25">
      <c r="BR4399" s="161"/>
    </row>
    <row r="4400" spans="70:70" x14ac:dyDescent="0.25">
      <c r="BR4400" s="161"/>
    </row>
    <row r="4401" spans="70:70" x14ac:dyDescent="0.25">
      <c r="BR4401" s="161"/>
    </row>
    <row r="4402" spans="70:70" x14ac:dyDescent="0.25">
      <c r="BR4402" s="161"/>
    </row>
    <row r="4403" spans="70:70" x14ac:dyDescent="0.25">
      <c r="BR4403" s="161"/>
    </row>
    <row r="4404" spans="70:70" x14ac:dyDescent="0.25">
      <c r="BR4404" s="161"/>
    </row>
    <row r="4405" spans="70:70" x14ac:dyDescent="0.25">
      <c r="BR4405" s="161"/>
    </row>
    <row r="4406" spans="70:70" x14ac:dyDescent="0.25">
      <c r="BR4406" s="161"/>
    </row>
    <row r="4407" spans="70:70" x14ac:dyDescent="0.25">
      <c r="BR4407" s="161"/>
    </row>
    <row r="4408" spans="70:70" x14ac:dyDescent="0.25">
      <c r="BR4408" s="161"/>
    </row>
    <row r="4409" spans="70:70" x14ac:dyDescent="0.25">
      <c r="BR4409" s="161"/>
    </row>
    <row r="4410" spans="70:70" x14ac:dyDescent="0.25">
      <c r="BR4410" s="161"/>
    </row>
    <row r="4411" spans="70:70" x14ac:dyDescent="0.25">
      <c r="BR4411" s="161"/>
    </row>
    <row r="4412" spans="70:70" x14ac:dyDescent="0.25">
      <c r="BR4412" s="161"/>
    </row>
    <row r="4413" spans="70:70" x14ac:dyDescent="0.25">
      <c r="BR4413" s="161"/>
    </row>
    <row r="4414" spans="70:70" x14ac:dyDescent="0.25">
      <c r="BR4414" s="161"/>
    </row>
    <row r="4415" spans="70:70" x14ac:dyDescent="0.25">
      <c r="BR4415" s="161"/>
    </row>
    <row r="4416" spans="70:70" x14ac:dyDescent="0.25">
      <c r="BR4416" s="161"/>
    </row>
    <row r="4417" spans="70:70" x14ac:dyDescent="0.25">
      <c r="BR4417" s="161"/>
    </row>
    <row r="4418" spans="70:70" x14ac:dyDescent="0.25">
      <c r="BR4418" s="161"/>
    </row>
    <row r="4419" spans="70:70" x14ac:dyDescent="0.25">
      <c r="BR4419" s="161"/>
    </row>
    <row r="4420" spans="70:70" x14ac:dyDescent="0.25">
      <c r="BR4420" s="161"/>
    </row>
    <row r="4421" spans="70:70" x14ac:dyDescent="0.25">
      <c r="BR4421" s="161"/>
    </row>
    <row r="4422" spans="70:70" x14ac:dyDescent="0.25">
      <c r="BR4422" s="161"/>
    </row>
    <row r="4423" spans="70:70" x14ac:dyDescent="0.25">
      <c r="BR4423" s="161"/>
    </row>
    <row r="4424" spans="70:70" x14ac:dyDescent="0.25">
      <c r="BR4424" s="161"/>
    </row>
    <row r="4425" spans="70:70" x14ac:dyDescent="0.25">
      <c r="BR4425" s="161"/>
    </row>
    <row r="4426" spans="70:70" x14ac:dyDescent="0.25">
      <c r="BR4426" s="161"/>
    </row>
    <row r="4427" spans="70:70" x14ac:dyDescent="0.25">
      <c r="BR4427" s="161"/>
    </row>
    <row r="4428" spans="70:70" x14ac:dyDescent="0.25">
      <c r="BR4428" s="161"/>
    </row>
    <row r="4429" spans="70:70" x14ac:dyDescent="0.25">
      <c r="BR4429" s="161"/>
    </row>
    <row r="4430" spans="70:70" x14ac:dyDescent="0.25">
      <c r="BR4430" s="161"/>
    </row>
    <row r="4431" spans="70:70" x14ac:dyDescent="0.25">
      <c r="BR4431" s="161"/>
    </row>
    <row r="4432" spans="70:70" x14ac:dyDescent="0.25">
      <c r="BR4432" s="161"/>
    </row>
    <row r="4433" spans="70:70" x14ac:dyDescent="0.25">
      <c r="BR4433" s="161"/>
    </row>
    <row r="4434" spans="70:70" x14ac:dyDescent="0.25">
      <c r="BR4434" s="161"/>
    </row>
    <row r="4435" spans="70:70" x14ac:dyDescent="0.25">
      <c r="BR4435" s="161"/>
    </row>
    <row r="4436" spans="70:70" x14ac:dyDescent="0.25">
      <c r="BR4436" s="161"/>
    </row>
    <row r="4437" spans="70:70" x14ac:dyDescent="0.25">
      <c r="BR4437" s="161"/>
    </row>
    <row r="4438" spans="70:70" x14ac:dyDescent="0.25">
      <c r="BR4438" s="161"/>
    </row>
    <row r="4439" spans="70:70" x14ac:dyDescent="0.25">
      <c r="BR4439" s="161"/>
    </row>
    <row r="4440" spans="70:70" x14ac:dyDescent="0.25">
      <c r="BR4440" s="161"/>
    </row>
    <row r="4441" spans="70:70" x14ac:dyDescent="0.25">
      <c r="BR4441" s="161"/>
    </row>
    <row r="4442" spans="70:70" x14ac:dyDescent="0.25">
      <c r="BR4442" s="161"/>
    </row>
    <row r="4443" spans="70:70" x14ac:dyDescent="0.25">
      <c r="BR4443" s="161"/>
    </row>
    <row r="4444" spans="70:70" x14ac:dyDescent="0.25">
      <c r="BR4444" s="161"/>
    </row>
    <row r="4445" spans="70:70" x14ac:dyDescent="0.25">
      <c r="BR4445" s="161"/>
    </row>
    <row r="4446" spans="70:70" x14ac:dyDescent="0.25">
      <c r="BR4446" s="161"/>
    </row>
    <row r="4447" spans="70:70" x14ac:dyDescent="0.25">
      <c r="BR4447" s="161"/>
    </row>
    <row r="4448" spans="70:70" x14ac:dyDescent="0.25">
      <c r="BR4448" s="161"/>
    </row>
    <row r="4449" spans="70:70" x14ac:dyDescent="0.25">
      <c r="BR4449" s="161"/>
    </row>
    <row r="4450" spans="70:70" x14ac:dyDescent="0.25">
      <c r="BR4450" s="161"/>
    </row>
    <row r="4451" spans="70:70" x14ac:dyDescent="0.25">
      <c r="BR4451" s="161"/>
    </row>
    <row r="4452" spans="70:70" x14ac:dyDescent="0.25">
      <c r="BR4452" s="161"/>
    </row>
    <row r="4453" spans="70:70" x14ac:dyDescent="0.25">
      <c r="BR4453" s="161"/>
    </row>
    <row r="4454" spans="70:70" x14ac:dyDescent="0.25">
      <c r="BR4454" s="161"/>
    </row>
    <row r="4455" spans="70:70" x14ac:dyDescent="0.25">
      <c r="BR4455" s="161"/>
    </row>
    <row r="4456" spans="70:70" x14ac:dyDescent="0.25">
      <c r="BR4456" s="161"/>
    </row>
    <row r="4457" spans="70:70" x14ac:dyDescent="0.25">
      <c r="BR4457" s="161"/>
    </row>
    <row r="4458" spans="70:70" x14ac:dyDescent="0.25">
      <c r="BR4458" s="161"/>
    </row>
    <row r="4459" spans="70:70" x14ac:dyDescent="0.25">
      <c r="BR4459" s="161"/>
    </row>
    <row r="4460" spans="70:70" x14ac:dyDescent="0.25">
      <c r="BR4460" s="161"/>
    </row>
    <row r="4461" spans="70:70" x14ac:dyDescent="0.25">
      <c r="BR4461" s="161"/>
    </row>
    <row r="4462" spans="70:70" x14ac:dyDescent="0.25">
      <c r="BR4462" s="161"/>
    </row>
    <row r="4463" spans="70:70" x14ac:dyDescent="0.25">
      <c r="BR4463" s="161"/>
    </row>
    <row r="4464" spans="70:70" x14ac:dyDescent="0.25">
      <c r="BR4464" s="161"/>
    </row>
    <row r="4465" spans="70:70" x14ac:dyDescent="0.25">
      <c r="BR4465" s="161"/>
    </row>
    <row r="4466" spans="70:70" x14ac:dyDescent="0.25">
      <c r="BR4466" s="161"/>
    </row>
    <row r="4467" spans="70:70" x14ac:dyDescent="0.25">
      <c r="BR4467" s="161"/>
    </row>
    <row r="4468" spans="70:70" x14ac:dyDescent="0.25">
      <c r="BR4468" s="161"/>
    </row>
    <row r="4469" spans="70:70" x14ac:dyDescent="0.25">
      <c r="BR4469" s="161"/>
    </row>
    <row r="4470" spans="70:70" x14ac:dyDescent="0.25">
      <c r="BR4470" s="161"/>
    </row>
    <row r="4471" spans="70:70" x14ac:dyDescent="0.25">
      <c r="BR4471" s="161"/>
    </row>
    <row r="4472" spans="70:70" x14ac:dyDescent="0.25">
      <c r="BR4472" s="161"/>
    </row>
    <row r="4473" spans="70:70" x14ac:dyDescent="0.25">
      <c r="BR4473" s="161"/>
    </row>
    <row r="4474" spans="70:70" x14ac:dyDescent="0.25">
      <c r="BR4474" s="161"/>
    </row>
    <row r="4475" spans="70:70" x14ac:dyDescent="0.25">
      <c r="BR4475" s="161"/>
    </row>
    <row r="4476" spans="70:70" x14ac:dyDescent="0.25">
      <c r="BR4476" s="161"/>
    </row>
    <row r="4477" spans="70:70" x14ac:dyDescent="0.25">
      <c r="BR4477" s="161"/>
    </row>
    <row r="4478" spans="70:70" x14ac:dyDescent="0.25">
      <c r="BR4478" s="161"/>
    </row>
    <row r="4479" spans="70:70" x14ac:dyDescent="0.25">
      <c r="BR4479" s="161"/>
    </row>
    <row r="4480" spans="70:70" x14ac:dyDescent="0.25">
      <c r="BR4480" s="161"/>
    </row>
    <row r="4481" spans="70:70" x14ac:dyDescent="0.25">
      <c r="BR4481" s="161"/>
    </row>
    <row r="4482" spans="70:70" x14ac:dyDescent="0.25">
      <c r="BR4482" s="161"/>
    </row>
    <row r="4483" spans="70:70" x14ac:dyDescent="0.25">
      <c r="BR4483" s="161"/>
    </row>
    <row r="4484" spans="70:70" x14ac:dyDescent="0.25">
      <c r="BR4484" s="161"/>
    </row>
    <row r="4485" spans="70:70" x14ac:dyDescent="0.25">
      <c r="BR4485" s="161"/>
    </row>
    <row r="4486" spans="70:70" x14ac:dyDescent="0.25">
      <c r="BR4486" s="161"/>
    </row>
    <row r="4487" spans="70:70" x14ac:dyDescent="0.25">
      <c r="BR4487" s="161"/>
    </row>
    <row r="4488" spans="70:70" x14ac:dyDescent="0.25">
      <c r="BR4488" s="161"/>
    </row>
    <row r="4489" spans="70:70" x14ac:dyDescent="0.25">
      <c r="BR4489" s="161"/>
    </row>
    <row r="4490" spans="70:70" x14ac:dyDescent="0.25">
      <c r="BR4490" s="161"/>
    </row>
    <row r="4491" spans="70:70" x14ac:dyDescent="0.25">
      <c r="BR4491" s="161"/>
    </row>
    <row r="4492" spans="70:70" x14ac:dyDescent="0.25">
      <c r="BR4492" s="161"/>
    </row>
    <row r="4493" spans="70:70" x14ac:dyDescent="0.25">
      <c r="BR4493" s="161"/>
    </row>
    <row r="4494" spans="70:70" x14ac:dyDescent="0.25">
      <c r="BR4494" s="161"/>
    </row>
    <row r="4495" spans="70:70" x14ac:dyDescent="0.25">
      <c r="BR4495" s="161"/>
    </row>
    <row r="4496" spans="70:70" x14ac:dyDescent="0.25">
      <c r="BR4496" s="161"/>
    </row>
    <row r="4497" spans="70:70" x14ac:dyDescent="0.25">
      <c r="BR4497" s="161"/>
    </row>
    <row r="4498" spans="70:70" x14ac:dyDescent="0.25">
      <c r="BR4498" s="161"/>
    </row>
    <row r="4499" spans="70:70" x14ac:dyDescent="0.25">
      <c r="BR4499" s="161"/>
    </row>
    <row r="4500" spans="70:70" x14ac:dyDescent="0.25">
      <c r="BR4500" s="161"/>
    </row>
    <row r="4501" spans="70:70" x14ac:dyDescent="0.25">
      <c r="BR4501" s="161"/>
    </row>
    <row r="4502" spans="70:70" x14ac:dyDescent="0.25">
      <c r="BR4502" s="161"/>
    </row>
    <row r="4503" spans="70:70" x14ac:dyDescent="0.25">
      <c r="BR4503" s="161"/>
    </row>
    <row r="4504" spans="70:70" x14ac:dyDescent="0.25">
      <c r="BR4504" s="161"/>
    </row>
    <row r="4505" spans="70:70" x14ac:dyDescent="0.25">
      <c r="BR4505" s="161"/>
    </row>
    <row r="4506" spans="70:70" x14ac:dyDescent="0.25">
      <c r="BR4506" s="161"/>
    </row>
    <row r="4507" spans="70:70" x14ac:dyDescent="0.25">
      <c r="BR4507" s="161"/>
    </row>
    <row r="4508" spans="70:70" x14ac:dyDescent="0.25">
      <c r="BR4508" s="161"/>
    </row>
    <row r="4509" spans="70:70" x14ac:dyDescent="0.25">
      <c r="BR4509" s="161"/>
    </row>
    <row r="4510" spans="70:70" x14ac:dyDescent="0.25">
      <c r="BR4510" s="161"/>
    </row>
    <row r="4511" spans="70:70" x14ac:dyDescent="0.25">
      <c r="BR4511" s="161"/>
    </row>
    <row r="4512" spans="70:70" x14ac:dyDescent="0.25">
      <c r="BR4512" s="161"/>
    </row>
    <row r="4513" spans="70:70" x14ac:dyDescent="0.25">
      <c r="BR4513" s="161"/>
    </row>
    <row r="4514" spans="70:70" x14ac:dyDescent="0.25">
      <c r="BR4514" s="161"/>
    </row>
    <row r="4515" spans="70:70" x14ac:dyDescent="0.25">
      <c r="BR4515" s="161"/>
    </row>
    <row r="4516" spans="70:70" x14ac:dyDescent="0.25">
      <c r="BR4516" s="161"/>
    </row>
    <row r="4517" spans="70:70" x14ac:dyDescent="0.25">
      <c r="BR4517" s="161"/>
    </row>
    <row r="4518" spans="70:70" x14ac:dyDescent="0.25">
      <c r="BR4518" s="161"/>
    </row>
    <row r="4519" spans="70:70" x14ac:dyDescent="0.25">
      <c r="BR4519" s="161"/>
    </row>
    <row r="4520" spans="70:70" x14ac:dyDescent="0.25">
      <c r="BR4520" s="161"/>
    </row>
    <row r="4521" spans="70:70" x14ac:dyDescent="0.25">
      <c r="BR4521" s="161"/>
    </row>
    <row r="4522" spans="70:70" x14ac:dyDescent="0.25">
      <c r="BR4522" s="161"/>
    </row>
    <row r="4523" spans="70:70" x14ac:dyDescent="0.25">
      <c r="BR4523" s="161"/>
    </row>
    <row r="4524" spans="70:70" x14ac:dyDescent="0.25">
      <c r="BR4524" s="161"/>
    </row>
    <row r="4525" spans="70:70" x14ac:dyDescent="0.25">
      <c r="BR4525" s="161"/>
    </row>
    <row r="4526" spans="70:70" x14ac:dyDescent="0.25">
      <c r="BR4526" s="161"/>
    </row>
    <row r="4527" spans="70:70" x14ac:dyDescent="0.25">
      <c r="BR4527" s="161"/>
    </row>
    <row r="4528" spans="70:70" x14ac:dyDescent="0.25">
      <c r="BR4528" s="161"/>
    </row>
    <row r="4529" spans="70:70" x14ac:dyDescent="0.25">
      <c r="BR4529" s="161"/>
    </row>
    <row r="4530" spans="70:70" x14ac:dyDescent="0.25">
      <c r="BR4530" s="161"/>
    </row>
    <row r="4531" spans="70:70" x14ac:dyDescent="0.25">
      <c r="BR4531" s="161"/>
    </row>
    <row r="4532" spans="70:70" x14ac:dyDescent="0.25">
      <c r="BR4532" s="161"/>
    </row>
    <row r="4533" spans="70:70" x14ac:dyDescent="0.25">
      <c r="BR4533" s="161"/>
    </row>
    <row r="4534" spans="70:70" x14ac:dyDescent="0.25">
      <c r="BR4534" s="161"/>
    </row>
    <row r="4535" spans="70:70" x14ac:dyDescent="0.25">
      <c r="BR4535" s="161"/>
    </row>
    <row r="4536" spans="70:70" x14ac:dyDescent="0.25">
      <c r="BR4536" s="161"/>
    </row>
    <row r="4537" spans="70:70" x14ac:dyDescent="0.25">
      <c r="BR4537" s="161"/>
    </row>
    <row r="4538" spans="70:70" x14ac:dyDescent="0.25">
      <c r="BR4538" s="161"/>
    </row>
    <row r="4539" spans="70:70" x14ac:dyDescent="0.25">
      <c r="BR4539" s="161"/>
    </row>
    <row r="4540" spans="70:70" x14ac:dyDescent="0.25">
      <c r="BR4540" s="161"/>
    </row>
    <row r="4541" spans="70:70" x14ac:dyDescent="0.25">
      <c r="BR4541" s="161"/>
    </row>
    <row r="4542" spans="70:70" x14ac:dyDescent="0.25">
      <c r="BR4542" s="161"/>
    </row>
    <row r="4543" spans="70:70" x14ac:dyDescent="0.25">
      <c r="BR4543" s="161"/>
    </row>
    <row r="4544" spans="70:70" x14ac:dyDescent="0.25">
      <c r="BR4544" s="161"/>
    </row>
    <row r="4545" spans="70:70" x14ac:dyDescent="0.25">
      <c r="BR4545" s="161"/>
    </row>
    <row r="4546" spans="70:70" x14ac:dyDescent="0.25">
      <c r="BR4546" s="161"/>
    </row>
    <row r="4547" spans="70:70" x14ac:dyDescent="0.25">
      <c r="BR4547" s="161"/>
    </row>
    <row r="4548" spans="70:70" x14ac:dyDescent="0.25">
      <c r="BR4548" s="161"/>
    </row>
    <row r="4549" spans="70:70" x14ac:dyDescent="0.25">
      <c r="BR4549" s="161"/>
    </row>
    <row r="4550" spans="70:70" x14ac:dyDescent="0.25">
      <c r="BR4550" s="161"/>
    </row>
    <row r="4551" spans="70:70" x14ac:dyDescent="0.25">
      <c r="BR4551" s="161"/>
    </row>
    <row r="4552" spans="70:70" x14ac:dyDescent="0.25">
      <c r="BR4552" s="161"/>
    </row>
    <row r="4553" spans="70:70" x14ac:dyDescent="0.25">
      <c r="BR4553" s="161"/>
    </row>
    <row r="4554" spans="70:70" x14ac:dyDescent="0.25">
      <c r="BR4554" s="161"/>
    </row>
    <row r="4555" spans="70:70" x14ac:dyDescent="0.25">
      <c r="BR4555" s="161"/>
    </row>
    <row r="4556" spans="70:70" x14ac:dyDescent="0.25">
      <c r="BR4556" s="161"/>
    </row>
    <row r="4557" spans="70:70" x14ac:dyDescent="0.25">
      <c r="BR4557" s="161"/>
    </row>
    <row r="4558" spans="70:70" x14ac:dyDescent="0.25">
      <c r="BR4558" s="161"/>
    </row>
    <row r="4559" spans="70:70" x14ac:dyDescent="0.25">
      <c r="BR4559" s="161"/>
    </row>
    <row r="4560" spans="70:70" x14ac:dyDescent="0.25">
      <c r="BR4560" s="161"/>
    </row>
    <row r="4561" spans="70:70" x14ac:dyDescent="0.25">
      <c r="BR4561" s="161"/>
    </row>
    <row r="4562" spans="70:70" x14ac:dyDescent="0.25">
      <c r="BR4562" s="161"/>
    </row>
    <row r="4563" spans="70:70" x14ac:dyDescent="0.25">
      <c r="BR4563" s="161"/>
    </row>
    <row r="4564" spans="70:70" x14ac:dyDescent="0.25">
      <c r="BR4564" s="161"/>
    </row>
    <row r="4565" spans="70:70" x14ac:dyDescent="0.25">
      <c r="BR4565" s="161"/>
    </row>
    <row r="4566" spans="70:70" x14ac:dyDescent="0.25">
      <c r="BR4566" s="161"/>
    </row>
    <row r="4567" spans="70:70" x14ac:dyDescent="0.25">
      <c r="BR4567" s="161"/>
    </row>
    <row r="4568" spans="70:70" x14ac:dyDescent="0.25">
      <c r="BR4568" s="161"/>
    </row>
    <row r="4569" spans="70:70" x14ac:dyDescent="0.25">
      <c r="BR4569" s="161"/>
    </row>
    <row r="4570" spans="70:70" x14ac:dyDescent="0.25">
      <c r="BR4570" s="161"/>
    </row>
    <row r="4571" spans="70:70" x14ac:dyDescent="0.25">
      <c r="BR4571" s="161"/>
    </row>
    <row r="4572" spans="70:70" x14ac:dyDescent="0.25">
      <c r="BR4572" s="161"/>
    </row>
    <row r="4573" spans="70:70" x14ac:dyDescent="0.25">
      <c r="BR4573" s="161"/>
    </row>
    <row r="4574" spans="70:70" x14ac:dyDescent="0.25">
      <c r="BR4574" s="161"/>
    </row>
    <row r="4575" spans="70:70" x14ac:dyDescent="0.25">
      <c r="BR4575" s="161"/>
    </row>
    <row r="4576" spans="70:70" x14ac:dyDescent="0.25">
      <c r="BR4576" s="161"/>
    </row>
    <row r="4577" spans="70:70" x14ac:dyDescent="0.25">
      <c r="BR4577" s="161"/>
    </row>
    <row r="4578" spans="70:70" x14ac:dyDescent="0.25">
      <c r="BR4578" s="161"/>
    </row>
    <row r="4579" spans="70:70" x14ac:dyDescent="0.25">
      <c r="BR4579" s="161"/>
    </row>
    <row r="4580" spans="70:70" x14ac:dyDescent="0.25">
      <c r="BR4580" s="161"/>
    </row>
    <row r="4581" spans="70:70" x14ac:dyDescent="0.25">
      <c r="BR4581" s="161"/>
    </row>
    <row r="4582" spans="70:70" x14ac:dyDescent="0.25">
      <c r="BR4582" s="161"/>
    </row>
    <row r="4583" spans="70:70" x14ac:dyDescent="0.25">
      <c r="BR4583" s="161"/>
    </row>
    <row r="4584" spans="70:70" x14ac:dyDescent="0.25">
      <c r="BR4584" s="161"/>
    </row>
    <row r="4585" spans="70:70" x14ac:dyDescent="0.25">
      <c r="BR4585" s="161"/>
    </row>
    <row r="4586" spans="70:70" x14ac:dyDescent="0.25">
      <c r="BR4586" s="161"/>
    </row>
    <row r="4587" spans="70:70" x14ac:dyDescent="0.25">
      <c r="BR4587" s="161"/>
    </row>
    <row r="4588" spans="70:70" x14ac:dyDescent="0.25">
      <c r="BR4588" s="161"/>
    </row>
    <row r="4589" spans="70:70" x14ac:dyDescent="0.25">
      <c r="BR4589" s="161"/>
    </row>
    <row r="4590" spans="70:70" x14ac:dyDescent="0.25">
      <c r="BR4590" s="161"/>
    </row>
    <row r="4591" spans="70:70" x14ac:dyDescent="0.25">
      <c r="BR4591" s="161"/>
    </row>
    <row r="4592" spans="70:70" x14ac:dyDescent="0.25">
      <c r="BR4592" s="161"/>
    </row>
    <row r="4593" spans="70:70" x14ac:dyDescent="0.25">
      <c r="BR4593" s="161"/>
    </row>
    <row r="4594" spans="70:70" x14ac:dyDescent="0.25">
      <c r="BR4594" s="161"/>
    </row>
    <row r="4595" spans="70:70" x14ac:dyDescent="0.25">
      <c r="BR4595" s="161"/>
    </row>
    <row r="4596" spans="70:70" x14ac:dyDescent="0.25">
      <c r="BR4596" s="161"/>
    </row>
    <row r="4597" spans="70:70" x14ac:dyDescent="0.25">
      <c r="BR4597" s="161"/>
    </row>
    <row r="4598" spans="70:70" x14ac:dyDescent="0.25">
      <c r="BR4598" s="161"/>
    </row>
    <row r="4599" spans="70:70" x14ac:dyDescent="0.25">
      <c r="BR4599" s="161"/>
    </row>
    <row r="4600" spans="70:70" x14ac:dyDescent="0.25">
      <c r="BR4600" s="161"/>
    </row>
    <row r="4601" spans="70:70" x14ac:dyDescent="0.25">
      <c r="BR4601" s="161"/>
    </row>
    <row r="4602" spans="70:70" x14ac:dyDescent="0.25">
      <c r="BR4602" s="161"/>
    </row>
    <row r="4603" spans="70:70" x14ac:dyDescent="0.25">
      <c r="BR4603" s="161"/>
    </row>
    <row r="4604" spans="70:70" x14ac:dyDescent="0.25">
      <c r="BR4604" s="161"/>
    </row>
    <row r="4605" spans="70:70" x14ac:dyDescent="0.25">
      <c r="BR4605" s="161"/>
    </row>
    <row r="4606" spans="70:70" x14ac:dyDescent="0.25">
      <c r="BR4606" s="161"/>
    </row>
    <row r="4607" spans="70:70" x14ac:dyDescent="0.25">
      <c r="BR4607" s="161"/>
    </row>
    <row r="4608" spans="70:70" x14ac:dyDescent="0.25">
      <c r="BR4608" s="161"/>
    </row>
    <row r="4609" spans="70:70" x14ac:dyDescent="0.25">
      <c r="BR4609" s="161"/>
    </row>
    <row r="4610" spans="70:70" x14ac:dyDescent="0.25">
      <c r="BR4610" s="161"/>
    </row>
    <row r="4611" spans="70:70" x14ac:dyDescent="0.25">
      <c r="BR4611" s="161"/>
    </row>
    <row r="4612" spans="70:70" x14ac:dyDescent="0.25">
      <c r="BR4612" s="161"/>
    </row>
    <row r="4613" spans="70:70" x14ac:dyDescent="0.25">
      <c r="BR4613" s="161"/>
    </row>
    <row r="4614" spans="70:70" x14ac:dyDescent="0.25">
      <c r="BR4614" s="161"/>
    </row>
    <row r="4615" spans="70:70" x14ac:dyDescent="0.25">
      <c r="BR4615" s="161"/>
    </row>
    <row r="4616" spans="70:70" x14ac:dyDescent="0.25">
      <c r="BR4616" s="161"/>
    </row>
    <row r="4617" spans="70:70" x14ac:dyDescent="0.25">
      <c r="BR4617" s="161"/>
    </row>
    <row r="4618" spans="70:70" x14ac:dyDescent="0.25">
      <c r="BR4618" s="161"/>
    </row>
    <row r="4619" spans="70:70" x14ac:dyDescent="0.25">
      <c r="BR4619" s="161"/>
    </row>
    <row r="4620" spans="70:70" x14ac:dyDescent="0.25">
      <c r="BR4620" s="161"/>
    </row>
    <row r="4621" spans="70:70" x14ac:dyDescent="0.25">
      <c r="BR4621" s="161"/>
    </row>
    <row r="4622" spans="70:70" x14ac:dyDescent="0.25">
      <c r="BR4622" s="161"/>
    </row>
    <row r="4623" spans="70:70" x14ac:dyDescent="0.25">
      <c r="BR4623" s="161"/>
    </row>
    <row r="4624" spans="70:70" x14ac:dyDescent="0.25">
      <c r="BR4624" s="161"/>
    </row>
    <row r="4625" spans="70:70" x14ac:dyDescent="0.25">
      <c r="BR4625" s="161"/>
    </row>
    <row r="4626" spans="70:70" x14ac:dyDescent="0.25">
      <c r="BR4626" s="161"/>
    </row>
    <row r="4627" spans="70:70" x14ac:dyDescent="0.25">
      <c r="BR4627" s="161"/>
    </row>
    <row r="4628" spans="70:70" x14ac:dyDescent="0.25">
      <c r="BR4628" s="161"/>
    </row>
    <row r="4629" spans="70:70" x14ac:dyDescent="0.25">
      <c r="BR4629" s="161"/>
    </row>
    <row r="4630" spans="70:70" x14ac:dyDescent="0.25">
      <c r="BR4630" s="161"/>
    </row>
    <row r="4631" spans="70:70" x14ac:dyDescent="0.25">
      <c r="BR4631" s="161"/>
    </row>
    <row r="4632" spans="70:70" x14ac:dyDescent="0.25">
      <c r="BR4632" s="161"/>
    </row>
    <row r="4633" spans="70:70" x14ac:dyDescent="0.25">
      <c r="BR4633" s="161"/>
    </row>
    <row r="4634" spans="70:70" x14ac:dyDescent="0.25">
      <c r="BR4634" s="161"/>
    </row>
    <row r="4635" spans="70:70" x14ac:dyDescent="0.25">
      <c r="BR4635" s="161"/>
    </row>
    <row r="4636" spans="70:70" x14ac:dyDescent="0.25">
      <c r="BR4636" s="161"/>
    </row>
    <row r="4637" spans="70:70" x14ac:dyDescent="0.25">
      <c r="BR4637" s="161"/>
    </row>
    <row r="4638" spans="70:70" x14ac:dyDescent="0.25">
      <c r="BR4638" s="161"/>
    </row>
    <row r="4639" spans="70:70" x14ac:dyDescent="0.25">
      <c r="BR4639" s="161"/>
    </row>
    <row r="4640" spans="70:70" x14ac:dyDescent="0.25">
      <c r="BR4640" s="161"/>
    </row>
    <row r="4641" spans="70:70" x14ac:dyDescent="0.25">
      <c r="BR4641" s="161"/>
    </row>
    <row r="4642" spans="70:70" x14ac:dyDescent="0.25">
      <c r="BR4642" s="161"/>
    </row>
    <row r="4643" spans="70:70" x14ac:dyDescent="0.25">
      <c r="BR4643" s="161"/>
    </row>
    <row r="4644" spans="70:70" x14ac:dyDescent="0.25">
      <c r="BR4644" s="161"/>
    </row>
    <row r="4645" spans="70:70" x14ac:dyDescent="0.25">
      <c r="BR4645" s="161"/>
    </row>
    <row r="4646" spans="70:70" x14ac:dyDescent="0.25">
      <c r="BR4646" s="161"/>
    </row>
    <row r="4647" spans="70:70" x14ac:dyDescent="0.25">
      <c r="BR4647" s="161"/>
    </row>
    <row r="4648" spans="70:70" x14ac:dyDescent="0.25">
      <c r="BR4648" s="161"/>
    </row>
    <row r="4649" spans="70:70" x14ac:dyDescent="0.25">
      <c r="BR4649" s="161"/>
    </row>
    <row r="4650" spans="70:70" x14ac:dyDescent="0.25">
      <c r="BR4650" s="161"/>
    </row>
    <row r="4651" spans="70:70" x14ac:dyDescent="0.25">
      <c r="BR4651" s="161"/>
    </row>
    <row r="4652" spans="70:70" x14ac:dyDescent="0.25">
      <c r="BR4652" s="161"/>
    </row>
    <row r="4653" spans="70:70" x14ac:dyDescent="0.25">
      <c r="BR4653" s="161"/>
    </row>
    <row r="4654" spans="70:70" x14ac:dyDescent="0.25">
      <c r="BR4654" s="161"/>
    </row>
    <row r="4655" spans="70:70" x14ac:dyDescent="0.25">
      <c r="BR4655" s="161"/>
    </row>
    <row r="4656" spans="70:70" x14ac:dyDescent="0.25">
      <c r="BR4656" s="161"/>
    </row>
    <row r="4657" spans="70:70" x14ac:dyDescent="0.25">
      <c r="BR4657" s="161"/>
    </row>
    <row r="4658" spans="70:70" x14ac:dyDescent="0.25">
      <c r="BR4658" s="161"/>
    </row>
    <row r="4659" spans="70:70" x14ac:dyDescent="0.25">
      <c r="BR4659" s="161"/>
    </row>
    <row r="4660" spans="70:70" x14ac:dyDescent="0.25">
      <c r="BR4660" s="161"/>
    </row>
    <row r="4661" spans="70:70" x14ac:dyDescent="0.25">
      <c r="BR4661" s="161"/>
    </row>
    <row r="4662" spans="70:70" x14ac:dyDescent="0.25">
      <c r="BR4662" s="161"/>
    </row>
    <row r="4663" spans="70:70" x14ac:dyDescent="0.25">
      <c r="BR4663" s="161"/>
    </row>
    <row r="4664" spans="70:70" x14ac:dyDescent="0.25">
      <c r="BR4664" s="161"/>
    </row>
    <row r="4665" spans="70:70" x14ac:dyDescent="0.25">
      <c r="BR4665" s="161"/>
    </row>
    <row r="4666" spans="70:70" x14ac:dyDescent="0.25">
      <c r="BR4666" s="161"/>
    </row>
    <row r="4667" spans="70:70" x14ac:dyDescent="0.25">
      <c r="BR4667" s="161"/>
    </row>
    <row r="4668" spans="70:70" x14ac:dyDescent="0.25">
      <c r="BR4668" s="161"/>
    </row>
    <row r="4669" spans="70:70" x14ac:dyDescent="0.25">
      <c r="BR4669" s="161"/>
    </row>
    <row r="4670" spans="70:70" x14ac:dyDescent="0.25">
      <c r="BR4670" s="161"/>
    </row>
    <row r="4671" spans="70:70" x14ac:dyDescent="0.25">
      <c r="BR4671" s="161"/>
    </row>
    <row r="4672" spans="70:70" x14ac:dyDescent="0.25">
      <c r="BR4672" s="161"/>
    </row>
    <row r="4673" spans="70:70" x14ac:dyDescent="0.25">
      <c r="BR4673" s="161"/>
    </row>
    <row r="4674" spans="70:70" x14ac:dyDescent="0.25">
      <c r="BR4674" s="161"/>
    </row>
    <row r="4675" spans="70:70" x14ac:dyDescent="0.25">
      <c r="BR4675" s="161"/>
    </row>
    <row r="4676" spans="70:70" x14ac:dyDescent="0.25">
      <c r="BR4676" s="161"/>
    </row>
    <row r="4677" spans="70:70" x14ac:dyDescent="0.25">
      <c r="BR4677" s="161"/>
    </row>
    <row r="4678" spans="70:70" x14ac:dyDescent="0.25">
      <c r="BR4678" s="161"/>
    </row>
    <row r="4679" spans="70:70" x14ac:dyDescent="0.25">
      <c r="BR4679" s="161"/>
    </row>
    <row r="4680" spans="70:70" x14ac:dyDescent="0.25">
      <c r="BR4680" s="161"/>
    </row>
    <row r="4681" spans="70:70" x14ac:dyDescent="0.25">
      <c r="BR4681" s="161"/>
    </row>
    <row r="4682" spans="70:70" x14ac:dyDescent="0.25">
      <c r="BR4682" s="161"/>
    </row>
    <row r="4683" spans="70:70" x14ac:dyDescent="0.25">
      <c r="BR4683" s="161"/>
    </row>
    <row r="4684" spans="70:70" x14ac:dyDescent="0.25">
      <c r="BR4684" s="161"/>
    </row>
    <row r="4685" spans="70:70" x14ac:dyDescent="0.25">
      <c r="BR4685" s="161"/>
    </row>
    <row r="4686" spans="70:70" x14ac:dyDescent="0.25">
      <c r="BR4686" s="161"/>
    </row>
    <row r="4687" spans="70:70" x14ac:dyDescent="0.25">
      <c r="BR4687" s="161"/>
    </row>
    <row r="4688" spans="70:70" x14ac:dyDescent="0.25">
      <c r="BR4688" s="161"/>
    </row>
    <row r="4689" spans="70:70" x14ac:dyDescent="0.25">
      <c r="BR4689" s="161"/>
    </row>
    <row r="4690" spans="70:70" x14ac:dyDescent="0.25">
      <c r="BR4690" s="161"/>
    </row>
    <row r="4691" spans="70:70" x14ac:dyDescent="0.25">
      <c r="BR4691" s="161"/>
    </row>
    <row r="4692" spans="70:70" x14ac:dyDescent="0.25">
      <c r="BR4692" s="161"/>
    </row>
    <row r="4693" spans="70:70" x14ac:dyDescent="0.25">
      <c r="BR4693" s="161"/>
    </row>
    <row r="4694" spans="70:70" x14ac:dyDescent="0.25">
      <c r="BR4694" s="161"/>
    </row>
    <row r="4695" spans="70:70" x14ac:dyDescent="0.25">
      <c r="BR4695" s="161"/>
    </row>
    <row r="4696" spans="70:70" x14ac:dyDescent="0.25">
      <c r="BR4696" s="161"/>
    </row>
    <row r="4697" spans="70:70" x14ac:dyDescent="0.25">
      <c r="BR4697" s="161"/>
    </row>
    <row r="4698" spans="70:70" x14ac:dyDescent="0.25">
      <c r="BR4698" s="161"/>
    </row>
    <row r="4699" spans="70:70" x14ac:dyDescent="0.25">
      <c r="BR4699" s="161"/>
    </row>
    <row r="4700" spans="70:70" x14ac:dyDescent="0.25">
      <c r="BR4700" s="161"/>
    </row>
    <row r="4701" spans="70:70" x14ac:dyDescent="0.25">
      <c r="BR4701" s="161"/>
    </row>
    <row r="4702" spans="70:70" x14ac:dyDescent="0.25">
      <c r="BR4702" s="161"/>
    </row>
    <row r="4703" spans="70:70" x14ac:dyDescent="0.25">
      <c r="BR4703" s="161"/>
    </row>
    <row r="4704" spans="70:70" x14ac:dyDescent="0.25">
      <c r="BR4704" s="161"/>
    </row>
    <row r="4705" spans="70:70" x14ac:dyDescent="0.25">
      <c r="BR4705" s="161"/>
    </row>
    <row r="4706" spans="70:70" x14ac:dyDescent="0.25">
      <c r="BR4706" s="161"/>
    </row>
    <row r="4707" spans="70:70" x14ac:dyDescent="0.25">
      <c r="BR4707" s="161"/>
    </row>
    <row r="4708" spans="70:70" x14ac:dyDescent="0.25">
      <c r="BR4708" s="161"/>
    </row>
    <row r="4709" spans="70:70" x14ac:dyDescent="0.25">
      <c r="BR4709" s="161"/>
    </row>
    <row r="4710" spans="70:70" x14ac:dyDescent="0.25">
      <c r="BR4710" s="161"/>
    </row>
    <row r="4711" spans="70:70" x14ac:dyDescent="0.25">
      <c r="BR4711" s="161"/>
    </row>
    <row r="4712" spans="70:70" x14ac:dyDescent="0.25">
      <c r="BR4712" s="161"/>
    </row>
    <row r="4713" spans="70:70" x14ac:dyDescent="0.25">
      <c r="BR4713" s="161"/>
    </row>
    <row r="4714" spans="70:70" x14ac:dyDescent="0.25">
      <c r="BR4714" s="161"/>
    </row>
    <row r="4715" spans="70:70" x14ac:dyDescent="0.25">
      <c r="BR4715" s="161"/>
    </row>
    <row r="4716" spans="70:70" x14ac:dyDescent="0.25">
      <c r="BR4716" s="161"/>
    </row>
    <row r="4717" spans="70:70" x14ac:dyDescent="0.25">
      <c r="BR4717" s="161"/>
    </row>
    <row r="4718" spans="70:70" x14ac:dyDescent="0.25">
      <c r="BR4718" s="161"/>
    </row>
    <row r="4719" spans="70:70" x14ac:dyDescent="0.25">
      <c r="BR4719" s="161"/>
    </row>
    <row r="4720" spans="70:70" x14ac:dyDescent="0.25">
      <c r="BR4720" s="161"/>
    </row>
    <row r="4721" spans="70:70" x14ac:dyDescent="0.25">
      <c r="BR4721" s="161"/>
    </row>
    <row r="4722" spans="70:70" x14ac:dyDescent="0.25">
      <c r="BR4722" s="161"/>
    </row>
    <row r="4723" spans="70:70" x14ac:dyDescent="0.25">
      <c r="BR4723" s="161"/>
    </row>
    <row r="4724" spans="70:70" x14ac:dyDescent="0.25">
      <c r="BR4724" s="161"/>
    </row>
    <row r="4725" spans="70:70" x14ac:dyDescent="0.25">
      <c r="BR4725" s="161"/>
    </row>
    <row r="4726" spans="70:70" x14ac:dyDescent="0.25">
      <c r="BR4726" s="161"/>
    </row>
    <row r="4727" spans="70:70" x14ac:dyDescent="0.25">
      <c r="BR4727" s="161"/>
    </row>
    <row r="4728" spans="70:70" x14ac:dyDescent="0.25">
      <c r="BR4728" s="161"/>
    </row>
    <row r="4729" spans="70:70" x14ac:dyDescent="0.25">
      <c r="BR4729" s="161"/>
    </row>
    <row r="4730" spans="70:70" x14ac:dyDescent="0.25">
      <c r="BR4730" s="161"/>
    </row>
    <row r="4731" spans="70:70" x14ac:dyDescent="0.25">
      <c r="BR4731" s="161"/>
    </row>
    <row r="4732" spans="70:70" x14ac:dyDescent="0.25">
      <c r="BR4732" s="161"/>
    </row>
    <row r="4733" spans="70:70" x14ac:dyDescent="0.25">
      <c r="BR4733" s="161"/>
    </row>
    <row r="4734" spans="70:70" x14ac:dyDescent="0.25">
      <c r="BR4734" s="161"/>
    </row>
    <row r="4735" spans="70:70" x14ac:dyDescent="0.25">
      <c r="BR4735" s="161"/>
    </row>
    <row r="4736" spans="70:70" x14ac:dyDescent="0.25">
      <c r="BR4736" s="161"/>
    </row>
    <row r="4737" spans="70:70" x14ac:dyDescent="0.25">
      <c r="BR4737" s="161"/>
    </row>
    <row r="4738" spans="70:70" x14ac:dyDescent="0.25">
      <c r="BR4738" s="161"/>
    </row>
    <row r="4739" spans="70:70" x14ac:dyDescent="0.25">
      <c r="BR4739" s="161"/>
    </row>
    <row r="4740" spans="70:70" x14ac:dyDescent="0.25">
      <c r="BR4740" s="161"/>
    </row>
    <row r="4741" spans="70:70" x14ac:dyDescent="0.25">
      <c r="BR4741" s="161"/>
    </row>
    <row r="4742" spans="70:70" x14ac:dyDescent="0.25">
      <c r="BR4742" s="161"/>
    </row>
    <row r="4743" spans="70:70" x14ac:dyDescent="0.25">
      <c r="BR4743" s="161"/>
    </row>
    <row r="4744" spans="70:70" x14ac:dyDescent="0.25">
      <c r="BR4744" s="161"/>
    </row>
    <row r="4745" spans="70:70" x14ac:dyDescent="0.25">
      <c r="BR4745" s="161"/>
    </row>
    <row r="4746" spans="70:70" x14ac:dyDescent="0.25">
      <c r="BR4746" s="161"/>
    </row>
    <row r="4747" spans="70:70" x14ac:dyDescent="0.25">
      <c r="BR4747" s="161"/>
    </row>
    <row r="4748" spans="70:70" x14ac:dyDescent="0.25">
      <c r="BR4748" s="161"/>
    </row>
    <row r="4749" spans="70:70" x14ac:dyDescent="0.25">
      <c r="BR4749" s="161"/>
    </row>
    <row r="4750" spans="70:70" x14ac:dyDescent="0.25">
      <c r="BR4750" s="161"/>
    </row>
    <row r="4751" spans="70:70" x14ac:dyDescent="0.25">
      <c r="BR4751" s="161"/>
    </row>
    <row r="4752" spans="70:70" x14ac:dyDescent="0.25">
      <c r="BR4752" s="161"/>
    </row>
    <row r="4753" spans="70:70" x14ac:dyDescent="0.25">
      <c r="BR4753" s="161"/>
    </row>
    <row r="4754" spans="70:70" x14ac:dyDescent="0.25">
      <c r="BR4754" s="161"/>
    </row>
    <row r="4755" spans="70:70" x14ac:dyDescent="0.25">
      <c r="BR4755" s="161"/>
    </row>
    <row r="4756" spans="70:70" x14ac:dyDescent="0.25">
      <c r="BR4756" s="161"/>
    </row>
    <row r="4757" spans="70:70" x14ac:dyDescent="0.25">
      <c r="BR4757" s="161"/>
    </row>
    <row r="4758" spans="70:70" x14ac:dyDescent="0.25">
      <c r="BR4758" s="161"/>
    </row>
    <row r="4759" spans="70:70" x14ac:dyDescent="0.25">
      <c r="BR4759" s="161"/>
    </row>
    <row r="4760" spans="70:70" x14ac:dyDescent="0.25">
      <c r="BR4760" s="161"/>
    </row>
    <row r="4761" spans="70:70" x14ac:dyDescent="0.25">
      <c r="BR4761" s="161"/>
    </row>
    <row r="4762" spans="70:70" x14ac:dyDescent="0.25">
      <c r="BR4762" s="161"/>
    </row>
    <row r="4763" spans="70:70" x14ac:dyDescent="0.25">
      <c r="BR4763" s="161"/>
    </row>
    <row r="4764" spans="70:70" x14ac:dyDescent="0.25">
      <c r="BR4764" s="161"/>
    </row>
    <row r="4765" spans="70:70" x14ac:dyDescent="0.25">
      <c r="BR4765" s="161"/>
    </row>
    <row r="4766" spans="70:70" x14ac:dyDescent="0.25">
      <c r="BR4766" s="161"/>
    </row>
    <row r="4767" spans="70:70" x14ac:dyDescent="0.25">
      <c r="BR4767" s="161"/>
    </row>
    <row r="4768" spans="70:70" x14ac:dyDescent="0.25">
      <c r="BR4768" s="161"/>
    </row>
    <row r="4769" spans="70:70" x14ac:dyDescent="0.25">
      <c r="BR4769" s="161"/>
    </row>
    <row r="4770" spans="70:70" x14ac:dyDescent="0.25">
      <c r="BR4770" s="161"/>
    </row>
    <row r="4771" spans="70:70" x14ac:dyDescent="0.25">
      <c r="BR4771" s="161"/>
    </row>
    <row r="4772" spans="70:70" x14ac:dyDescent="0.25">
      <c r="BR4772" s="161"/>
    </row>
    <row r="4773" spans="70:70" x14ac:dyDescent="0.25">
      <c r="BR4773" s="161"/>
    </row>
    <row r="4774" spans="70:70" x14ac:dyDescent="0.25">
      <c r="BR4774" s="161"/>
    </row>
    <row r="4775" spans="70:70" x14ac:dyDescent="0.25">
      <c r="BR4775" s="161"/>
    </row>
    <row r="4776" spans="70:70" x14ac:dyDescent="0.25">
      <c r="BR4776" s="161"/>
    </row>
    <row r="4777" spans="70:70" x14ac:dyDescent="0.25">
      <c r="BR4777" s="161"/>
    </row>
    <row r="4778" spans="70:70" x14ac:dyDescent="0.25">
      <c r="BR4778" s="161"/>
    </row>
    <row r="4779" spans="70:70" x14ac:dyDescent="0.25">
      <c r="BR4779" s="161"/>
    </row>
    <row r="4780" spans="70:70" x14ac:dyDescent="0.25">
      <c r="BR4780" s="161"/>
    </row>
    <row r="4781" spans="70:70" x14ac:dyDescent="0.25">
      <c r="BR4781" s="161"/>
    </row>
    <row r="4782" spans="70:70" x14ac:dyDescent="0.25">
      <c r="BR4782" s="161"/>
    </row>
    <row r="4783" spans="70:70" x14ac:dyDescent="0.25">
      <c r="BR4783" s="161"/>
    </row>
    <row r="4784" spans="70:70" x14ac:dyDescent="0.25">
      <c r="BR4784" s="161"/>
    </row>
    <row r="4785" spans="70:70" x14ac:dyDescent="0.25">
      <c r="BR4785" s="161"/>
    </row>
    <row r="4786" spans="70:70" x14ac:dyDescent="0.25">
      <c r="BR4786" s="161"/>
    </row>
    <row r="4787" spans="70:70" x14ac:dyDescent="0.25">
      <c r="BR4787" s="161"/>
    </row>
    <row r="4788" spans="70:70" x14ac:dyDescent="0.25">
      <c r="BR4788" s="161"/>
    </row>
    <row r="4789" spans="70:70" x14ac:dyDescent="0.25">
      <c r="BR4789" s="161"/>
    </row>
    <row r="4790" spans="70:70" x14ac:dyDescent="0.25">
      <c r="BR4790" s="161"/>
    </row>
    <row r="4791" spans="70:70" x14ac:dyDescent="0.25">
      <c r="BR4791" s="161"/>
    </row>
    <row r="4792" spans="70:70" x14ac:dyDescent="0.25">
      <c r="BR4792" s="161"/>
    </row>
    <row r="4793" spans="70:70" x14ac:dyDescent="0.25">
      <c r="BR4793" s="161"/>
    </row>
    <row r="4794" spans="70:70" x14ac:dyDescent="0.25">
      <c r="BR4794" s="161"/>
    </row>
    <row r="4795" spans="70:70" x14ac:dyDescent="0.25">
      <c r="BR4795" s="161"/>
    </row>
    <row r="4796" spans="70:70" x14ac:dyDescent="0.25">
      <c r="BR4796" s="161"/>
    </row>
    <row r="4797" spans="70:70" x14ac:dyDescent="0.25">
      <c r="BR4797" s="161"/>
    </row>
    <row r="4798" spans="70:70" x14ac:dyDescent="0.25">
      <c r="BR4798" s="161"/>
    </row>
    <row r="4799" spans="70:70" x14ac:dyDescent="0.25">
      <c r="BR4799" s="161"/>
    </row>
    <row r="4800" spans="70:70" x14ac:dyDescent="0.25">
      <c r="BR4800" s="161"/>
    </row>
    <row r="4801" spans="70:70" x14ac:dyDescent="0.25">
      <c r="BR4801" s="161"/>
    </row>
    <row r="4802" spans="70:70" x14ac:dyDescent="0.25">
      <c r="BR4802" s="161"/>
    </row>
    <row r="4803" spans="70:70" x14ac:dyDescent="0.25">
      <c r="BR4803" s="161"/>
    </row>
    <row r="4804" spans="70:70" x14ac:dyDescent="0.25">
      <c r="BR4804" s="161"/>
    </row>
    <row r="4805" spans="70:70" x14ac:dyDescent="0.25">
      <c r="BR4805" s="161"/>
    </row>
    <row r="4806" spans="70:70" x14ac:dyDescent="0.25">
      <c r="BR4806" s="161"/>
    </row>
    <row r="4807" spans="70:70" x14ac:dyDescent="0.25">
      <c r="BR4807" s="161"/>
    </row>
    <row r="4808" spans="70:70" x14ac:dyDescent="0.25">
      <c r="BR4808" s="161"/>
    </row>
    <row r="4809" spans="70:70" x14ac:dyDescent="0.25">
      <c r="BR4809" s="161"/>
    </row>
    <row r="4810" spans="70:70" x14ac:dyDescent="0.25">
      <c r="BR4810" s="161"/>
    </row>
    <row r="4811" spans="70:70" x14ac:dyDescent="0.25">
      <c r="BR4811" s="161"/>
    </row>
    <row r="4812" spans="70:70" x14ac:dyDescent="0.25">
      <c r="BR4812" s="161"/>
    </row>
    <row r="4813" spans="70:70" x14ac:dyDescent="0.25">
      <c r="BR4813" s="161"/>
    </row>
    <row r="4814" spans="70:70" x14ac:dyDescent="0.25">
      <c r="BR4814" s="161"/>
    </row>
    <row r="4815" spans="70:70" x14ac:dyDescent="0.25">
      <c r="BR4815" s="161"/>
    </row>
    <row r="4816" spans="70:70" x14ac:dyDescent="0.25">
      <c r="BR4816" s="161"/>
    </row>
    <row r="4817" spans="70:70" x14ac:dyDescent="0.25">
      <c r="BR4817" s="161"/>
    </row>
    <row r="4818" spans="70:70" x14ac:dyDescent="0.25">
      <c r="BR4818" s="161"/>
    </row>
    <row r="4819" spans="70:70" x14ac:dyDescent="0.25">
      <c r="BR4819" s="161"/>
    </row>
    <row r="4820" spans="70:70" x14ac:dyDescent="0.25">
      <c r="BR4820" s="161"/>
    </row>
    <row r="4821" spans="70:70" x14ac:dyDescent="0.25">
      <c r="BR4821" s="161"/>
    </row>
    <row r="4822" spans="70:70" x14ac:dyDescent="0.25">
      <c r="BR4822" s="161"/>
    </row>
    <row r="4823" spans="70:70" x14ac:dyDescent="0.25">
      <c r="BR4823" s="161"/>
    </row>
    <row r="4824" spans="70:70" x14ac:dyDescent="0.25">
      <c r="BR4824" s="161"/>
    </row>
    <row r="4825" spans="70:70" x14ac:dyDescent="0.25">
      <c r="BR4825" s="161"/>
    </row>
    <row r="4826" spans="70:70" x14ac:dyDescent="0.25">
      <c r="BR4826" s="161"/>
    </row>
    <row r="4827" spans="70:70" x14ac:dyDescent="0.25">
      <c r="BR4827" s="161"/>
    </row>
    <row r="4828" spans="70:70" x14ac:dyDescent="0.25">
      <c r="BR4828" s="161"/>
    </row>
    <row r="4829" spans="70:70" x14ac:dyDescent="0.25">
      <c r="BR4829" s="161"/>
    </row>
    <row r="4830" spans="70:70" x14ac:dyDescent="0.25">
      <c r="BR4830" s="161"/>
    </row>
    <row r="4831" spans="70:70" x14ac:dyDescent="0.25">
      <c r="BR4831" s="161"/>
    </row>
    <row r="4832" spans="70:70" x14ac:dyDescent="0.25">
      <c r="BR4832" s="161"/>
    </row>
    <row r="4833" spans="70:70" x14ac:dyDescent="0.25">
      <c r="BR4833" s="161"/>
    </row>
    <row r="4834" spans="70:70" x14ac:dyDescent="0.25">
      <c r="BR4834" s="161"/>
    </row>
    <row r="4835" spans="70:70" x14ac:dyDescent="0.25">
      <c r="BR4835" s="161"/>
    </row>
    <row r="4836" spans="70:70" x14ac:dyDescent="0.25">
      <c r="BR4836" s="161"/>
    </row>
    <row r="4837" spans="70:70" x14ac:dyDescent="0.25">
      <c r="BR4837" s="161"/>
    </row>
    <row r="4838" spans="70:70" x14ac:dyDescent="0.25">
      <c r="BR4838" s="161"/>
    </row>
    <row r="4839" spans="70:70" x14ac:dyDescent="0.25">
      <c r="BR4839" s="161"/>
    </row>
    <row r="4840" spans="70:70" x14ac:dyDescent="0.25">
      <c r="BR4840" s="161"/>
    </row>
    <row r="4841" spans="70:70" x14ac:dyDescent="0.25">
      <c r="BR4841" s="161"/>
    </row>
    <row r="4842" spans="70:70" x14ac:dyDescent="0.25">
      <c r="BR4842" s="161"/>
    </row>
    <row r="4843" spans="70:70" x14ac:dyDescent="0.25">
      <c r="BR4843" s="161"/>
    </row>
    <row r="4844" spans="70:70" x14ac:dyDescent="0.25">
      <c r="BR4844" s="161"/>
    </row>
    <row r="4845" spans="70:70" x14ac:dyDescent="0.25">
      <c r="BR4845" s="161"/>
    </row>
    <row r="4846" spans="70:70" x14ac:dyDescent="0.25">
      <c r="BR4846" s="161"/>
    </row>
    <row r="4847" spans="70:70" x14ac:dyDescent="0.25">
      <c r="BR4847" s="161"/>
    </row>
    <row r="4848" spans="70:70" x14ac:dyDescent="0.25">
      <c r="BR4848" s="161"/>
    </row>
    <row r="4849" spans="70:70" x14ac:dyDescent="0.25">
      <c r="BR4849" s="161"/>
    </row>
    <row r="4850" spans="70:70" x14ac:dyDescent="0.25">
      <c r="BR4850" s="161"/>
    </row>
    <row r="4851" spans="70:70" x14ac:dyDescent="0.25">
      <c r="BR4851" s="161"/>
    </row>
    <row r="4852" spans="70:70" x14ac:dyDescent="0.25">
      <c r="BR4852" s="161"/>
    </row>
    <row r="4853" spans="70:70" x14ac:dyDescent="0.25">
      <c r="BR4853" s="161"/>
    </row>
    <row r="4854" spans="70:70" x14ac:dyDescent="0.25">
      <c r="BR4854" s="161"/>
    </row>
    <row r="4855" spans="70:70" x14ac:dyDescent="0.25">
      <c r="BR4855" s="161"/>
    </row>
    <row r="4856" spans="70:70" x14ac:dyDescent="0.25">
      <c r="BR4856" s="161"/>
    </row>
    <row r="4857" spans="70:70" x14ac:dyDescent="0.25">
      <c r="BR4857" s="161"/>
    </row>
    <row r="4858" spans="70:70" x14ac:dyDescent="0.25">
      <c r="BR4858" s="161"/>
    </row>
    <row r="4859" spans="70:70" x14ac:dyDescent="0.25">
      <c r="BR4859" s="161"/>
    </row>
    <row r="4860" spans="70:70" x14ac:dyDescent="0.25">
      <c r="BR4860" s="161"/>
    </row>
    <row r="4861" spans="70:70" x14ac:dyDescent="0.25">
      <c r="BR4861" s="161"/>
    </row>
    <row r="4862" spans="70:70" x14ac:dyDescent="0.25">
      <c r="BR4862" s="161"/>
    </row>
    <row r="4863" spans="70:70" x14ac:dyDescent="0.25">
      <c r="BR4863" s="161"/>
    </row>
    <row r="4864" spans="70:70" x14ac:dyDescent="0.25">
      <c r="BR4864" s="161"/>
    </row>
    <row r="4865" spans="70:70" x14ac:dyDescent="0.25">
      <c r="BR4865" s="161"/>
    </row>
    <row r="4866" spans="70:70" x14ac:dyDescent="0.25">
      <c r="BR4866" s="161"/>
    </row>
    <row r="4867" spans="70:70" x14ac:dyDescent="0.25">
      <c r="BR4867" s="161"/>
    </row>
    <row r="4868" spans="70:70" x14ac:dyDescent="0.25">
      <c r="BR4868" s="161"/>
    </row>
    <row r="4869" spans="70:70" x14ac:dyDescent="0.25">
      <c r="BR4869" s="161"/>
    </row>
    <row r="4870" spans="70:70" x14ac:dyDescent="0.25">
      <c r="BR4870" s="161"/>
    </row>
    <row r="4871" spans="70:70" x14ac:dyDescent="0.25">
      <c r="BR4871" s="161"/>
    </row>
    <row r="4872" spans="70:70" x14ac:dyDescent="0.25">
      <c r="BR4872" s="161"/>
    </row>
    <row r="4873" spans="70:70" x14ac:dyDescent="0.25">
      <c r="BR4873" s="161"/>
    </row>
    <row r="4874" spans="70:70" x14ac:dyDescent="0.25">
      <c r="BR4874" s="161"/>
    </row>
    <row r="4875" spans="70:70" x14ac:dyDescent="0.25">
      <c r="BR4875" s="161"/>
    </row>
    <row r="4876" spans="70:70" x14ac:dyDescent="0.25">
      <c r="BR4876" s="161"/>
    </row>
    <row r="4877" spans="70:70" x14ac:dyDescent="0.25">
      <c r="BR4877" s="161"/>
    </row>
    <row r="4878" spans="70:70" x14ac:dyDescent="0.25">
      <c r="BR4878" s="161"/>
    </row>
    <row r="4879" spans="70:70" x14ac:dyDescent="0.25">
      <c r="BR4879" s="161"/>
    </row>
    <row r="4880" spans="70:70" x14ac:dyDescent="0.25">
      <c r="BR4880" s="161"/>
    </row>
    <row r="4881" spans="70:70" x14ac:dyDescent="0.25">
      <c r="BR4881" s="161"/>
    </row>
    <row r="4882" spans="70:70" x14ac:dyDescent="0.25">
      <c r="BR4882" s="161"/>
    </row>
    <row r="4883" spans="70:70" x14ac:dyDescent="0.25">
      <c r="BR4883" s="161"/>
    </row>
    <row r="4884" spans="70:70" x14ac:dyDescent="0.25">
      <c r="BR4884" s="161"/>
    </row>
    <row r="4885" spans="70:70" x14ac:dyDescent="0.25">
      <c r="BR4885" s="161"/>
    </row>
    <row r="4886" spans="70:70" x14ac:dyDescent="0.25">
      <c r="BR4886" s="161"/>
    </row>
    <row r="4887" spans="70:70" x14ac:dyDescent="0.25">
      <c r="BR4887" s="161"/>
    </row>
    <row r="4888" spans="70:70" x14ac:dyDescent="0.25">
      <c r="BR4888" s="161"/>
    </row>
    <row r="4889" spans="70:70" x14ac:dyDescent="0.25">
      <c r="BR4889" s="161"/>
    </row>
    <row r="4890" spans="70:70" x14ac:dyDescent="0.25">
      <c r="BR4890" s="161"/>
    </row>
    <row r="4891" spans="70:70" x14ac:dyDescent="0.25">
      <c r="BR4891" s="161"/>
    </row>
    <row r="4892" spans="70:70" x14ac:dyDescent="0.25">
      <c r="BR4892" s="161"/>
    </row>
    <row r="4893" spans="70:70" x14ac:dyDescent="0.25">
      <c r="BR4893" s="161"/>
    </row>
    <row r="4894" spans="70:70" x14ac:dyDescent="0.25">
      <c r="BR4894" s="161"/>
    </row>
    <row r="4895" spans="70:70" x14ac:dyDescent="0.25">
      <c r="BR4895" s="161"/>
    </row>
    <row r="4896" spans="70:70" x14ac:dyDescent="0.25">
      <c r="BR4896" s="161"/>
    </row>
    <row r="4897" spans="70:70" x14ac:dyDescent="0.25">
      <c r="BR4897" s="161"/>
    </row>
    <row r="4898" spans="70:70" x14ac:dyDescent="0.25">
      <c r="BR4898" s="161"/>
    </row>
    <row r="4899" spans="70:70" x14ac:dyDescent="0.25">
      <c r="BR4899" s="161"/>
    </row>
    <row r="4900" spans="70:70" x14ac:dyDescent="0.25">
      <c r="BR4900" s="161"/>
    </row>
    <row r="4901" spans="70:70" x14ac:dyDescent="0.25">
      <c r="BR4901" s="161"/>
    </row>
    <row r="4902" spans="70:70" x14ac:dyDescent="0.25">
      <c r="BR4902" s="161"/>
    </row>
    <row r="4903" spans="70:70" x14ac:dyDescent="0.25">
      <c r="BR4903" s="161"/>
    </row>
    <row r="4904" spans="70:70" x14ac:dyDescent="0.25">
      <c r="BR4904" s="161"/>
    </row>
    <row r="4905" spans="70:70" x14ac:dyDescent="0.25">
      <c r="BR4905" s="161"/>
    </row>
    <row r="4906" spans="70:70" x14ac:dyDescent="0.25">
      <c r="BR4906" s="161"/>
    </row>
    <row r="4907" spans="70:70" x14ac:dyDescent="0.25">
      <c r="BR4907" s="161"/>
    </row>
    <row r="4908" spans="70:70" x14ac:dyDescent="0.25">
      <c r="BR4908" s="161"/>
    </row>
    <row r="4909" spans="70:70" x14ac:dyDescent="0.25">
      <c r="BR4909" s="161"/>
    </row>
    <row r="4910" spans="70:70" x14ac:dyDescent="0.25">
      <c r="BR4910" s="161"/>
    </row>
    <row r="4911" spans="70:70" x14ac:dyDescent="0.25">
      <c r="BR4911" s="161"/>
    </row>
    <row r="4912" spans="70:70" x14ac:dyDescent="0.25">
      <c r="BR4912" s="161"/>
    </row>
    <row r="4913" spans="70:70" x14ac:dyDescent="0.25">
      <c r="BR4913" s="161"/>
    </row>
    <row r="4914" spans="70:70" x14ac:dyDescent="0.25">
      <c r="BR4914" s="161"/>
    </row>
    <row r="4915" spans="70:70" x14ac:dyDescent="0.25">
      <c r="BR4915" s="161"/>
    </row>
    <row r="4916" spans="70:70" x14ac:dyDescent="0.25">
      <c r="BR4916" s="161"/>
    </row>
    <row r="4917" spans="70:70" x14ac:dyDescent="0.25">
      <c r="BR4917" s="161"/>
    </row>
    <row r="4918" spans="70:70" x14ac:dyDescent="0.25">
      <c r="BR4918" s="161"/>
    </row>
    <row r="4919" spans="70:70" x14ac:dyDescent="0.25">
      <c r="BR4919" s="161"/>
    </row>
    <row r="4920" spans="70:70" x14ac:dyDescent="0.25">
      <c r="BR4920" s="161"/>
    </row>
    <row r="4921" spans="70:70" x14ac:dyDescent="0.25">
      <c r="BR4921" s="161"/>
    </row>
    <row r="4922" spans="70:70" x14ac:dyDescent="0.25">
      <c r="BR4922" s="161"/>
    </row>
    <row r="4923" spans="70:70" x14ac:dyDescent="0.25">
      <c r="BR4923" s="161"/>
    </row>
    <row r="4924" spans="70:70" x14ac:dyDescent="0.25">
      <c r="BR4924" s="161"/>
    </row>
    <row r="4925" spans="70:70" x14ac:dyDescent="0.25">
      <c r="BR4925" s="161"/>
    </row>
    <row r="4926" spans="70:70" x14ac:dyDescent="0.25">
      <c r="BR4926" s="161"/>
    </row>
    <row r="4927" spans="70:70" x14ac:dyDescent="0.25">
      <c r="BR4927" s="161"/>
    </row>
    <row r="4928" spans="70:70" x14ac:dyDescent="0.25">
      <c r="BR4928" s="161"/>
    </row>
    <row r="4929" spans="70:70" x14ac:dyDescent="0.25">
      <c r="BR4929" s="161"/>
    </row>
    <row r="4930" spans="70:70" x14ac:dyDescent="0.25">
      <c r="BR4930" s="161"/>
    </row>
    <row r="4931" spans="70:70" x14ac:dyDescent="0.25">
      <c r="BR4931" s="161"/>
    </row>
    <row r="4932" spans="70:70" x14ac:dyDescent="0.25">
      <c r="BR4932" s="161"/>
    </row>
    <row r="4933" spans="70:70" x14ac:dyDescent="0.25">
      <c r="BR4933" s="161"/>
    </row>
    <row r="4934" spans="70:70" x14ac:dyDescent="0.25">
      <c r="BR4934" s="161"/>
    </row>
    <row r="4935" spans="70:70" x14ac:dyDescent="0.25">
      <c r="BR4935" s="161"/>
    </row>
    <row r="4936" spans="70:70" x14ac:dyDescent="0.25">
      <c r="BR4936" s="161"/>
    </row>
    <row r="4937" spans="70:70" x14ac:dyDescent="0.25">
      <c r="BR4937" s="161"/>
    </row>
    <row r="4938" spans="70:70" x14ac:dyDescent="0.25">
      <c r="BR4938" s="161"/>
    </row>
    <row r="4939" spans="70:70" x14ac:dyDescent="0.25">
      <c r="BR4939" s="161"/>
    </row>
    <row r="4940" spans="70:70" x14ac:dyDescent="0.25">
      <c r="BR4940" s="161"/>
    </row>
    <row r="4941" spans="70:70" x14ac:dyDescent="0.25">
      <c r="BR4941" s="161"/>
    </row>
    <row r="4942" spans="70:70" x14ac:dyDescent="0.25">
      <c r="BR4942" s="161"/>
    </row>
    <row r="4943" spans="70:70" x14ac:dyDescent="0.25">
      <c r="BR4943" s="161"/>
    </row>
    <row r="4944" spans="70:70" x14ac:dyDescent="0.25">
      <c r="BR4944" s="161"/>
    </row>
    <row r="4945" spans="70:70" x14ac:dyDescent="0.25">
      <c r="BR4945" s="161"/>
    </row>
    <row r="4946" spans="70:70" x14ac:dyDescent="0.25">
      <c r="BR4946" s="161"/>
    </row>
    <row r="4947" spans="70:70" x14ac:dyDescent="0.25">
      <c r="BR4947" s="161"/>
    </row>
    <row r="4948" spans="70:70" x14ac:dyDescent="0.25">
      <c r="BR4948" s="161"/>
    </row>
    <row r="4949" spans="70:70" x14ac:dyDescent="0.25">
      <c r="BR4949" s="161"/>
    </row>
    <row r="4950" spans="70:70" x14ac:dyDescent="0.25">
      <c r="BR4950" s="161"/>
    </row>
    <row r="4951" spans="70:70" x14ac:dyDescent="0.25">
      <c r="BR4951" s="161"/>
    </row>
    <row r="4952" spans="70:70" x14ac:dyDescent="0.25">
      <c r="BR4952" s="161"/>
    </row>
    <row r="4953" spans="70:70" x14ac:dyDescent="0.25">
      <c r="BR4953" s="161"/>
    </row>
    <row r="4954" spans="70:70" x14ac:dyDescent="0.25">
      <c r="BR4954" s="161"/>
    </row>
    <row r="4955" spans="70:70" x14ac:dyDescent="0.25">
      <c r="BR4955" s="161"/>
    </row>
    <row r="4956" spans="70:70" x14ac:dyDescent="0.25">
      <c r="BR4956" s="161"/>
    </row>
    <row r="4957" spans="70:70" x14ac:dyDescent="0.25">
      <c r="BR4957" s="161"/>
    </row>
    <row r="4958" spans="70:70" x14ac:dyDescent="0.25">
      <c r="BR4958" s="161"/>
    </row>
    <row r="4959" spans="70:70" x14ac:dyDescent="0.25">
      <c r="BR4959" s="161"/>
    </row>
    <row r="4960" spans="70:70" x14ac:dyDescent="0.25">
      <c r="BR4960" s="161"/>
    </row>
    <row r="4961" spans="70:70" x14ac:dyDescent="0.25">
      <c r="BR4961" s="161"/>
    </row>
    <row r="4962" spans="70:70" x14ac:dyDescent="0.25">
      <c r="BR4962" s="161"/>
    </row>
    <row r="4963" spans="70:70" x14ac:dyDescent="0.25">
      <c r="BR4963" s="161"/>
    </row>
    <row r="4964" spans="70:70" x14ac:dyDescent="0.25">
      <c r="BR4964" s="161"/>
    </row>
    <row r="4965" spans="70:70" x14ac:dyDescent="0.25">
      <c r="BR4965" s="161"/>
    </row>
    <row r="4966" spans="70:70" x14ac:dyDescent="0.25">
      <c r="BR4966" s="161"/>
    </row>
    <row r="4967" spans="70:70" x14ac:dyDescent="0.25">
      <c r="BR4967" s="161"/>
    </row>
    <row r="4968" spans="70:70" x14ac:dyDescent="0.25">
      <c r="BR4968" s="161"/>
    </row>
    <row r="4969" spans="70:70" x14ac:dyDescent="0.25">
      <c r="BR4969" s="161"/>
    </row>
    <row r="4970" spans="70:70" x14ac:dyDescent="0.25">
      <c r="BR4970" s="161"/>
    </row>
    <row r="4971" spans="70:70" x14ac:dyDescent="0.25">
      <c r="BR4971" s="161"/>
    </row>
    <row r="4972" spans="70:70" x14ac:dyDescent="0.25">
      <c r="BR4972" s="161"/>
    </row>
    <row r="4973" spans="70:70" x14ac:dyDescent="0.25">
      <c r="BR4973" s="161"/>
    </row>
    <row r="4974" spans="70:70" x14ac:dyDescent="0.25">
      <c r="BR4974" s="161"/>
    </row>
    <row r="4975" spans="70:70" x14ac:dyDescent="0.25">
      <c r="BR4975" s="161"/>
    </row>
    <row r="4976" spans="70:70" x14ac:dyDescent="0.25">
      <c r="BR4976" s="161"/>
    </row>
    <row r="4977" spans="70:70" x14ac:dyDescent="0.25">
      <c r="BR4977" s="161"/>
    </row>
    <row r="4978" spans="70:70" x14ac:dyDescent="0.25">
      <c r="BR4978" s="161"/>
    </row>
    <row r="4979" spans="70:70" x14ac:dyDescent="0.25">
      <c r="BR4979" s="161"/>
    </row>
    <row r="4980" spans="70:70" x14ac:dyDescent="0.25">
      <c r="BR4980" s="161"/>
    </row>
    <row r="4981" spans="70:70" x14ac:dyDescent="0.25">
      <c r="BR4981" s="161"/>
    </row>
    <row r="4982" spans="70:70" x14ac:dyDescent="0.25">
      <c r="BR4982" s="161"/>
    </row>
    <row r="4983" spans="70:70" x14ac:dyDescent="0.25">
      <c r="BR4983" s="161"/>
    </row>
    <row r="4984" spans="70:70" x14ac:dyDescent="0.25">
      <c r="BR4984" s="161"/>
    </row>
    <row r="4985" spans="70:70" x14ac:dyDescent="0.25">
      <c r="BR4985" s="161"/>
    </row>
    <row r="4986" spans="70:70" x14ac:dyDescent="0.25">
      <c r="BR4986" s="161"/>
    </row>
    <row r="4987" spans="70:70" x14ac:dyDescent="0.25">
      <c r="BR4987" s="161"/>
    </row>
    <row r="4988" spans="70:70" x14ac:dyDescent="0.25">
      <c r="BR4988" s="161"/>
    </row>
    <row r="4989" spans="70:70" x14ac:dyDescent="0.25">
      <c r="BR4989" s="161"/>
    </row>
    <row r="4990" spans="70:70" x14ac:dyDescent="0.25">
      <c r="BR4990" s="161"/>
    </row>
    <row r="4991" spans="70:70" x14ac:dyDescent="0.25">
      <c r="BR4991" s="161"/>
    </row>
    <row r="4992" spans="70:70" x14ac:dyDescent="0.25">
      <c r="BR4992" s="161"/>
    </row>
    <row r="4993" spans="70:70" x14ac:dyDescent="0.25">
      <c r="BR4993" s="161"/>
    </row>
    <row r="4994" spans="70:70" x14ac:dyDescent="0.25">
      <c r="BR4994" s="161"/>
    </row>
    <row r="4995" spans="70:70" x14ac:dyDescent="0.25">
      <c r="BR4995" s="161"/>
    </row>
    <row r="4996" spans="70:70" x14ac:dyDescent="0.25">
      <c r="BR4996" s="161"/>
    </row>
    <row r="4997" spans="70:70" x14ac:dyDescent="0.25">
      <c r="BR4997" s="161"/>
    </row>
    <row r="4998" spans="70:70" x14ac:dyDescent="0.25">
      <c r="BR4998" s="161"/>
    </row>
    <row r="4999" spans="70:70" x14ac:dyDescent="0.25">
      <c r="BR4999" s="161"/>
    </row>
    <row r="5000" spans="70:70" x14ac:dyDescent="0.25">
      <c r="BR5000" s="161"/>
    </row>
    <row r="5001" spans="70:70" x14ac:dyDescent="0.25">
      <c r="BR5001" s="161"/>
    </row>
    <row r="5002" spans="70:70" x14ac:dyDescent="0.25">
      <c r="BR5002" s="161"/>
    </row>
    <row r="5003" spans="70:70" x14ac:dyDescent="0.25">
      <c r="BR5003" s="161"/>
    </row>
    <row r="5004" spans="70:70" x14ac:dyDescent="0.25">
      <c r="BR5004" s="161"/>
    </row>
    <row r="5005" spans="70:70" x14ac:dyDescent="0.25">
      <c r="BR5005" s="161"/>
    </row>
    <row r="5006" spans="70:70" x14ac:dyDescent="0.25">
      <c r="BR5006" s="161"/>
    </row>
    <row r="5007" spans="70:70" x14ac:dyDescent="0.25">
      <c r="BR5007" s="161"/>
    </row>
    <row r="5008" spans="70:70" x14ac:dyDescent="0.25">
      <c r="BR5008" s="161"/>
    </row>
    <row r="5009" spans="70:70" x14ac:dyDescent="0.25">
      <c r="BR5009" s="161"/>
    </row>
    <row r="5010" spans="70:70" x14ac:dyDescent="0.25">
      <c r="BR5010" s="161"/>
    </row>
    <row r="5011" spans="70:70" x14ac:dyDescent="0.25">
      <c r="BR5011" s="161"/>
    </row>
    <row r="5012" spans="70:70" x14ac:dyDescent="0.25">
      <c r="BR5012" s="161"/>
    </row>
    <row r="5013" spans="70:70" x14ac:dyDescent="0.25">
      <c r="BR5013" s="161"/>
    </row>
    <row r="5014" spans="70:70" x14ac:dyDescent="0.25">
      <c r="BR5014" s="161"/>
    </row>
    <row r="5015" spans="70:70" x14ac:dyDescent="0.25">
      <c r="BR5015" s="161"/>
    </row>
    <row r="5016" spans="70:70" x14ac:dyDescent="0.25">
      <c r="BR5016" s="161"/>
    </row>
    <row r="5017" spans="70:70" x14ac:dyDescent="0.25">
      <c r="BR5017" s="161"/>
    </row>
    <row r="5018" spans="70:70" x14ac:dyDescent="0.25">
      <c r="BR5018" s="161"/>
    </row>
    <row r="5019" spans="70:70" x14ac:dyDescent="0.25">
      <c r="BR5019" s="161"/>
    </row>
    <row r="5020" spans="70:70" x14ac:dyDescent="0.25">
      <c r="BR5020" s="161"/>
    </row>
    <row r="5021" spans="70:70" x14ac:dyDescent="0.25">
      <c r="BR5021" s="161"/>
    </row>
    <row r="5022" spans="70:70" x14ac:dyDescent="0.25">
      <c r="BR5022" s="161"/>
    </row>
    <row r="5023" spans="70:70" x14ac:dyDescent="0.25">
      <c r="BR5023" s="161"/>
    </row>
    <row r="5024" spans="70:70" x14ac:dyDescent="0.25">
      <c r="BR5024" s="161"/>
    </row>
    <row r="5025" spans="70:70" x14ac:dyDescent="0.25">
      <c r="BR5025" s="161"/>
    </row>
    <row r="5026" spans="70:70" x14ac:dyDescent="0.25">
      <c r="BR5026" s="161"/>
    </row>
    <row r="5027" spans="70:70" x14ac:dyDescent="0.25">
      <c r="BR5027" s="161"/>
    </row>
    <row r="5028" spans="70:70" x14ac:dyDescent="0.25">
      <c r="BR5028" s="161"/>
    </row>
    <row r="5029" spans="70:70" x14ac:dyDescent="0.25">
      <c r="BR5029" s="161"/>
    </row>
    <row r="5030" spans="70:70" x14ac:dyDescent="0.25">
      <c r="BR5030" s="161"/>
    </row>
    <row r="5031" spans="70:70" x14ac:dyDescent="0.25">
      <c r="BR5031" s="161"/>
    </row>
    <row r="5032" spans="70:70" x14ac:dyDescent="0.25">
      <c r="BR5032" s="161"/>
    </row>
    <row r="5033" spans="70:70" x14ac:dyDescent="0.25">
      <c r="BR5033" s="161"/>
    </row>
    <row r="5034" spans="70:70" x14ac:dyDescent="0.25">
      <c r="BR5034" s="161"/>
    </row>
    <row r="5035" spans="70:70" x14ac:dyDescent="0.25">
      <c r="BR5035" s="161"/>
    </row>
    <row r="5036" spans="70:70" x14ac:dyDescent="0.25">
      <c r="BR5036" s="161"/>
    </row>
    <row r="5037" spans="70:70" x14ac:dyDescent="0.25">
      <c r="BR5037" s="161"/>
    </row>
    <row r="5038" spans="70:70" x14ac:dyDescent="0.25">
      <c r="BR5038" s="161"/>
    </row>
    <row r="5039" spans="70:70" x14ac:dyDescent="0.25">
      <c r="BR5039" s="161"/>
    </row>
    <row r="5040" spans="70:70" x14ac:dyDescent="0.25">
      <c r="BR5040" s="161"/>
    </row>
    <row r="5041" spans="70:70" x14ac:dyDescent="0.25">
      <c r="BR5041" s="161"/>
    </row>
    <row r="5042" spans="70:70" x14ac:dyDescent="0.25">
      <c r="BR5042" s="161"/>
    </row>
    <row r="5043" spans="70:70" x14ac:dyDescent="0.25">
      <c r="BR5043" s="161"/>
    </row>
    <row r="5044" spans="70:70" x14ac:dyDescent="0.25">
      <c r="BR5044" s="161"/>
    </row>
    <row r="5045" spans="70:70" x14ac:dyDescent="0.25">
      <c r="BR5045" s="161"/>
    </row>
    <row r="5046" spans="70:70" x14ac:dyDescent="0.25">
      <c r="BR5046" s="161"/>
    </row>
    <row r="5047" spans="70:70" x14ac:dyDescent="0.25">
      <c r="BR5047" s="161"/>
    </row>
    <row r="5048" spans="70:70" x14ac:dyDescent="0.25">
      <c r="BR5048" s="161"/>
    </row>
    <row r="5049" spans="70:70" x14ac:dyDescent="0.25">
      <c r="BR5049" s="161"/>
    </row>
    <row r="5050" spans="70:70" x14ac:dyDescent="0.25">
      <c r="BR5050" s="161"/>
    </row>
    <row r="5051" spans="70:70" x14ac:dyDescent="0.25">
      <c r="BR5051" s="161"/>
    </row>
    <row r="5052" spans="70:70" x14ac:dyDescent="0.25">
      <c r="BR5052" s="161"/>
    </row>
    <row r="5053" spans="70:70" x14ac:dyDescent="0.25">
      <c r="BR5053" s="161"/>
    </row>
    <row r="5054" spans="70:70" x14ac:dyDescent="0.25">
      <c r="BR5054" s="161"/>
    </row>
    <row r="5055" spans="70:70" x14ac:dyDescent="0.25">
      <c r="BR5055" s="161"/>
    </row>
    <row r="5056" spans="70:70" x14ac:dyDescent="0.25">
      <c r="BR5056" s="161"/>
    </row>
    <row r="5057" spans="70:70" x14ac:dyDescent="0.25">
      <c r="BR5057" s="161"/>
    </row>
    <row r="5058" spans="70:70" x14ac:dyDescent="0.25">
      <c r="BR5058" s="161"/>
    </row>
    <row r="5059" spans="70:70" x14ac:dyDescent="0.25">
      <c r="BR5059" s="161"/>
    </row>
    <row r="5060" spans="70:70" x14ac:dyDescent="0.25">
      <c r="BR5060" s="161"/>
    </row>
    <row r="5061" spans="70:70" x14ac:dyDescent="0.25">
      <c r="BR5061" s="161"/>
    </row>
    <row r="5062" spans="70:70" x14ac:dyDescent="0.25">
      <c r="BR5062" s="161"/>
    </row>
    <row r="5063" spans="70:70" x14ac:dyDescent="0.25">
      <c r="BR5063" s="161"/>
    </row>
    <row r="5064" spans="70:70" x14ac:dyDescent="0.25">
      <c r="BR5064" s="161"/>
    </row>
    <row r="5065" spans="70:70" x14ac:dyDescent="0.25">
      <c r="BR5065" s="161"/>
    </row>
    <row r="5066" spans="70:70" x14ac:dyDescent="0.25">
      <c r="BR5066" s="161"/>
    </row>
    <row r="5067" spans="70:70" x14ac:dyDescent="0.25">
      <c r="BR5067" s="161"/>
    </row>
    <row r="5068" spans="70:70" x14ac:dyDescent="0.25">
      <c r="BR5068" s="161"/>
    </row>
    <row r="5069" spans="70:70" x14ac:dyDescent="0.25">
      <c r="BR5069" s="161"/>
    </row>
    <row r="5070" spans="70:70" x14ac:dyDescent="0.25">
      <c r="BR5070" s="161"/>
    </row>
    <row r="5071" spans="70:70" x14ac:dyDescent="0.25">
      <c r="BR5071" s="161"/>
    </row>
    <row r="5072" spans="70:70" x14ac:dyDescent="0.25">
      <c r="BR5072" s="161"/>
    </row>
    <row r="5073" spans="70:70" x14ac:dyDescent="0.25">
      <c r="BR5073" s="161"/>
    </row>
    <row r="5074" spans="70:70" x14ac:dyDescent="0.25">
      <c r="BR5074" s="161"/>
    </row>
    <row r="5075" spans="70:70" x14ac:dyDescent="0.25">
      <c r="BR5075" s="161"/>
    </row>
    <row r="5076" spans="70:70" x14ac:dyDescent="0.25">
      <c r="BR5076" s="161"/>
    </row>
    <row r="5077" spans="70:70" x14ac:dyDescent="0.25">
      <c r="BR5077" s="161"/>
    </row>
    <row r="5078" spans="70:70" x14ac:dyDescent="0.25">
      <c r="BR5078" s="161"/>
    </row>
    <row r="5079" spans="70:70" x14ac:dyDescent="0.25">
      <c r="BR5079" s="161"/>
    </row>
    <row r="5080" spans="70:70" x14ac:dyDescent="0.25">
      <c r="BR5080" s="161"/>
    </row>
    <row r="5081" spans="70:70" x14ac:dyDescent="0.25">
      <c r="BR5081" s="161"/>
    </row>
    <row r="5082" spans="70:70" x14ac:dyDescent="0.25">
      <c r="BR5082" s="161"/>
    </row>
    <row r="5083" spans="70:70" x14ac:dyDescent="0.25">
      <c r="BR5083" s="161"/>
    </row>
    <row r="5084" spans="70:70" x14ac:dyDescent="0.25">
      <c r="BR5084" s="161"/>
    </row>
    <row r="5085" spans="70:70" x14ac:dyDescent="0.25">
      <c r="BR5085" s="161"/>
    </row>
    <row r="5086" spans="70:70" x14ac:dyDescent="0.25">
      <c r="BR5086" s="161"/>
    </row>
    <row r="5087" spans="70:70" x14ac:dyDescent="0.25">
      <c r="BR5087" s="161"/>
    </row>
    <row r="5088" spans="70:70" x14ac:dyDescent="0.25">
      <c r="BR5088" s="161"/>
    </row>
    <row r="5089" spans="70:70" x14ac:dyDescent="0.25">
      <c r="BR5089" s="161"/>
    </row>
    <row r="5090" spans="70:70" x14ac:dyDescent="0.25">
      <c r="BR5090" s="161"/>
    </row>
    <row r="5091" spans="70:70" x14ac:dyDescent="0.25">
      <c r="BR5091" s="161"/>
    </row>
    <row r="5092" spans="70:70" x14ac:dyDescent="0.25">
      <c r="BR5092" s="161"/>
    </row>
    <row r="5093" spans="70:70" x14ac:dyDescent="0.25">
      <c r="BR5093" s="161"/>
    </row>
    <row r="5094" spans="70:70" x14ac:dyDescent="0.25">
      <c r="BR5094" s="161"/>
    </row>
    <row r="5095" spans="70:70" x14ac:dyDescent="0.25">
      <c r="BR5095" s="161"/>
    </row>
    <row r="5096" spans="70:70" x14ac:dyDescent="0.25">
      <c r="BR5096" s="161"/>
    </row>
    <row r="5097" spans="70:70" x14ac:dyDescent="0.25">
      <c r="BR5097" s="161"/>
    </row>
    <row r="5098" spans="70:70" x14ac:dyDescent="0.25">
      <c r="BR5098" s="161"/>
    </row>
    <row r="5099" spans="70:70" x14ac:dyDescent="0.25">
      <c r="BR5099" s="161"/>
    </row>
    <row r="5100" spans="70:70" x14ac:dyDescent="0.25">
      <c r="BR5100" s="161"/>
    </row>
    <row r="5101" spans="70:70" x14ac:dyDescent="0.25">
      <c r="BR5101" s="161"/>
    </row>
    <row r="5102" spans="70:70" x14ac:dyDescent="0.25">
      <c r="BR5102" s="161"/>
    </row>
    <row r="5103" spans="70:70" x14ac:dyDescent="0.25">
      <c r="BR5103" s="161"/>
    </row>
    <row r="5104" spans="70:70" x14ac:dyDescent="0.25">
      <c r="BR5104" s="161"/>
    </row>
    <row r="5105" spans="70:70" x14ac:dyDescent="0.25">
      <c r="BR5105" s="161"/>
    </row>
    <row r="5106" spans="70:70" x14ac:dyDescent="0.25">
      <c r="BR5106" s="161"/>
    </row>
    <row r="5107" spans="70:70" x14ac:dyDescent="0.25">
      <c r="BR5107" s="161"/>
    </row>
    <row r="5108" spans="70:70" x14ac:dyDescent="0.25">
      <c r="BR5108" s="161"/>
    </row>
    <row r="5109" spans="70:70" x14ac:dyDescent="0.25">
      <c r="BR5109" s="161"/>
    </row>
    <row r="5110" spans="70:70" x14ac:dyDescent="0.25">
      <c r="BR5110" s="161"/>
    </row>
    <row r="5111" spans="70:70" x14ac:dyDescent="0.25">
      <c r="BR5111" s="161"/>
    </row>
    <row r="5112" spans="70:70" x14ac:dyDescent="0.25">
      <c r="BR5112" s="161"/>
    </row>
    <row r="5113" spans="70:70" x14ac:dyDescent="0.25">
      <c r="BR5113" s="161"/>
    </row>
    <row r="5114" spans="70:70" x14ac:dyDescent="0.25">
      <c r="BR5114" s="161"/>
    </row>
    <row r="5115" spans="70:70" x14ac:dyDescent="0.25">
      <c r="BR5115" s="161"/>
    </row>
    <row r="5116" spans="70:70" x14ac:dyDescent="0.25">
      <c r="BR5116" s="161"/>
    </row>
    <row r="5117" spans="70:70" x14ac:dyDescent="0.25">
      <c r="BR5117" s="161"/>
    </row>
    <row r="5118" spans="70:70" x14ac:dyDescent="0.25">
      <c r="BR5118" s="161"/>
    </row>
    <row r="5119" spans="70:70" x14ac:dyDescent="0.25">
      <c r="BR5119" s="161"/>
    </row>
    <row r="5120" spans="70:70" x14ac:dyDescent="0.25">
      <c r="BR5120" s="161"/>
    </row>
    <row r="5121" spans="70:70" x14ac:dyDescent="0.25">
      <c r="BR5121" s="161"/>
    </row>
    <row r="5122" spans="70:70" x14ac:dyDescent="0.25">
      <c r="BR5122" s="161"/>
    </row>
    <row r="5123" spans="70:70" x14ac:dyDescent="0.25">
      <c r="BR5123" s="161"/>
    </row>
    <row r="5124" spans="70:70" x14ac:dyDescent="0.25">
      <c r="BR5124" s="161"/>
    </row>
    <row r="5125" spans="70:70" x14ac:dyDescent="0.25">
      <c r="BR5125" s="161"/>
    </row>
    <row r="5126" spans="70:70" x14ac:dyDescent="0.25">
      <c r="BR5126" s="161"/>
    </row>
    <row r="5127" spans="70:70" x14ac:dyDescent="0.25">
      <c r="BR5127" s="161"/>
    </row>
    <row r="5128" spans="70:70" x14ac:dyDescent="0.25">
      <c r="BR5128" s="161"/>
    </row>
    <row r="5129" spans="70:70" x14ac:dyDescent="0.25">
      <c r="BR5129" s="161"/>
    </row>
    <row r="5130" spans="70:70" x14ac:dyDescent="0.25">
      <c r="BR5130" s="161"/>
    </row>
    <row r="5131" spans="70:70" x14ac:dyDescent="0.25">
      <c r="BR5131" s="161"/>
    </row>
    <row r="5132" spans="70:70" x14ac:dyDescent="0.25">
      <c r="BR5132" s="161"/>
    </row>
    <row r="5133" spans="70:70" x14ac:dyDescent="0.25">
      <c r="BR5133" s="161"/>
    </row>
    <row r="5134" spans="70:70" x14ac:dyDescent="0.25">
      <c r="BR5134" s="161"/>
    </row>
    <row r="5135" spans="70:70" x14ac:dyDescent="0.25">
      <c r="BR5135" s="161"/>
    </row>
    <row r="5136" spans="70:70" x14ac:dyDescent="0.25">
      <c r="BR5136" s="161"/>
    </row>
    <row r="5137" spans="70:70" x14ac:dyDescent="0.25">
      <c r="BR5137" s="161"/>
    </row>
    <row r="5138" spans="70:70" x14ac:dyDescent="0.25">
      <c r="BR5138" s="161"/>
    </row>
    <row r="5139" spans="70:70" x14ac:dyDescent="0.25">
      <c r="BR5139" s="161"/>
    </row>
    <row r="5140" spans="70:70" x14ac:dyDescent="0.25">
      <c r="BR5140" s="161"/>
    </row>
    <row r="5141" spans="70:70" x14ac:dyDescent="0.25">
      <c r="BR5141" s="161"/>
    </row>
    <row r="5142" spans="70:70" x14ac:dyDescent="0.25">
      <c r="BR5142" s="161"/>
    </row>
    <row r="5143" spans="70:70" x14ac:dyDescent="0.25">
      <c r="BR5143" s="161"/>
    </row>
    <row r="5144" spans="70:70" x14ac:dyDescent="0.25">
      <c r="BR5144" s="161"/>
    </row>
    <row r="5145" spans="70:70" x14ac:dyDescent="0.25">
      <c r="BR5145" s="161"/>
    </row>
    <row r="5146" spans="70:70" x14ac:dyDescent="0.25">
      <c r="BR5146" s="161"/>
    </row>
    <row r="5147" spans="70:70" x14ac:dyDescent="0.25">
      <c r="BR5147" s="161"/>
    </row>
    <row r="5148" spans="70:70" x14ac:dyDescent="0.25">
      <c r="BR5148" s="161"/>
    </row>
    <row r="5149" spans="70:70" x14ac:dyDescent="0.25">
      <c r="BR5149" s="161"/>
    </row>
    <row r="5150" spans="70:70" x14ac:dyDescent="0.25">
      <c r="BR5150" s="161"/>
    </row>
    <row r="5151" spans="70:70" x14ac:dyDescent="0.25">
      <c r="BR5151" s="161"/>
    </row>
    <row r="5152" spans="70:70" x14ac:dyDescent="0.25">
      <c r="BR5152" s="161"/>
    </row>
    <row r="5153" spans="70:70" x14ac:dyDescent="0.25">
      <c r="BR5153" s="161"/>
    </row>
    <row r="5154" spans="70:70" x14ac:dyDescent="0.25">
      <c r="BR5154" s="161"/>
    </row>
    <row r="5155" spans="70:70" x14ac:dyDescent="0.25">
      <c r="BR5155" s="161"/>
    </row>
    <row r="5156" spans="70:70" x14ac:dyDescent="0.25">
      <c r="BR5156" s="161"/>
    </row>
    <row r="5157" spans="70:70" x14ac:dyDescent="0.25">
      <c r="BR5157" s="161"/>
    </row>
    <row r="5158" spans="70:70" x14ac:dyDescent="0.25">
      <c r="BR5158" s="161"/>
    </row>
    <row r="5159" spans="70:70" x14ac:dyDescent="0.25">
      <c r="BR5159" s="161"/>
    </row>
    <row r="5160" spans="70:70" x14ac:dyDescent="0.25">
      <c r="BR5160" s="161"/>
    </row>
    <row r="5161" spans="70:70" x14ac:dyDescent="0.25">
      <c r="BR5161" s="161"/>
    </row>
    <row r="5162" spans="70:70" x14ac:dyDescent="0.25">
      <c r="BR5162" s="161"/>
    </row>
    <row r="5163" spans="70:70" x14ac:dyDescent="0.25">
      <c r="BR5163" s="161"/>
    </row>
    <row r="5164" spans="70:70" x14ac:dyDescent="0.25">
      <c r="BR5164" s="161"/>
    </row>
    <row r="5165" spans="70:70" x14ac:dyDescent="0.25">
      <c r="BR5165" s="161"/>
    </row>
    <row r="5166" spans="70:70" x14ac:dyDescent="0.25">
      <c r="BR5166" s="161"/>
    </row>
    <row r="5167" spans="70:70" x14ac:dyDescent="0.25">
      <c r="BR5167" s="161"/>
    </row>
    <row r="5168" spans="70:70" x14ac:dyDescent="0.25">
      <c r="BR5168" s="161"/>
    </row>
    <row r="5169" spans="70:70" x14ac:dyDescent="0.25">
      <c r="BR5169" s="161"/>
    </row>
    <row r="5170" spans="70:70" x14ac:dyDescent="0.25">
      <c r="BR5170" s="161"/>
    </row>
    <row r="5171" spans="70:70" x14ac:dyDescent="0.25">
      <c r="BR5171" s="161"/>
    </row>
    <row r="5172" spans="70:70" x14ac:dyDescent="0.25">
      <c r="BR5172" s="161"/>
    </row>
    <row r="5173" spans="70:70" x14ac:dyDescent="0.25">
      <c r="BR5173" s="161"/>
    </row>
    <row r="5174" spans="70:70" x14ac:dyDescent="0.25">
      <c r="BR5174" s="161"/>
    </row>
    <row r="5175" spans="70:70" x14ac:dyDescent="0.25">
      <c r="BR5175" s="161"/>
    </row>
    <row r="5176" spans="70:70" x14ac:dyDescent="0.25">
      <c r="BR5176" s="161"/>
    </row>
    <row r="5177" spans="70:70" x14ac:dyDescent="0.25">
      <c r="BR5177" s="161"/>
    </row>
    <row r="5178" spans="70:70" x14ac:dyDescent="0.25">
      <c r="BR5178" s="161"/>
    </row>
    <row r="5179" spans="70:70" x14ac:dyDescent="0.25">
      <c r="BR5179" s="161"/>
    </row>
    <row r="5180" spans="70:70" x14ac:dyDescent="0.25">
      <c r="BR5180" s="161"/>
    </row>
    <row r="5181" spans="70:70" x14ac:dyDescent="0.25">
      <c r="BR5181" s="161"/>
    </row>
    <row r="5182" spans="70:70" x14ac:dyDescent="0.25">
      <c r="BR5182" s="161"/>
    </row>
    <row r="5183" spans="70:70" x14ac:dyDescent="0.25">
      <c r="BR5183" s="161"/>
    </row>
    <row r="5184" spans="70:70" x14ac:dyDescent="0.25">
      <c r="BR5184" s="161"/>
    </row>
    <row r="5185" spans="70:70" x14ac:dyDescent="0.25">
      <c r="BR5185" s="161"/>
    </row>
    <row r="5186" spans="70:70" x14ac:dyDescent="0.25">
      <c r="BR5186" s="161"/>
    </row>
    <row r="5187" spans="70:70" x14ac:dyDescent="0.25">
      <c r="BR5187" s="161"/>
    </row>
    <row r="5188" spans="70:70" x14ac:dyDescent="0.25">
      <c r="BR5188" s="161"/>
    </row>
    <row r="5189" spans="70:70" x14ac:dyDescent="0.25">
      <c r="BR5189" s="161"/>
    </row>
    <row r="5190" spans="70:70" x14ac:dyDescent="0.25">
      <c r="BR5190" s="161"/>
    </row>
    <row r="5191" spans="70:70" x14ac:dyDescent="0.25">
      <c r="BR5191" s="161"/>
    </row>
    <row r="5192" spans="70:70" x14ac:dyDescent="0.25">
      <c r="BR5192" s="161"/>
    </row>
    <row r="5193" spans="70:70" x14ac:dyDescent="0.25">
      <c r="BR5193" s="161"/>
    </row>
    <row r="5194" spans="70:70" x14ac:dyDescent="0.25">
      <c r="BR5194" s="161"/>
    </row>
    <row r="5195" spans="70:70" x14ac:dyDescent="0.25">
      <c r="BR5195" s="161"/>
    </row>
    <row r="5196" spans="70:70" x14ac:dyDescent="0.25">
      <c r="BR5196" s="161"/>
    </row>
    <row r="5197" spans="70:70" x14ac:dyDescent="0.25">
      <c r="BR5197" s="161"/>
    </row>
    <row r="5198" spans="70:70" x14ac:dyDescent="0.25">
      <c r="BR5198" s="161"/>
    </row>
    <row r="5199" spans="70:70" x14ac:dyDescent="0.25">
      <c r="BR5199" s="161"/>
    </row>
    <row r="5200" spans="70:70" x14ac:dyDescent="0.25">
      <c r="BR5200" s="161"/>
    </row>
    <row r="5201" spans="70:70" x14ac:dyDescent="0.25">
      <c r="BR5201" s="161"/>
    </row>
    <row r="5202" spans="70:70" x14ac:dyDescent="0.25">
      <c r="BR5202" s="161"/>
    </row>
    <row r="5203" spans="70:70" x14ac:dyDescent="0.25">
      <c r="BR5203" s="161"/>
    </row>
    <row r="5204" spans="70:70" x14ac:dyDescent="0.25">
      <c r="BR5204" s="161"/>
    </row>
    <row r="5205" spans="70:70" x14ac:dyDescent="0.25">
      <c r="BR5205" s="161"/>
    </row>
    <row r="5206" spans="70:70" x14ac:dyDescent="0.25">
      <c r="BR5206" s="161"/>
    </row>
    <row r="5207" spans="70:70" x14ac:dyDescent="0.25">
      <c r="BR5207" s="161"/>
    </row>
    <row r="5208" spans="70:70" x14ac:dyDescent="0.25">
      <c r="BR5208" s="161"/>
    </row>
    <row r="5209" spans="70:70" x14ac:dyDescent="0.25">
      <c r="BR5209" s="161"/>
    </row>
    <row r="5210" spans="70:70" x14ac:dyDescent="0.25">
      <c r="BR5210" s="161"/>
    </row>
    <row r="5211" spans="70:70" x14ac:dyDescent="0.25">
      <c r="BR5211" s="161"/>
    </row>
    <row r="5212" spans="70:70" x14ac:dyDescent="0.25">
      <c r="BR5212" s="161"/>
    </row>
    <row r="5213" spans="70:70" x14ac:dyDescent="0.25">
      <c r="BR5213" s="161"/>
    </row>
    <row r="5214" spans="70:70" x14ac:dyDescent="0.25">
      <c r="BR5214" s="161"/>
    </row>
    <row r="5215" spans="70:70" x14ac:dyDescent="0.25">
      <c r="BR5215" s="161"/>
    </row>
    <row r="5216" spans="70:70" x14ac:dyDescent="0.25">
      <c r="BR5216" s="161"/>
    </row>
    <row r="5217" spans="70:70" x14ac:dyDescent="0.25">
      <c r="BR5217" s="161"/>
    </row>
    <row r="5218" spans="70:70" x14ac:dyDescent="0.25">
      <c r="BR5218" s="161"/>
    </row>
    <row r="5219" spans="70:70" x14ac:dyDescent="0.25">
      <c r="BR5219" s="161"/>
    </row>
    <row r="5220" spans="70:70" x14ac:dyDescent="0.25">
      <c r="BR5220" s="161"/>
    </row>
    <row r="5221" spans="70:70" x14ac:dyDescent="0.25">
      <c r="BR5221" s="161"/>
    </row>
    <row r="5222" spans="70:70" x14ac:dyDescent="0.25">
      <c r="BR5222" s="161"/>
    </row>
    <row r="5223" spans="70:70" x14ac:dyDescent="0.25">
      <c r="BR5223" s="161"/>
    </row>
    <row r="5224" spans="70:70" x14ac:dyDescent="0.25">
      <c r="BR5224" s="161"/>
    </row>
    <row r="5225" spans="70:70" x14ac:dyDescent="0.25">
      <c r="BR5225" s="161"/>
    </row>
    <row r="5226" spans="70:70" x14ac:dyDescent="0.25">
      <c r="BR5226" s="161"/>
    </row>
    <row r="5227" spans="70:70" x14ac:dyDescent="0.25">
      <c r="BR5227" s="161"/>
    </row>
    <row r="5228" spans="70:70" x14ac:dyDescent="0.25">
      <c r="BR5228" s="161"/>
    </row>
    <row r="5229" spans="70:70" x14ac:dyDescent="0.25">
      <c r="BR5229" s="161"/>
    </row>
    <row r="5230" spans="70:70" x14ac:dyDescent="0.25">
      <c r="BR5230" s="161"/>
    </row>
    <row r="5231" spans="70:70" x14ac:dyDescent="0.25">
      <c r="BR5231" s="161"/>
    </row>
    <row r="5232" spans="70:70" x14ac:dyDescent="0.25">
      <c r="BR5232" s="161"/>
    </row>
    <row r="5233" spans="70:70" x14ac:dyDescent="0.25">
      <c r="BR5233" s="161"/>
    </row>
    <row r="5234" spans="70:70" x14ac:dyDescent="0.25">
      <c r="BR5234" s="161"/>
    </row>
    <row r="5235" spans="70:70" x14ac:dyDescent="0.25">
      <c r="BR5235" s="161"/>
    </row>
    <row r="5236" spans="70:70" x14ac:dyDescent="0.25">
      <c r="BR5236" s="161"/>
    </row>
    <row r="5237" spans="70:70" x14ac:dyDescent="0.25">
      <c r="BR5237" s="161"/>
    </row>
    <row r="5238" spans="70:70" x14ac:dyDescent="0.25">
      <c r="BR5238" s="161"/>
    </row>
    <row r="5239" spans="70:70" x14ac:dyDescent="0.25">
      <c r="BR5239" s="161"/>
    </row>
    <row r="5240" spans="70:70" x14ac:dyDescent="0.25">
      <c r="BR5240" s="161"/>
    </row>
    <row r="5241" spans="70:70" x14ac:dyDescent="0.25">
      <c r="BR5241" s="161"/>
    </row>
    <row r="5242" spans="70:70" x14ac:dyDescent="0.25">
      <c r="BR5242" s="161"/>
    </row>
    <row r="5243" spans="70:70" x14ac:dyDescent="0.25">
      <c r="BR5243" s="161"/>
    </row>
    <row r="5244" spans="70:70" x14ac:dyDescent="0.25">
      <c r="BR5244" s="161"/>
    </row>
    <row r="5245" spans="70:70" x14ac:dyDescent="0.25">
      <c r="BR5245" s="161"/>
    </row>
    <row r="5246" spans="70:70" x14ac:dyDescent="0.25">
      <c r="BR5246" s="161"/>
    </row>
    <row r="5247" spans="70:70" x14ac:dyDescent="0.25">
      <c r="BR5247" s="161"/>
    </row>
    <row r="5248" spans="70:70" x14ac:dyDescent="0.25">
      <c r="BR5248" s="161"/>
    </row>
    <row r="5249" spans="70:70" x14ac:dyDescent="0.25">
      <c r="BR5249" s="161"/>
    </row>
    <row r="5250" spans="70:70" x14ac:dyDescent="0.25">
      <c r="BR5250" s="161"/>
    </row>
    <row r="5251" spans="70:70" x14ac:dyDescent="0.25">
      <c r="BR5251" s="161"/>
    </row>
    <row r="5252" spans="70:70" x14ac:dyDescent="0.25">
      <c r="BR5252" s="161"/>
    </row>
    <row r="5253" spans="70:70" x14ac:dyDescent="0.25">
      <c r="BR5253" s="161"/>
    </row>
    <row r="5254" spans="70:70" x14ac:dyDescent="0.25">
      <c r="BR5254" s="161"/>
    </row>
    <row r="5255" spans="70:70" x14ac:dyDescent="0.25">
      <c r="BR5255" s="161"/>
    </row>
    <row r="5256" spans="70:70" x14ac:dyDescent="0.25">
      <c r="BR5256" s="161"/>
    </row>
    <row r="5257" spans="70:70" x14ac:dyDescent="0.25">
      <c r="BR5257" s="161"/>
    </row>
    <row r="5258" spans="70:70" x14ac:dyDescent="0.25">
      <c r="BR5258" s="161"/>
    </row>
    <row r="5259" spans="70:70" x14ac:dyDescent="0.25">
      <c r="BR5259" s="161"/>
    </row>
    <row r="5260" spans="70:70" x14ac:dyDescent="0.25">
      <c r="BR5260" s="161"/>
    </row>
    <row r="5261" spans="70:70" x14ac:dyDescent="0.25">
      <c r="BR5261" s="161"/>
    </row>
    <row r="5262" spans="70:70" x14ac:dyDescent="0.25">
      <c r="BR5262" s="161"/>
    </row>
    <row r="5263" spans="70:70" x14ac:dyDescent="0.25">
      <c r="BR5263" s="161"/>
    </row>
    <row r="5264" spans="70:70" x14ac:dyDescent="0.25">
      <c r="BR5264" s="161"/>
    </row>
    <row r="5265" spans="70:70" x14ac:dyDescent="0.25">
      <c r="BR5265" s="161"/>
    </row>
    <row r="5266" spans="70:70" x14ac:dyDescent="0.25">
      <c r="BR5266" s="161"/>
    </row>
    <row r="5267" spans="70:70" x14ac:dyDescent="0.25">
      <c r="BR5267" s="161"/>
    </row>
    <row r="5268" spans="70:70" x14ac:dyDescent="0.25">
      <c r="BR5268" s="161"/>
    </row>
    <row r="5269" spans="70:70" x14ac:dyDescent="0.25">
      <c r="BR5269" s="161"/>
    </row>
    <row r="5270" spans="70:70" x14ac:dyDescent="0.25">
      <c r="BR5270" s="161"/>
    </row>
    <row r="5271" spans="70:70" x14ac:dyDescent="0.25">
      <c r="BR5271" s="161"/>
    </row>
    <row r="5272" spans="70:70" x14ac:dyDescent="0.25">
      <c r="BR5272" s="161"/>
    </row>
    <row r="5273" spans="70:70" x14ac:dyDescent="0.25">
      <c r="BR5273" s="161"/>
    </row>
    <row r="5274" spans="70:70" x14ac:dyDescent="0.25">
      <c r="BR5274" s="161"/>
    </row>
    <row r="5275" spans="70:70" x14ac:dyDescent="0.25">
      <c r="BR5275" s="161"/>
    </row>
    <row r="5276" spans="70:70" x14ac:dyDescent="0.25">
      <c r="BR5276" s="161"/>
    </row>
    <row r="5277" spans="70:70" x14ac:dyDescent="0.25">
      <c r="BR5277" s="161"/>
    </row>
    <row r="5278" spans="70:70" x14ac:dyDescent="0.25">
      <c r="BR5278" s="161"/>
    </row>
    <row r="5279" spans="70:70" x14ac:dyDescent="0.25">
      <c r="BR5279" s="161"/>
    </row>
    <row r="5280" spans="70:70" x14ac:dyDescent="0.25">
      <c r="BR5280" s="161"/>
    </row>
    <row r="5281" spans="70:70" x14ac:dyDescent="0.25">
      <c r="BR5281" s="161"/>
    </row>
    <row r="5282" spans="70:70" x14ac:dyDescent="0.25">
      <c r="BR5282" s="161"/>
    </row>
    <row r="5283" spans="70:70" x14ac:dyDescent="0.25">
      <c r="BR5283" s="161"/>
    </row>
    <row r="5284" spans="70:70" x14ac:dyDescent="0.25">
      <c r="BR5284" s="161"/>
    </row>
    <row r="5285" spans="70:70" x14ac:dyDescent="0.25">
      <c r="BR5285" s="161"/>
    </row>
    <row r="5286" spans="70:70" x14ac:dyDescent="0.25">
      <c r="BR5286" s="161"/>
    </row>
    <row r="5287" spans="70:70" x14ac:dyDescent="0.25">
      <c r="BR5287" s="161"/>
    </row>
    <row r="5288" spans="70:70" x14ac:dyDescent="0.25">
      <c r="BR5288" s="161"/>
    </row>
    <row r="5289" spans="70:70" x14ac:dyDescent="0.25">
      <c r="BR5289" s="161"/>
    </row>
    <row r="5290" spans="70:70" x14ac:dyDescent="0.25">
      <c r="BR5290" s="161"/>
    </row>
    <row r="5291" spans="70:70" x14ac:dyDescent="0.25">
      <c r="BR5291" s="161"/>
    </row>
    <row r="5292" spans="70:70" x14ac:dyDescent="0.25">
      <c r="BR5292" s="161"/>
    </row>
    <row r="5293" spans="70:70" x14ac:dyDescent="0.25">
      <c r="BR5293" s="161"/>
    </row>
    <row r="5294" spans="70:70" x14ac:dyDescent="0.25">
      <c r="BR5294" s="161"/>
    </row>
    <row r="5295" spans="70:70" x14ac:dyDescent="0.25">
      <c r="BR5295" s="161"/>
    </row>
    <row r="5296" spans="70:70" x14ac:dyDescent="0.25">
      <c r="BR5296" s="161"/>
    </row>
    <row r="5297" spans="70:70" x14ac:dyDescent="0.25">
      <c r="BR5297" s="161"/>
    </row>
    <row r="5298" spans="70:70" x14ac:dyDescent="0.25">
      <c r="BR5298" s="161"/>
    </row>
    <row r="5299" spans="70:70" x14ac:dyDescent="0.25">
      <c r="BR5299" s="161"/>
    </row>
    <row r="5300" spans="70:70" x14ac:dyDescent="0.25">
      <c r="BR5300" s="161"/>
    </row>
    <row r="5301" spans="70:70" x14ac:dyDescent="0.25">
      <c r="BR5301" s="161"/>
    </row>
    <row r="5302" spans="70:70" x14ac:dyDescent="0.25">
      <c r="BR5302" s="161"/>
    </row>
    <row r="5303" spans="70:70" x14ac:dyDescent="0.25">
      <c r="BR5303" s="161"/>
    </row>
    <row r="5304" spans="70:70" x14ac:dyDescent="0.25">
      <c r="BR5304" s="161"/>
    </row>
    <row r="5305" spans="70:70" x14ac:dyDescent="0.25">
      <c r="BR5305" s="161"/>
    </row>
    <row r="5306" spans="70:70" x14ac:dyDescent="0.25">
      <c r="BR5306" s="161"/>
    </row>
    <row r="5307" spans="70:70" x14ac:dyDescent="0.25">
      <c r="BR5307" s="161"/>
    </row>
    <row r="5308" spans="70:70" x14ac:dyDescent="0.25">
      <c r="BR5308" s="161"/>
    </row>
    <row r="5309" spans="70:70" x14ac:dyDescent="0.25">
      <c r="BR5309" s="161"/>
    </row>
    <row r="5310" spans="70:70" x14ac:dyDescent="0.25">
      <c r="BR5310" s="161"/>
    </row>
    <row r="5311" spans="70:70" x14ac:dyDescent="0.25">
      <c r="BR5311" s="161"/>
    </row>
    <row r="5312" spans="70:70" x14ac:dyDescent="0.25">
      <c r="BR5312" s="161"/>
    </row>
    <row r="5313" spans="70:70" x14ac:dyDescent="0.25">
      <c r="BR5313" s="161"/>
    </row>
    <row r="5314" spans="70:70" x14ac:dyDescent="0.25">
      <c r="BR5314" s="161"/>
    </row>
    <row r="5315" spans="70:70" x14ac:dyDescent="0.25">
      <c r="BR5315" s="161"/>
    </row>
    <row r="5316" spans="70:70" x14ac:dyDescent="0.25">
      <c r="BR5316" s="161"/>
    </row>
    <row r="5317" spans="70:70" x14ac:dyDescent="0.25">
      <c r="BR5317" s="161"/>
    </row>
    <row r="5318" spans="70:70" x14ac:dyDescent="0.25">
      <c r="BR5318" s="161"/>
    </row>
    <row r="5319" spans="70:70" x14ac:dyDescent="0.25">
      <c r="BR5319" s="161"/>
    </row>
    <row r="5320" spans="70:70" x14ac:dyDescent="0.25">
      <c r="BR5320" s="161"/>
    </row>
    <row r="5321" spans="70:70" x14ac:dyDescent="0.25">
      <c r="BR5321" s="161"/>
    </row>
    <row r="5322" spans="70:70" x14ac:dyDescent="0.25">
      <c r="BR5322" s="161"/>
    </row>
    <row r="5323" spans="70:70" x14ac:dyDescent="0.25">
      <c r="BR5323" s="161"/>
    </row>
    <row r="5324" spans="70:70" x14ac:dyDescent="0.25">
      <c r="BR5324" s="161"/>
    </row>
    <row r="5325" spans="70:70" x14ac:dyDescent="0.25">
      <c r="BR5325" s="161"/>
    </row>
    <row r="5326" spans="70:70" x14ac:dyDescent="0.25">
      <c r="BR5326" s="161"/>
    </row>
    <row r="5327" spans="70:70" x14ac:dyDescent="0.25">
      <c r="BR5327" s="161"/>
    </row>
    <row r="5328" spans="70:70" x14ac:dyDescent="0.25">
      <c r="BR5328" s="161"/>
    </row>
    <row r="5329" spans="70:70" x14ac:dyDescent="0.25">
      <c r="BR5329" s="161"/>
    </row>
    <row r="5330" spans="70:70" x14ac:dyDescent="0.25">
      <c r="BR5330" s="161"/>
    </row>
    <row r="5331" spans="70:70" x14ac:dyDescent="0.25">
      <c r="BR5331" s="161"/>
    </row>
    <row r="5332" spans="70:70" x14ac:dyDescent="0.25">
      <c r="BR5332" s="161"/>
    </row>
    <row r="5333" spans="70:70" x14ac:dyDescent="0.25">
      <c r="BR5333" s="161"/>
    </row>
    <row r="5334" spans="70:70" x14ac:dyDescent="0.25">
      <c r="BR5334" s="161"/>
    </row>
    <row r="5335" spans="70:70" x14ac:dyDescent="0.25">
      <c r="BR5335" s="161"/>
    </row>
    <row r="5336" spans="70:70" x14ac:dyDescent="0.25">
      <c r="BR5336" s="161"/>
    </row>
    <row r="5337" spans="70:70" x14ac:dyDescent="0.25">
      <c r="BR5337" s="161"/>
    </row>
    <row r="5338" spans="70:70" x14ac:dyDescent="0.25">
      <c r="BR5338" s="161"/>
    </row>
    <row r="5339" spans="70:70" x14ac:dyDescent="0.25">
      <c r="BR5339" s="161"/>
    </row>
    <row r="5340" spans="70:70" x14ac:dyDescent="0.25">
      <c r="BR5340" s="161"/>
    </row>
    <row r="5341" spans="70:70" x14ac:dyDescent="0.25">
      <c r="BR5341" s="161"/>
    </row>
    <row r="5342" spans="70:70" x14ac:dyDescent="0.25">
      <c r="BR5342" s="161"/>
    </row>
    <row r="5343" spans="70:70" x14ac:dyDescent="0.25">
      <c r="BR5343" s="161"/>
    </row>
    <row r="5344" spans="70:70" x14ac:dyDescent="0.25">
      <c r="BR5344" s="161"/>
    </row>
    <row r="5345" spans="70:70" x14ac:dyDescent="0.25">
      <c r="BR5345" s="161"/>
    </row>
    <row r="5346" spans="70:70" x14ac:dyDescent="0.25">
      <c r="BR5346" s="161"/>
    </row>
    <row r="5347" spans="70:70" x14ac:dyDescent="0.25">
      <c r="BR5347" s="161"/>
    </row>
    <row r="5348" spans="70:70" x14ac:dyDescent="0.25">
      <c r="BR5348" s="161"/>
    </row>
    <row r="5349" spans="70:70" x14ac:dyDescent="0.25">
      <c r="BR5349" s="161"/>
    </row>
    <row r="5350" spans="70:70" x14ac:dyDescent="0.25">
      <c r="BR5350" s="161"/>
    </row>
    <row r="5351" spans="70:70" x14ac:dyDescent="0.25">
      <c r="BR5351" s="161"/>
    </row>
    <row r="5352" spans="70:70" x14ac:dyDescent="0.25">
      <c r="BR5352" s="161"/>
    </row>
    <row r="5353" spans="70:70" x14ac:dyDescent="0.25">
      <c r="BR5353" s="161"/>
    </row>
    <row r="5354" spans="70:70" x14ac:dyDescent="0.25">
      <c r="BR5354" s="161"/>
    </row>
    <row r="5355" spans="70:70" x14ac:dyDescent="0.25">
      <c r="BR5355" s="161"/>
    </row>
    <row r="5356" spans="70:70" x14ac:dyDescent="0.25">
      <c r="BR5356" s="161"/>
    </row>
    <row r="5357" spans="70:70" x14ac:dyDescent="0.25">
      <c r="BR5357" s="161"/>
    </row>
    <row r="5358" spans="70:70" x14ac:dyDescent="0.25">
      <c r="BR5358" s="161"/>
    </row>
    <row r="5359" spans="70:70" x14ac:dyDescent="0.25">
      <c r="BR5359" s="161"/>
    </row>
    <row r="5360" spans="70:70" x14ac:dyDescent="0.25">
      <c r="BR5360" s="161"/>
    </row>
    <row r="5361" spans="70:70" x14ac:dyDescent="0.25">
      <c r="BR5361" s="161"/>
    </row>
    <row r="5362" spans="70:70" x14ac:dyDescent="0.25">
      <c r="BR5362" s="161"/>
    </row>
    <row r="5363" spans="70:70" x14ac:dyDescent="0.25">
      <c r="BR5363" s="161"/>
    </row>
    <row r="5364" spans="70:70" x14ac:dyDescent="0.25">
      <c r="BR5364" s="161"/>
    </row>
    <row r="5365" spans="70:70" x14ac:dyDescent="0.25">
      <c r="BR5365" s="161"/>
    </row>
    <row r="5366" spans="70:70" x14ac:dyDescent="0.25">
      <c r="BR5366" s="161"/>
    </row>
    <row r="5367" spans="70:70" x14ac:dyDescent="0.25">
      <c r="BR5367" s="161"/>
    </row>
    <row r="5368" spans="70:70" x14ac:dyDescent="0.25">
      <c r="BR5368" s="161"/>
    </row>
    <row r="5369" spans="70:70" x14ac:dyDescent="0.25">
      <c r="BR5369" s="161"/>
    </row>
    <row r="5370" spans="70:70" x14ac:dyDescent="0.25">
      <c r="BR5370" s="161"/>
    </row>
    <row r="5371" spans="70:70" x14ac:dyDescent="0.25">
      <c r="BR5371" s="161"/>
    </row>
    <row r="5372" spans="70:70" x14ac:dyDescent="0.25">
      <c r="BR5372" s="161"/>
    </row>
    <row r="5373" spans="70:70" x14ac:dyDescent="0.25">
      <c r="BR5373" s="161"/>
    </row>
    <row r="5374" spans="70:70" x14ac:dyDescent="0.25">
      <c r="BR5374" s="161"/>
    </row>
    <row r="5375" spans="70:70" x14ac:dyDescent="0.25">
      <c r="BR5375" s="161"/>
    </row>
    <row r="5376" spans="70:70" x14ac:dyDescent="0.25">
      <c r="BR5376" s="161"/>
    </row>
    <row r="5377" spans="70:70" x14ac:dyDescent="0.25">
      <c r="BR5377" s="161"/>
    </row>
    <row r="5378" spans="70:70" x14ac:dyDescent="0.25">
      <c r="BR5378" s="161"/>
    </row>
    <row r="5379" spans="70:70" x14ac:dyDescent="0.25">
      <c r="BR5379" s="161"/>
    </row>
    <row r="5380" spans="70:70" x14ac:dyDescent="0.25">
      <c r="BR5380" s="161"/>
    </row>
    <row r="5381" spans="70:70" x14ac:dyDescent="0.25">
      <c r="BR5381" s="161"/>
    </row>
    <row r="5382" spans="70:70" x14ac:dyDescent="0.25">
      <c r="BR5382" s="161"/>
    </row>
    <row r="5383" spans="70:70" x14ac:dyDescent="0.25">
      <c r="BR5383" s="161"/>
    </row>
    <row r="5384" spans="70:70" x14ac:dyDescent="0.25">
      <c r="BR5384" s="161"/>
    </row>
    <row r="5385" spans="70:70" x14ac:dyDescent="0.25">
      <c r="BR5385" s="161"/>
    </row>
    <row r="5386" spans="70:70" x14ac:dyDescent="0.25">
      <c r="BR5386" s="161"/>
    </row>
    <row r="5387" spans="70:70" x14ac:dyDescent="0.25">
      <c r="BR5387" s="161"/>
    </row>
    <row r="5388" spans="70:70" x14ac:dyDescent="0.25">
      <c r="BR5388" s="161"/>
    </row>
    <row r="5389" spans="70:70" x14ac:dyDescent="0.25">
      <c r="BR5389" s="161"/>
    </row>
    <row r="5390" spans="70:70" x14ac:dyDescent="0.25">
      <c r="BR5390" s="161"/>
    </row>
    <row r="5391" spans="70:70" x14ac:dyDescent="0.25">
      <c r="BR5391" s="161"/>
    </row>
    <row r="5392" spans="70:70" x14ac:dyDescent="0.25">
      <c r="BR5392" s="161"/>
    </row>
    <row r="5393" spans="70:70" x14ac:dyDescent="0.25">
      <c r="BR5393" s="161"/>
    </row>
    <row r="5394" spans="70:70" x14ac:dyDescent="0.25">
      <c r="BR5394" s="161"/>
    </row>
    <row r="5395" spans="70:70" x14ac:dyDescent="0.25">
      <c r="BR5395" s="161"/>
    </row>
    <row r="5396" spans="70:70" x14ac:dyDescent="0.25">
      <c r="BR5396" s="161"/>
    </row>
    <row r="5397" spans="70:70" x14ac:dyDescent="0.25">
      <c r="BR5397" s="161"/>
    </row>
    <row r="5398" spans="70:70" x14ac:dyDescent="0.25">
      <c r="BR5398" s="161"/>
    </row>
    <row r="5399" spans="70:70" x14ac:dyDescent="0.25">
      <c r="BR5399" s="161"/>
    </row>
    <row r="5400" spans="70:70" x14ac:dyDescent="0.25">
      <c r="BR5400" s="161"/>
    </row>
    <row r="5401" spans="70:70" x14ac:dyDescent="0.25">
      <c r="BR5401" s="161"/>
    </row>
    <row r="5402" spans="70:70" x14ac:dyDescent="0.25">
      <c r="BR5402" s="161"/>
    </row>
    <row r="5403" spans="70:70" x14ac:dyDescent="0.25">
      <c r="BR5403" s="161"/>
    </row>
    <row r="5404" spans="70:70" x14ac:dyDescent="0.25">
      <c r="BR5404" s="161"/>
    </row>
    <row r="5405" spans="70:70" x14ac:dyDescent="0.25">
      <c r="BR5405" s="161"/>
    </row>
    <row r="5406" spans="70:70" x14ac:dyDescent="0.25">
      <c r="BR5406" s="161"/>
    </row>
    <row r="5407" spans="70:70" x14ac:dyDescent="0.25">
      <c r="BR5407" s="161"/>
    </row>
    <row r="5408" spans="70:70" x14ac:dyDescent="0.25">
      <c r="BR5408" s="161"/>
    </row>
    <row r="5409" spans="70:70" x14ac:dyDescent="0.25">
      <c r="BR5409" s="161"/>
    </row>
    <row r="5410" spans="70:70" x14ac:dyDescent="0.25">
      <c r="BR5410" s="161"/>
    </row>
    <row r="5411" spans="70:70" x14ac:dyDescent="0.25">
      <c r="BR5411" s="161"/>
    </row>
    <row r="5412" spans="70:70" x14ac:dyDescent="0.25">
      <c r="BR5412" s="161"/>
    </row>
    <row r="5413" spans="70:70" x14ac:dyDescent="0.25">
      <c r="BR5413" s="161"/>
    </row>
    <row r="5414" spans="70:70" x14ac:dyDescent="0.25">
      <c r="BR5414" s="161"/>
    </row>
    <row r="5415" spans="70:70" x14ac:dyDescent="0.25">
      <c r="BR5415" s="161"/>
    </row>
    <row r="5416" spans="70:70" x14ac:dyDescent="0.25">
      <c r="BR5416" s="161"/>
    </row>
    <row r="5417" spans="70:70" x14ac:dyDescent="0.25">
      <c r="BR5417" s="161"/>
    </row>
    <row r="5418" spans="70:70" x14ac:dyDescent="0.25">
      <c r="BR5418" s="161"/>
    </row>
    <row r="5419" spans="70:70" x14ac:dyDescent="0.25">
      <c r="BR5419" s="161"/>
    </row>
    <row r="5420" spans="70:70" x14ac:dyDescent="0.25">
      <c r="BR5420" s="161"/>
    </row>
    <row r="5421" spans="70:70" x14ac:dyDescent="0.25">
      <c r="BR5421" s="161"/>
    </row>
    <row r="5422" spans="70:70" x14ac:dyDescent="0.25">
      <c r="BR5422" s="161"/>
    </row>
    <row r="5423" spans="70:70" x14ac:dyDescent="0.25">
      <c r="BR5423" s="161"/>
    </row>
    <row r="5424" spans="70:70" x14ac:dyDescent="0.25">
      <c r="BR5424" s="161"/>
    </row>
    <row r="5425" spans="70:70" x14ac:dyDescent="0.25">
      <c r="BR5425" s="161"/>
    </row>
    <row r="5426" spans="70:70" x14ac:dyDescent="0.25">
      <c r="BR5426" s="161"/>
    </row>
    <row r="5427" spans="70:70" x14ac:dyDescent="0.25">
      <c r="BR5427" s="161"/>
    </row>
    <row r="5428" spans="70:70" x14ac:dyDescent="0.25">
      <c r="BR5428" s="161"/>
    </row>
    <row r="5429" spans="70:70" x14ac:dyDescent="0.25">
      <c r="BR5429" s="161"/>
    </row>
    <row r="5430" spans="70:70" x14ac:dyDescent="0.25">
      <c r="BR5430" s="161"/>
    </row>
    <row r="5431" spans="70:70" x14ac:dyDescent="0.25">
      <c r="BR5431" s="161"/>
    </row>
    <row r="5432" spans="70:70" x14ac:dyDescent="0.25">
      <c r="BR5432" s="161"/>
    </row>
    <row r="5433" spans="70:70" x14ac:dyDescent="0.25">
      <c r="BR5433" s="161"/>
    </row>
    <row r="5434" spans="70:70" x14ac:dyDescent="0.25">
      <c r="BR5434" s="161"/>
    </row>
    <row r="5435" spans="70:70" x14ac:dyDescent="0.25">
      <c r="BR5435" s="161"/>
    </row>
    <row r="5436" spans="70:70" x14ac:dyDescent="0.25">
      <c r="BR5436" s="161"/>
    </row>
    <row r="5437" spans="70:70" x14ac:dyDescent="0.25">
      <c r="BR5437" s="161"/>
    </row>
    <row r="5438" spans="70:70" x14ac:dyDescent="0.25">
      <c r="BR5438" s="161"/>
    </row>
    <row r="5439" spans="70:70" x14ac:dyDescent="0.25">
      <c r="BR5439" s="161"/>
    </row>
    <row r="5440" spans="70:70" x14ac:dyDescent="0.25">
      <c r="BR5440" s="161"/>
    </row>
    <row r="5441" spans="70:70" x14ac:dyDescent="0.25">
      <c r="BR5441" s="161"/>
    </row>
    <row r="5442" spans="70:70" x14ac:dyDescent="0.25">
      <c r="BR5442" s="161"/>
    </row>
    <row r="5443" spans="70:70" x14ac:dyDescent="0.25">
      <c r="BR5443" s="161"/>
    </row>
    <row r="5444" spans="70:70" x14ac:dyDescent="0.25">
      <c r="BR5444" s="161"/>
    </row>
    <row r="5445" spans="70:70" x14ac:dyDescent="0.25">
      <c r="BR5445" s="161"/>
    </row>
    <row r="5446" spans="70:70" x14ac:dyDescent="0.25">
      <c r="BR5446" s="161"/>
    </row>
    <row r="5447" spans="70:70" x14ac:dyDescent="0.25">
      <c r="BR5447" s="161"/>
    </row>
    <row r="5448" spans="70:70" x14ac:dyDescent="0.25">
      <c r="BR5448" s="161"/>
    </row>
    <row r="5449" spans="70:70" x14ac:dyDescent="0.25">
      <c r="BR5449" s="161"/>
    </row>
    <row r="5450" spans="70:70" x14ac:dyDescent="0.25">
      <c r="BR5450" s="161"/>
    </row>
    <row r="5451" spans="70:70" x14ac:dyDescent="0.25">
      <c r="BR5451" s="161"/>
    </row>
    <row r="5452" spans="70:70" x14ac:dyDescent="0.25">
      <c r="BR5452" s="161"/>
    </row>
    <row r="5453" spans="70:70" x14ac:dyDescent="0.25">
      <c r="BR5453" s="161"/>
    </row>
    <row r="5454" spans="70:70" x14ac:dyDescent="0.25">
      <c r="BR5454" s="161"/>
    </row>
    <row r="5455" spans="70:70" x14ac:dyDescent="0.25">
      <c r="BR5455" s="161"/>
    </row>
    <row r="5456" spans="70:70" x14ac:dyDescent="0.25">
      <c r="BR5456" s="161"/>
    </row>
    <row r="5457" spans="70:70" x14ac:dyDescent="0.25">
      <c r="BR5457" s="161"/>
    </row>
    <row r="5458" spans="70:70" x14ac:dyDescent="0.25">
      <c r="BR5458" s="161"/>
    </row>
    <row r="5459" spans="70:70" x14ac:dyDescent="0.25">
      <c r="BR5459" s="161"/>
    </row>
    <row r="5460" spans="70:70" x14ac:dyDescent="0.25">
      <c r="BR5460" s="161"/>
    </row>
    <row r="5461" spans="70:70" x14ac:dyDescent="0.25">
      <c r="BR5461" s="161"/>
    </row>
    <row r="5462" spans="70:70" x14ac:dyDescent="0.25">
      <c r="BR5462" s="161"/>
    </row>
    <row r="5463" spans="70:70" x14ac:dyDescent="0.25">
      <c r="BR5463" s="161"/>
    </row>
    <row r="5464" spans="70:70" x14ac:dyDescent="0.25">
      <c r="BR5464" s="161"/>
    </row>
    <row r="5465" spans="70:70" x14ac:dyDescent="0.25">
      <c r="BR5465" s="161"/>
    </row>
    <row r="5466" spans="70:70" x14ac:dyDescent="0.25">
      <c r="BR5466" s="161"/>
    </row>
    <row r="5467" spans="70:70" x14ac:dyDescent="0.25">
      <c r="BR5467" s="161"/>
    </row>
    <row r="5468" spans="70:70" x14ac:dyDescent="0.25">
      <c r="BR5468" s="161"/>
    </row>
    <row r="5469" spans="70:70" x14ac:dyDescent="0.25">
      <c r="BR5469" s="161"/>
    </row>
    <row r="5470" spans="70:70" x14ac:dyDescent="0.25">
      <c r="BR5470" s="161"/>
    </row>
    <row r="5471" spans="70:70" x14ac:dyDescent="0.25">
      <c r="BR5471" s="161"/>
    </row>
    <row r="5472" spans="70:70" x14ac:dyDescent="0.25">
      <c r="BR5472" s="161"/>
    </row>
    <row r="5473" spans="70:70" x14ac:dyDescent="0.25">
      <c r="BR5473" s="161"/>
    </row>
    <row r="5474" spans="70:70" x14ac:dyDescent="0.25">
      <c r="BR5474" s="161"/>
    </row>
    <row r="5475" spans="70:70" x14ac:dyDescent="0.25">
      <c r="BR5475" s="161"/>
    </row>
    <row r="5476" spans="70:70" x14ac:dyDescent="0.25">
      <c r="BR5476" s="161"/>
    </row>
    <row r="5477" spans="70:70" x14ac:dyDescent="0.25">
      <c r="BR5477" s="161"/>
    </row>
    <row r="5478" spans="70:70" x14ac:dyDescent="0.25">
      <c r="BR5478" s="161"/>
    </row>
    <row r="5479" spans="70:70" x14ac:dyDescent="0.25">
      <c r="BR5479" s="161"/>
    </row>
    <row r="5480" spans="70:70" x14ac:dyDescent="0.25">
      <c r="BR5480" s="161"/>
    </row>
    <row r="5481" spans="70:70" x14ac:dyDescent="0.25">
      <c r="BR5481" s="161"/>
    </row>
    <row r="5482" spans="70:70" x14ac:dyDescent="0.25">
      <c r="BR5482" s="161"/>
    </row>
    <row r="5483" spans="70:70" x14ac:dyDescent="0.25">
      <c r="BR5483" s="161"/>
    </row>
    <row r="5484" spans="70:70" x14ac:dyDescent="0.25">
      <c r="BR5484" s="161"/>
    </row>
    <row r="5485" spans="70:70" x14ac:dyDescent="0.25">
      <c r="BR5485" s="161"/>
    </row>
    <row r="5486" spans="70:70" x14ac:dyDescent="0.25">
      <c r="BR5486" s="161"/>
    </row>
    <row r="5487" spans="70:70" x14ac:dyDescent="0.25">
      <c r="BR5487" s="161"/>
    </row>
    <row r="5488" spans="70:70" x14ac:dyDescent="0.25">
      <c r="BR5488" s="161"/>
    </row>
    <row r="5489" spans="70:70" x14ac:dyDescent="0.25">
      <c r="BR5489" s="161"/>
    </row>
    <row r="5490" spans="70:70" x14ac:dyDescent="0.25">
      <c r="BR5490" s="161"/>
    </row>
    <row r="5491" spans="70:70" x14ac:dyDescent="0.25">
      <c r="BR5491" s="161"/>
    </row>
    <row r="5492" spans="70:70" x14ac:dyDescent="0.25">
      <c r="BR5492" s="161"/>
    </row>
    <row r="5493" spans="70:70" x14ac:dyDescent="0.25">
      <c r="BR5493" s="161"/>
    </row>
    <row r="5494" spans="70:70" x14ac:dyDescent="0.25">
      <c r="BR5494" s="161"/>
    </row>
    <row r="5495" spans="70:70" x14ac:dyDescent="0.25">
      <c r="BR5495" s="161"/>
    </row>
    <row r="5496" spans="70:70" x14ac:dyDescent="0.25">
      <c r="BR5496" s="161"/>
    </row>
    <row r="5497" spans="70:70" x14ac:dyDescent="0.25">
      <c r="BR5497" s="161"/>
    </row>
    <row r="5498" spans="70:70" x14ac:dyDescent="0.25">
      <c r="BR5498" s="161"/>
    </row>
    <row r="5499" spans="70:70" x14ac:dyDescent="0.25">
      <c r="BR5499" s="161"/>
    </row>
    <row r="5500" spans="70:70" x14ac:dyDescent="0.25">
      <c r="BR5500" s="161"/>
    </row>
    <row r="5501" spans="70:70" x14ac:dyDescent="0.25">
      <c r="BR5501" s="161"/>
    </row>
    <row r="5502" spans="70:70" x14ac:dyDescent="0.25">
      <c r="BR5502" s="161"/>
    </row>
    <row r="5503" spans="70:70" x14ac:dyDescent="0.25">
      <c r="BR5503" s="161"/>
    </row>
    <row r="5504" spans="70:70" x14ac:dyDescent="0.25">
      <c r="BR5504" s="161"/>
    </row>
    <row r="5505" spans="70:70" x14ac:dyDescent="0.25">
      <c r="BR5505" s="161"/>
    </row>
    <row r="5506" spans="70:70" x14ac:dyDescent="0.25">
      <c r="BR5506" s="161"/>
    </row>
    <row r="5507" spans="70:70" x14ac:dyDescent="0.25">
      <c r="BR5507" s="161"/>
    </row>
    <row r="5508" spans="70:70" x14ac:dyDescent="0.25">
      <c r="BR5508" s="161"/>
    </row>
    <row r="5509" spans="70:70" x14ac:dyDescent="0.25">
      <c r="BR5509" s="161"/>
    </row>
    <row r="5510" spans="70:70" x14ac:dyDescent="0.25">
      <c r="BR5510" s="161"/>
    </row>
    <row r="5511" spans="70:70" x14ac:dyDescent="0.25">
      <c r="BR5511" s="161"/>
    </row>
    <row r="5512" spans="70:70" x14ac:dyDescent="0.25">
      <c r="BR5512" s="161"/>
    </row>
    <row r="5513" spans="70:70" x14ac:dyDescent="0.25">
      <c r="BR5513" s="161"/>
    </row>
    <row r="5514" spans="70:70" x14ac:dyDescent="0.25">
      <c r="BR5514" s="161"/>
    </row>
    <row r="5515" spans="70:70" x14ac:dyDescent="0.25">
      <c r="BR5515" s="161"/>
    </row>
    <row r="5516" spans="70:70" x14ac:dyDescent="0.25">
      <c r="BR5516" s="161"/>
    </row>
    <row r="5517" spans="70:70" x14ac:dyDescent="0.25">
      <c r="BR5517" s="161"/>
    </row>
    <row r="5518" spans="70:70" x14ac:dyDescent="0.25">
      <c r="BR5518" s="161"/>
    </row>
    <row r="5519" spans="70:70" x14ac:dyDescent="0.25">
      <c r="BR5519" s="161"/>
    </row>
    <row r="5520" spans="70:70" x14ac:dyDescent="0.25">
      <c r="BR5520" s="161"/>
    </row>
    <row r="5521" spans="70:70" x14ac:dyDescent="0.25">
      <c r="BR5521" s="161"/>
    </row>
    <row r="5522" spans="70:70" x14ac:dyDescent="0.25">
      <c r="BR5522" s="161"/>
    </row>
    <row r="5523" spans="70:70" x14ac:dyDescent="0.25">
      <c r="BR5523" s="161"/>
    </row>
    <row r="5524" spans="70:70" x14ac:dyDescent="0.25">
      <c r="BR5524" s="161"/>
    </row>
    <row r="5525" spans="70:70" x14ac:dyDescent="0.25">
      <c r="BR5525" s="161"/>
    </row>
    <row r="5526" spans="70:70" x14ac:dyDescent="0.25">
      <c r="BR5526" s="161"/>
    </row>
    <row r="5527" spans="70:70" x14ac:dyDescent="0.25">
      <c r="BR5527" s="161"/>
    </row>
    <row r="5528" spans="70:70" x14ac:dyDescent="0.25">
      <c r="BR5528" s="161"/>
    </row>
    <row r="5529" spans="70:70" x14ac:dyDescent="0.25">
      <c r="BR5529" s="161"/>
    </row>
    <row r="5530" spans="70:70" x14ac:dyDescent="0.25">
      <c r="BR5530" s="161"/>
    </row>
    <row r="5531" spans="70:70" x14ac:dyDescent="0.25">
      <c r="BR5531" s="161"/>
    </row>
    <row r="5532" spans="70:70" x14ac:dyDescent="0.25">
      <c r="BR5532" s="161"/>
    </row>
    <row r="5533" spans="70:70" x14ac:dyDescent="0.25">
      <c r="BR5533" s="161"/>
    </row>
    <row r="5534" spans="70:70" x14ac:dyDescent="0.25">
      <c r="BR5534" s="161"/>
    </row>
    <row r="5535" spans="70:70" x14ac:dyDescent="0.25">
      <c r="BR5535" s="161"/>
    </row>
    <row r="5536" spans="70:70" x14ac:dyDescent="0.25">
      <c r="BR5536" s="161"/>
    </row>
    <row r="5537" spans="70:70" x14ac:dyDescent="0.25">
      <c r="BR5537" s="161"/>
    </row>
    <row r="5538" spans="70:70" x14ac:dyDescent="0.25">
      <c r="BR5538" s="161"/>
    </row>
    <row r="5539" spans="70:70" x14ac:dyDescent="0.25">
      <c r="BR5539" s="161"/>
    </row>
    <row r="5540" spans="70:70" x14ac:dyDescent="0.25">
      <c r="BR5540" s="161"/>
    </row>
    <row r="5541" spans="70:70" x14ac:dyDescent="0.25">
      <c r="BR5541" s="161"/>
    </row>
    <row r="5542" spans="70:70" x14ac:dyDescent="0.25">
      <c r="BR5542" s="161"/>
    </row>
    <row r="5543" spans="70:70" x14ac:dyDescent="0.25">
      <c r="BR5543" s="161"/>
    </row>
    <row r="5544" spans="70:70" x14ac:dyDescent="0.25">
      <c r="BR5544" s="161"/>
    </row>
    <row r="5545" spans="70:70" x14ac:dyDescent="0.25">
      <c r="BR5545" s="161"/>
    </row>
    <row r="5546" spans="70:70" x14ac:dyDescent="0.25">
      <c r="BR5546" s="161"/>
    </row>
    <row r="5547" spans="70:70" x14ac:dyDescent="0.25">
      <c r="BR5547" s="161"/>
    </row>
    <row r="5548" spans="70:70" x14ac:dyDescent="0.25">
      <c r="BR5548" s="161"/>
    </row>
    <row r="5549" spans="70:70" x14ac:dyDescent="0.25">
      <c r="BR5549" s="161"/>
    </row>
    <row r="5550" spans="70:70" x14ac:dyDescent="0.25">
      <c r="BR5550" s="161"/>
    </row>
    <row r="5551" spans="70:70" x14ac:dyDescent="0.25">
      <c r="BR5551" s="161"/>
    </row>
    <row r="5552" spans="70:70" x14ac:dyDescent="0.25">
      <c r="BR5552" s="161"/>
    </row>
    <row r="5553" spans="70:70" x14ac:dyDescent="0.25">
      <c r="BR5553" s="161"/>
    </row>
    <row r="5554" spans="70:70" x14ac:dyDescent="0.25">
      <c r="BR5554" s="161"/>
    </row>
    <row r="5555" spans="70:70" x14ac:dyDescent="0.25">
      <c r="BR5555" s="161"/>
    </row>
    <row r="5556" spans="70:70" x14ac:dyDescent="0.25">
      <c r="BR5556" s="161"/>
    </row>
    <row r="5557" spans="70:70" x14ac:dyDescent="0.25">
      <c r="BR5557" s="161"/>
    </row>
    <row r="5558" spans="70:70" x14ac:dyDescent="0.25">
      <c r="BR5558" s="161"/>
    </row>
    <row r="5559" spans="70:70" x14ac:dyDescent="0.25">
      <c r="BR5559" s="161"/>
    </row>
    <row r="5560" spans="70:70" x14ac:dyDescent="0.25">
      <c r="BR5560" s="161"/>
    </row>
    <row r="5561" spans="70:70" x14ac:dyDescent="0.25">
      <c r="BR5561" s="161"/>
    </row>
    <row r="5562" spans="70:70" x14ac:dyDescent="0.25">
      <c r="BR5562" s="161"/>
    </row>
    <row r="5563" spans="70:70" x14ac:dyDescent="0.25">
      <c r="BR5563" s="161"/>
    </row>
    <row r="5564" spans="70:70" x14ac:dyDescent="0.25">
      <c r="BR5564" s="161"/>
    </row>
    <row r="5565" spans="70:70" x14ac:dyDescent="0.25">
      <c r="BR5565" s="161"/>
    </row>
    <row r="5566" spans="70:70" x14ac:dyDescent="0.25">
      <c r="BR5566" s="161"/>
    </row>
    <row r="5567" spans="70:70" x14ac:dyDescent="0.25">
      <c r="BR5567" s="161"/>
    </row>
    <row r="5568" spans="70:70" x14ac:dyDescent="0.25">
      <c r="BR5568" s="161"/>
    </row>
    <row r="5569" spans="70:70" x14ac:dyDescent="0.25">
      <c r="BR5569" s="161"/>
    </row>
    <row r="5570" spans="70:70" x14ac:dyDescent="0.25">
      <c r="BR5570" s="161"/>
    </row>
    <row r="5571" spans="70:70" x14ac:dyDescent="0.25">
      <c r="BR5571" s="161"/>
    </row>
    <row r="5572" spans="70:70" x14ac:dyDescent="0.25">
      <c r="BR5572" s="161"/>
    </row>
    <row r="5573" spans="70:70" x14ac:dyDescent="0.25">
      <c r="BR5573" s="161"/>
    </row>
    <row r="5574" spans="70:70" x14ac:dyDescent="0.25">
      <c r="BR5574" s="161"/>
    </row>
    <row r="5575" spans="70:70" x14ac:dyDescent="0.25">
      <c r="BR5575" s="161"/>
    </row>
    <row r="5576" spans="70:70" x14ac:dyDescent="0.25">
      <c r="BR5576" s="161"/>
    </row>
    <row r="5577" spans="70:70" x14ac:dyDescent="0.25">
      <c r="BR5577" s="161"/>
    </row>
    <row r="5578" spans="70:70" x14ac:dyDescent="0.25">
      <c r="BR5578" s="161"/>
    </row>
    <row r="5579" spans="70:70" x14ac:dyDescent="0.25">
      <c r="BR5579" s="161"/>
    </row>
    <row r="5580" spans="70:70" x14ac:dyDescent="0.25">
      <c r="BR5580" s="161"/>
    </row>
    <row r="5581" spans="70:70" x14ac:dyDescent="0.25">
      <c r="BR5581" s="161"/>
    </row>
    <row r="5582" spans="70:70" x14ac:dyDescent="0.25">
      <c r="BR5582" s="161"/>
    </row>
    <row r="5583" spans="70:70" x14ac:dyDescent="0.25">
      <c r="BR5583" s="161"/>
    </row>
    <row r="5584" spans="70:70" x14ac:dyDescent="0.25">
      <c r="BR5584" s="161"/>
    </row>
    <row r="5585" spans="70:70" x14ac:dyDescent="0.25">
      <c r="BR5585" s="161"/>
    </row>
    <row r="5586" spans="70:70" x14ac:dyDescent="0.25">
      <c r="BR5586" s="161"/>
    </row>
    <row r="5587" spans="70:70" x14ac:dyDescent="0.25">
      <c r="BR5587" s="161"/>
    </row>
    <row r="5588" spans="70:70" x14ac:dyDescent="0.25">
      <c r="BR5588" s="161"/>
    </row>
    <row r="5589" spans="70:70" x14ac:dyDescent="0.25">
      <c r="BR5589" s="161"/>
    </row>
    <row r="5590" spans="70:70" x14ac:dyDescent="0.25">
      <c r="BR5590" s="161"/>
    </row>
    <row r="5591" spans="70:70" x14ac:dyDescent="0.25">
      <c r="BR5591" s="161"/>
    </row>
    <row r="5592" spans="70:70" x14ac:dyDescent="0.25">
      <c r="BR5592" s="161"/>
    </row>
    <row r="5593" spans="70:70" x14ac:dyDescent="0.25">
      <c r="BR5593" s="161"/>
    </row>
    <row r="5594" spans="70:70" x14ac:dyDescent="0.25">
      <c r="BR5594" s="161"/>
    </row>
    <row r="5595" spans="70:70" x14ac:dyDescent="0.25">
      <c r="BR5595" s="161"/>
    </row>
    <row r="5596" spans="70:70" x14ac:dyDescent="0.25">
      <c r="BR5596" s="161"/>
    </row>
    <row r="5597" spans="70:70" x14ac:dyDescent="0.25">
      <c r="BR5597" s="161"/>
    </row>
    <row r="5598" spans="70:70" x14ac:dyDescent="0.25">
      <c r="BR5598" s="161"/>
    </row>
    <row r="5599" spans="70:70" x14ac:dyDescent="0.25">
      <c r="BR5599" s="161"/>
    </row>
    <row r="5600" spans="70:70" x14ac:dyDescent="0.25">
      <c r="BR5600" s="161"/>
    </row>
    <row r="5601" spans="70:70" x14ac:dyDescent="0.25">
      <c r="BR5601" s="161"/>
    </row>
    <row r="5602" spans="70:70" x14ac:dyDescent="0.25">
      <c r="BR5602" s="161"/>
    </row>
    <row r="5603" spans="70:70" x14ac:dyDescent="0.25">
      <c r="BR5603" s="161"/>
    </row>
    <row r="5604" spans="70:70" x14ac:dyDescent="0.25">
      <c r="BR5604" s="161"/>
    </row>
    <row r="5605" spans="70:70" x14ac:dyDescent="0.25">
      <c r="BR5605" s="161"/>
    </row>
    <row r="5606" spans="70:70" x14ac:dyDescent="0.25">
      <c r="BR5606" s="161"/>
    </row>
    <row r="5607" spans="70:70" x14ac:dyDescent="0.25">
      <c r="BR5607" s="161"/>
    </row>
    <row r="5608" spans="70:70" x14ac:dyDescent="0.25">
      <c r="BR5608" s="161"/>
    </row>
    <row r="5609" spans="70:70" x14ac:dyDescent="0.25">
      <c r="BR5609" s="161"/>
    </row>
    <row r="5610" spans="70:70" x14ac:dyDescent="0.25">
      <c r="BR5610" s="161"/>
    </row>
    <row r="5611" spans="70:70" x14ac:dyDescent="0.25">
      <c r="BR5611" s="161"/>
    </row>
    <row r="5612" spans="70:70" x14ac:dyDescent="0.25">
      <c r="BR5612" s="161"/>
    </row>
    <row r="5613" spans="70:70" x14ac:dyDescent="0.25">
      <c r="BR5613" s="161"/>
    </row>
    <row r="5614" spans="70:70" x14ac:dyDescent="0.25">
      <c r="BR5614" s="161"/>
    </row>
    <row r="5615" spans="70:70" x14ac:dyDescent="0.25">
      <c r="BR5615" s="161"/>
    </row>
    <row r="5616" spans="70:70" x14ac:dyDescent="0.25">
      <c r="BR5616" s="161"/>
    </row>
    <row r="5617" spans="70:70" x14ac:dyDescent="0.25">
      <c r="BR5617" s="161"/>
    </row>
    <row r="5618" spans="70:70" x14ac:dyDescent="0.25">
      <c r="BR5618" s="161"/>
    </row>
    <row r="5619" spans="70:70" x14ac:dyDescent="0.25">
      <c r="BR5619" s="161"/>
    </row>
    <row r="5620" spans="70:70" x14ac:dyDescent="0.25">
      <c r="BR5620" s="161"/>
    </row>
    <row r="5621" spans="70:70" x14ac:dyDescent="0.25">
      <c r="BR5621" s="161"/>
    </row>
    <row r="5622" spans="70:70" x14ac:dyDescent="0.25">
      <c r="BR5622" s="161"/>
    </row>
    <row r="5623" spans="70:70" x14ac:dyDescent="0.25">
      <c r="BR5623" s="161"/>
    </row>
    <row r="5624" spans="70:70" x14ac:dyDescent="0.25">
      <c r="BR5624" s="161"/>
    </row>
    <row r="5625" spans="70:70" x14ac:dyDescent="0.25">
      <c r="BR5625" s="161"/>
    </row>
    <row r="5626" spans="70:70" x14ac:dyDescent="0.25">
      <c r="BR5626" s="161"/>
    </row>
    <row r="5627" spans="70:70" x14ac:dyDescent="0.25">
      <c r="BR5627" s="161"/>
    </row>
    <row r="5628" spans="70:70" x14ac:dyDescent="0.25">
      <c r="BR5628" s="161"/>
    </row>
    <row r="5629" spans="70:70" x14ac:dyDescent="0.25">
      <c r="BR5629" s="161"/>
    </row>
    <row r="5630" spans="70:70" x14ac:dyDescent="0.25">
      <c r="BR5630" s="161"/>
    </row>
    <row r="5631" spans="70:70" x14ac:dyDescent="0.25">
      <c r="BR5631" s="161"/>
    </row>
    <row r="5632" spans="70:70" x14ac:dyDescent="0.25">
      <c r="BR5632" s="161"/>
    </row>
    <row r="5633" spans="70:70" x14ac:dyDescent="0.25">
      <c r="BR5633" s="161"/>
    </row>
    <row r="5634" spans="70:70" x14ac:dyDescent="0.25">
      <c r="BR5634" s="161"/>
    </row>
    <row r="5635" spans="70:70" x14ac:dyDescent="0.25">
      <c r="BR5635" s="161"/>
    </row>
    <row r="5636" spans="70:70" x14ac:dyDescent="0.25">
      <c r="BR5636" s="161"/>
    </row>
    <row r="5637" spans="70:70" x14ac:dyDescent="0.25">
      <c r="BR5637" s="161"/>
    </row>
    <row r="5638" spans="70:70" x14ac:dyDescent="0.25">
      <c r="BR5638" s="161"/>
    </row>
    <row r="5639" spans="70:70" x14ac:dyDescent="0.25">
      <c r="BR5639" s="161"/>
    </row>
    <row r="5640" spans="70:70" x14ac:dyDescent="0.25">
      <c r="BR5640" s="161"/>
    </row>
    <row r="5641" spans="70:70" x14ac:dyDescent="0.25">
      <c r="BR5641" s="161"/>
    </row>
    <row r="5642" spans="70:70" x14ac:dyDescent="0.25">
      <c r="BR5642" s="161"/>
    </row>
    <row r="5643" spans="70:70" x14ac:dyDescent="0.25">
      <c r="BR5643" s="161"/>
    </row>
    <row r="5644" spans="70:70" x14ac:dyDescent="0.25">
      <c r="BR5644" s="161"/>
    </row>
    <row r="5645" spans="70:70" x14ac:dyDescent="0.25">
      <c r="BR5645" s="161"/>
    </row>
    <row r="5646" spans="70:70" x14ac:dyDescent="0.25">
      <c r="BR5646" s="161"/>
    </row>
    <row r="5647" spans="70:70" x14ac:dyDescent="0.25">
      <c r="BR5647" s="161"/>
    </row>
    <row r="5648" spans="70:70" x14ac:dyDescent="0.25">
      <c r="BR5648" s="161"/>
    </row>
    <row r="5649" spans="70:70" x14ac:dyDescent="0.25">
      <c r="BR5649" s="161"/>
    </row>
    <row r="5650" spans="70:70" x14ac:dyDescent="0.25">
      <c r="BR5650" s="161"/>
    </row>
    <row r="5651" spans="70:70" x14ac:dyDescent="0.25">
      <c r="BR5651" s="161"/>
    </row>
    <row r="5652" spans="70:70" x14ac:dyDescent="0.25">
      <c r="BR5652" s="161"/>
    </row>
    <row r="5653" spans="70:70" x14ac:dyDescent="0.25">
      <c r="BR5653" s="161"/>
    </row>
    <row r="5654" spans="70:70" x14ac:dyDescent="0.25">
      <c r="BR5654" s="161"/>
    </row>
    <row r="5655" spans="70:70" x14ac:dyDescent="0.25">
      <c r="BR5655" s="161"/>
    </row>
    <row r="5656" spans="70:70" x14ac:dyDescent="0.25">
      <c r="BR5656" s="161"/>
    </row>
    <row r="5657" spans="70:70" x14ac:dyDescent="0.25">
      <c r="BR5657" s="161"/>
    </row>
    <row r="5658" spans="70:70" x14ac:dyDescent="0.25">
      <c r="BR5658" s="161"/>
    </row>
    <row r="5659" spans="70:70" x14ac:dyDescent="0.25">
      <c r="BR5659" s="161"/>
    </row>
    <row r="5660" spans="70:70" x14ac:dyDescent="0.25">
      <c r="BR5660" s="161"/>
    </row>
    <row r="5661" spans="70:70" x14ac:dyDescent="0.25">
      <c r="BR5661" s="161"/>
    </row>
    <row r="5662" spans="70:70" x14ac:dyDescent="0.25">
      <c r="BR5662" s="161"/>
    </row>
    <row r="5663" spans="70:70" x14ac:dyDescent="0.25">
      <c r="BR5663" s="161"/>
    </row>
    <row r="5664" spans="70:70" x14ac:dyDescent="0.25">
      <c r="BR5664" s="161"/>
    </row>
    <row r="5665" spans="70:70" x14ac:dyDescent="0.25">
      <c r="BR5665" s="161"/>
    </row>
    <row r="5666" spans="70:70" x14ac:dyDescent="0.25">
      <c r="BR5666" s="161"/>
    </row>
    <row r="5667" spans="70:70" x14ac:dyDescent="0.25">
      <c r="BR5667" s="161"/>
    </row>
    <row r="5668" spans="70:70" x14ac:dyDescent="0.25">
      <c r="BR5668" s="161"/>
    </row>
    <row r="5669" spans="70:70" x14ac:dyDescent="0.25">
      <c r="BR5669" s="161"/>
    </row>
    <row r="5670" spans="70:70" x14ac:dyDescent="0.25">
      <c r="BR5670" s="161"/>
    </row>
    <row r="5671" spans="70:70" x14ac:dyDescent="0.25">
      <c r="BR5671" s="161"/>
    </row>
    <row r="5672" spans="70:70" x14ac:dyDescent="0.25">
      <c r="BR5672" s="161"/>
    </row>
    <row r="5673" spans="70:70" x14ac:dyDescent="0.25">
      <c r="BR5673" s="161"/>
    </row>
    <row r="5674" spans="70:70" x14ac:dyDescent="0.25">
      <c r="BR5674" s="161"/>
    </row>
    <row r="5675" spans="70:70" x14ac:dyDescent="0.25">
      <c r="BR5675" s="161"/>
    </row>
    <row r="5676" spans="70:70" x14ac:dyDescent="0.25">
      <c r="BR5676" s="161"/>
    </row>
    <row r="5677" spans="70:70" x14ac:dyDescent="0.25">
      <c r="BR5677" s="161"/>
    </row>
    <row r="5678" spans="70:70" x14ac:dyDescent="0.25">
      <c r="BR5678" s="161"/>
    </row>
    <row r="5679" spans="70:70" x14ac:dyDescent="0.25">
      <c r="BR5679" s="161"/>
    </row>
    <row r="5680" spans="70:70" x14ac:dyDescent="0.25">
      <c r="BR5680" s="161"/>
    </row>
    <row r="5681" spans="70:70" x14ac:dyDescent="0.25">
      <c r="BR5681" s="161"/>
    </row>
    <row r="5682" spans="70:70" x14ac:dyDescent="0.25">
      <c r="BR5682" s="161"/>
    </row>
    <row r="5683" spans="70:70" x14ac:dyDescent="0.25">
      <c r="BR5683" s="161"/>
    </row>
    <row r="5684" spans="70:70" x14ac:dyDescent="0.25">
      <c r="BR5684" s="161"/>
    </row>
    <row r="5685" spans="70:70" x14ac:dyDescent="0.25">
      <c r="BR5685" s="161"/>
    </row>
    <row r="5686" spans="70:70" x14ac:dyDescent="0.25">
      <c r="BR5686" s="161"/>
    </row>
    <row r="5687" spans="70:70" x14ac:dyDescent="0.25">
      <c r="BR5687" s="161"/>
    </row>
    <row r="5688" spans="70:70" x14ac:dyDescent="0.25">
      <c r="BR5688" s="161"/>
    </row>
    <row r="5689" spans="70:70" x14ac:dyDescent="0.25">
      <c r="BR5689" s="161"/>
    </row>
    <row r="5690" spans="70:70" x14ac:dyDescent="0.25">
      <c r="BR5690" s="161"/>
    </row>
    <row r="5691" spans="70:70" x14ac:dyDescent="0.25">
      <c r="BR5691" s="161"/>
    </row>
    <row r="5692" spans="70:70" x14ac:dyDescent="0.25">
      <c r="BR5692" s="161"/>
    </row>
    <row r="5693" spans="70:70" x14ac:dyDescent="0.25">
      <c r="BR5693" s="161"/>
    </row>
    <row r="5694" spans="70:70" x14ac:dyDescent="0.25">
      <c r="BR5694" s="161"/>
    </row>
    <row r="5695" spans="70:70" x14ac:dyDescent="0.25">
      <c r="BR5695" s="161"/>
    </row>
    <row r="5696" spans="70:70" x14ac:dyDescent="0.25">
      <c r="BR5696" s="161"/>
    </row>
    <row r="5697" spans="70:70" x14ac:dyDescent="0.25">
      <c r="BR5697" s="161"/>
    </row>
    <row r="5698" spans="70:70" x14ac:dyDescent="0.25">
      <c r="BR5698" s="161"/>
    </row>
    <row r="5699" spans="70:70" x14ac:dyDescent="0.25">
      <c r="BR5699" s="161"/>
    </row>
    <row r="5700" spans="70:70" x14ac:dyDescent="0.25">
      <c r="BR5700" s="161"/>
    </row>
    <row r="5701" spans="70:70" x14ac:dyDescent="0.25">
      <c r="BR5701" s="161"/>
    </row>
    <row r="5702" spans="70:70" x14ac:dyDescent="0.25">
      <c r="BR5702" s="161"/>
    </row>
    <row r="5703" spans="70:70" x14ac:dyDescent="0.25">
      <c r="BR5703" s="161"/>
    </row>
    <row r="5704" spans="70:70" x14ac:dyDescent="0.25">
      <c r="BR5704" s="161"/>
    </row>
    <row r="5705" spans="70:70" x14ac:dyDescent="0.25">
      <c r="BR5705" s="161"/>
    </row>
    <row r="5706" spans="70:70" x14ac:dyDescent="0.25">
      <c r="BR5706" s="161"/>
    </row>
    <row r="5707" spans="70:70" x14ac:dyDescent="0.25">
      <c r="BR5707" s="161"/>
    </row>
    <row r="5708" spans="70:70" x14ac:dyDescent="0.25">
      <c r="BR5708" s="161"/>
    </row>
    <row r="5709" spans="70:70" x14ac:dyDescent="0.25">
      <c r="BR5709" s="161"/>
    </row>
    <row r="5710" spans="70:70" x14ac:dyDescent="0.25">
      <c r="BR5710" s="161"/>
    </row>
    <row r="5711" spans="70:70" x14ac:dyDescent="0.25">
      <c r="BR5711" s="161"/>
    </row>
    <row r="5712" spans="70:70" x14ac:dyDescent="0.25">
      <c r="BR5712" s="161"/>
    </row>
    <row r="5713" spans="70:70" x14ac:dyDescent="0.25">
      <c r="BR5713" s="161"/>
    </row>
    <row r="5714" spans="70:70" x14ac:dyDescent="0.25">
      <c r="BR5714" s="161"/>
    </row>
    <row r="5715" spans="70:70" x14ac:dyDescent="0.25">
      <c r="BR5715" s="161"/>
    </row>
    <row r="5716" spans="70:70" x14ac:dyDescent="0.25">
      <c r="BR5716" s="161"/>
    </row>
    <row r="5717" spans="70:70" x14ac:dyDescent="0.25">
      <c r="BR5717" s="161"/>
    </row>
    <row r="5718" spans="70:70" x14ac:dyDescent="0.25">
      <c r="BR5718" s="161"/>
    </row>
    <row r="5719" spans="70:70" x14ac:dyDescent="0.25">
      <c r="BR5719" s="161"/>
    </row>
    <row r="5720" spans="70:70" x14ac:dyDescent="0.25">
      <c r="BR5720" s="161"/>
    </row>
    <row r="5721" spans="70:70" x14ac:dyDescent="0.25">
      <c r="BR5721" s="161"/>
    </row>
    <row r="5722" spans="70:70" x14ac:dyDescent="0.25">
      <c r="BR5722" s="161"/>
    </row>
    <row r="5723" spans="70:70" x14ac:dyDescent="0.25">
      <c r="BR5723" s="161"/>
    </row>
    <row r="5724" spans="70:70" x14ac:dyDescent="0.25">
      <c r="BR5724" s="161"/>
    </row>
    <row r="5725" spans="70:70" x14ac:dyDescent="0.25">
      <c r="BR5725" s="161"/>
    </row>
    <row r="5726" spans="70:70" x14ac:dyDescent="0.25">
      <c r="BR5726" s="161"/>
    </row>
    <row r="5727" spans="70:70" x14ac:dyDescent="0.25">
      <c r="BR5727" s="161"/>
    </row>
    <row r="5728" spans="70:70" x14ac:dyDescent="0.25">
      <c r="BR5728" s="161"/>
    </row>
    <row r="5729" spans="70:70" x14ac:dyDescent="0.25">
      <c r="BR5729" s="161"/>
    </row>
    <row r="5730" spans="70:70" x14ac:dyDescent="0.25">
      <c r="BR5730" s="161"/>
    </row>
    <row r="5731" spans="70:70" x14ac:dyDescent="0.25">
      <c r="BR5731" s="161"/>
    </row>
    <row r="5732" spans="70:70" x14ac:dyDescent="0.25">
      <c r="BR5732" s="161"/>
    </row>
    <row r="5733" spans="70:70" x14ac:dyDescent="0.25">
      <c r="BR5733" s="161"/>
    </row>
    <row r="5734" spans="70:70" x14ac:dyDescent="0.25">
      <c r="BR5734" s="161"/>
    </row>
    <row r="5735" spans="70:70" x14ac:dyDescent="0.25">
      <c r="BR5735" s="161"/>
    </row>
    <row r="5736" spans="70:70" x14ac:dyDescent="0.25">
      <c r="BR5736" s="161"/>
    </row>
    <row r="5737" spans="70:70" x14ac:dyDescent="0.25">
      <c r="BR5737" s="161"/>
    </row>
    <row r="5738" spans="70:70" x14ac:dyDescent="0.25">
      <c r="BR5738" s="161"/>
    </row>
    <row r="5739" spans="70:70" x14ac:dyDescent="0.25">
      <c r="BR5739" s="161"/>
    </row>
    <row r="5740" spans="70:70" x14ac:dyDescent="0.25">
      <c r="BR5740" s="161"/>
    </row>
    <row r="5741" spans="70:70" x14ac:dyDescent="0.25">
      <c r="BR5741" s="161"/>
    </row>
    <row r="5742" spans="70:70" x14ac:dyDescent="0.25">
      <c r="BR5742" s="161"/>
    </row>
    <row r="5743" spans="70:70" x14ac:dyDescent="0.25">
      <c r="BR5743" s="161"/>
    </row>
    <row r="5744" spans="70:70" x14ac:dyDescent="0.25">
      <c r="BR5744" s="161"/>
    </row>
    <row r="5745" spans="70:70" x14ac:dyDescent="0.25">
      <c r="BR5745" s="161"/>
    </row>
    <row r="5746" spans="70:70" x14ac:dyDescent="0.25">
      <c r="BR5746" s="161"/>
    </row>
    <row r="5747" spans="70:70" x14ac:dyDescent="0.25">
      <c r="BR5747" s="161"/>
    </row>
    <row r="5748" spans="70:70" x14ac:dyDescent="0.25">
      <c r="BR5748" s="161"/>
    </row>
    <row r="5749" spans="70:70" x14ac:dyDescent="0.25">
      <c r="BR5749" s="161"/>
    </row>
    <row r="5750" spans="70:70" x14ac:dyDescent="0.25">
      <c r="BR5750" s="161"/>
    </row>
    <row r="5751" spans="70:70" x14ac:dyDescent="0.25">
      <c r="BR5751" s="161"/>
    </row>
    <row r="5752" spans="70:70" x14ac:dyDescent="0.25">
      <c r="BR5752" s="161"/>
    </row>
    <row r="5753" spans="70:70" x14ac:dyDescent="0.25">
      <c r="BR5753" s="161"/>
    </row>
    <row r="5754" spans="70:70" x14ac:dyDescent="0.25">
      <c r="BR5754" s="161"/>
    </row>
    <row r="5755" spans="70:70" x14ac:dyDescent="0.25">
      <c r="BR5755" s="161"/>
    </row>
    <row r="5756" spans="70:70" x14ac:dyDescent="0.25">
      <c r="BR5756" s="161"/>
    </row>
    <row r="5757" spans="70:70" x14ac:dyDescent="0.25">
      <c r="BR5757" s="161"/>
    </row>
    <row r="5758" spans="70:70" x14ac:dyDescent="0.25">
      <c r="BR5758" s="161"/>
    </row>
    <row r="5759" spans="70:70" x14ac:dyDescent="0.25">
      <c r="BR5759" s="161"/>
    </row>
    <row r="5760" spans="70:70" x14ac:dyDescent="0.25">
      <c r="BR5760" s="161"/>
    </row>
    <row r="5761" spans="70:70" x14ac:dyDescent="0.25">
      <c r="BR5761" s="161"/>
    </row>
    <row r="5762" spans="70:70" x14ac:dyDescent="0.25">
      <c r="BR5762" s="161"/>
    </row>
    <row r="5763" spans="70:70" x14ac:dyDescent="0.25">
      <c r="BR5763" s="161"/>
    </row>
    <row r="5764" spans="70:70" x14ac:dyDescent="0.25">
      <c r="BR5764" s="161"/>
    </row>
    <row r="5765" spans="70:70" x14ac:dyDescent="0.25">
      <c r="BR5765" s="161"/>
    </row>
    <row r="5766" spans="70:70" x14ac:dyDescent="0.25">
      <c r="BR5766" s="161"/>
    </row>
    <row r="5767" spans="70:70" x14ac:dyDescent="0.25">
      <c r="BR5767" s="161"/>
    </row>
    <row r="5768" spans="70:70" x14ac:dyDescent="0.25">
      <c r="BR5768" s="161"/>
    </row>
    <row r="5769" spans="70:70" x14ac:dyDescent="0.25">
      <c r="BR5769" s="161"/>
    </row>
    <row r="5770" spans="70:70" x14ac:dyDescent="0.25">
      <c r="BR5770" s="161"/>
    </row>
    <row r="5771" spans="70:70" x14ac:dyDescent="0.25">
      <c r="BR5771" s="161"/>
    </row>
    <row r="5772" spans="70:70" x14ac:dyDescent="0.25">
      <c r="BR5772" s="161"/>
    </row>
    <row r="5773" spans="70:70" x14ac:dyDescent="0.25">
      <c r="BR5773" s="161"/>
    </row>
    <row r="5774" spans="70:70" x14ac:dyDescent="0.25">
      <c r="BR5774" s="161"/>
    </row>
    <row r="5775" spans="70:70" x14ac:dyDescent="0.25">
      <c r="BR5775" s="161"/>
    </row>
    <row r="5776" spans="70:70" x14ac:dyDescent="0.25">
      <c r="BR5776" s="161"/>
    </row>
    <row r="5777" spans="70:70" x14ac:dyDescent="0.25">
      <c r="BR5777" s="161"/>
    </row>
    <row r="5778" spans="70:70" x14ac:dyDescent="0.25">
      <c r="BR5778" s="161"/>
    </row>
    <row r="5779" spans="70:70" x14ac:dyDescent="0.25">
      <c r="BR5779" s="161"/>
    </row>
    <row r="5780" spans="70:70" x14ac:dyDescent="0.25">
      <c r="BR5780" s="161"/>
    </row>
    <row r="5781" spans="70:70" x14ac:dyDescent="0.25">
      <c r="BR5781" s="161"/>
    </row>
    <row r="5782" spans="70:70" x14ac:dyDescent="0.25">
      <c r="BR5782" s="161"/>
    </row>
    <row r="5783" spans="70:70" x14ac:dyDescent="0.25">
      <c r="BR5783" s="161"/>
    </row>
    <row r="5784" spans="70:70" x14ac:dyDescent="0.25">
      <c r="BR5784" s="161"/>
    </row>
    <row r="5785" spans="70:70" x14ac:dyDescent="0.25">
      <c r="BR5785" s="161"/>
    </row>
    <row r="5786" spans="70:70" x14ac:dyDescent="0.25">
      <c r="BR5786" s="161"/>
    </row>
    <row r="5787" spans="70:70" x14ac:dyDescent="0.25">
      <c r="BR5787" s="161"/>
    </row>
    <row r="5788" spans="70:70" x14ac:dyDescent="0.25">
      <c r="BR5788" s="161"/>
    </row>
    <row r="5789" spans="70:70" x14ac:dyDescent="0.25">
      <c r="BR5789" s="161"/>
    </row>
    <row r="5790" spans="70:70" x14ac:dyDescent="0.25">
      <c r="BR5790" s="161"/>
    </row>
    <row r="5791" spans="70:70" x14ac:dyDescent="0.25">
      <c r="BR5791" s="161"/>
    </row>
    <row r="5792" spans="70:70" x14ac:dyDescent="0.25">
      <c r="BR5792" s="161"/>
    </row>
    <row r="5793" spans="70:70" x14ac:dyDescent="0.25">
      <c r="BR5793" s="161"/>
    </row>
    <row r="5794" spans="70:70" x14ac:dyDescent="0.25">
      <c r="BR5794" s="161"/>
    </row>
    <row r="5795" spans="70:70" x14ac:dyDescent="0.25">
      <c r="BR5795" s="161"/>
    </row>
    <row r="5796" spans="70:70" x14ac:dyDescent="0.25">
      <c r="BR5796" s="161"/>
    </row>
    <row r="5797" spans="70:70" x14ac:dyDescent="0.25">
      <c r="BR5797" s="161"/>
    </row>
    <row r="5798" spans="70:70" x14ac:dyDescent="0.25">
      <c r="BR5798" s="161"/>
    </row>
    <row r="5799" spans="70:70" x14ac:dyDescent="0.25">
      <c r="BR5799" s="161"/>
    </row>
    <row r="5800" spans="70:70" x14ac:dyDescent="0.25">
      <c r="BR5800" s="161"/>
    </row>
    <row r="5801" spans="70:70" x14ac:dyDescent="0.25">
      <c r="BR5801" s="161"/>
    </row>
    <row r="5802" spans="70:70" x14ac:dyDescent="0.25">
      <c r="BR5802" s="161"/>
    </row>
    <row r="5803" spans="70:70" x14ac:dyDescent="0.25">
      <c r="BR5803" s="161"/>
    </row>
    <row r="5804" spans="70:70" x14ac:dyDescent="0.25">
      <c r="BR5804" s="161"/>
    </row>
    <row r="5805" spans="70:70" x14ac:dyDescent="0.25">
      <c r="BR5805" s="161"/>
    </row>
    <row r="5806" spans="70:70" x14ac:dyDescent="0.25">
      <c r="BR5806" s="161"/>
    </row>
    <row r="5807" spans="70:70" x14ac:dyDescent="0.25">
      <c r="BR5807" s="161"/>
    </row>
    <row r="5808" spans="70:70" x14ac:dyDescent="0.25">
      <c r="BR5808" s="161"/>
    </row>
    <row r="5809" spans="70:70" x14ac:dyDescent="0.25">
      <c r="BR5809" s="161"/>
    </row>
    <row r="5810" spans="70:70" x14ac:dyDescent="0.25">
      <c r="BR5810" s="161"/>
    </row>
    <row r="5811" spans="70:70" x14ac:dyDescent="0.25">
      <c r="BR5811" s="161"/>
    </row>
    <row r="5812" spans="70:70" x14ac:dyDescent="0.25">
      <c r="BR5812" s="161"/>
    </row>
    <row r="5813" spans="70:70" x14ac:dyDescent="0.25">
      <c r="BR5813" s="161"/>
    </row>
    <row r="5814" spans="70:70" x14ac:dyDescent="0.25">
      <c r="BR5814" s="161"/>
    </row>
    <row r="5815" spans="70:70" x14ac:dyDescent="0.25">
      <c r="BR5815" s="161"/>
    </row>
    <row r="5816" spans="70:70" x14ac:dyDescent="0.25">
      <c r="BR5816" s="161"/>
    </row>
    <row r="5817" spans="70:70" x14ac:dyDescent="0.25">
      <c r="BR5817" s="161"/>
    </row>
    <row r="5818" spans="70:70" x14ac:dyDescent="0.25">
      <c r="BR5818" s="161"/>
    </row>
    <row r="5819" spans="70:70" x14ac:dyDescent="0.25">
      <c r="BR5819" s="161"/>
    </row>
    <row r="5820" spans="70:70" x14ac:dyDescent="0.25">
      <c r="BR5820" s="161"/>
    </row>
    <row r="5821" spans="70:70" x14ac:dyDescent="0.25">
      <c r="BR5821" s="161"/>
    </row>
    <row r="5822" spans="70:70" x14ac:dyDescent="0.25">
      <c r="BR5822" s="161"/>
    </row>
    <row r="5823" spans="70:70" x14ac:dyDescent="0.25">
      <c r="BR5823" s="161"/>
    </row>
    <row r="5824" spans="70:70" x14ac:dyDescent="0.25">
      <c r="BR5824" s="161"/>
    </row>
    <row r="5825" spans="70:70" x14ac:dyDescent="0.25">
      <c r="BR5825" s="161"/>
    </row>
    <row r="5826" spans="70:70" x14ac:dyDescent="0.25">
      <c r="BR5826" s="161"/>
    </row>
    <row r="5827" spans="70:70" x14ac:dyDescent="0.25">
      <c r="BR5827" s="161"/>
    </row>
    <row r="5828" spans="70:70" x14ac:dyDescent="0.25">
      <c r="BR5828" s="161"/>
    </row>
    <row r="5829" spans="70:70" x14ac:dyDescent="0.25">
      <c r="BR5829" s="161"/>
    </row>
    <row r="5830" spans="70:70" x14ac:dyDescent="0.25">
      <c r="BR5830" s="161"/>
    </row>
    <row r="5831" spans="70:70" x14ac:dyDescent="0.25">
      <c r="BR5831" s="161"/>
    </row>
    <row r="5832" spans="70:70" x14ac:dyDescent="0.25">
      <c r="BR5832" s="161"/>
    </row>
    <row r="5833" spans="70:70" x14ac:dyDescent="0.25">
      <c r="BR5833" s="161"/>
    </row>
    <row r="5834" spans="70:70" x14ac:dyDescent="0.25">
      <c r="BR5834" s="161"/>
    </row>
    <row r="5835" spans="70:70" x14ac:dyDescent="0.25">
      <c r="BR5835" s="161"/>
    </row>
    <row r="5836" spans="70:70" x14ac:dyDescent="0.25">
      <c r="BR5836" s="161"/>
    </row>
    <row r="5837" spans="70:70" x14ac:dyDescent="0.25">
      <c r="BR5837" s="161"/>
    </row>
    <row r="5838" spans="70:70" x14ac:dyDescent="0.25">
      <c r="BR5838" s="161"/>
    </row>
    <row r="5839" spans="70:70" x14ac:dyDescent="0.25">
      <c r="BR5839" s="161"/>
    </row>
    <row r="5840" spans="70:70" x14ac:dyDescent="0.25">
      <c r="BR5840" s="161"/>
    </row>
    <row r="5841" spans="70:70" x14ac:dyDescent="0.25">
      <c r="BR5841" s="161"/>
    </row>
    <row r="5842" spans="70:70" x14ac:dyDescent="0.25">
      <c r="BR5842" s="161"/>
    </row>
    <row r="5843" spans="70:70" x14ac:dyDescent="0.25">
      <c r="BR5843" s="161"/>
    </row>
    <row r="5844" spans="70:70" x14ac:dyDescent="0.25">
      <c r="BR5844" s="161"/>
    </row>
    <row r="5845" spans="70:70" x14ac:dyDescent="0.25">
      <c r="BR5845" s="161"/>
    </row>
    <row r="5846" spans="70:70" x14ac:dyDescent="0.25">
      <c r="BR5846" s="161"/>
    </row>
    <row r="5847" spans="70:70" x14ac:dyDescent="0.25">
      <c r="BR5847" s="161"/>
    </row>
    <row r="5848" spans="70:70" x14ac:dyDescent="0.25">
      <c r="BR5848" s="161"/>
    </row>
    <row r="5849" spans="70:70" x14ac:dyDescent="0.25">
      <c r="BR5849" s="161"/>
    </row>
    <row r="5850" spans="70:70" x14ac:dyDescent="0.25">
      <c r="BR5850" s="161"/>
    </row>
    <row r="5851" spans="70:70" x14ac:dyDescent="0.25">
      <c r="BR5851" s="161"/>
    </row>
    <row r="5852" spans="70:70" x14ac:dyDescent="0.25">
      <c r="BR5852" s="161"/>
    </row>
    <row r="5853" spans="70:70" x14ac:dyDescent="0.25">
      <c r="BR5853" s="161"/>
    </row>
    <row r="5854" spans="70:70" x14ac:dyDescent="0.25">
      <c r="BR5854" s="161"/>
    </row>
    <row r="5855" spans="70:70" x14ac:dyDescent="0.25">
      <c r="BR5855" s="161"/>
    </row>
    <row r="5856" spans="70:70" x14ac:dyDescent="0.25">
      <c r="BR5856" s="161"/>
    </row>
    <row r="5857" spans="70:70" x14ac:dyDescent="0.25">
      <c r="BR5857" s="161"/>
    </row>
    <row r="5858" spans="70:70" x14ac:dyDescent="0.25">
      <c r="BR5858" s="161"/>
    </row>
    <row r="5859" spans="70:70" x14ac:dyDescent="0.25">
      <c r="BR5859" s="161"/>
    </row>
    <row r="5860" spans="70:70" x14ac:dyDescent="0.25">
      <c r="BR5860" s="161"/>
    </row>
    <row r="5861" spans="70:70" x14ac:dyDescent="0.25">
      <c r="BR5861" s="161"/>
    </row>
    <row r="5862" spans="70:70" x14ac:dyDescent="0.25">
      <c r="BR5862" s="161"/>
    </row>
    <row r="5863" spans="70:70" x14ac:dyDescent="0.25">
      <c r="BR5863" s="161"/>
    </row>
    <row r="5864" spans="70:70" x14ac:dyDescent="0.25">
      <c r="BR5864" s="161"/>
    </row>
    <row r="5865" spans="70:70" x14ac:dyDescent="0.25">
      <c r="BR5865" s="161"/>
    </row>
    <row r="5866" spans="70:70" x14ac:dyDescent="0.25">
      <c r="BR5866" s="161"/>
    </row>
    <row r="5867" spans="70:70" x14ac:dyDescent="0.25">
      <c r="BR5867" s="161"/>
    </row>
    <row r="5868" spans="70:70" x14ac:dyDescent="0.25">
      <c r="BR5868" s="161"/>
    </row>
    <row r="5869" spans="70:70" x14ac:dyDescent="0.25">
      <c r="BR5869" s="161"/>
    </row>
    <row r="5870" spans="70:70" x14ac:dyDescent="0.25">
      <c r="BR5870" s="161"/>
    </row>
    <row r="5871" spans="70:70" x14ac:dyDescent="0.25">
      <c r="BR5871" s="161"/>
    </row>
    <row r="5872" spans="70:70" x14ac:dyDescent="0.25">
      <c r="BR5872" s="161"/>
    </row>
    <row r="5873" spans="70:70" x14ac:dyDescent="0.25">
      <c r="BR5873" s="161"/>
    </row>
    <row r="5874" spans="70:70" x14ac:dyDescent="0.25">
      <c r="BR5874" s="161"/>
    </row>
    <row r="5875" spans="70:70" x14ac:dyDescent="0.25">
      <c r="BR5875" s="161"/>
    </row>
    <row r="5876" spans="70:70" x14ac:dyDescent="0.25">
      <c r="BR5876" s="161"/>
    </row>
    <row r="5877" spans="70:70" x14ac:dyDescent="0.25">
      <c r="BR5877" s="161"/>
    </row>
    <row r="5878" spans="70:70" x14ac:dyDescent="0.25">
      <c r="BR5878" s="161"/>
    </row>
    <row r="5879" spans="70:70" x14ac:dyDescent="0.25">
      <c r="BR5879" s="161"/>
    </row>
    <row r="5880" spans="70:70" x14ac:dyDescent="0.25">
      <c r="BR5880" s="161"/>
    </row>
    <row r="5881" spans="70:70" x14ac:dyDescent="0.25">
      <c r="BR5881" s="161"/>
    </row>
    <row r="5882" spans="70:70" x14ac:dyDescent="0.25">
      <c r="BR5882" s="161"/>
    </row>
    <row r="5883" spans="70:70" x14ac:dyDescent="0.25">
      <c r="BR5883" s="161"/>
    </row>
    <row r="5884" spans="70:70" x14ac:dyDescent="0.25">
      <c r="BR5884" s="161"/>
    </row>
    <row r="5885" spans="70:70" x14ac:dyDescent="0.25">
      <c r="BR5885" s="161"/>
    </row>
    <row r="5886" spans="70:70" x14ac:dyDescent="0.25">
      <c r="BR5886" s="161"/>
    </row>
    <row r="5887" spans="70:70" x14ac:dyDescent="0.25">
      <c r="BR5887" s="161"/>
    </row>
    <row r="5888" spans="70:70" x14ac:dyDescent="0.25">
      <c r="BR5888" s="161"/>
    </row>
    <row r="5889" spans="70:70" x14ac:dyDescent="0.25">
      <c r="BR5889" s="161"/>
    </row>
    <row r="5890" spans="70:70" x14ac:dyDescent="0.25">
      <c r="BR5890" s="161"/>
    </row>
    <row r="5891" spans="70:70" x14ac:dyDescent="0.25">
      <c r="BR5891" s="161"/>
    </row>
    <row r="5892" spans="70:70" x14ac:dyDescent="0.25">
      <c r="BR5892" s="161"/>
    </row>
    <row r="5893" spans="70:70" x14ac:dyDescent="0.25">
      <c r="BR5893" s="161"/>
    </row>
    <row r="5894" spans="70:70" x14ac:dyDescent="0.25">
      <c r="BR5894" s="161"/>
    </row>
    <row r="5895" spans="70:70" x14ac:dyDescent="0.25">
      <c r="BR5895" s="161"/>
    </row>
    <row r="5896" spans="70:70" x14ac:dyDescent="0.25">
      <c r="BR5896" s="161"/>
    </row>
    <row r="5897" spans="70:70" x14ac:dyDescent="0.25">
      <c r="BR5897" s="161"/>
    </row>
    <row r="5898" spans="70:70" x14ac:dyDescent="0.25">
      <c r="BR5898" s="161"/>
    </row>
    <row r="5899" spans="70:70" x14ac:dyDescent="0.25">
      <c r="BR5899" s="161"/>
    </row>
    <row r="5900" spans="70:70" x14ac:dyDescent="0.25">
      <c r="BR5900" s="161"/>
    </row>
    <row r="5901" spans="70:70" x14ac:dyDescent="0.25">
      <c r="BR5901" s="161"/>
    </row>
    <row r="5902" spans="70:70" x14ac:dyDescent="0.25">
      <c r="BR5902" s="161"/>
    </row>
    <row r="5903" spans="70:70" x14ac:dyDescent="0.25">
      <c r="BR5903" s="161"/>
    </row>
    <row r="5904" spans="70:70" x14ac:dyDescent="0.25">
      <c r="BR5904" s="161"/>
    </row>
    <row r="5905" spans="70:70" x14ac:dyDescent="0.25">
      <c r="BR5905" s="161"/>
    </row>
    <row r="5906" spans="70:70" x14ac:dyDescent="0.25">
      <c r="BR5906" s="161"/>
    </row>
    <row r="5907" spans="70:70" x14ac:dyDescent="0.25">
      <c r="BR5907" s="161"/>
    </row>
    <row r="5908" spans="70:70" x14ac:dyDescent="0.25">
      <c r="BR5908" s="161"/>
    </row>
    <row r="5909" spans="70:70" x14ac:dyDescent="0.25">
      <c r="BR5909" s="161"/>
    </row>
    <row r="5910" spans="70:70" x14ac:dyDescent="0.25">
      <c r="BR5910" s="161"/>
    </row>
    <row r="5911" spans="70:70" x14ac:dyDescent="0.25">
      <c r="BR5911" s="161"/>
    </row>
    <row r="5912" spans="70:70" x14ac:dyDescent="0.25">
      <c r="BR5912" s="161"/>
    </row>
    <row r="5913" spans="70:70" x14ac:dyDescent="0.25">
      <c r="BR5913" s="161"/>
    </row>
    <row r="5914" spans="70:70" x14ac:dyDescent="0.25">
      <c r="BR5914" s="161"/>
    </row>
    <row r="5915" spans="70:70" x14ac:dyDescent="0.25">
      <c r="BR5915" s="161"/>
    </row>
    <row r="5916" spans="70:70" x14ac:dyDescent="0.25">
      <c r="BR5916" s="161"/>
    </row>
    <row r="5917" spans="70:70" x14ac:dyDescent="0.25">
      <c r="BR5917" s="161"/>
    </row>
    <row r="5918" spans="70:70" x14ac:dyDescent="0.25">
      <c r="BR5918" s="161"/>
    </row>
    <row r="5919" spans="70:70" x14ac:dyDescent="0.25">
      <c r="BR5919" s="161"/>
    </row>
    <row r="5920" spans="70:70" x14ac:dyDescent="0.25">
      <c r="BR5920" s="161"/>
    </row>
    <row r="5921" spans="70:70" x14ac:dyDescent="0.25">
      <c r="BR5921" s="161"/>
    </row>
    <row r="5922" spans="70:70" x14ac:dyDescent="0.25">
      <c r="BR5922" s="161"/>
    </row>
    <row r="5923" spans="70:70" x14ac:dyDescent="0.25">
      <c r="BR5923" s="161"/>
    </row>
    <row r="5924" spans="70:70" x14ac:dyDescent="0.25">
      <c r="BR5924" s="161"/>
    </row>
    <row r="5925" spans="70:70" x14ac:dyDescent="0.25">
      <c r="BR5925" s="161"/>
    </row>
    <row r="5926" spans="70:70" x14ac:dyDescent="0.25">
      <c r="BR5926" s="161"/>
    </row>
    <row r="5927" spans="70:70" x14ac:dyDescent="0.25">
      <c r="BR5927" s="161"/>
    </row>
    <row r="5928" spans="70:70" x14ac:dyDescent="0.25">
      <c r="BR5928" s="161"/>
    </row>
    <row r="5929" spans="70:70" x14ac:dyDescent="0.25">
      <c r="BR5929" s="161"/>
    </row>
    <row r="5930" spans="70:70" x14ac:dyDescent="0.25">
      <c r="BR5930" s="161"/>
    </row>
    <row r="5931" spans="70:70" x14ac:dyDescent="0.25">
      <c r="BR5931" s="161"/>
    </row>
    <row r="5932" spans="70:70" x14ac:dyDescent="0.25">
      <c r="BR5932" s="161"/>
    </row>
    <row r="5933" spans="70:70" x14ac:dyDescent="0.25">
      <c r="BR5933" s="161"/>
    </row>
    <row r="5934" spans="70:70" x14ac:dyDescent="0.25">
      <c r="BR5934" s="161"/>
    </row>
    <row r="5935" spans="70:70" x14ac:dyDescent="0.25">
      <c r="BR5935" s="161"/>
    </row>
    <row r="5936" spans="70:70" x14ac:dyDescent="0.25">
      <c r="BR5936" s="161"/>
    </row>
    <row r="5937" spans="70:70" x14ac:dyDescent="0.25">
      <c r="BR5937" s="161"/>
    </row>
    <row r="5938" spans="70:70" x14ac:dyDescent="0.25">
      <c r="BR5938" s="161"/>
    </row>
    <row r="5939" spans="70:70" x14ac:dyDescent="0.25">
      <c r="BR5939" s="161"/>
    </row>
    <row r="5940" spans="70:70" x14ac:dyDescent="0.25">
      <c r="BR5940" s="161"/>
    </row>
    <row r="5941" spans="70:70" x14ac:dyDescent="0.25">
      <c r="BR5941" s="161"/>
    </row>
    <row r="5942" spans="70:70" x14ac:dyDescent="0.25">
      <c r="BR5942" s="161"/>
    </row>
    <row r="5943" spans="70:70" x14ac:dyDescent="0.25">
      <c r="BR5943" s="161"/>
    </row>
    <row r="5944" spans="70:70" x14ac:dyDescent="0.25">
      <c r="BR5944" s="161"/>
    </row>
    <row r="5945" spans="70:70" x14ac:dyDescent="0.25">
      <c r="BR5945" s="161"/>
    </row>
    <row r="5946" spans="70:70" x14ac:dyDescent="0.25">
      <c r="BR5946" s="161"/>
    </row>
    <row r="5947" spans="70:70" x14ac:dyDescent="0.25">
      <c r="BR5947" s="161"/>
    </row>
    <row r="5948" spans="70:70" x14ac:dyDescent="0.25">
      <c r="BR5948" s="161"/>
    </row>
    <row r="5949" spans="70:70" x14ac:dyDescent="0.25">
      <c r="BR5949" s="161"/>
    </row>
    <row r="5950" spans="70:70" x14ac:dyDescent="0.25">
      <c r="BR5950" s="161"/>
    </row>
    <row r="5951" spans="70:70" x14ac:dyDescent="0.25">
      <c r="BR5951" s="161"/>
    </row>
    <row r="5952" spans="70:70" x14ac:dyDescent="0.25">
      <c r="BR5952" s="161"/>
    </row>
    <row r="5953" spans="70:70" x14ac:dyDescent="0.25">
      <c r="BR5953" s="161"/>
    </row>
    <row r="5954" spans="70:70" x14ac:dyDescent="0.25">
      <c r="BR5954" s="161"/>
    </row>
    <row r="5955" spans="70:70" x14ac:dyDescent="0.25">
      <c r="BR5955" s="161"/>
    </row>
    <row r="5956" spans="70:70" x14ac:dyDescent="0.25">
      <c r="BR5956" s="161"/>
    </row>
    <row r="5957" spans="70:70" x14ac:dyDescent="0.25">
      <c r="BR5957" s="161"/>
    </row>
    <row r="5958" spans="70:70" x14ac:dyDescent="0.25">
      <c r="BR5958" s="161"/>
    </row>
    <row r="5959" spans="70:70" x14ac:dyDescent="0.25">
      <c r="BR5959" s="161"/>
    </row>
    <row r="5960" spans="70:70" x14ac:dyDescent="0.25">
      <c r="BR5960" s="161"/>
    </row>
    <row r="5961" spans="70:70" x14ac:dyDescent="0.25">
      <c r="BR5961" s="161"/>
    </row>
    <row r="5962" spans="70:70" x14ac:dyDescent="0.25">
      <c r="BR5962" s="161"/>
    </row>
    <row r="5963" spans="70:70" x14ac:dyDescent="0.25">
      <c r="BR5963" s="161"/>
    </row>
    <row r="5964" spans="70:70" x14ac:dyDescent="0.25">
      <c r="BR5964" s="161"/>
    </row>
    <row r="5965" spans="70:70" x14ac:dyDescent="0.25">
      <c r="BR5965" s="161"/>
    </row>
    <row r="5966" spans="70:70" x14ac:dyDescent="0.25">
      <c r="BR5966" s="161"/>
    </row>
    <row r="5967" spans="70:70" x14ac:dyDescent="0.25">
      <c r="BR5967" s="161"/>
    </row>
    <row r="5968" spans="70:70" x14ac:dyDescent="0.25">
      <c r="BR5968" s="161"/>
    </row>
    <row r="5969" spans="70:70" x14ac:dyDescent="0.25">
      <c r="BR5969" s="161"/>
    </row>
    <row r="5970" spans="70:70" x14ac:dyDescent="0.25">
      <c r="BR5970" s="161"/>
    </row>
    <row r="5971" spans="70:70" x14ac:dyDescent="0.25">
      <c r="BR5971" s="161"/>
    </row>
    <row r="5972" spans="70:70" x14ac:dyDescent="0.25">
      <c r="BR5972" s="161"/>
    </row>
    <row r="5973" spans="70:70" x14ac:dyDescent="0.25">
      <c r="BR5973" s="161"/>
    </row>
    <row r="5974" spans="70:70" x14ac:dyDescent="0.25">
      <c r="BR5974" s="161"/>
    </row>
    <row r="5975" spans="70:70" x14ac:dyDescent="0.25">
      <c r="BR5975" s="161"/>
    </row>
    <row r="5976" spans="70:70" x14ac:dyDescent="0.25">
      <c r="BR5976" s="161"/>
    </row>
    <row r="5977" spans="70:70" x14ac:dyDescent="0.25">
      <c r="BR5977" s="161"/>
    </row>
    <row r="5978" spans="70:70" x14ac:dyDescent="0.25">
      <c r="BR5978" s="161"/>
    </row>
    <row r="5979" spans="70:70" x14ac:dyDescent="0.25">
      <c r="BR5979" s="161"/>
    </row>
    <row r="5980" spans="70:70" x14ac:dyDescent="0.25">
      <c r="BR5980" s="161"/>
    </row>
    <row r="5981" spans="70:70" x14ac:dyDescent="0.25">
      <c r="BR5981" s="161"/>
    </row>
    <row r="5982" spans="70:70" x14ac:dyDescent="0.25">
      <c r="BR5982" s="161"/>
    </row>
    <row r="5983" spans="70:70" x14ac:dyDescent="0.25">
      <c r="BR5983" s="161"/>
    </row>
    <row r="5984" spans="70:70" x14ac:dyDescent="0.25">
      <c r="BR5984" s="161"/>
    </row>
    <row r="5985" spans="70:70" x14ac:dyDescent="0.25">
      <c r="BR5985" s="161"/>
    </row>
    <row r="5986" spans="70:70" x14ac:dyDescent="0.25">
      <c r="BR5986" s="161"/>
    </row>
    <row r="5987" spans="70:70" x14ac:dyDescent="0.25">
      <c r="BR5987" s="161"/>
    </row>
    <row r="5988" spans="70:70" x14ac:dyDescent="0.25">
      <c r="BR5988" s="161"/>
    </row>
    <row r="5989" spans="70:70" x14ac:dyDescent="0.25">
      <c r="BR5989" s="161"/>
    </row>
    <row r="5990" spans="70:70" x14ac:dyDescent="0.25">
      <c r="BR5990" s="161"/>
    </row>
    <row r="5991" spans="70:70" x14ac:dyDescent="0.25">
      <c r="BR5991" s="161"/>
    </row>
    <row r="5992" spans="70:70" x14ac:dyDescent="0.25">
      <c r="BR5992" s="161"/>
    </row>
    <row r="5993" spans="70:70" x14ac:dyDescent="0.25">
      <c r="BR5993" s="161"/>
    </row>
    <row r="5994" spans="70:70" x14ac:dyDescent="0.25">
      <c r="BR5994" s="161"/>
    </row>
    <row r="5995" spans="70:70" x14ac:dyDescent="0.25">
      <c r="BR5995" s="161"/>
    </row>
    <row r="5996" spans="70:70" x14ac:dyDescent="0.25">
      <c r="BR5996" s="161"/>
    </row>
    <row r="5997" spans="70:70" x14ac:dyDescent="0.25">
      <c r="BR5997" s="161"/>
    </row>
    <row r="5998" spans="70:70" x14ac:dyDescent="0.25">
      <c r="BR5998" s="161"/>
    </row>
    <row r="5999" spans="70:70" x14ac:dyDescent="0.25">
      <c r="BR5999" s="161"/>
    </row>
    <row r="6000" spans="70:70" x14ac:dyDescent="0.25">
      <c r="BR6000" s="161"/>
    </row>
    <row r="6001" spans="70:70" x14ac:dyDescent="0.25">
      <c r="BR6001" s="161"/>
    </row>
    <row r="6002" spans="70:70" x14ac:dyDescent="0.25">
      <c r="BR6002" s="161"/>
    </row>
    <row r="6003" spans="70:70" x14ac:dyDescent="0.25">
      <c r="BR6003" s="161"/>
    </row>
    <row r="6004" spans="70:70" x14ac:dyDescent="0.25">
      <c r="BR6004" s="161"/>
    </row>
    <row r="6005" spans="70:70" x14ac:dyDescent="0.25">
      <c r="BR6005" s="161"/>
    </row>
    <row r="6006" spans="70:70" x14ac:dyDescent="0.25">
      <c r="BR6006" s="161"/>
    </row>
    <row r="6007" spans="70:70" x14ac:dyDescent="0.25">
      <c r="BR6007" s="161"/>
    </row>
    <row r="6008" spans="70:70" x14ac:dyDescent="0.25">
      <c r="BR6008" s="161"/>
    </row>
    <row r="6009" spans="70:70" x14ac:dyDescent="0.25">
      <c r="BR6009" s="161"/>
    </row>
    <row r="6010" spans="70:70" x14ac:dyDescent="0.25">
      <c r="BR6010" s="161"/>
    </row>
    <row r="6011" spans="70:70" x14ac:dyDescent="0.25">
      <c r="BR6011" s="161"/>
    </row>
    <row r="6012" spans="70:70" x14ac:dyDescent="0.25">
      <c r="BR6012" s="161"/>
    </row>
    <row r="6013" spans="70:70" x14ac:dyDescent="0.25">
      <c r="BR6013" s="161"/>
    </row>
    <row r="6014" spans="70:70" x14ac:dyDescent="0.25">
      <c r="BR6014" s="161"/>
    </row>
    <row r="6015" spans="70:70" x14ac:dyDescent="0.25">
      <c r="BR6015" s="161"/>
    </row>
    <row r="6016" spans="70:70" x14ac:dyDescent="0.25">
      <c r="BR6016" s="161"/>
    </row>
    <row r="6017" spans="70:70" x14ac:dyDescent="0.25">
      <c r="BR6017" s="161"/>
    </row>
    <row r="6018" spans="70:70" x14ac:dyDescent="0.25">
      <c r="BR6018" s="161"/>
    </row>
    <row r="6019" spans="70:70" x14ac:dyDescent="0.25">
      <c r="BR6019" s="161"/>
    </row>
    <row r="6020" spans="70:70" x14ac:dyDescent="0.25">
      <c r="BR6020" s="161"/>
    </row>
    <row r="6021" spans="70:70" x14ac:dyDescent="0.25">
      <c r="BR6021" s="161"/>
    </row>
    <row r="6022" spans="70:70" x14ac:dyDescent="0.25">
      <c r="BR6022" s="161"/>
    </row>
    <row r="6023" spans="70:70" x14ac:dyDescent="0.25">
      <c r="BR6023" s="161"/>
    </row>
    <row r="6024" spans="70:70" x14ac:dyDescent="0.25">
      <c r="BR6024" s="161"/>
    </row>
    <row r="6025" spans="70:70" x14ac:dyDescent="0.25">
      <c r="BR6025" s="161"/>
    </row>
    <row r="6026" spans="70:70" x14ac:dyDescent="0.25">
      <c r="BR6026" s="161"/>
    </row>
    <row r="6027" spans="70:70" x14ac:dyDescent="0.25">
      <c r="BR6027" s="161"/>
    </row>
    <row r="6028" spans="70:70" x14ac:dyDescent="0.25">
      <c r="BR6028" s="161"/>
    </row>
    <row r="6029" spans="70:70" x14ac:dyDescent="0.25">
      <c r="BR6029" s="161"/>
    </row>
    <row r="6030" spans="70:70" x14ac:dyDescent="0.25">
      <c r="BR6030" s="161"/>
    </row>
    <row r="6031" spans="70:70" x14ac:dyDescent="0.25">
      <c r="BR6031" s="161"/>
    </row>
    <row r="6032" spans="70:70" x14ac:dyDescent="0.25">
      <c r="BR6032" s="161"/>
    </row>
    <row r="6033" spans="70:70" x14ac:dyDescent="0.25">
      <c r="BR6033" s="161"/>
    </row>
    <row r="6034" spans="70:70" x14ac:dyDescent="0.25">
      <c r="BR6034" s="161"/>
    </row>
    <row r="6035" spans="70:70" x14ac:dyDescent="0.25">
      <c r="BR6035" s="161"/>
    </row>
    <row r="6036" spans="70:70" x14ac:dyDescent="0.25">
      <c r="BR6036" s="161"/>
    </row>
    <row r="6037" spans="70:70" x14ac:dyDescent="0.25">
      <c r="BR6037" s="161"/>
    </row>
    <row r="6038" spans="70:70" x14ac:dyDescent="0.25">
      <c r="BR6038" s="161"/>
    </row>
    <row r="6039" spans="70:70" x14ac:dyDescent="0.25">
      <c r="BR6039" s="161"/>
    </row>
    <row r="6040" spans="70:70" x14ac:dyDescent="0.25">
      <c r="BR6040" s="161"/>
    </row>
    <row r="6041" spans="70:70" x14ac:dyDescent="0.25">
      <c r="BR6041" s="161"/>
    </row>
    <row r="6042" spans="70:70" x14ac:dyDescent="0.25">
      <c r="BR6042" s="161"/>
    </row>
    <row r="6043" spans="70:70" x14ac:dyDescent="0.25">
      <c r="BR6043" s="161"/>
    </row>
    <row r="6044" spans="70:70" x14ac:dyDescent="0.25">
      <c r="BR6044" s="161"/>
    </row>
    <row r="6045" spans="70:70" x14ac:dyDescent="0.25">
      <c r="BR6045" s="161"/>
    </row>
    <row r="6046" spans="70:70" x14ac:dyDescent="0.25">
      <c r="BR6046" s="161"/>
    </row>
    <row r="6047" spans="70:70" x14ac:dyDescent="0.25">
      <c r="BR6047" s="161"/>
    </row>
    <row r="6048" spans="70:70" x14ac:dyDescent="0.25">
      <c r="BR6048" s="161"/>
    </row>
    <row r="6049" spans="70:70" x14ac:dyDescent="0.25">
      <c r="BR6049" s="161"/>
    </row>
    <row r="6050" spans="70:70" x14ac:dyDescent="0.25">
      <c r="BR6050" s="161"/>
    </row>
    <row r="6051" spans="70:70" x14ac:dyDescent="0.25">
      <c r="BR6051" s="161"/>
    </row>
    <row r="6052" spans="70:70" x14ac:dyDescent="0.25">
      <c r="BR6052" s="161"/>
    </row>
    <row r="6053" spans="70:70" x14ac:dyDescent="0.25">
      <c r="BR6053" s="161"/>
    </row>
    <row r="6054" spans="70:70" x14ac:dyDescent="0.25">
      <c r="BR6054" s="161"/>
    </row>
    <row r="6055" spans="70:70" x14ac:dyDescent="0.25">
      <c r="BR6055" s="161"/>
    </row>
    <row r="6056" spans="70:70" x14ac:dyDescent="0.25">
      <c r="BR6056" s="161"/>
    </row>
    <row r="6057" spans="70:70" x14ac:dyDescent="0.25">
      <c r="BR6057" s="161"/>
    </row>
    <row r="6058" spans="70:70" x14ac:dyDescent="0.25">
      <c r="BR6058" s="161"/>
    </row>
    <row r="6059" spans="70:70" x14ac:dyDescent="0.25">
      <c r="BR6059" s="161"/>
    </row>
    <row r="6060" spans="70:70" x14ac:dyDescent="0.25">
      <c r="BR6060" s="161"/>
    </row>
    <row r="6061" spans="70:70" x14ac:dyDescent="0.25">
      <c r="BR6061" s="161"/>
    </row>
    <row r="6062" spans="70:70" x14ac:dyDescent="0.25">
      <c r="BR6062" s="161"/>
    </row>
    <row r="6063" spans="70:70" x14ac:dyDescent="0.25">
      <c r="BR6063" s="161"/>
    </row>
    <row r="6064" spans="70:70" x14ac:dyDescent="0.25">
      <c r="BR6064" s="161"/>
    </row>
    <row r="6065" spans="70:70" x14ac:dyDescent="0.25">
      <c r="BR6065" s="161"/>
    </row>
    <row r="6066" spans="70:70" x14ac:dyDescent="0.25">
      <c r="BR6066" s="161"/>
    </row>
    <row r="6067" spans="70:70" x14ac:dyDescent="0.25">
      <c r="BR6067" s="161"/>
    </row>
    <row r="6068" spans="70:70" x14ac:dyDescent="0.25">
      <c r="BR6068" s="161"/>
    </row>
    <row r="6069" spans="70:70" x14ac:dyDescent="0.25">
      <c r="BR6069" s="161"/>
    </row>
    <row r="6070" spans="70:70" x14ac:dyDescent="0.25">
      <c r="BR6070" s="161"/>
    </row>
    <row r="6071" spans="70:70" x14ac:dyDescent="0.25">
      <c r="BR6071" s="161"/>
    </row>
    <row r="6072" spans="70:70" x14ac:dyDescent="0.25">
      <c r="BR6072" s="161"/>
    </row>
    <row r="6073" spans="70:70" x14ac:dyDescent="0.25">
      <c r="BR6073" s="161"/>
    </row>
    <row r="6074" spans="70:70" x14ac:dyDescent="0.25">
      <c r="BR6074" s="161"/>
    </row>
    <row r="6075" spans="70:70" x14ac:dyDescent="0.25">
      <c r="BR6075" s="161"/>
    </row>
    <row r="6076" spans="70:70" x14ac:dyDescent="0.25">
      <c r="BR6076" s="161"/>
    </row>
    <row r="6077" spans="70:70" x14ac:dyDescent="0.25">
      <c r="BR6077" s="161"/>
    </row>
    <row r="6078" spans="70:70" x14ac:dyDescent="0.25">
      <c r="BR6078" s="161"/>
    </row>
    <row r="6079" spans="70:70" x14ac:dyDescent="0.25">
      <c r="BR6079" s="161"/>
    </row>
    <row r="6080" spans="70:70" x14ac:dyDescent="0.25">
      <c r="BR6080" s="161"/>
    </row>
    <row r="6081" spans="70:70" x14ac:dyDescent="0.25">
      <c r="BR6081" s="161"/>
    </row>
    <row r="6082" spans="70:70" x14ac:dyDescent="0.25">
      <c r="BR6082" s="161"/>
    </row>
    <row r="6083" spans="70:70" x14ac:dyDescent="0.25">
      <c r="BR6083" s="161"/>
    </row>
    <row r="6084" spans="70:70" x14ac:dyDescent="0.25">
      <c r="BR6084" s="161"/>
    </row>
    <row r="6085" spans="70:70" x14ac:dyDescent="0.25">
      <c r="BR6085" s="161"/>
    </row>
    <row r="6086" spans="70:70" x14ac:dyDescent="0.25">
      <c r="BR6086" s="161"/>
    </row>
    <row r="6087" spans="70:70" x14ac:dyDescent="0.25">
      <c r="BR6087" s="161"/>
    </row>
    <row r="6088" spans="70:70" x14ac:dyDescent="0.25">
      <c r="BR6088" s="161"/>
    </row>
    <row r="6089" spans="70:70" x14ac:dyDescent="0.25">
      <c r="BR6089" s="161"/>
    </row>
    <row r="6090" spans="70:70" x14ac:dyDescent="0.25">
      <c r="BR6090" s="161"/>
    </row>
    <row r="6091" spans="70:70" x14ac:dyDescent="0.25">
      <c r="BR6091" s="161"/>
    </row>
    <row r="6092" spans="70:70" x14ac:dyDescent="0.25">
      <c r="BR6092" s="161"/>
    </row>
    <row r="6093" spans="70:70" x14ac:dyDescent="0.25">
      <c r="BR6093" s="161"/>
    </row>
    <row r="6094" spans="70:70" x14ac:dyDescent="0.25">
      <c r="BR6094" s="161"/>
    </row>
    <row r="6095" spans="70:70" x14ac:dyDescent="0.25">
      <c r="BR6095" s="161"/>
    </row>
    <row r="6096" spans="70:70" x14ac:dyDescent="0.25">
      <c r="BR6096" s="161"/>
    </row>
    <row r="6097" spans="70:70" x14ac:dyDescent="0.25">
      <c r="BR6097" s="161"/>
    </row>
    <row r="6098" spans="70:70" x14ac:dyDescent="0.25">
      <c r="BR6098" s="161"/>
    </row>
    <row r="6099" spans="70:70" x14ac:dyDescent="0.25">
      <c r="BR6099" s="161"/>
    </row>
    <row r="6100" spans="70:70" x14ac:dyDescent="0.25">
      <c r="BR6100" s="161"/>
    </row>
    <row r="6101" spans="70:70" x14ac:dyDescent="0.25">
      <c r="BR6101" s="161"/>
    </row>
    <row r="6102" spans="70:70" x14ac:dyDescent="0.25">
      <c r="BR6102" s="161"/>
    </row>
    <row r="6103" spans="70:70" x14ac:dyDescent="0.25">
      <c r="BR6103" s="161"/>
    </row>
    <row r="6104" spans="70:70" x14ac:dyDescent="0.25">
      <c r="BR6104" s="161"/>
    </row>
    <row r="6105" spans="70:70" x14ac:dyDescent="0.25">
      <c r="BR6105" s="161"/>
    </row>
    <row r="6106" spans="70:70" x14ac:dyDescent="0.25">
      <c r="BR6106" s="161"/>
    </row>
    <row r="6107" spans="70:70" x14ac:dyDescent="0.25">
      <c r="BR6107" s="161"/>
    </row>
    <row r="6108" spans="70:70" x14ac:dyDescent="0.25">
      <c r="BR6108" s="161"/>
    </row>
    <row r="6109" spans="70:70" x14ac:dyDescent="0.25">
      <c r="BR6109" s="161"/>
    </row>
    <row r="6110" spans="70:70" x14ac:dyDescent="0.25">
      <c r="BR6110" s="161"/>
    </row>
    <row r="6111" spans="70:70" x14ac:dyDescent="0.25">
      <c r="BR6111" s="161"/>
    </row>
    <row r="6112" spans="70:70" x14ac:dyDescent="0.25">
      <c r="BR6112" s="161"/>
    </row>
    <row r="6113" spans="70:70" x14ac:dyDescent="0.25">
      <c r="BR6113" s="161"/>
    </row>
    <row r="6114" spans="70:70" x14ac:dyDescent="0.25">
      <c r="BR6114" s="161"/>
    </row>
    <row r="6115" spans="70:70" x14ac:dyDescent="0.25">
      <c r="BR6115" s="161"/>
    </row>
    <row r="6116" spans="70:70" x14ac:dyDescent="0.25">
      <c r="BR6116" s="161"/>
    </row>
    <row r="6117" spans="70:70" x14ac:dyDescent="0.25">
      <c r="BR6117" s="161"/>
    </row>
    <row r="6118" spans="70:70" x14ac:dyDescent="0.25">
      <c r="BR6118" s="161"/>
    </row>
    <row r="6119" spans="70:70" x14ac:dyDescent="0.25">
      <c r="BR6119" s="161"/>
    </row>
    <row r="6120" spans="70:70" x14ac:dyDescent="0.25">
      <c r="BR6120" s="161"/>
    </row>
    <row r="6121" spans="70:70" x14ac:dyDescent="0.25">
      <c r="BR6121" s="161"/>
    </row>
    <row r="6122" spans="70:70" x14ac:dyDescent="0.25">
      <c r="BR6122" s="161"/>
    </row>
    <row r="6123" spans="70:70" x14ac:dyDescent="0.25">
      <c r="BR6123" s="161"/>
    </row>
    <row r="6124" spans="70:70" x14ac:dyDescent="0.25">
      <c r="BR6124" s="161"/>
    </row>
    <row r="6125" spans="70:70" x14ac:dyDescent="0.25">
      <c r="BR6125" s="161"/>
    </row>
    <row r="6126" spans="70:70" x14ac:dyDescent="0.25">
      <c r="BR6126" s="161"/>
    </row>
    <row r="6127" spans="70:70" x14ac:dyDescent="0.25">
      <c r="BR6127" s="161"/>
    </row>
    <row r="6128" spans="70:70" x14ac:dyDescent="0.25">
      <c r="BR6128" s="161"/>
    </row>
    <row r="6129" spans="70:70" x14ac:dyDescent="0.25">
      <c r="BR6129" s="161"/>
    </row>
    <row r="6130" spans="70:70" x14ac:dyDescent="0.25">
      <c r="BR6130" s="161"/>
    </row>
    <row r="6131" spans="70:70" x14ac:dyDescent="0.25">
      <c r="BR6131" s="161"/>
    </row>
    <row r="6132" spans="70:70" x14ac:dyDescent="0.25">
      <c r="BR6132" s="161"/>
    </row>
    <row r="6133" spans="70:70" x14ac:dyDescent="0.25">
      <c r="BR6133" s="161"/>
    </row>
    <row r="6134" spans="70:70" x14ac:dyDescent="0.25">
      <c r="BR6134" s="161"/>
    </row>
    <row r="6135" spans="70:70" x14ac:dyDescent="0.25">
      <c r="BR6135" s="161"/>
    </row>
    <row r="6136" spans="70:70" x14ac:dyDescent="0.25">
      <c r="BR6136" s="161"/>
    </row>
    <row r="6137" spans="70:70" x14ac:dyDescent="0.25">
      <c r="BR6137" s="161"/>
    </row>
    <row r="6138" spans="70:70" x14ac:dyDescent="0.25">
      <c r="BR6138" s="161"/>
    </row>
    <row r="6139" spans="70:70" x14ac:dyDescent="0.25">
      <c r="BR6139" s="161"/>
    </row>
    <row r="6140" spans="70:70" x14ac:dyDescent="0.25">
      <c r="BR6140" s="161"/>
    </row>
    <row r="6141" spans="70:70" x14ac:dyDescent="0.25">
      <c r="BR6141" s="161"/>
    </row>
    <row r="6142" spans="70:70" x14ac:dyDescent="0.25">
      <c r="BR6142" s="161"/>
    </row>
    <row r="6143" spans="70:70" x14ac:dyDescent="0.25">
      <c r="BR6143" s="161"/>
    </row>
    <row r="6144" spans="70:70" x14ac:dyDescent="0.25">
      <c r="BR6144" s="161"/>
    </row>
    <row r="6145" spans="70:70" x14ac:dyDescent="0.25">
      <c r="BR6145" s="161"/>
    </row>
    <row r="6146" spans="70:70" x14ac:dyDescent="0.25">
      <c r="BR6146" s="161"/>
    </row>
    <row r="6147" spans="70:70" x14ac:dyDescent="0.25">
      <c r="BR6147" s="161"/>
    </row>
    <row r="6148" spans="70:70" x14ac:dyDescent="0.25">
      <c r="BR6148" s="161"/>
    </row>
    <row r="6149" spans="70:70" x14ac:dyDescent="0.25">
      <c r="BR6149" s="161"/>
    </row>
    <row r="6150" spans="70:70" x14ac:dyDescent="0.25">
      <c r="BR6150" s="161"/>
    </row>
    <row r="6151" spans="70:70" x14ac:dyDescent="0.25">
      <c r="BR6151" s="161"/>
    </row>
    <row r="6152" spans="70:70" x14ac:dyDescent="0.25">
      <c r="BR6152" s="161"/>
    </row>
    <row r="6153" spans="70:70" x14ac:dyDescent="0.25">
      <c r="BR6153" s="161"/>
    </row>
    <row r="6154" spans="70:70" x14ac:dyDescent="0.25">
      <c r="BR6154" s="161"/>
    </row>
    <row r="6155" spans="70:70" x14ac:dyDescent="0.25">
      <c r="BR6155" s="161"/>
    </row>
    <row r="6156" spans="70:70" x14ac:dyDescent="0.25">
      <c r="BR6156" s="161"/>
    </row>
    <row r="6157" spans="70:70" x14ac:dyDescent="0.25">
      <c r="BR6157" s="161"/>
    </row>
    <row r="6158" spans="70:70" x14ac:dyDescent="0.25">
      <c r="BR6158" s="161"/>
    </row>
    <row r="6159" spans="70:70" x14ac:dyDescent="0.25">
      <c r="BR6159" s="161"/>
    </row>
    <row r="6160" spans="70:70" x14ac:dyDescent="0.25">
      <c r="BR6160" s="161"/>
    </row>
    <row r="6161" spans="70:70" x14ac:dyDescent="0.25">
      <c r="BR6161" s="161"/>
    </row>
    <row r="6162" spans="70:70" x14ac:dyDescent="0.25">
      <c r="BR6162" s="161"/>
    </row>
    <row r="6163" spans="70:70" x14ac:dyDescent="0.25">
      <c r="BR6163" s="161"/>
    </row>
    <row r="6164" spans="70:70" x14ac:dyDescent="0.25">
      <c r="BR6164" s="161"/>
    </row>
    <row r="6165" spans="70:70" x14ac:dyDescent="0.25">
      <c r="BR6165" s="161"/>
    </row>
    <row r="6166" spans="70:70" x14ac:dyDescent="0.25">
      <c r="BR6166" s="161"/>
    </row>
    <row r="6167" spans="70:70" x14ac:dyDescent="0.25">
      <c r="BR6167" s="161"/>
    </row>
    <row r="6168" spans="70:70" x14ac:dyDescent="0.25">
      <c r="BR6168" s="161"/>
    </row>
    <row r="6169" spans="70:70" x14ac:dyDescent="0.25">
      <c r="BR6169" s="161"/>
    </row>
    <row r="6170" spans="70:70" x14ac:dyDescent="0.25">
      <c r="BR6170" s="161"/>
    </row>
    <row r="6171" spans="70:70" x14ac:dyDescent="0.25">
      <c r="BR6171" s="161"/>
    </row>
    <row r="6172" spans="70:70" x14ac:dyDescent="0.25">
      <c r="BR6172" s="161"/>
    </row>
    <row r="6173" spans="70:70" x14ac:dyDescent="0.25">
      <c r="BR6173" s="161"/>
    </row>
    <row r="6174" spans="70:70" x14ac:dyDescent="0.25">
      <c r="BR6174" s="161"/>
    </row>
    <row r="6175" spans="70:70" x14ac:dyDescent="0.25">
      <c r="BR6175" s="161"/>
    </row>
    <row r="6176" spans="70:70" x14ac:dyDescent="0.25">
      <c r="BR6176" s="161"/>
    </row>
    <row r="6177" spans="70:70" x14ac:dyDescent="0.25">
      <c r="BR6177" s="161"/>
    </row>
    <row r="6178" spans="70:70" x14ac:dyDescent="0.25">
      <c r="BR6178" s="161"/>
    </row>
    <row r="6179" spans="70:70" x14ac:dyDescent="0.25">
      <c r="BR6179" s="161"/>
    </row>
    <row r="6180" spans="70:70" x14ac:dyDescent="0.25">
      <c r="BR6180" s="161"/>
    </row>
    <row r="6181" spans="70:70" x14ac:dyDescent="0.25">
      <c r="BR6181" s="161"/>
    </row>
    <row r="6182" spans="70:70" x14ac:dyDescent="0.25">
      <c r="BR6182" s="161"/>
    </row>
    <row r="6183" spans="70:70" x14ac:dyDescent="0.25">
      <c r="BR6183" s="161"/>
    </row>
    <row r="6184" spans="70:70" x14ac:dyDescent="0.25">
      <c r="BR6184" s="161"/>
    </row>
    <row r="6185" spans="70:70" x14ac:dyDescent="0.25">
      <c r="BR6185" s="161"/>
    </row>
    <row r="6186" spans="70:70" x14ac:dyDescent="0.25">
      <c r="BR6186" s="161"/>
    </row>
    <row r="6187" spans="70:70" x14ac:dyDescent="0.25">
      <c r="BR6187" s="161"/>
    </row>
    <row r="6188" spans="70:70" x14ac:dyDescent="0.25">
      <c r="BR6188" s="161"/>
    </row>
    <row r="6189" spans="70:70" x14ac:dyDescent="0.25">
      <c r="BR6189" s="161"/>
    </row>
    <row r="6190" spans="70:70" x14ac:dyDescent="0.25">
      <c r="BR6190" s="161"/>
    </row>
    <row r="6191" spans="70:70" x14ac:dyDescent="0.25">
      <c r="BR6191" s="161"/>
    </row>
    <row r="6192" spans="70:70" x14ac:dyDescent="0.25">
      <c r="BR6192" s="161"/>
    </row>
    <row r="6193" spans="70:70" x14ac:dyDescent="0.25">
      <c r="BR6193" s="161"/>
    </row>
    <row r="6194" spans="70:70" x14ac:dyDescent="0.25">
      <c r="BR6194" s="161"/>
    </row>
    <row r="6195" spans="70:70" x14ac:dyDescent="0.25">
      <c r="BR6195" s="161"/>
    </row>
    <row r="6196" spans="70:70" x14ac:dyDescent="0.25">
      <c r="BR6196" s="161"/>
    </row>
    <row r="6197" spans="70:70" x14ac:dyDescent="0.25">
      <c r="BR6197" s="161"/>
    </row>
    <row r="6198" spans="70:70" x14ac:dyDescent="0.25">
      <c r="BR6198" s="161"/>
    </row>
    <row r="6199" spans="70:70" x14ac:dyDescent="0.25">
      <c r="BR6199" s="161"/>
    </row>
    <row r="6200" spans="70:70" x14ac:dyDescent="0.25">
      <c r="BR6200" s="161"/>
    </row>
    <row r="6201" spans="70:70" x14ac:dyDescent="0.25">
      <c r="BR6201" s="161"/>
    </row>
    <row r="6202" spans="70:70" x14ac:dyDescent="0.25">
      <c r="BR6202" s="161"/>
    </row>
    <row r="6203" spans="70:70" x14ac:dyDescent="0.25">
      <c r="BR6203" s="161"/>
    </row>
    <row r="6204" spans="70:70" x14ac:dyDescent="0.25">
      <c r="BR6204" s="161"/>
    </row>
    <row r="6205" spans="70:70" x14ac:dyDescent="0.25">
      <c r="BR6205" s="161"/>
    </row>
    <row r="6206" spans="70:70" x14ac:dyDescent="0.25">
      <c r="BR6206" s="161"/>
    </row>
    <row r="6207" spans="70:70" x14ac:dyDescent="0.25">
      <c r="BR6207" s="161"/>
    </row>
    <row r="6208" spans="70:70" x14ac:dyDescent="0.25">
      <c r="BR6208" s="161"/>
    </row>
    <row r="6209" spans="70:70" x14ac:dyDescent="0.25">
      <c r="BR6209" s="161"/>
    </row>
    <row r="6210" spans="70:70" x14ac:dyDescent="0.25">
      <c r="BR6210" s="161"/>
    </row>
    <row r="6211" spans="70:70" x14ac:dyDescent="0.25">
      <c r="BR6211" s="161"/>
    </row>
    <row r="6212" spans="70:70" x14ac:dyDescent="0.25">
      <c r="BR6212" s="161"/>
    </row>
    <row r="6213" spans="70:70" x14ac:dyDescent="0.25">
      <c r="BR6213" s="161"/>
    </row>
    <row r="6214" spans="70:70" x14ac:dyDescent="0.25">
      <c r="BR6214" s="161"/>
    </row>
    <row r="6215" spans="70:70" x14ac:dyDescent="0.25">
      <c r="BR6215" s="161"/>
    </row>
    <row r="6216" spans="70:70" x14ac:dyDescent="0.25">
      <c r="BR6216" s="161"/>
    </row>
    <row r="6217" spans="70:70" x14ac:dyDescent="0.25">
      <c r="BR6217" s="161"/>
    </row>
    <row r="6218" spans="70:70" x14ac:dyDescent="0.25">
      <c r="BR6218" s="161"/>
    </row>
    <row r="6219" spans="70:70" x14ac:dyDescent="0.25">
      <c r="BR6219" s="161"/>
    </row>
    <row r="6220" spans="70:70" x14ac:dyDescent="0.25">
      <c r="BR6220" s="161"/>
    </row>
    <row r="6221" spans="70:70" x14ac:dyDescent="0.25">
      <c r="BR6221" s="161"/>
    </row>
    <row r="6222" spans="70:70" x14ac:dyDescent="0.25">
      <c r="BR6222" s="161"/>
    </row>
    <row r="6223" spans="70:70" x14ac:dyDescent="0.25">
      <c r="BR6223" s="161"/>
    </row>
    <row r="6224" spans="70:70" x14ac:dyDescent="0.25">
      <c r="BR6224" s="161"/>
    </row>
    <row r="6225" spans="70:70" x14ac:dyDescent="0.25">
      <c r="BR6225" s="161"/>
    </row>
    <row r="6226" spans="70:70" x14ac:dyDescent="0.25">
      <c r="BR6226" s="161"/>
    </row>
    <row r="6227" spans="70:70" x14ac:dyDescent="0.25">
      <c r="BR6227" s="161"/>
    </row>
    <row r="6228" spans="70:70" x14ac:dyDescent="0.25">
      <c r="BR6228" s="161"/>
    </row>
    <row r="6229" spans="70:70" x14ac:dyDescent="0.25">
      <c r="BR6229" s="161"/>
    </row>
    <row r="6230" spans="70:70" x14ac:dyDescent="0.25">
      <c r="BR6230" s="161"/>
    </row>
    <row r="6231" spans="70:70" x14ac:dyDescent="0.25">
      <c r="BR6231" s="161"/>
    </row>
    <row r="6232" spans="70:70" x14ac:dyDescent="0.25">
      <c r="BR6232" s="161"/>
    </row>
    <row r="6233" spans="70:70" x14ac:dyDescent="0.25">
      <c r="BR6233" s="161"/>
    </row>
    <row r="6234" spans="70:70" x14ac:dyDescent="0.25">
      <c r="BR6234" s="161"/>
    </row>
    <row r="6235" spans="70:70" x14ac:dyDescent="0.25">
      <c r="BR6235" s="161"/>
    </row>
    <row r="6236" spans="70:70" x14ac:dyDescent="0.25">
      <c r="BR6236" s="161"/>
    </row>
    <row r="6237" spans="70:70" x14ac:dyDescent="0.25">
      <c r="BR6237" s="161"/>
    </row>
    <row r="6238" spans="70:70" x14ac:dyDescent="0.25">
      <c r="BR6238" s="161"/>
    </row>
    <row r="6239" spans="70:70" x14ac:dyDescent="0.25">
      <c r="BR6239" s="161"/>
    </row>
    <row r="6240" spans="70:70" x14ac:dyDescent="0.25">
      <c r="BR6240" s="161"/>
    </row>
    <row r="6241" spans="70:70" x14ac:dyDescent="0.25">
      <c r="BR6241" s="161"/>
    </row>
    <row r="6242" spans="70:70" x14ac:dyDescent="0.25">
      <c r="BR6242" s="161"/>
    </row>
    <row r="6243" spans="70:70" x14ac:dyDescent="0.25">
      <c r="BR6243" s="161"/>
    </row>
    <row r="6244" spans="70:70" x14ac:dyDescent="0.25">
      <c r="BR6244" s="161"/>
    </row>
    <row r="6245" spans="70:70" x14ac:dyDescent="0.25">
      <c r="BR6245" s="161"/>
    </row>
    <row r="6246" spans="70:70" x14ac:dyDescent="0.25">
      <c r="BR6246" s="161"/>
    </row>
    <row r="6247" spans="70:70" x14ac:dyDescent="0.25">
      <c r="BR6247" s="161"/>
    </row>
    <row r="6248" spans="70:70" x14ac:dyDescent="0.25">
      <c r="BR6248" s="161"/>
    </row>
    <row r="6249" spans="70:70" x14ac:dyDescent="0.25">
      <c r="BR6249" s="161"/>
    </row>
    <row r="6250" spans="70:70" x14ac:dyDescent="0.25">
      <c r="BR6250" s="161"/>
    </row>
    <row r="6251" spans="70:70" x14ac:dyDescent="0.25">
      <c r="BR6251" s="161"/>
    </row>
    <row r="6252" spans="70:70" x14ac:dyDescent="0.25">
      <c r="BR6252" s="161"/>
    </row>
    <row r="6253" spans="70:70" x14ac:dyDescent="0.25">
      <c r="BR6253" s="161"/>
    </row>
    <row r="6254" spans="70:70" x14ac:dyDescent="0.25">
      <c r="BR6254" s="161"/>
    </row>
    <row r="6255" spans="70:70" x14ac:dyDescent="0.25">
      <c r="BR6255" s="161"/>
    </row>
    <row r="6256" spans="70:70" x14ac:dyDescent="0.25">
      <c r="BR6256" s="161"/>
    </row>
    <row r="6257" spans="70:70" x14ac:dyDescent="0.25">
      <c r="BR6257" s="161"/>
    </row>
    <row r="6258" spans="70:70" x14ac:dyDescent="0.25">
      <c r="BR6258" s="161"/>
    </row>
    <row r="6259" spans="70:70" x14ac:dyDescent="0.25">
      <c r="BR6259" s="161"/>
    </row>
    <row r="6260" spans="70:70" x14ac:dyDescent="0.25">
      <c r="BR6260" s="161"/>
    </row>
    <row r="6261" spans="70:70" x14ac:dyDescent="0.25">
      <c r="BR6261" s="161"/>
    </row>
    <row r="6262" spans="70:70" x14ac:dyDescent="0.25">
      <c r="BR6262" s="161"/>
    </row>
    <row r="6263" spans="70:70" x14ac:dyDescent="0.25">
      <c r="BR6263" s="161"/>
    </row>
    <row r="6264" spans="70:70" x14ac:dyDescent="0.25">
      <c r="BR6264" s="161"/>
    </row>
    <row r="6265" spans="70:70" x14ac:dyDescent="0.25">
      <c r="BR6265" s="161"/>
    </row>
    <row r="6266" spans="70:70" x14ac:dyDescent="0.25">
      <c r="BR6266" s="161"/>
    </row>
    <row r="6267" spans="70:70" x14ac:dyDescent="0.25">
      <c r="BR6267" s="161"/>
    </row>
    <row r="6268" spans="70:70" x14ac:dyDescent="0.25">
      <c r="BR6268" s="161"/>
    </row>
    <row r="6269" spans="70:70" x14ac:dyDescent="0.25">
      <c r="BR6269" s="161"/>
    </row>
    <row r="6270" spans="70:70" x14ac:dyDescent="0.25">
      <c r="BR6270" s="161"/>
    </row>
    <row r="6271" spans="70:70" x14ac:dyDescent="0.25">
      <c r="BR6271" s="161"/>
    </row>
    <row r="6272" spans="70:70" x14ac:dyDescent="0.25">
      <c r="BR6272" s="161"/>
    </row>
    <row r="6273" spans="70:70" x14ac:dyDescent="0.25">
      <c r="BR6273" s="161"/>
    </row>
    <row r="6274" spans="70:70" x14ac:dyDescent="0.25">
      <c r="BR6274" s="161"/>
    </row>
    <row r="6275" spans="70:70" x14ac:dyDescent="0.25">
      <c r="BR6275" s="161"/>
    </row>
    <row r="6276" spans="70:70" x14ac:dyDescent="0.25">
      <c r="BR6276" s="161"/>
    </row>
    <row r="6277" spans="70:70" x14ac:dyDescent="0.25">
      <c r="BR6277" s="161"/>
    </row>
    <row r="6278" spans="70:70" x14ac:dyDescent="0.25">
      <c r="BR6278" s="161"/>
    </row>
    <row r="6279" spans="70:70" x14ac:dyDescent="0.25">
      <c r="BR6279" s="161"/>
    </row>
    <row r="6280" spans="70:70" x14ac:dyDescent="0.25">
      <c r="BR6280" s="161"/>
    </row>
    <row r="6281" spans="70:70" x14ac:dyDescent="0.25">
      <c r="BR6281" s="161"/>
    </row>
    <row r="6282" spans="70:70" x14ac:dyDescent="0.25">
      <c r="BR6282" s="161"/>
    </row>
    <row r="6283" spans="70:70" x14ac:dyDescent="0.25">
      <c r="BR6283" s="161"/>
    </row>
    <row r="6284" spans="70:70" x14ac:dyDescent="0.25">
      <c r="BR6284" s="161"/>
    </row>
    <row r="6285" spans="70:70" x14ac:dyDescent="0.25">
      <c r="BR6285" s="161"/>
    </row>
    <row r="6286" spans="70:70" x14ac:dyDescent="0.25">
      <c r="BR6286" s="161"/>
    </row>
    <row r="6287" spans="70:70" x14ac:dyDescent="0.25">
      <c r="BR6287" s="161"/>
    </row>
    <row r="6288" spans="70:70" x14ac:dyDescent="0.25">
      <c r="BR6288" s="161"/>
    </row>
    <row r="6289" spans="70:70" x14ac:dyDescent="0.25">
      <c r="BR6289" s="161"/>
    </row>
    <row r="6290" spans="70:70" x14ac:dyDescent="0.25">
      <c r="BR6290" s="161"/>
    </row>
    <row r="6291" spans="70:70" x14ac:dyDescent="0.25">
      <c r="BR6291" s="161"/>
    </row>
    <row r="6292" spans="70:70" x14ac:dyDescent="0.25">
      <c r="BR6292" s="161"/>
    </row>
    <row r="6293" spans="70:70" x14ac:dyDescent="0.25">
      <c r="BR6293" s="161"/>
    </row>
    <row r="6294" spans="70:70" x14ac:dyDescent="0.25">
      <c r="BR6294" s="161"/>
    </row>
    <row r="6295" spans="70:70" x14ac:dyDescent="0.25">
      <c r="BR6295" s="161"/>
    </row>
    <row r="6296" spans="70:70" x14ac:dyDescent="0.25">
      <c r="BR6296" s="161"/>
    </row>
    <row r="6297" spans="70:70" x14ac:dyDescent="0.25">
      <c r="BR6297" s="161"/>
    </row>
    <row r="6298" spans="70:70" x14ac:dyDescent="0.25">
      <c r="BR6298" s="161"/>
    </row>
    <row r="6299" spans="70:70" x14ac:dyDescent="0.25">
      <c r="BR6299" s="161"/>
    </row>
    <row r="6300" spans="70:70" x14ac:dyDescent="0.25">
      <c r="BR6300" s="161"/>
    </row>
    <row r="6301" spans="70:70" x14ac:dyDescent="0.25">
      <c r="BR6301" s="161"/>
    </row>
    <row r="6302" spans="70:70" x14ac:dyDescent="0.25">
      <c r="BR6302" s="161"/>
    </row>
    <row r="6303" spans="70:70" x14ac:dyDescent="0.25">
      <c r="BR6303" s="161"/>
    </row>
    <row r="6304" spans="70:70" x14ac:dyDescent="0.25">
      <c r="BR6304" s="161"/>
    </row>
    <row r="6305" spans="70:70" x14ac:dyDescent="0.25">
      <c r="BR6305" s="161"/>
    </row>
    <row r="6306" spans="70:70" x14ac:dyDescent="0.25">
      <c r="BR6306" s="161"/>
    </row>
    <row r="6307" spans="70:70" x14ac:dyDescent="0.25">
      <c r="BR6307" s="161"/>
    </row>
    <row r="6308" spans="70:70" x14ac:dyDescent="0.25">
      <c r="BR6308" s="161"/>
    </row>
    <row r="6309" spans="70:70" x14ac:dyDescent="0.25">
      <c r="BR6309" s="161"/>
    </row>
    <row r="6310" spans="70:70" x14ac:dyDescent="0.25">
      <c r="BR6310" s="161"/>
    </row>
    <row r="6311" spans="70:70" x14ac:dyDescent="0.25">
      <c r="BR6311" s="161"/>
    </row>
    <row r="6312" spans="70:70" x14ac:dyDescent="0.25">
      <c r="BR6312" s="161"/>
    </row>
    <row r="6313" spans="70:70" x14ac:dyDescent="0.25">
      <c r="BR6313" s="161"/>
    </row>
    <row r="6314" spans="70:70" x14ac:dyDescent="0.25">
      <c r="BR6314" s="161"/>
    </row>
    <row r="6315" spans="70:70" x14ac:dyDescent="0.25">
      <c r="BR6315" s="161"/>
    </row>
    <row r="6316" spans="70:70" x14ac:dyDescent="0.25">
      <c r="BR6316" s="161"/>
    </row>
    <row r="6317" spans="70:70" x14ac:dyDescent="0.25">
      <c r="BR6317" s="161"/>
    </row>
    <row r="6318" spans="70:70" x14ac:dyDescent="0.25">
      <c r="BR6318" s="161"/>
    </row>
    <row r="6319" spans="70:70" x14ac:dyDescent="0.25">
      <c r="BR6319" s="161"/>
    </row>
    <row r="6320" spans="70:70" x14ac:dyDescent="0.25">
      <c r="BR6320" s="161"/>
    </row>
    <row r="6321" spans="70:70" x14ac:dyDescent="0.25">
      <c r="BR6321" s="161"/>
    </row>
    <row r="6322" spans="70:70" x14ac:dyDescent="0.25">
      <c r="BR6322" s="161"/>
    </row>
    <row r="6323" spans="70:70" x14ac:dyDescent="0.25">
      <c r="BR6323" s="161"/>
    </row>
    <row r="6324" spans="70:70" x14ac:dyDescent="0.25">
      <c r="BR6324" s="161"/>
    </row>
    <row r="6325" spans="70:70" x14ac:dyDescent="0.25">
      <c r="BR6325" s="161"/>
    </row>
    <row r="6326" spans="70:70" x14ac:dyDescent="0.25">
      <c r="BR6326" s="161"/>
    </row>
    <row r="6327" spans="70:70" x14ac:dyDescent="0.25">
      <c r="BR6327" s="161"/>
    </row>
    <row r="6328" spans="70:70" x14ac:dyDescent="0.25">
      <c r="BR6328" s="161"/>
    </row>
    <row r="6329" spans="70:70" x14ac:dyDescent="0.25">
      <c r="BR6329" s="161"/>
    </row>
    <row r="6330" spans="70:70" x14ac:dyDescent="0.25">
      <c r="BR6330" s="161"/>
    </row>
    <row r="6331" spans="70:70" x14ac:dyDescent="0.25">
      <c r="BR6331" s="161"/>
    </row>
    <row r="6332" spans="70:70" x14ac:dyDescent="0.25">
      <c r="BR6332" s="161"/>
    </row>
    <row r="6333" spans="70:70" x14ac:dyDescent="0.25">
      <c r="BR6333" s="161"/>
    </row>
    <row r="6334" spans="70:70" x14ac:dyDescent="0.25">
      <c r="BR6334" s="161"/>
    </row>
    <row r="6335" spans="70:70" x14ac:dyDescent="0.25">
      <c r="BR6335" s="161"/>
    </row>
    <row r="6336" spans="70:70" x14ac:dyDescent="0.25">
      <c r="BR6336" s="161"/>
    </row>
    <row r="6337" spans="70:70" x14ac:dyDescent="0.25">
      <c r="BR6337" s="161"/>
    </row>
    <row r="6338" spans="70:70" x14ac:dyDescent="0.25">
      <c r="BR6338" s="161"/>
    </row>
    <row r="6339" spans="70:70" x14ac:dyDescent="0.25">
      <c r="BR6339" s="161"/>
    </row>
    <row r="6340" spans="70:70" x14ac:dyDescent="0.25">
      <c r="BR6340" s="161"/>
    </row>
    <row r="6341" spans="70:70" x14ac:dyDescent="0.25">
      <c r="BR6341" s="161"/>
    </row>
    <row r="6342" spans="70:70" x14ac:dyDescent="0.25">
      <c r="BR6342" s="161"/>
    </row>
    <row r="6343" spans="70:70" x14ac:dyDescent="0.25">
      <c r="BR6343" s="161"/>
    </row>
    <row r="6344" spans="70:70" x14ac:dyDescent="0.25">
      <c r="BR6344" s="161"/>
    </row>
    <row r="6345" spans="70:70" x14ac:dyDescent="0.25">
      <c r="BR6345" s="161"/>
    </row>
    <row r="6346" spans="70:70" x14ac:dyDescent="0.25">
      <c r="BR6346" s="161"/>
    </row>
    <row r="6347" spans="70:70" x14ac:dyDescent="0.25">
      <c r="BR6347" s="161"/>
    </row>
    <row r="6348" spans="70:70" x14ac:dyDescent="0.25">
      <c r="BR6348" s="161"/>
    </row>
    <row r="6349" spans="70:70" x14ac:dyDescent="0.25">
      <c r="BR6349" s="161"/>
    </row>
    <row r="6350" spans="70:70" x14ac:dyDescent="0.25">
      <c r="BR6350" s="161"/>
    </row>
    <row r="6351" spans="70:70" x14ac:dyDescent="0.25">
      <c r="BR6351" s="161"/>
    </row>
    <row r="6352" spans="70:70" x14ac:dyDescent="0.25">
      <c r="BR6352" s="161"/>
    </row>
    <row r="6353" spans="70:70" x14ac:dyDescent="0.25">
      <c r="BR6353" s="161"/>
    </row>
    <row r="6354" spans="70:70" x14ac:dyDescent="0.25">
      <c r="BR6354" s="161"/>
    </row>
    <row r="6355" spans="70:70" x14ac:dyDescent="0.25">
      <c r="BR6355" s="161"/>
    </row>
    <row r="6356" spans="70:70" x14ac:dyDescent="0.25">
      <c r="BR6356" s="161"/>
    </row>
    <row r="6357" spans="70:70" x14ac:dyDescent="0.25">
      <c r="BR6357" s="161"/>
    </row>
    <row r="6358" spans="70:70" x14ac:dyDescent="0.25">
      <c r="BR6358" s="161"/>
    </row>
    <row r="6359" spans="70:70" x14ac:dyDescent="0.25">
      <c r="BR6359" s="161"/>
    </row>
    <row r="6360" spans="70:70" x14ac:dyDescent="0.25">
      <c r="BR6360" s="161"/>
    </row>
    <row r="6361" spans="70:70" x14ac:dyDescent="0.25">
      <c r="BR6361" s="161"/>
    </row>
    <row r="6362" spans="70:70" x14ac:dyDescent="0.25">
      <c r="BR6362" s="161"/>
    </row>
    <row r="6363" spans="70:70" x14ac:dyDescent="0.25">
      <c r="BR6363" s="161"/>
    </row>
    <row r="6364" spans="70:70" x14ac:dyDescent="0.25">
      <c r="BR6364" s="161"/>
    </row>
    <row r="6365" spans="70:70" x14ac:dyDescent="0.25">
      <c r="BR6365" s="161"/>
    </row>
    <row r="6366" spans="70:70" x14ac:dyDescent="0.25">
      <c r="BR6366" s="161"/>
    </row>
    <row r="6367" spans="70:70" x14ac:dyDescent="0.25">
      <c r="BR6367" s="161"/>
    </row>
    <row r="6368" spans="70:70" x14ac:dyDescent="0.25">
      <c r="BR6368" s="161"/>
    </row>
    <row r="6369" spans="70:70" x14ac:dyDescent="0.25">
      <c r="BR6369" s="161"/>
    </row>
    <row r="6370" spans="70:70" x14ac:dyDescent="0.25">
      <c r="BR6370" s="161"/>
    </row>
    <row r="6371" spans="70:70" x14ac:dyDescent="0.25">
      <c r="BR6371" s="161"/>
    </row>
    <row r="6372" spans="70:70" x14ac:dyDescent="0.25">
      <c r="BR6372" s="161"/>
    </row>
    <row r="6373" spans="70:70" x14ac:dyDescent="0.25">
      <c r="BR6373" s="161"/>
    </row>
    <row r="6374" spans="70:70" x14ac:dyDescent="0.25">
      <c r="BR6374" s="161"/>
    </row>
    <row r="6375" spans="70:70" x14ac:dyDescent="0.25">
      <c r="BR6375" s="161"/>
    </row>
    <row r="6376" spans="70:70" x14ac:dyDescent="0.25">
      <c r="BR6376" s="161"/>
    </row>
    <row r="6377" spans="70:70" x14ac:dyDescent="0.25">
      <c r="BR6377" s="161"/>
    </row>
    <row r="6378" spans="70:70" x14ac:dyDescent="0.25">
      <c r="BR6378" s="161"/>
    </row>
    <row r="6379" spans="70:70" x14ac:dyDescent="0.25">
      <c r="BR6379" s="161"/>
    </row>
    <row r="6380" spans="70:70" x14ac:dyDescent="0.25">
      <c r="BR6380" s="161"/>
    </row>
    <row r="6381" spans="70:70" x14ac:dyDescent="0.25">
      <c r="BR6381" s="161"/>
    </row>
    <row r="6382" spans="70:70" x14ac:dyDescent="0.25">
      <c r="BR6382" s="161"/>
    </row>
    <row r="6383" spans="70:70" x14ac:dyDescent="0.25">
      <c r="BR6383" s="161"/>
    </row>
    <row r="6384" spans="70:70" x14ac:dyDescent="0.25">
      <c r="BR6384" s="161"/>
    </row>
    <row r="6385" spans="70:70" x14ac:dyDescent="0.25">
      <c r="BR6385" s="161"/>
    </row>
    <row r="6386" spans="70:70" x14ac:dyDescent="0.25">
      <c r="BR6386" s="161"/>
    </row>
    <row r="6387" spans="70:70" x14ac:dyDescent="0.25">
      <c r="BR6387" s="161"/>
    </row>
    <row r="6388" spans="70:70" x14ac:dyDescent="0.25">
      <c r="BR6388" s="161"/>
    </row>
    <row r="6389" spans="70:70" x14ac:dyDescent="0.25">
      <c r="BR6389" s="161"/>
    </row>
    <row r="6390" spans="70:70" x14ac:dyDescent="0.25">
      <c r="BR6390" s="161"/>
    </row>
    <row r="6391" spans="70:70" x14ac:dyDescent="0.25">
      <c r="BR6391" s="161"/>
    </row>
    <row r="6392" spans="70:70" x14ac:dyDescent="0.25">
      <c r="BR6392" s="161"/>
    </row>
    <row r="6393" spans="70:70" x14ac:dyDescent="0.25">
      <c r="BR6393" s="161"/>
    </row>
    <row r="6394" spans="70:70" x14ac:dyDescent="0.25">
      <c r="BR6394" s="161"/>
    </row>
    <row r="6395" spans="70:70" x14ac:dyDescent="0.25">
      <c r="BR6395" s="161"/>
    </row>
    <row r="6396" spans="70:70" x14ac:dyDescent="0.25">
      <c r="BR6396" s="161"/>
    </row>
    <row r="6397" spans="70:70" x14ac:dyDescent="0.25">
      <c r="BR6397" s="161"/>
    </row>
    <row r="6398" spans="70:70" x14ac:dyDescent="0.25">
      <c r="BR6398" s="161"/>
    </row>
    <row r="6399" spans="70:70" x14ac:dyDescent="0.25">
      <c r="BR6399" s="161"/>
    </row>
    <row r="6400" spans="70:70" x14ac:dyDescent="0.25">
      <c r="BR6400" s="161"/>
    </row>
    <row r="6401" spans="70:70" x14ac:dyDescent="0.25">
      <c r="BR6401" s="161"/>
    </row>
    <row r="6402" spans="70:70" x14ac:dyDescent="0.25">
      <c r="BR6402" s="161"/>
    </row>
    <row r="6403" spans="70:70" x14ac:dyDescent="0.25">
      <c r="BR6403" s="161"/>
    </row>
    <row r="6404" spans="70:70" x14ac:dyDescent="0.25">
      <c r="BR6404" s="161"/>
    </row>
    <row r="6405" spans="70:70" x14ac:dyDescent="0.25">
      <c r="BR6405" s="161"/>
    </row>
    <row r="6406" spans="70:70" x14ac:dyDescent="0.25">
      <c r="BR6406" s="161"/>
    </row>
    <row r="6407" spans="70:70" x14ac:dyDescent="0.25">
      <c r="BR6407" s="161"/>
    </row>
    <row r="6408" spans="70:70" x14ac:dyDescent="0.25">
      <c r="BR6408" s="161"/>
    </row>
    <row r="6409" spans="70:70" x14ac:dyDescent="0.25">
      <c r="BR6409" s="161"/>
    </row>
    <row r="6410" spans="70:70" x14ac:dyDescent="0.25">
      <c r="BR6410" s="161"/>
    </row>
    <row r="6411" spans="70:70" x14ac:dyDescent="0.25">
      <c r="BR6411" s="161"/>
    </row>
    <row r="6412" spans="70:70" x14ac:dyDescent="0.25">
      <c r="BR6412" s="161"/>
    </row>
    <row r="6413" spans="70:70" x14ac:dyDescent="0.25">
      <c r="BR6413" s="161"/>
    </row>
    <row r="6414" spans="70:70" x14ac:dyDescent="0.25">
      <c r="BR6414" s="161"/>
    </row>
    <row r="6415" spans="70:70" x14ac:dyDescent="0.25">
      <c r="BR6415" s="161"/>
    </row>
    <row r="6416" spans="70:70" x14ac:dyDescent="0.25">
      <c r="BR6416" s="161"/>
    </row>
    <row r="6417" spans="70:70" x14ac:dyDescent="0.25">
      <c r="BR6417" s="161"/>
    </row>
    <row r="6418" spans="70:70" x14ac:dyDescent="0.25">
      <c r="BR6418" s="161"/>
    </row>
    <row r="6419" spans="70:70" x14ac:dyDescent="0.25">
      <c r="BR6419" s="161"/>
    </row>
    <row r="6420" spans="70:70" x14ac:dyDescent="0.25">
      <c r="BR6420" s="161"/>
    </row>
    <row r="6421" spans="70:70" x14ac:dyDescent="0.25">
      <c r="BR6421" s="161"/>
    </row>
    <row r="6422" spans="70:70" x14ac:dyDescent="0.25">
      <c r="BR6422" s="161"/>
    </row>
    <row r="6423" spans="70:70" x14ac:dyDescent="0.25">
      <c r="BR6423" s="161"/>
    </row>
    <row r="6424" spans="70:70" x14ac:dyDescent="0.25">
      <c r="BR6424" s="161"/>
    </row>
    <row r="6425" spans="70:70" x14ac:dyDescent="0.25">
      <c r="BR6425" s="161"/>
    </row>
    <row r="6426" spans="70:70" x14ac:dyDescent="0.25">
      <c r="BR6426" s="161"/>
    </row>
    <row r="6427" spans="70:70" x14ac:dyDescent="0.25">
      <c r="BR6427" s="161"/>
    </row>
    <row r="6428" spans="70:70" x14ac:dyDescent="0.25">
      <c r="BR6428" s="161"/>
    </row>
    <row r="6429" spans="70:70" x14ac:dyDescent="0.25">
      <c r="BR6429" s="161"/>
    </row>
    <row r="6430" spans="70:70" x14ac:dyDescent="0.25">
      <c r="BR6430" s="161"/>
    </row>
    <row r="6431" spans="70:70" x14ac:dyDescent="0.25">
      <c r="BR6431" s="161"/>
    </row>
    <row r="6432" spans="70:70" x14ac:dyDescent="0.25">
      <c r="BR6432" s="161"/>
    </row>
    <row r="6433" spans="70:70" x14ac:dyDescent="0.25">
      <c r="BR6433" s="161"/>
    </row>
    <row r="6434" spans="70:70" x14ac:dyDescent="0.25">
      <c r="BR6434" s="161"/>
    </row>
    <row r="6435" spans="70:70" x14ac:dyDescent="0.25">
      <c r="BR6435" s="161"/>
    </row>
    <row r="6436" spans="70:70" x14ac:dyDescent="0.25">
      <c r="BR6436" s="161"/>
    </row>
    <row r="6437" spans="70:70" x14ac:dyDescent="0.25">
      <c r="BR6437" s="161"/>
    </row>
    <row r="6438" spans="70:70" x14ac:dyDescent="0.25">
      <c r="BR6438" s="161"/>
    </row>
    <row r="6439" spans="70:70" x14ac:dyDescent="0.25">
      <c r="BR6439" s="161"/>
    </row>
    <row r="6440" spans="70:70" x14ac:dyDescent="0.25">
      <c r="BR6440" s="161"/>
    </row>
    <row r="6441" spans="70:70" x14ac:dyDescent="0.25">
      <c r="BR6441" s="161"/>
    </row>
    <row r="6442" spans="70:70" x14ac:dyDescent="0.25">
      <c r="BR6442" s="161"/>
    </row>
    <row r="6443" spans="70:70" x14ac:dyDescent="0.25">
      <c r="BR6443" s="161"/>
    </row>
    <row r="6444" spans="70:70" x14ac:dyDescent="0.25">
      <c r="BR6444" s="161"/>
    </row>
    <row r="6445" spans="70:70" x14ac:dyDescent="0.25">
      <c r="BR6445" s="161"/>
    </row>
    <row r="6446" spans="70:70" x14ac:dyDescent="0.25">
      <c r="BR6446" s="161"/>
    </row>
    <row r="6447" spans="70:70" x14ac:dyDescent="0.25">
      <c r="BR6447" s="161"/>
    </row>
    <row r="6448" spans="70:70" x14ac:dyDescent="0.25">
      <c r="BR6448" s="161"/>
    </row>
    <row r="6449" spans="70:70" x14ac:dyDescent="0.25">
      <c r="BR6449" s="161"/>
    </row>
    <row r="6450" spans="70:70" x14ac:dyDescent="0.25">
      <c r="BR6450" s="161"/>
    </row>
    <row r="6451" spans="70:70" x14ac:dyDescent="0.25">
      <c r="BR6451" s="161"/>
    </row>
    <row r="6452" spans="70:70" x14ac:dyDescent="0.25">
      <c r="BR6452" s="161"/>
    </row>
    <row r="6453" spans="70:70" x14ac:dyDescent="0.25">
      <c r="BR6453" s="161"/>
    </row>
    <row r="6454" spans="70:70" x14ac:dyDescent="0.25">
      <c r="BR6454" s="161"/>
    </row>
    <row r="6455" spans="70:70" x14ac:dyDescent="0.25">
      <c r="BR6455" s="161"/>
    </row>
    <row r="6456" spans="70:70" x14ac:dyDescent="0.25">
      <c r="BR6456" s="161"/>
    </row>
    <row r="6457" spans="70:70" x14ac:dyDescent="0.25">
      <c r="BR6457" s="161"/>
    </row>
    <row r="6458" spans="70:70" x14ac:dyDescent="0.25">
      <c r="BR6458" s="161"/>
    </row>
    <row r="6459" spans="70:70" x14ac:dyDescent="0.25">
      <c r="BR6459" s="161"/>
    </row>
    <row r="6460" spans="70:70" x14ac:dyDescent="0.25">
      <c r="BR6460" s="161"/>
    </row>
    <row r="6461" spans="70:70" x14ac:dyDescent="0.25">
      <c r="BR6461" s="161"/>
    </row>
    <row r="6462" spans="70:70" x14ac:dyDescent="0.25">
      <c r="BR6462" s="161"/>
    </row>
    <row r="6463" spans="70:70" x14ac:dyDescent="0.25">
      <c r="BR6463" s="161"/>
    </row>
    <row r="6464" spans="70:70" x14ac:dyDescent="0.25">
      <c r="BR6464" s="161"/>
    </row>
    <row r="6465" spans="70:70" x14ac:dyDescent="0.25">
      <c r="BR6465" s="161"/>
    </row>
    <row r="6466" spans="70:70" x14ac:dyDescent="0.25">
      <c r="BR6466" s="161"/>
    </row>
    <row r="6467" spans="70:70" x14ac:dyDescent="0.25">
      <c r="BR6467" s="161"/>
    </row>
    <row r="6468" spans="70:70" x14ac:dyDescent="0.25">
      <c r="BR6468" s="161"/>
    </row>
    <row r="6469" spans="70:70" x14ac:dyDescent="0.25">
      <c r="BR6469" s="161"/>
    </row>
    <row r="6470" spans="70:70" x14ac:dyDescent="0.25">
      <c r="BR6470" s="161"/>
    </row>
    <row r="6471" spans="70:70" x14ac:dyDescent="0.25">
      <c r="BR6471" s="161"/>
    </row>
    <row r="6472" spans="70:70" x14ac:dyDescent="0.25">
      <c r="BR6472" s="161"/>
    </row>
    <row r="6473" spans="70:70" x14ac:dyDescent="0.25">
      <c r="BR6473" s="161"/>
    </row>
    <row r="6474" spans="70:70" x14ac:dyDescent="0.25">
      <c r="BR6474" s="161"/>
    </row>
    <row r="6475" spans="70:70" x14ac:dyDescent="0.25">
      <c r="BR6475" s="161"/>
    </row>
    <row r="6476" spans="70:70" x14ac:dyDescent="0.25">
      <c r="BR6476" s="161"/>
    </row>
    <row r="6477" spans="70:70" x14ac:dyDescent="0.25">
      <c r="BR6477" s="161"/>
    </row>
    <row r="6478" spans="70:70" x14ac:dyDescent="0.25">
      <c r="BR6478" s="161"/>
    </row>
    <row r="6479" spans="70:70" x14ac:dyDescent="0.25">
      <c r="BR6479" s="161"/>
    </row>
    <row r="6480" spans="70:70" x14ac:dyDescent="0.25">
      <c r="BR6480" s="161"/>
    </row>
    <row r="6481" spans="70:70" x14ac:dyDescent="0.25">
      <c r="BR6481" s="161"/>
    </row>
    <row r="6482" spans="70:70" x14ac:dyDescent="0.25">
      <c r="BR6482" s="161"/>
    </row>
    <row r="6483" spans="70:70" x14ac:dyDescent="0.25">
      <c r="BR6483" s="161"/>
    </row>
    <row r="6484" spans="70:70" x14ac:dyDescent="0.25">
      <c r="BR6484" s="161"/>
    </row>
    <row r="6485" spans="70:70" x14ac:dyDescent="0.25">
      <c r="BR6485" s="161"/>
    </row>
    <row r="6486" spans="70:70" x14ac:dyDescent="0.25">
      <c r="BR6486" s="161"/>
    </row>
    <row r="6487" spans="70:70" x14ac:dyDescent="0.25">
      <c r="BR6487" s="161"/>
    </row>
    <row r="6488" spans="70:70" x14ac:dyDescent="0.25">
      <c r="BR6488" s="161"/>
    </row>
    <row r="6489" spans="70:70" x14ac:dyDescent="0.25">
      <c r="BR6489" s="161"/>
    </row>
    <row r="6490" spans="70:70" x14ac:dyDescent="0.25">
      <c r="BR6490" s="161"/>
    </row>
    <row r="6491" spans="70:70" x14ac:dyDescent="0.25">
      <c r="BR6491" s="161"/>
    </row>
    <row r="6492" spans="70:70" x14ac:dyDescent="0.25">
      <c r="BR6492" s="161"/>
    </row>
    <row r="6493" spans="70:70" x14ac:dyDescent="0.25">
      <c r="BR6493" s="161"/>
    </row>
    <row r="6494" spans="70:70" x14ac:dyDescent="0.25">
      <c r="BR6494" s="161"/>
    </row>
    <row r="6495" spans="70:70" x14ac:dyDescent="0.25">
      <c r="BR6495" s="161"/>
    </row>
    <row r="6496" spans="70:70" x14ac:dyDescent="0.25">
      <c r="BR6496" s="161"/>
    </row>
    <row r="6497" spans="70:70" x14ac:dyDescent="0.25">
      <c r="BR6497" s="161"/>
    </row>
    <row r="6498" spans="70:70" x14ac:dyDescent="0.25">
      <c r="BR6498" s="161"/>
    </row>
    <row r="6499" spans="70:70" x14ac:dyDescent="0.25">
      <c r="BR6499" s="161"/>
    </row>
    <row r="6500" spans="70:70" x14ac:dyDescent="0.25">
      <c r="BR6500" s="161"/>
    </row>
    <row r="6501" spans="70:70" x14ac:dyDescent="0.25">
      <c r="BR6501" s="161"/>
    </row>
    <row r="6502" spans="70:70" x14ac:dyDescent="0.25">
      <c r="BR6502" s="161"/>
    </row>
    <row r="6503" spans="70:70" x14ac:dyDescent="0.25">
      <c r="BR6503" s="161"/>
    </row>
    <row r="6504" spans="70:70" x14ac:dyDescent="0.25">
      <c r="BR6504" s="161"/>
    </row>
    <row r="6505" spans="70:70" x14ac:dyDescent="0.25">
      <c r="BR6505" s="161"/>
    </row>
    <row r="6506" spans="70:70" x14ac:dyDescent="0.25">
      <c r="BR6506" s="161"/>
    </row>
    <row r="6507" spans="70:70" x14ac:dyDescent="0.25">
      <c r="BR6507" s="161"/>
    </row>
    <row r="6508" spans="70:70" x14ac:dyDescent="0.25">
      <c r="BR6508" s="161"/>
    </row>
    <row r="6509" spans="70:70" x14ac:dyDescent="0.25">
      <c r="BR6509" s="161"/>
    </row>
    <row r="6510" spans="70:70" x14ac:dyDescent="0.25">
      <c r="BR6510" s="161"/>
    </row>
    <row r="6511" spans="70:70" x14ac:dyDescent="0.25">
      <c r="BR6511" s="161"/>
    </row>
    <row r="6512" spans="70:70" x14ac:dyDescent="0.25">
      <c r="BR6512" s="161"/>
    </row>
    <row r="6513" spans="70:70" x14ac:dyDescent="0.25">
      <c r="BR6513" s="161"/>
    </row>
    <row r="6514" spans="70:70" x14ac:dyDescent="0.25">
      <c r="BR6514" s="161"/>
    </row>
    <row r="6515" spans="70:70" x14ac:dyDescent="0.25">
      <c r="BR6515" s="161"/>
    </row>
    <row r="6516" spans="70:70" x14ac:dyDescent="0.25">
      <c r="BR6516" s="161"/>
    </row>
    <row r="6517" spans="70:70" x14ac:dyDescent="0.25">
      <c r="BR6517" s="161"/>
    </row>
    <row r="6518" spans="70:70" x14ac:dyDescent="0.25">
      <c r="BR6518" s="161"/>
    </row>
    <row r="6519" spans="70:70" x14ac:dyDescent="0.25">
      <c r="BR6519" s="161"/>
    </row>
    <row r="6520" spans="70:70" x14ac:dyDescent="0.25">
      <c r="BR6520" s="161"/>
    </row>
    <row r="6521" spans="70:70" x14ac:dyDescent="0.25">
      <c r="BR6521" s="161"/>
    </row>
    <row r="6522" spans="70:70" x14ac:dyDescent="0.25">
      <c r="BR6522" s="161"/>
    </row>
    <row r="6523" spans="70:70" x14ac:dyDescent="0.25">
      <c r="BR6523" s="161"/>
    </row>
    <row r="6524" spans="70:70" x14ac:dyDescent="0.25">
      <c r="BR6524" s="161"/>
    </row>
    <row r="6525" spans="70:70" x14ac:dyDescent="0.25">
      <c r="BR6525" s="161"/>
    </row>
    <row r="6526" spans="70:70" x14ac:dyDescent="0.25">
      <c r="BR6526" s="161"/>
    </row>
    <row r="6527" spans="70:70" x14ac:dyDescent="0.25">
      <c r="BR6527" s="161"/>
    </row>
    <row r="6528" spans="70:70" x14ac:dyDescent="0.25">
      <c r="BR6528" s="161"/>
    </row>
    <row r="6529" spans="70:70" x14ac:dyDescent="0.25">
      <c r="BR6529" s="161"/>
    </row>
    <row r="6530" spans="70:70" x14ac:dyDescent="0.25">
      <c r="BR6530" s="161"/>
    </row>
    <row r="6531" spans="70:70" x14ac:dyDescent="0.25">
      <c r="BR6531" s="161"/>
    </row>
    <row r="6532" spans="70:70" x14ac:dyDescent="0.25">
      <c r="BR6532" s="161"/>
    </row>
    <row r="6533" spans="70:70" x14ac:dyDescent="0.25">
      <c r="BR6533" s="161"/>
    </row>
    <row r="6534" spans="70:70" x14ac:dyDescent="0.25">
      <c r="BR6534" s="161"/>
    </row>
    <row r="6535" spans="70:70" x14ac:dyDescent="0.25">
      <c r="BR6535" s="161"/>
    </row>
    <row r="6536" spans="70:70" x14ac:dyDescent="0.25">
      <c r="BR6536" s="161"/>
    </row>
    <row r="6537" spans="70:70" x14ac:dyDescent="0.25">
      <c r="BR6537" s="161"/>
    </row>
    <row r="6538" spans="70:70" x14ac:dyDescent="0.25">
      <c r="BR6538" s="161"/>
    </row>
    <row r="6539" spans="70:70" x14ac:dyDescent="0.25">
      <c r="BR6539" s="161"/>
    </row>
    <row r="6540" spans="70:70" x14ac:dyDescent="0.25">
      <c r="BR6540" s="161"/>
    </row>
    <row r="6541" spans="70:70" x14ac:dyDescent="0.25">
      <c r="BR6541" s="161"/>
    </row>
    <row r="6542" spans="70:70" x14ac:dyDescent="0.25">
      <c r="BR6542" s="161"/>
    </row>
    <row r="6543" spans="70:70" x14ac:dyDescent="0.25">
      <c r="BR6543" s="161"/>
    </row>
    <row r="6544" spans="70:70" x14ac:dyDescent="0.25">
      <c r="BR6544" s="161"/>
    </row>
    <row r="6545" spans="70:70" x14ac:dyDescent="0.25">
      <c r="BR6545" s="161"/>
    </row>
    <row r="6546" spans="70:70" x14ac:dyDescent="0.25">
      <c r="BR6546" s="161"/>
    </row>
    <row r="6547" spans="70:70" x14ac:dyDescent="0.25">
      <c r="BR6547" s="161"/>
    </row>
    <row r="6548" spans="70:70" x14ac:dyDescent="0.25">
      <c r="BR6548" s="161"/>
    </row>
    <row r="6549" spans="70:70" x14ac:dyDescent="0.25">
      <c r="BR6549" s="161"/>
    </row>
    <row r="6550" spans="70:70" x14ac:dyDescent="0.25">
      <c r="BR6550" s="161"/>
    </row>
    <row r="6551" spans="70:70" x14ac:dyDescent="0.25">
      <c r="BR6551" s="161"/>
    </row>
    <row r="6552" spans="70:70" x14ac:dyDescent="0.25">
      <c r="BR6552" s="161"/>
    </row>
    <row r="6553" spans="70:70" x14ac:dyDescent="0.25">
      <c r="BR6553" s="161"/>
    </row>
    <row r="6554" spans="70:70" x14ac:dyDescent="0.25">
      <c r="BR6554" s="161"/>
    </row>
    <row r="6555" spans="70:70" x14ac:dyDescent="0.25">
      <c r="BR6555" s="161"/>
    </row>
    <row r="6556" spans="70:70" x14ac:dyDescent="0.25">
      <c r="BR6556" s="161"/>
    </row>
    <row r="6557" spans="70:70" x14ac:dyDescent="0.25">
      <c r="BR6557" s="161"/>
    </row>
    <row r="6558" spans="70:70" x14ac:dyDescent="0.25">
      <c r="BR6558" s="161"/>
    </row>
    <row r="6559" spans="70:70" x14ac:dyDescent="0.25">
      <c r="BR6559" s="161"/>
    </row>
    <row r="6560" spans="70:70" x14ac:dyDescent="0.25">
      <c r="BR6560" s="161"/>
    </row>
    <row r="6561" spans="70:70" x14ac:dyDescent="0.25">
      <c r="BR6561" s="161"/>
    </row>
    <row r="6562" spans="70:70" x14ac:dyDescent="0.25">
      <c r="BR6562" s="161"/>
    </row>
    <row r="6563" spans="70:70" x14ac:dyDescent="0.25">
      <c r="BR6563" s="161"/>
    </row>
    <row r="6564" spans="70:70" x14ac:dyDescent="0.25">
      <c r="BR6564" s="161"/>
    </row>
    <row r="6565" spans="70:70" x14ac:dyDescent="0.25">
      <c r="BR6565" s="161"/>
    </row>
    <row r="6566" spans="70:70" x14ac:dyDescent="0.25">
      <c r="BR6566" s="161"/>
    </row>
    <row r="6567" spans="70:70" x14ac:dyDescent="0.25">
      <c r="BR6567" s="161"/>
    </row>
    <row r="6568" spans="70:70" x14ac:dyDescent="0.25">
      <c r="BR6568" s="161"/>
    </row>
    <row r="6569" spans="70:70" x14ac:dyDescent="0.25">
      <c r="BR6569" s="161"/>
    </row>
    <row r="6570" spans="70:70" x14ac:dyDescent="0.25">
      <c r="BR6570" s="161"/>
    </row>
    <row r="6571" spans="70:70" x14ac:dyDescent="0.25">
      <c r="BR6571" s="161"/>
    </row>
    <row r="6572" spans="70:70" x14ac:dyDescent="0.25">
      <c r="BR6572" s="161"/>
    </row>
    <row r="6573" spans="70:70" x14ac:dyDescent="0.25">
      <c r="BR6573" s="161"/>
    </row>
    <row r="6574" spans="70:70" x14ac:dyDescent="0.25">
      <c r="BR6574" s="161"/>
    </row>
    <row r="6575" spans="70:70" x14ac:dyDescent="0.25">
      <c r="BR6575" s="161"/>
    </row>
    <row r="6576" spans="70:70" x14ac:dyDescent="0.25">
      <c r="BR6576" s="161"/>
    </row>
    <row r="6577" spans="70:70" x14ac:dyDescent="0.25">
      <c r="BR6577" s="161"/>
    </row>
    <row r="6578" spans="70:70" x14ac:dyDescent="0.25">
      <c r="BR6578" s="161"/>
    </row>
    <row r="6579" spans="70:70" x14ac:dyDescent="0.25">
      <c r="BR6579" s="161"/>
    </row>
    <row r="6580" spans="70:70" x14ac:dyDescent="0.25">
      <c r="BR6580" s="161"/>
    </row>
    <row r="6581" spans="70:70" x14ac:dyDescent="0.25">
      <c r="BR6581" s="161"/>
    </row>
    <row r="6582" spans="70:70" x14ac:dyDescent="0.25">
      <c r="BR6582" s="161"/>
    </row>
    <row r="6583" spans="70:70" x14ac:dyDescent="0.25">
      <c r="BR6583" s="161"/>
    </row>
    <row r="6584" spans="70:70" x14ac:dyDescent="0.25">
      <c r="BR6584" s="161"/>
    </row>
    <row r="6585" spans="70:70" x14ac:dyDescent="0.25">
      <c r="BR6585" s="161"/>
    </row>
    <row r="6586" spans="70:70" x14ac:dyDescent="0.25">
      <c r="BR6586" s="161"/>
    </row>
    <row r="6587" spans="70:70" x14ac:dyDescent="0.25">
      <c r="BR6587" s="161"/>
    </row>
    <row r="6588" spans="70:70" x14ac:dyDescent="0.25">
      <c r="BR6588" s="161"/>
    </row>
    <row r="6589" spans="70:70" x14ac:dyDescent="0.25">
      <c r="BR6589" s="161"/>
    </row>
    <row r="6590" spans="70:70" x14ac:dyDescent="0.25">
      <c r="BR6590" s="161"/>
    </row>
    <row r="6591" spans="70:70" x14ac:dyDescent="0.25">
      <c r="BR6591" s="161"/>
    </row>
    <row r="6592" spans="70:70" x14ac:dyDescent="0.25">
      <c r="BR6592" s="161"/>
    </row>
    <row r="6593" spans="70:70" x14ac:dyDescent="0.25">
      <c r="BR6593" s="161"/>
    </row>
    <row r="6594" spans="70:70" x14ac:dyDescent="0.25">
      <c r="BR6594" s="161"/>
    </row>
    <row r="6595" spans="70:70" x14ac:dyDescent="0.25">
      <c r="BR6595" s="161"/>
    </row>
    <row r="6596" spans="70:70" x14ac:dyDescent="0.25">
      <c r="BR6596" s="161"/>
    </row>
    <row r="6597" spans="70:70" x14ac:dyDescent="0.25">
      <c r="BR6597" s="161"/>
    </row>
    <row r="6598" spans="70:70" x14ac:dyDescent="0.25">
      <c r="BR6598" s="161"/>
    </row>
    <row r="6599" spans="70:70" x14ac:dyDescent="0.25">
      <c r="BR6599" s="161"/>
    </row>
    <row r="6600" spans="70:70" x14ac:dyDescent="0.25">
      <c r="BR6600" s="161"/>
    </row>
    <row r="6601" spans="70:70" x14ac:dyDescent="0.25">
      <c r="BR6601" s="161"/>
    </row>
    <row r="6602" spans="70:70" x14ac:dyDescent="0.25">
      <c r="BR6602" s="161"/>
    </row>
    <row r="6603" spans="70:70" x14ac:dyDescent="0.25">
      <c r="BR6603" s="161"/>
    </row>
    <row r="6604" spans="70:70" x14ac:dyDescent="0.25">
      <c r="BR6604" s="161"/>
    </row>
    <row r="6605" spans="70:70" x14ac:dyDescent="0.25">
      <c r="BR6605" s="161"/>
    </row>
    <row r="6606" spans="70:70" x14ac:dyDescent="0.25">
      <c r="BR6606" s="161"/>
    </row>
    <row r="6607" spans="70:70" x14ac:dyDescent="0.25">
      <c r="BR6607" s="161"/>
    </row>
    <row r="6608" spans="70:70" x14ac:dyDescent="0.25">
      <c r="BR6608" s="161"/>
    </row>
    <row r="6609" spans="70:70" x14ac:dyDescent="0.25">
      <c r="BR6609" s="161"/>
    </row>
    <row r="6610" spans="70:70" x14ac:dyDescent="0.25">
      <c r="BR6610" s="161"/>
    </row>
    <row r="6611" spans="70:70" x14ac:dyDescent="0.25">
      <c r="BR6611" s="161"/>
    </row>
    <row r="6612" spans="70:70" x14ac:dyDescent="0.25">
      <c r="BR6612" s="161"/>
    </row>
    <row r="6613" spans="70:70" x14ac:dyDescent="0.25">
      <c r="BR6613" s="161"/>
    </row>
    <row r="6614" spans="70:70" x14ac:dyDescent="0.25">
      <c r="BR6614" s="161"/>
    </row>
    <row r="6615" spans="70:70" x14ac:dyDescent="0.25">
      <c r="BR6615" s="161"/>
    </row>
    <row r="6616" spans="70:70" x14ac:dyDescent="0.25">
      <c r="BR6616" s="161"/>
    </row>
    <row r="6617" spans="70:70" x14ac:dyDescent="0.25">
      <c r="BR6617" s="161"/>
    </row>
    <row r="6618" spans="70:70" x14ac:dyDescent="0.25">
      <c r="BR6618" s="161"/>
    </row>
    <row r="6619" spans="70:70" x14ac:dyDescent="0.25">
      <c r="BR6619" s="161"/>
    </row>
    <row r="6620" spans="70:70" x14ac:dyDescent="0.25">
      <c r="BR6620" s="161"/>
    </row>
    <row r="6621" spans="70:70" x14ac:dyDescent="0.25">
      <c r="BR6621" s="161"/>
    </row>
    <row r="6622" spans="70:70" x14ac:dyDescent="0.25">
      <c r="BR6622" s="161"/>
    </row>
    <row r="6623" spans="70:70" x14ac:dyDescent="0.25">
      <c r="BR6623" s="161"/>
    </row>
    <row r="6624" spans="70:70" x14ac:dyDescent="0.25">
      <c r="BR6624" s="161"/>
    </row>
    <row r="6625" spans="70:70" x14ac:dyDescent="0.25">
      <c r="BR6625" s="161"/>
    </row>
    <row r="6626" spans="70:70" x14ac:dyDescent="0.25">
      <c r="BR6626" s="161"/>
    </row>
    <row r="6627" spans="70:70" x14ac:dyDescent="0.25">
      <c r="BR6627" s="161"/>
    </row>
    <row r="6628" spans="70:70" x14ac:dyDescent="0.25">
      <c r="BR6628" s="161"/>
    </row>
    <row r="6629" spans="70:70" x14ac:dyDescent="0.25">
      <c r="BR6629" s="161"/>
    </row>
    <row r="6630" spans="70:70" x14ac:dyDescent="0.25">
      <c r="BR6630" s="161"/>
    </row>
    <row r="6631" spans="70:70" x14ac:dyDescent="0.25">
      <c r="BR6631" s="161"/>
    </row>
    <row r="6632" spans="70:70" x14ac:dyDescent="0.25">
      <c r="BR6632" s="161"/>
    </row>
    <row r="6633" spans="70:70" x14ac:dyDescent="0.25">
      <c r="BR6633" s="161"/>
    </row>
    <row r="6634" spans="70:70" x14ac:dyDescent="0.25">
      <c r="BR6634" s="161"/>
    </row>
    <row r="6635" spans="70:70" x14ac:dyDescent="0.25">
      <c r="BR6635" s="161"/>
    </row>
    <row r="6636" spans="70:70" x14ac:dyDescent="0.25">
      <c r="BR6636" s="161"/>
    </row>
    <row r="6637" spans="70:70" x14ac:dyDescent="0.25">
      <c r="BR6637" s="161"/>
    </row>
    <row r="6638" spans="70:70" x14ac:dyDescent="0.25">
      <c r="BR6638" s="161"/>
    </row>
    <row r="6639" spans="70:70" x14ac:dyDescent="0.25">
      <c r="BR6639" s="161"/>
    </row>
    <row r="6640" spans="70:70" x14ac:dyDescent="0.25">
      <c r="BR6640" s="161"/>
    </row>
    <row r="6641" spans="70:70" x14ac:dyDescent="0.25">
      <c r="BR6641" s="161"/>
    </row>
    <row r="6642" spans="70:70" x14ac:dyDescent="0.25">
      <c r="BR6642" s="161"/>
    </row>
    <row r="6643" spans="70:70" x14ac:dyDescent="0.25">
      <c r="BR6643" s="161"/>
    </row>
    <row r="6644" spans="70:70" x14ac:dyDescent="0.25">
      <c r="BR6644" s="161"/>
    </row>
    <row r="6645" spans="70:70" x14ac:dyDescent="0.25">
      <c r="BR6645" s="161"/>
    </row>
    <row r="6646" spans="70:70" x14ac:dyDescent="0.25">
      <c r="BR6646" s="161"/>
    </row>
    <row r="6647" spans="70:70" x14ac:dyDescent="0.25">
      <c r="BR6647" s="161"/>
    </row>
    <row r="6648" spans="70:70" x14ac:dyDescent="0.25">
      <c r="BR6648" s="161"/>
    </row>
    <row r="6649" spans="70:70" x14ac:dyDescent="0.25">
      <c r="BR6649" s="161"/>
    </row>
    <row r="6650" spans="70:70" x14ac:dyDescent="0.25">
      <c r="BR6650" s="161"/>
    </row>
    <row r="6651" spans="70:70" x14ac:dyDescent="0.25">
      <c r="BR6651" s="161"/>
    </row>
    <row r="6652" spans="70:70" x14ac:dyDescent="0.25">
      <c r="BR6652" s="161"/>
    </row>
    <row r="6653" spans="70:70" x14ac:dyDescent="0.25">
      <c r="BR6653" s="161"/>
    </row>
    <row r="6654" spans="70:70" x14ac:dyDescent="0.25">
      <c r="BR6654" s="161"/>
    </row>
    <row r="6655" spans="70:70" x14ac:dyDescent="0.25">
      <c r="BR6655" s="161"/>
    </row>
    <row r="6656" spans="70:70" x14ac:dyDescent="0.25">
      <c r="BR6656" s="161"/>
    </row>
    <row r="6657" spans="70:70" x14ac:dyDescent="0.25">
      <c r="BR6657" s="161"/>
    </row>
    <row r="6658" spans="70:70" x14ac:dyDescent="0.25">
      <c r="BR6658" s="161"/>
    </row>
    <row r="6659" spans="70:70" x14ac:dyDescent="0.25">
      <c r="BR6659" s="161"/>
    </row>
    <row r="6660" spans="70:70" x14ac:dyDescent="0.25">
      <c r="BR6660" s="161"/>
    </row>
    <row r="6661" spans="70:70" x14ac:dyDescent="0.25">
      <c r="BR6661" s="161"/>
    </row>
    <row r="6662" spans="70:70" x14ac:dyDescent="0.25">
      <c r="BR6662" s="161"/>
    </row>
    <row r="6663" spans="70:70" x14ac:dyDescent="0.25">
      <c r="BR6663" s="161"/>
    </row>
    <row r="6664" spans="70:70" x14ac:dyDescent="0.25">
      <c r="BR6664" s="161"/>
    </row>
    <row r="6665" spans="70:70" x14ac:dyDescent="0.25">
      <c r="BR6665" s="161"/>
    </row>
    <row r="6666" spans="70:70" x14ac:dyDescent="0.25">
      <c r="BR6666" s="161"/>
    </row>
    <row r="6667" spans="70:70" x14ac:dyDescent="0.25">
      <c r="BR6667" s="161"/>
    </row>
    <row r="6668" spans="70:70" x14ac:dyDescent="0.25">
      <c r="BR6668" s="161"/>
    </row>
    <row r="6669" spans="70:70" x14ac:dyDescent="0.25">
      <c r="BR6669" s="161"/>
    </row>
    <row r="6670" spans="70:70" x14ac:dyDescent="0.25">
      <c r="BR6670" s="161"/>
    </row>
    <row r="6671" spans="70:70" x14ac:dyDescent="0.25">
      <c r="BR6671" s="161"/>
    </row>
    <row r="6672" spans="70:70" x14ac:dyDescent="0.25">
      <c r="BR6672" s="161"/>
    </row>
    <row r="6673" spans="70:70" x14ac:dyDescent="0.25">
      <c r="BR6673" s="161"/>
    </row>
    <row r="6674" spans="70:70" x14ac:dyDescent="0.25">
      <c r="BR6674" s="161"/>
    </row>
    <row r="6675" spans="70:70" x14ac:dyDescent="0.25">
      <c r="BR6675" s="161"/>
    </row>
    <row r="6676" spans="70:70" x14ac:dyDescent="0.25">
      <c r="BR6676" s="161"/>
    </row>
    <row r="6677" spans="70:70" x14ac:dyDescent="0.25">
      <c r="BR6677" s="161"/>
    </row>
    <row r="6678" spans="70:70" x14ac:dyDescent="0.25">
      <c r="BR6678" s="161"/>
    </row>
    <row r="6679" spans="70:70" x14ac:dyDescent="0.25">
      <c r="BR6679" s="161"/>
    </row>
    <row r="6680" spans="70:70" x14ac:dyDescent="0.25">
      <c r="BR6680" s="161"/>
    </row>
    <row r="6681" spans="70:70" x14ac:dyDescent="0.25">
      <c r="BR6681" s="161"/>
    </row>
    <row r="6682" spans="70:70" x14ac:dyDescent="0.25">
      <c r="BR6682" s="161"/>
    </row>
    <row r="6683" spans="70:70" x14ac:dyDescent="0.25">
      <c r="BR6683" s="161"/>
    </row>
    <row r="6684" spans="70:70" x14ac:dyDescent="0.25">
      <c r="BR6684" s="161"/>
    </row>
    <row r="6685" spans="70:70" x14ac:dyDescent="0.25">
      <c r="BR6685" s="161"/>
    </row>
    <row r="6686" spans="70:70" x14ac:dyDescent="0.25">
      <c r="BR6686" s="161"/>
    </row>
    <row r="6687" spans="70:70" x14ac:dyDescent="0.25">
      <c r="BR6687" s="161"/>
    </row>
    <row r="6688" spans="70:70" x14ac:dyDescent="0.25">
      <c r="BR6688" s="161"/>
    </row>
    <row r="6689" spans="70:70" x14ac:dyDescent="0.25">
      <c r="BR6689" s="161"/>
    </row>
    <row r="6690" spans="70:70" x14ac:dyDescent="0.25">
      <c r="BR6690" s="161"/>
    </row>
    <row r="6691" spans="70:70" x14ac:dyDescent="0.25">
      <c r="BR6691" s="161"/>
    </row>
    <row r="6692" spans="70:70" x14ac:dyDescent="0.25">
      <c r="BR6692" s="161"/>
    </row>
    <row r="6693" spans="70:70" x14ac:dyDescent="0.25">
      <c r="BR6693" s="161"/>
    </row>
    <row r="6694" spans="70:70" x14ac:dyDescent="0.25">
      <c r="BR6694" s="161"/>
    </row>
    <row r="6695" spans="70:70" x14ac:dyDescent="0.25">
      <c r="BR6695" s="161"/>
    </row>
    <row r="6696" spans="70:70" x14ac:dyDescent="0.25">
      <c r="BR6696" s="161"/>
    </row>
    <row r="6697" spans="70:70" x14ac:dyDescent="0.25">
      <c r="BR6697" s="161"/>
    </row>
    <row r="6698" spans="70:70" x14ac:dyDescent="0.25">
      <c r="BR6698" s="161"/>
    </row>
    <row r="6699" spans="70:70" x14ac:dyDescent="0.25">
      <c r="BR6699" s="161"/>
    </row>
    <row r="6700" spans="70:70" x14ac:dyDescent="0.25">
      <c r="BR6700" s="161"/>
    </row>
    <row r="6701" spans="70:70" x14ac:dyDescent="0.25">
      <c r="BR6701" s="161"/>
    </row>
    <row r="6702" spans="70:70" x14ac:dyDescent="0.25">
      <c r="BR6702" s="161"/>
    </row>
    <row r="6703" spans="70:70" x14ac:dyDescent="0.25">
      <c r="BR6703" s="161"/>
    </row>
    <row r="6704" spans="70:70" x14ac:dyDescent="0.25">
      <c r="BR6704" s="161"/>
    </row>
    <row r="6705" spans="70:70" x14ac:dyDescent="0.25">
      <c r="BR6705" s="161"/>
    </row>
    <row r="6706" spans="70:70" x14ac:dyDescent="0.25">
      <c r="BR6706" s="161"/>
    </row>
    <row r="6707" spans="70:70" x14ac:dyDescent="0.25">
      <c r="BR6707" s="161"/>
    </row>
    <row r="6708" spans="70:70" x14ac:dyDescent="0.25">
      <c r="BR6708" s="161"/>
    </row>
    <row r="6709" spans="70:70" x14ac:dyDescent="0.25">
      <c r="BR6709" s="161"/>
    </row>
    <row r="6710" spans="70:70" x14ac:dyDescent="0.25">
      <c r="BR6710" s="161"/>
    </row>
    <row r="6711" spans="70:70" x14ac:dyDescent="0.25">
      <c r="BR6711" s="161"/>
    </row>
    <row r="6712" spans="70:70" x14ac:dyDescent="0.25">
      <c r="BR6712" s="161"/>
    </row>
    <row r="6713" spans="70:70" x14ac:dyDescent="0.25">
      <c r="BR6713" s="161"/>
    </row>
    <row r="6714" spans="70:70" x14ac:dyDescent="0.25">
      <c r="BR6714" s="161"/>
    </row>
    <row r="6715" spans="70:70" x14ac:dyDescent="0.25">
      <c r="BR6715" s="161"/>
    </row>
    <row r="6716" spans="70:70" x14ac:dyDescent="0.25">
      <c r="BR6716" s="161"/>
    </row>
    <row r="6717" spans="70:70" x14ac:dyDescent="0.25">
      <c r="BR6717" s="161"/>
    </row>
    <row r="6718" spans="70:70" x14ac:dyDescent="0.25">
      <c r="BR6718" s="161"/>
    </row>
    <row r="6719" spans="70:70" x14ac:dyDescent="0.25">
      <c r="BR6719" s="161"/>
    </row>
    <row r="6720" spans="70:70" x14ac:dyDescent="0.25">
      <c r="BR6720" s="161"/>
    </row>
    <row r="6721" spans="70:70" x14ac:dyDescent="0.25">
      <c r="BR6721" s="161"/>
    </row>
    <row r="6722" spans="70:70" x14ac:dyDescent="0.25">
      <c r="BR6722" s="161"/>
    </row>
    <row r="6723" spans="70:70" x14ac:dyDescent="0.25">
      <c r="BR6723" s="161"/>
    </row>
    <row r="6724" spans="70:70" x14ac:dyDescent="0.25">
      <c r="BR6724" s="161"/>
    </row>
    <row r="6725" spans="70:70" x14ac:dyDescent="0.25">
      <c r="BR6725" s="161"/>
    </row>
    <row r="6726" spans="70:70" x14ac:dyDescent="0.25">
      <c r="BR6726" s="161"/>
    </row>
    <row r="6727" spans="70:70" x14ac:dyDescent="0.25">
      <c r="BR6727" s="161"/>
    </row>
    <row r="6728" spans="70:70" x14ac:dyDescent="0.25">
      <c r="BR6728" s="161"/>
    </row>
    <row r="6729" spans="70:70" x14ac:dyDescent="0.25">
      <c r="BR6729" s="161"/>
    </row>
    <row r="6730" spans="70:70" x14ac:dyDescent="0.25">
      <c r="BR6730" s="161"/>
    </row>
    <row r="6731" spans="70:70" x14ac:dyDescent="0.25">
      <c r="BR6731" s="161"/>
    </row>
    <row r="6732" spans="70:70" x14ac:dyDescent="0.25">
      <c r="BR6732" s="161"/>
    </row>
    <row r="6733" spans="70:70" x14ac:dyDescent="0.25">
      <c r="BR6733" s="161"/>
    </row>
    <row r="6734" spans="70:70" x14ac:dyDescent="0.25">
      <c r="BR6734" s="161"/>
    </row>
    <row r="6735" spans="70:70" x14ac:dyDescent="0.25">
      <c r="BR6735" s="161"/>
    </row>
    <row r="6736" spans="70:70" x14ac:dyDescent="0.25">
      <c r="BR6736" s="161"/>
    </row>
    <row r="6737" spans="70:70" x14ac:dyDescent="0.25">
      <c r="BR6737" s="161"/>
    </row>
    <row r="6738" spans="70:70" x14ac:dyDescent="0.25">
      <c r="BR6738" s="161"/>
    </row>
    <row r="6739" spans="70:70" x14ac:dyDescent="0.25">
      <c r="BR6739" s="161"/>
    </row>
    <row r="6740" spans="70:70" x14ac:dyDescent="0.25">
      <c r="BR6740" s="161"/>
    </row>
    <row r="6741" spans="70:70" x14ac:dyDescent="0.25">
      <c r="BR6741" s="161"/>
    </row>
    <row r="6742" spans="70:70" x14ac:dyDescent="0.25">
      <c r="BR6742" s="161"/>
    </row>
    <row r="6743" spans="70:70" x14ac:dyDescent="0.25">
      <c r="BR6743" s="161"/>
    </row>
    <row r="6744" spans="70:70" x14ac:dyDescent="0.25">
      <c r="BR6744" s="161"/>
    </row>
    <row r="6745" spans="70:70" x14ac:dyDescent="0.25">
      <c r="BR6745" s="161"/>
    </row>
    <row r="6746" spans="70:70" x14ac:dyDescent="0.25">
      <c r="BR6746" s="161"/>
    </row>
    <row r="6747" spans="70:70" x14ac:dyDescent="0.25">
      <c r="BR6747" s="161"/>
    </row>
    <row r="6748" spans="70:70" x14ac:dyDescent="0.25">
      <c r="BR6748" s="161"/>
    </row>
    <row r="6749" spans="70:70" x14ac:dyDescent="0.25">
      <c r="BR6749" s="161"/>
    </row>
    <row r="6750" spans="70:70" x14ac:dyDescent="0.25">
      <c r="BR6750" s="161"/>
    </row>
    <row r="6751" spans="70:70" x14ac:dyDescent="0.25">
      <c r="BR6751" s="161"/>
    </row>
    <row r="6752" spans="70:70" x14ac:dyDescent="0.25">
      <c r="BR6752" s="161"/>
    </row>
    <row r="6753" spans="70:70" x14ac:dyDescent="0.25">
      <c r="BR6753" s="161"/>
    </row>
    <row r="6754" spans="70:70" x14ac:dyDescent="0.25">
      <c r="BR6754" s="161"/>
    </row>
    <row r="6755" spans="70:70" x14ac:dyDescent="0.25">
      <c r="BR6755" s="161"/>
    </row>
    <row r="6756" spans="70:70" x14ac:dyDescent="0.25">
      <c r="BR6756" s="161"/>
    </row>
    <row r="6757" spans="70:70" x14ac:dyDescent="0.25">
      <c r="BR6757" s="161"/>
    </row>
    <row r="6758" spans="70:70" x14ac:dyDescent="0.25">
      <c r="BR6758" s="161"/>
    </row>
    <row r="6759" spans="70:70" x14ac:dyDescent="0.25">
      <c r="BR6759" s="161"/>
    </row>
    <row r="6760" spans="70:70" x14ac:dyDescent="0.25">
      <c r="BR6760" s="161"/>
    </row>
    <row r="6761" spans="70:70" x14ac:dyDescent="0.25">
      <c r="BR6761" s="161"/>
    </row>
    <row r="6762" spans="70:70" x14ac:dyDescent="0.25">
      <c r="BR6762" s="161"/>
    </row>
    <row r="6763" spans="70:70" x14ac:dyDescent="0.25">
      <c r="BR6763" s="161"/>
    </row>
    <row r="6764" spans="70:70" x14ac:dyDescent="0.25">
      <c r="BR6764" s="161"/>
    </row>
    <row r="6765" spans="70:70" x14ac:dyDescent="0.25">
      <c r="BR6765" s="161"/>
    </row>
    <row r="6766" spans="70:70" x14ac:dyDescent="0.25">
      <c r="BR6766" s="161"/>
    </row>
    <row r="6767" spans="70:70" x14ac:dyDescent="0.25">
      <c r="BR6767" s="161"/>
    </row>
    <row r="6768" spans="70:70" x14ac:dyDescent="0.25">
      <c r="BR6768" s="161"/>
    </row>
    <row r="6769" spans="70:70" x14ac:dyDescent="0.25">
      <c r="BR6769" s="161"/>
    </row>
    <row r="6770" spans="70:70" x14ac:dyDescent="0.25">
      <c r="BR6770" s="161"/>
    </row>
    <row r="6771" spans="70:70" x14ac:dyDescent="0.25">
      <c r="BR6771" s="161"/>
    </row>
    <row r="6772" spans="70:70" x14ac:dyDescent="0.25">
      <c r="BR6772" s="161"/>
    </row>
    <row r="6773" spans="70:70" x14ac:dyDescent="0.25">
      <c r="BR6773" s="161"/>
    </row>
    <row r="6774" spans="70:70" x14ac:dyDescent="0.25">
      <c r="BR6774" s="161"/>
    </row>
    <row r="6775" spans="70:70" x14ac:dyDescent="0.25">
      <c r="BR6775" s="161"/>
    </row>
    <row r="6776" spans="70:70" x14ac:dyDescent="0.25">
      <c r="BR6776" s="161"/>
    </row>
    <row r="6777" spans="70:70" x14ac:dyDescent="0.25">
      <c r="BR6777" s="161"/>
    </row>
    <row r="6778" spans="70:70" x14ac:dyDescent="0.25">
      <c r="BR6778" s="161"/>
    </row>
    <row r="6779" spans="70:70" x14ac:dyDescent="0.25">
      <c r="BR6779" s="161"/>
    </row>
    <row r="6780" spans="70:70" x14ac:dyDescent="0.25">
      <c r="BR6780" s="161"/>
    </row>
    <row r="6781" spans="70:70" x14ac:dyDescent="0.25">
      <c r="BR6781" s="161"/>
    </row>
    <row r="6782" spans="70:70" x14ac:dyDescent="0.25">
      <c r="BR6782" s="161"/>
    </row>
    <row r="6783" spans="70:70" x14ac:dyDescent="0.25">
      <c r="BR6783" s="161"/>
    </row>
    <row r="6784" spans="70:70" x14ac:dyDescent="0.25">
      <c r="BR6784" s="161"/>
    </row>
    <row r="6785" spans="70:70" x14ac:dyDescent="0.25">
      <c r="BR6785" s="161"/>
    </row>
    <row r="6786" spans="70:70" x14ac:dyDescent="0.25">
      <c r="BR6786" s="161"/>
    </row>
    <row r="6787" spans="70:70" x14ac:dyDescent="0.25">
      <c r="BR6787" s="161"/>
    </row>
    <row r="6788" spans="70:70" x14ac:dyDescent="0.25">
      <c r="BR6788" s="161"/>
    </row>
    <row r="6789" spans="70:70" x14ac:dyDescent="0.25">
      <c r="BR6789" s="161"/>
    </row>
    <row r="6790" spans="70:70" x14ac:dyDescent="0.25">
      <c r="BR6790" s="161"/>
    </row>
    <row r="6791" spans="70:70" x14ac:dyDescent="0.25">
      <c r="BR6791" s="161"/>
    </row>
    <row r="6792" spans="70:70" x14ac:dyDescent="0.25">
      <c r="BR6792" s="161"/>
    </row>
    <row r="6793" spans="70:70" x14ac:dyDescent="0.25">
      <c r="BR6793" s="161"/>
    </row>
    <row r="6794" spans="70:70" x14ac:dyDescent="0.25">
      <c r="BR6794" s="161"/>
    </row>
    <row r="6795" spans="70:70" x14ac:dyDescent="0.25">
      <c r="BR6795" s="161"/>
    </row>
    <row r="6796" spans="70:70" x14ac:dyDescent="0.25">
      <c r="BR6796" s="161"/>
    </row>
    <row r="6797" spans="70:70" x14ac:dyDescent="0.25">
      <c r="BR6797" s="161"/>
    </row>
    <row r="6798" spans="70:70" x14ac:dyDescent="0.25">
      <c r="BR6798" s="161"/>
    </row>
    <row r="6799" spans="70:70" x14ac:dyDescent="0.25">
      <c r="BR6799" s="161"/>
    </row>
    <row r="6800" spans="70:70" x14ac:dyDescent="0.25">
      <c r="BR6800" s="161"/>
    </row>
    <row r="6801" spans="70:70" x14ac:dyDescent="0.25">
      <c r="BR6801" s="161"/>
    </row>
    <row r="6802" spans="70:70" x14ac:dyDescent="0.25">
      <c r="BR6802" s="161"/>
    </row>
    <row r="6803" spans="70:70" x14ac:dyDescent="0.25">
      <c r="BR6803" s="161"/>
    </row>
    <row r="6804" spans="70:70" x14ac:dyDescent="0.25">
      <c r="BR6804" s="161"/>
    </row>
    <row r="6805" spans="70:70" x14ac:dyDescent="0.25">
      <c r="BR6805" s="161"/>
    </row>
    <row r="6806" spans="70:70" x14ac:dyDescent="0.25">
      <c r="BR6806" s="161"/>
    </row>
    <row r="6807" spans="70:70" x14ac:dyDescent="0.25">
      <c r="BR6807" s="161"/>
    </row>
    <row r="6808" spans="70:70" x14ac:dyDescent="0.25">
      <c r="BR6808" s="161"/>
    </row>
    <row r="6809" spans="70:70" x14ac:dyDescent="0.25">
      <c r="BR6809" s="161"/>
    </row>
    <row r="6810" spans="70:70" x14ac:dyDescent="0.25">
      <c r="BR6810" s="161"/>
    </row>
    <row r="6811" spans="70:70" x14ac:dyDescent="0.25">
      <c r="BR6811" s="161"/>
    </row>
    <row r="6812" spans="70:70" x14ac:dyDescent="0.25">
      <c r="BR6812" s="161"/>
    </row>
    <row r="6813" spans="70:70" x14ac:dyDescent="0.25">
      <c r="BR6813" s="161"/>
    </row>
    <row r="6814" spans="70:70" x14ac:dyDescent="0.25">
      <c r="BR6814" s="161"/>
    </row>
    <row r="6815" spans="70:70" x14ac:dyDescent="0.25">
      <c r="BR6815" s="161"/>
    </row>
    <row r="6816" spans="70:70" x14ac:dyDescent="0.25">
      <c r="BR6816" s="161"/>
    </row>
    <row r="6817" spans="70:70" x14ac:dyDescent="0.25">
      <c r="BR6817" s="161"/>
    </row>
    <row r="6818" spans="70:70" x14ac:dyDescent="0.25">
      <c r="BR6818" s="161"/>
    </row>
    <row r="6819" spans="70:70" x14ac:dyDescent="0.25">
      <c r="BR6819" s="161"/>
    </row>
    <row r="6820" spans="70:70" x14ac:dyDescent="0.25">
      <c r="BR6820" s="161"/>
    </row>
    <row r="6821" spans="70:70" x14ac:dyDescent="0.25">
      <c r="BR6821" s="161"/>
    </row>
    <row r="6822" spans="70:70" x14ac:dyDescent="0.25">
      <c r="BR6822" s="161"/>
    </row>
    <row r="6823" spans="70:70" x14ac:dyDescent="0.25">
      <c r="BR6823" s="161"/>
    </row>
    <row r="6824" spans="70:70" x14ac:dyDescent="0.25">
      <c r="BR6824" s="161"/>
    </row>
    <row r="6825" spans="70:70" x14ac:dyDescent="0.25">
      <c r="BR6825" s="161"/>
    </row>
    <row r="6826" spans="70:70" x14ac:dyDescent="0.25">
      <c r="BR6826" s="161"/>
    </row>
    <row r="6827" spans="70:70" x14ac:dyDescent="0.25">
      <c r="BR6827" s="161"/>
    </row>
    <row r="6828" spans="70:70" x14ac:dyDescent="0.25">
      <c r="BR6828" s="161"/>
    </row>
    <row r="6829" spans="70:70" x14ac:dyDescent="0.25">
      <c r="BR6829" s="161"/>
    </row>
    <row r="6830" spans="70:70" x14ac:dyDescent="0.25">
      <c r="BR6830" s="161"/>
    </row>
    <row r="6831" spans="70:70" x14ac:dyDescent="0.25">
      <c r="BR6831" s="161"/>
    </row>
    <row r="6832" spans="70:70" x14ac:dyDescent="0.25">
      <c r="BR6832" s="161"/>
    </row>
    <row r="6833" spans="70:70" x14ac:dyDescent="0.25">
      <c r="BR6833" s="161"/>
    </row>
    <row r="6834" spans="70:70" x14ac:dyDescent="0.25">
      <c r="BR6834" s="161"/>
    </row>
    <row r="6835" spans="70:70" x14ac:dyDescent="0.25">
      <c r="BR6835" s="161"/>
    </row>
    <row r="6836" spans="70:70" x14ac:dyDescent="0.25">
      <c r="BR6836" s="161"/>
    </row>
    <row r="6837" spans="70:70" x14ac:dyDescent="0.25">
      <c r="BR6837" s="161"/>
    </row>
    <row r="6838" spans="70:70" x14ac:dyDescent="0.25">
      <c r="BR6838" s="161"/>
    </row>
    <row r="6839" spans="70:70" x14ac:dyDescent="0.25">
      <c r="BR6839" s="161"/>
    </row>
    <row r="6840" spans="70:70" x14ac:dyDescent="0.25">
      <c r="BR6840" s="161"/>
    </row>
    <row r="6841" spans="70:70" x14ac:dyDescent="0.25">
      <c r="BR6841" s="161"/>
    </row>
    <row r="6842" spans="70:70" x14ac:dyDescent="0.25">
      <c r="BR6842" s="161"/>
    </row>
    <row r="6843" spans="70:70" x14ac:dyDescent="0.25">
      <c r="BR6843" s="161"/>
    </row>
    <row r="6844" spans="70:70" x14ac:dyDescent="0.25">
      <c r="BR6844" s="161"/>
    </row>
    <row r="6845" spans="70:70" x14ac:dyDescent="0.25">
      <c r="BR6845" s="161"/>
    </row>
    <row r="6846" spans="70:70" x14ac:dyDescent="0.25">
      <c r="BR6846" s="161"/>
    </row>
    <row r="6847" spans="70:70" x14ac:dyDescent="0.25">
      <c r="BR6847" s="161"/>
    </row>
    <row r="6848" spans="70:70" x14ac:dyDescent="0.25">
      <c r="BR6848" s="161"/>
    </row>
    <row r="6849" spans="70:70" x14ac:dyDescent="0.25">
      <c r="BR6849" s="161"/>
    </row>
    <row r="6850" spans="70:70" x14ac:dyDescent="0.25">
      <c r="BR6850" s="161"/>
    </row>
    <row r="6851" spans="70:70" x14ac:dyDescent="0.25">
      <c r="BR6851" s="161"/>
    </row>
    <row r="6852" spans="70:70" x14ac:dyDescent="0.25">
      <c r="BR6852" s="161"/>
    </row>
    <row r="6853" spans="70:70" x14ac:dyDescent="0.25">
      <c r="BR6853" s="161"/>
    </row>
    <row r="6854" spans="70:70" x14ac:dyDescent="0.25">
      <c r="BR6854" s="161"/>
    </row>
    <row r="6855" spans="70:70" x14ac:dyDescent="0.25">
      <c r="BR6855" s="161"/>
    </row>
    <row r="6856" spans="70:70" x14ac:dyDescent="0.25">
      <c r="BR6856" s="161"/>
    </row>
    <row r="6857" spans="70:70" x14ac:dyDescent="0.25">
      <c r="BR6857" s="161"/>
    </row>
    <row r="6858" spans="70:70" x14ac:dyDescent="0.25">
      <c r="BR6858" s="161"/>
    </row>
    <row r="6859" spans="70:70" x14ac:dyDescent="0.25">
      <c r="BR6859" s="161"/>
    </row>
    <row r="6860" spans="70:70" x14ac:dyDescent="0.25">
      <c r="BR6860" s="161"/>
    </row>
    <row r="6861" spans="70:70" x14ac:dyDescent="0.25">
      <c r="BR6861" s="161"/>
    </row>
    <row r="6862" spans="70:70" x14ac:dyDescent="0.25">
      <c r="BR6862" s="161"/>
    </row>
    <row r="6863" spans="70:70" x14ac:dyDescent="0.25">
      <c r="BR6863" s="161"/>
    </row>
    <row r="6864" spans="70:70" x14ac:dyDescent="0.25">
      <c r="BR6864" s="161"/>
    </row>
    <row r="6865" spans="70:70" x14ac:dyDescent="0.25">
      <c r="BR6865" s="161"/>
    </row>
    <row r="6866" spans="70:70" x14ac:dyDescent="0.25">
      <c r="BR6866" s="161"/>
    </row>
    <row r="6867" spans="70:70" x14ac:dyDescent="0.25">
      <c r="BR6867" s="161"/>
    </row>
    <row r="6868" spans="70:70" x14ac:dyDescent="0.25">
      <c r="BR6868" s="161"/>
    </row>
    <row r="6869" spans="70:70" x14ac:dyDescent="0.25">
      <c r="BR6869" s="161"/>
    </row>
    <row r="6870" spans="70:70" x14ac:dyDescent="0.25">
      <c r="BR6870" s="161"/>
    </row>
    <row r="6871" spans="70:70" x14ac:dyDescent="0.25">
      <c r="BR6871" s="161"/>
    </row>
    <row r="6872" spans="70:70" x14ac:dyDescent="0.25">
      <c r="BR6872" s="161"/>
    </row>
    <row r="6873" spans="70:70" x14ac:dyDescent="0.25">
      <c r="BR6873" s="161"/>
    </row>
    <row r="6874" spans="70:70" x14ac:dyDescent="0.25">
      <c r="BR6874" s="161"/>
    </row>
    <row r="6875" spans="70:70" x14ac:dyDescent="0.25">
      <c r="BR6875" s="161"/>
    </row>
    <row r="6876" spans="70:70" x14ac:dyDescent="0.25">
      <c r="BR6876" s="161"/>
    </row>
    <row r="6877" spans="70:70" x14ac:dyDescent="0.25">
      <c r="BR6877" s="161"/>
    </row>
    <row r="6878" spans="70:70" x14ac:dyDescent="0.25">
      <c r="BR6878" s="161"/>
    </row>
    <row r="6879" spans="70:70" x14ac:dyDescent="0.25">
      <c r="BR6879" s="161"/>
    </row>
    <row r="6880" spans="70:70" x14ac:dyDescent="0.25">
      <c r="BR6880" s="161"/>
    </row>
    <row r="6881" spans="70:70" x14ac:dyDescent="0.25">
      <c r="BR6881" s="161"/>
    </row>
    <row r="6882" spans="70:70" x14ac:dyDescent="0.25">
      <c r="BR6882" s="161"/>
    </row>
    <row r="6883" spans="70:70" x14ac:dyDescent="0.25">
      <c r="BR6883" s="161"/>
    </row>
    <row r="6884" spans="70:70" x14ac:dyDescent="0.25">
      <c r="BR6884" s="161"/>
    </row>
    <row r="6885" spans="70:70" x14ac:dyDescent="0.25">
      <c r="BR6885" s="161"/>
    </row>
    <row r="6886" spans="70:70" x14ac:dyDescent="0.25">
      <c r="BR6886" s="161"/>
    </row>
    <row r="6887" spans="70:70" x14ac:dyDescent="0.25">
      <c r="BR6887" s="161"/>
    </row>
    <row r="6888" spans="70:70" x14ac:dyDescent="0.25">
      <c r="BR6888" s="161"/>
    </row>
    <row r="6889" spans="70:70" x14ac:dyDescent="0.25">
      <c r="BR6889" s="161"/>
    </row>
    <row r="6890" spans="70:70" x14ac:dyDescent="0.25">
      <c r="BR6890" s="161"/>
    </row>
    <row r="6891" spans="70:70" x14ac:dyDescent="0.25">
      <c r="BR6891" s="161"/>
    </row>
    <row r="6892" spans="70:70" x14ac:dyDescent="0.25">
      <c r="BR6892" s="161"/>
    </row>
    <row r="6893" spans="70:70" x14ac:dyDescent="0.25">
      <c r="BR6893" s="161"/>
    </row>
    <row r="6894" spans="70:70" x14ac:dyDescent="0.25">
      <c r="BR6894" s="161"/>
    </row>
    <row r="6895" spans="70:70" x14ac:dyDescent="0.25">
      <c r="BR6895" s="161"/>
    </row>
    <row r="6896" spans="70:70" x14ac:dyDescent="0.25">
      <c r="BR6896" s="161"/>
    </row>
    <row r="6897" spans="70:70" x14ac:dyDescent="0.25">
      <c r="BR6897" s="161"/>
    </row>
    <row r="6898" spans="70:70" x14ac:dyDescent="0.25">
      <c r="BR6898" s="161"/>
    </row>
    <row r="6899" spans="70:70" x14ac:dyDescent="0.25">
      <c r="BR6899" s="161"/>
    </row>
    <row r="6900" spans="70:70" x14ac:dyDescent="0.25">
      <c r="BR6900" s="161"/>
    </row>
    <row r="6901" spans="70:70" x14ac:dyDescent="0.25">
      <c r="BR6901" s="161"/>
    </row>
    <row r="6902" spans="70:70" x14ac:dyDescent="0.25">
      <c r="BR6902" s="161"/>
    </row>
    <row r="6903" spans="70:70" x14ac:dyDescent="0.25">
      <c r="BR6903" s="161"/>
    </row>
    <row r="6904" spans="70:70" x14ac:dyDescent="0.25">
      <c r="BR6904" s="161"/>
    </row>
    <row r="6905" spans="70:70" x14ac:dyDescent="0.25">
      <c r="BR6905" s="161"/>
    </row>
    <row r="6906" spans="70:70" x14ac:dyDescent="0.25">
      <c r="BR6906" s="161"/>
    </row>
    <row r="6907" spans="70:70" x14ac:dyDescent="0.25">
      <c r="BR6907" s="161"/>
    </row>
    <row r="6908" spans="70:70" x14ac:dyDescent="0.25">
      <c r="BR6908" s="161"/>
    </row>
    <row r="6909" spans="70:70" x14ac:dyDescent="0.25">
      <c r="BR6909" s="161"/>
    </row>
    <row r="6910" spans="70:70" x14ac:dyDescent="0.25">
      <c r="BR6910" s="161"/>
    </row>
    <row r="6911" spans="70:70" x14ac:dyDescent="0.25">
      <c r="BR6911" s="161"/>
    </row>
    <row r="6912" spans="70:70" x14ac:dyDescent="0.25">
      <c r="BR6912" s="161"/>
    </row>
    <row r="6913" spans="70:70" x14ac:dyDescent="0.25">
      <c r="BR6913" s="161"/>
    </row>
    <row r="6914" spans="70:70" x14ac:dyDescent="0.25">
      <c r="BR6914" s="161"/>
    </row>
    <row r="6915" spans="70:70" x14ac:dyDescent="0.25">
      <c r="BR6915" s="161"/>
    </row>
    <row r="6916" spans="70:70" x14ac:dyDescent="0.25">
      <c r="BR6916" s="161"/>
    </row>
    <row r="6917" spans="70:70" x14ac:dyDescent="0.25">
      <c r="BR6917" s="161"/>
    </row>
    <row r="6918" spans="70:70" x14ac:dyDescent="0.25">
      <c r="BR6918" s="161"/>
    </row>
    <row r="6919" spans="70:70" x14ac:dyDescent="0.25">
      <c r="BR6919" s="161"/>
    </row>
    <row r="6920" spans="70:70" x14ac:dyDescent="0.25">
      <c r="BR6920" s="161"/>
    </row>
    <row r="6921" spans="70:70" x14ac:dyDescent="0.25">
      <c r="BR6921" s="161"/>
    </row>
    <row r="6922" spans="70:70" x14ac:dyDescent="0.25">
      <c r="BR6922" s="161"/>
    </row>
    <row r="6923" spans="70:70" x14ac:dyDescent="0.25">
      <c r="BR6923" s="161"/>
    </row>
    <row r="6924" spans="70:70" x14ac:dyDescent="0.25">
      <c r="BR6924" s="161"/>
    </row>
    <row r="6925" spans="70:70" x14ac:dyDescent="0.25">
      <c r="BR6925" s="161"/>
    </row>
    <row r="6926" spans="70:70" x14ac:dyDescent="0.25">
      <c r="BR6926" s="161"/>
    </row>
    <row r="6927" spans="70:70" x14ac:dyDescent="0.25">
      <c r="BR6927" s="161"/>
    </row>
    <row r="6928" spans="70:70" x14ac:dyDescent="0.25">
      <c r="BR6928" s="161"/>
    </row>
    <row r="6929" spans="70:70" x14ac:dyDescent="0.25">
      <c r="BR6929" s="161"/>
    </row>
    <row r="6930" spans="70:70" x14ac:dyDescent="0.25">
      <c r="BR6930" s="161"/>
    </row>
    <row r="6931" spans="70:70" x14ac:dyDescent="0.25">
      <c r="BR6931" s="161"/>
    </row>
    <row r="6932" spans="70:70" x14ac:dyDescent="0.25">
      <c r="BR6932" s="161"/>
    </row>
    <row r="6933" spans="70:70" x14ac:dyDescent="0.25">
      <c r="BR6933" s="161"/>
    </row>
    <row r="6934" spans="70:70" x14ac:dyDescent="0.25">
      <c r="BR6934" s="161"/>
    </row>
    <row r="6935" spans="70:70" x14ac:dyDescent="0.25">
      <c r="BR6935" s="161"/>
    </row>
    <row r="6936" spans="70:70" x14ac:dyDescent="0.25">
      <c r="BR6936" s="161"/>
    </row>
    <row r="6937" spans="70:70" x14ac:dyDescent="0.25">
      <c r="BR6937" s="161"/>
    </row>
    <row r="6938" spans="70:70" x14ac:dyDescent="0.25">
      <c r="BR6938" s="161"/>
    </row>
    <row r="6939" spans="70:70" x14ac:dyDescent="0.25">
      <c r="BR6939" s="161"/>
    </row>
    <row r="6940" spans="70:70" x14ac:dyDescent="0.25">
      <c r="BR6940" s="161"/>
    </row>
    <row r="6941" spans="70:70" x14ac:dyDescent="0.25">
      <c r="BR6941" s="161"/>
    </row>
    <row r="6942" spans="70:70" x14ac:dyDescent="0.25">
      <c r="BR6942" s="161"/>
    </row>
    <row r="6943" spans="70:70" x14ac:dyDescent="0.25">
      <c r="BR6943" s="161"/>
    </row>
    <row r="6944" spans="70:70" x14ac:dyDescent="0.25">
      <c r="BR6944" s="161"/>
    </row>
    <row r="6945" spans="70:70" x14ac:dyDescent="0.25">
      <c r="BR6945" s="161"/>
    </row>
    <row r="6946" spans="70:70" x14ac:dyDescent="0.25">
      <c r="BR6946" s="161"/>
    </row>
    <row r="6947" spans="70:70" x14ac:dyDescent="0.25">
      <c r="BR6947" s="161"/>
    </row>
    <row r="6948" spans="70:70" x14ac:dyDescent="0.25">
      <c r="BR6948" s="161"/>
    </row>
    <row r="6949" spans="70:70" x14ac:dyDescent="0.25">
      <c r="BR6949" s="161"/>
    </row>
    <row r="6950" spans="70:70" x14ac:dyDescent="0.25">
      <c r="BR6950" s="161"/>
    </row>
    <row r="6951" spans="70:70" x14ac:dyDescent="0.25">
      <c r="BR6951" s="161"/>
    </row>
    <row r="6952" spans="70:70" x14ac:dyDescent="0.25">
      <c r="BR6952" s="161"/>
    </row>
    <row r="6953" spans="70:70" x14ac:dyDescent="0.25">
      <c r="BR6953" s="161"/>
    </row>
    <row r="6954" spans="70:70" x14ac:dyDescent="0.25">
      <c r="BR6954" s="161"/>
    </row>
    <row r="6955" spans="70:70" x14ac:dyDescent="0.25">
      <c r="BR6955" s="161"/>
    </row>
    <row r="6956" spans="70:70" x14ac:dyDescent="0.25">
      <c r="BR6956" s="161"/>
    </row>
    <row r="6957" spans="70:70" x14ac:dyDescent="0.25">
      <c r="BR6957" s="161"/>
    </row>
    <row r="6958" spans="70:70" x14ac:dyDescent="0.25">
      <c r="BR6958" s="161"/>
    </row>
    <row r="6959" spans="70:70" x14ac:dyDescent="0.25">
      <c r="BR6959" s="161"/>
    </row>
    <row r="6960" spans="70:70" x14ac:dyDescent="0.25">
      <c r="BR6960" s="161"/>
    </row>
    <row r="6961" spans="70:70" x14ac:dyDescent="0.25">
      <c r="BR6961" s="161"/>
    </row>
    <row r="6962" spans="70:70" x14ac:dyDescent="0.25">
      <c r="BR6962" s="161"/>
    </row>
    <row r="6963" spans="70:70" x14ac:dyDescent="0.25">
      <c r="BR6963" s="161"/>
    </row>
    <row r="6964" spans="70:70" x14ac:dyDescent="0.25">
      <c r="BR6964" s="161"/>
    </row>
    <row r="6965" spans="70:70" x14ac:dyDescent="0.25">
      <c r="BR6965" s="161"/>
    </row>
    <row r="6966" spans="70:70" x14ac:dyDescent="0.25">
      <c r="BR6966" s="161"/>
    </row>
    <row r="6967" spans="70:70" x14ac:dyDescent="0.25">
      <c r="BR6967" s="161"/>
    </row>
    <row r="6968" spans="70:70" x14ac:dyDescent="0.25">
      <c r="BR6968" s="161"/>
    </row>
    <row r="6969" spans="70:70" x14ac:dyDescent="0.25">
      <c r="BR6969" s="161"/>
    </row>
    <row r="6970" spans="70:70" x14ac:dyDescent="0.25">
      <c r="BR6970" s="161"/>
    </row>
    <row r="6971" spans="70:70" x14ac:dyDescent="0.25">
      <c r="BR6971" s="161"/>
    </row>
    <row r="6972" spans="70:70" x14ac:dyDescent="0.25">
      <c r="BR6972" s="161"/>
    </row>
    <row r="6973" spans="70:70" x14ac:dyDescent="0.25">
      <c r="BR6973" s="161"/>
    </row>
    <row r="6974" spans="70:70" x14ac:dyDescent="0.25">
      <c r="BR6974" s="161"/>
    </row>
    <row r="6975" spans="70:70" x14ac:dyDescent="0.25">
      <c r="BR6975" s="161"/>
    </row>
    <row r="6976" spans="70:70" x14ac:dyDescent="0.25">
      <c r="BR6976" s="161"/>
    </row>
    <row r="6977" spans="70:70" x14ac:dyDescent="0.25">
      <c r="BR6977" s="161"/>
    </row>
    <row r="6978" spans="70:70" x14ac:dyDescent="0.25">
      <c r="BR6978" s="161"/>
    </row>
    <row r="6979" spans="70:70" x14ac:dyDescent="0.25">
      <c r="BR6979" s="161"/>
    </row>
    <row r="6980" spans="70:70" x14ac:dyDescent="0.25">
      <c r="BR6980" s="161"/>
    </row>
    <row r="6981" spans="70:70" x14ac:dyDescent="0.25">
      <c r="BR6981" s="161"/>
    </row>
    <row r="6982" spans="70:70" x14ac:dyDescent="0.25">
      <c r="BR6982" s="161"/>
    </row>
    <row r="6983" spans="70:70" x14ac:dyDescent="0.25">
      <c r="BR6983" s="161"/>
    </row>
    <row r="6984" spans="70:70" x14ac:dyDescent="0.25">
      <c r="BR6984" s="161"/>
    </row>
    <row r="6985" spans="70:70" x14ac:dyDescent="0.25">
      <c r="BR6985" s="161"/>
    </row>
    <row r="6986" spans="70:70" x14ac:dyDescent="0.25">
      <c r="BR6986" s="161"/>
    </row>
    <row r="6987" spans="70:70" x14ac:dyDescent="0.25">
      <c r="BR6987" s="161"/>
    </row>
    <row r="6988" spans="70:70" x14ac:dyDescent="0.25">
      <c r="BR6988" s="161"/>
    </row>
    <row r="6989" spans="70:70" x14ac:dyDescent="0.25">
      <c r="BR6989" s="161"/>
    </row>
    <row r="6990" spans="70:70" x14ac:dyDescent="0.25">
      <c r="BR6990" s="161"/>
    </row>
    <row r="6991" spans="70:70" x14ac:dyDescent="0.25">
      <c r="BR6991" s="161"/>
    </row>
    <row r="6992" spans="70:70" x14ac:dyDescent="0.25">
      <c r="BR6992" s="161"/>
    </row>
    <row r="6993" spans="70:70" x14ac:dyDescent="0.25">
      <c r="BR6993" s="161"/>
    </row>
    <row r="6994" spans="70:70" x14ac:dyDescent="0.25">
      <c r="BR6994" s="161"/>
    </row>
    <row r="6995" spans="70:70" x14ac:dyDescent="0.25">
      <c r="BR6995" s="161"/>
    </row>
    <row r="6996" spans="70:70" x14ac:dyDescent="0.25">
      <c r="BR6996" s="161"/>
    </row>
    <row r="6997" spans="70:70" x14ac:dyDescent="0.25">
      <c r="BR6997" s="161"/>
    </row>
    <row r="6998" spans="70:70" x14ac:dyDescent="0.25">
      <c r="BR6998" s="161"/>
    </row>
    <row r="6999" spans="70:70" x14ac:dyDescent="0.25">
      <c r="BR6999" s="161"/>
    </row>
    <row r="7000" spans="70:70" x14ac:dyDescent="0.25">
      <c r="BR7000" s="161"/>
    </row>
    <row r="7001" spans="70:70" x14ac:dyDescent="0.25">
      <c r="BR7001" s="161"/>
    </row>
    <row r="7002" spans="70:70" x14ac:dyDescent="0.25">
      <c r="BR7002" s="161"/>
    </row>
    <row r="7003" spans="70:70" x14ac:dyDescent="0.25">
      <c r="BR7003" s="161"/>
    </row>
    <row r="7004" spans="70:70" x14ac:dyDescent="0.25">
      <c r="BR7004" s="161"/>
    </row>
    <row r="7005" spans="70:70" x14ac:dyDescent="0.25">
      <c r="BR7005" s="161"/>
    </row>
    <row r="7006" spans="70:70" x14ac:dyDescent="0.25">
      <c r="BR7006" s="161"/>
    </row>
    <row r="7007" spans="70:70" x14ac:dyDescent="0.25">
      <c r="BR7007" s="161"/>
    </row>
    <row r="7008" spans="70:70" x14ac:dyDescent="0.25">
      <c r="BR7008" s="161"/>
    </row>
    <row r="7009" spans="70:70" x14ac:dyDescent="0.25">
      <c r="BR7009" s="161"/>
    </row>
    <row r="7010" spans="70:70" x14ac:dyDescent="0.25">
      <c r="BR7010" s="161"/>
    </row>
    <row r="7011" spans="70:70" x14ac:dyDescent="0.25">
      <c r="BR7011" s="161"/>
    </row>
    <row r="7012" spans="70:70" x14ac:dyDescent="0.25">
      <c r="BR7012" s="161"/>
    </row>
    <row r="7013" spans="70:70" x14ac:dyDescent="0.25">
      <c r="BR7013" s="161"/>
    </row>
    <row r="7014" spans="70:70" x14ac:dyDescent="0.25">
      <c r="BR7014" s="161"/>
    </row>
    <row r="7015" spans="70:70" x14ac:dyDescent="0.25">
      <c r="BR7015" s="161"/>
    </row>
    <row r="7016" spans="70:70" x14ac:dyDescent="0.25">
      <c r="BR7016" s="161"/>
    </row>
    <row r="7017" spans="70:70" x14ac:dyDescent="0.25">
      <c r="BR7017" s="161"/>
    </row>
    <row r="7018" spans="70:70" x14ac:dyDescent="0.25">
      <c r="BR7018" s="161"/>
    </row>
    <row r="7019" spans="70:70" x14ac:dyDescent="0.25">
      <c r="BR7019" s="161"/>
    </row>
    <row r="7020" spans="70:70" x14ac:dyDescent="0.25">
      <c r="BR7020" s="161"/>
    </row>
    <row r="7021" spans="70:70" x14ac:dyDescent="0.25">
      <c r="BR7021" s="161"/>
    </row>
    <row r="7022" spans="70:70" x14ac:dyDescent="0.25">
      <c r="BR7022" s="161"/>
    </row>
    <row r="7023" spans="70:70" x14ac:dyDescent="0.25">
      <c r="BR7023" s="161"/>
    </row>
    <row r="7024" spans="70:70" x14ac:dyDescent="0.25">
      <c r="BR7024" s="161"/>
    </row>
    <row r="7025" spans="70:70" x14ac:dyDescent="0.25">
      <c r="BR7025" s="161"/>
    </row>
    <row r="7026" spans="70:70" x14ac:dyDescent="0.25">
      <c r="BR7026" s="161"/>
    </row>
    <row r="7027" spans="70:70" x14ac:dyDescent="0.25">
      <c r="BR7027" s="161"/>
    </row>
    <row r="7028" spans="70:70" x14ac:dyDescent="0.25">
      <c r="BR7028" s="161"/>
    </row>
    <row r="7029" spans="70:70" x14ac:dyDescent="0.25">
      <c r="BR7029" s="161"/>
    </row>
    <row r="7030" spans="70:70" x14ac:dyDescent="0.25">
      <c r="BR7030" s="161"/>
    </row>
    <row r="7031" spans="70:70" x14ac:dyDescent="0.25">
      <c r="BR7031" s="161"/>
    </row>
    <row r="7032" spans="70:70" x14ac:dyDescent="0.25">
      <c r="BR7032" s="161"/>
    </row>
    <row r="7033" spans="70:70" x14ac:dyDescent="0.25">
      <c r="BR7033" s="161"/>
    </row>
    <row r="7034" spans="70:70" x14ac:dyDescent="0.25">
      <c r="BR7034" s="161"/>
    </row>
    <row r="7035" spans="70:70" x14ac:dyDescent="0.25">
      <c r="BR7035" s="161"/>
    </row>
    <row r="7036" spans="70:70" x14ac:dyDescent="0.25">
      <c r="BR7036" s="161"/>
    </row>
    <row r="7037" spans="70:70" x14ac:dyDescent="0.25">
      <c r="BR7037" s="161"/>
    </row>
    <row r="7038" spans="70:70" x14ac:dyDescent="0.25">
      <c r="BR7038" s="161"/>
    </row>
    <row r="7039" spans="70:70" x14ac:dyDescent="0.25">
      <c r="BR7039" s="161"/>
    </row>
    <row r="7040" spans="70:70" x14ac:dyDescent="0.25">
      <c r="BR7040" s="161"/>
    </row>
    <row r="7041" spans="70:70" x14ac:dyDescent="0.25">
      <c r="BR7041" s="161"/>
    </row>
    <row r="7042" spans="70:70" x14ac:dyDescent="0.25">
      <c r="BR7042" s="161"/>
    </row>
    <row r="7043" spans="70:70" x14ac:dyDescent="0.25">
      <c r="BR7043" s="161"/>
    </row>
    <row r="7044" spans="70:70" x14ac:dyDescent="0.25">
      <c r="BR7044" s="161"/>
    </row>
    <row r="7045" spans="70:70" x14ac:dyDescent="0.25">
      <c r="BR7045" s="161"/>
    </row>
    <row r="7046" spans="70:70" x14ac:dyDescent="0.25">
      <c r="BR7046" s="161"/>
    </row>
    <row r="7047" spans="70:70" x14ac:dyDescent="0.25">
      <c r="BR7047" s="161"/>
    </row>
    <row r="7048" spans="70:70" x14ac:dyDescent="0.25">
      <c r="BR7048" s="161"/>
    </row>
    <row r="7049" spans="70:70" x14ac:dyDescent="0.25">
      <c r="BR7049" s="161"/>
    </row>
    <row r="7050" spans="70:70" x14ac:dyDescent="0.25">
      <c r="BR7050" s="161"/>
    </row>
    <row r="7051" spans="70:70" x14ac:dyDescent="0.25">
      <c r="BR7051" s="161"/>
    </row>
    <row r="7052" spans="70:70" x14ac:dyDescent="0.25">
      <c r="BR7052" s="161"/>
    </row>
    <row r="7053" spans="70:70" x14ac:dyDescent="0.25">
      <c r="BR7053" s="161"/>
    </row>
    <row r="7054" spans="70:70" x14ac:dyDescent="0.25">
      <c r="BR7054" s="161"/>
    </row>
    <row r="7055" spans="70:70" x14ac:dyDescent="0.25">
      <c r="BR7055" s="161"/>
    </row>
    <row r="7056" spans="70:70" x14ac:dyDescent="0.25">
      <c r="BR7056" s="161"/>
    </row>
    <row r="7057" spans="70:70" x14ac:dyDescent="0.25">
      <c r="BR7057" s="161"/>
    </row>
    <row r="7058" spans="70:70" x14ac:dyDescent="0.25">
      <c r="BR7058" s="161"/>
    </row>
    <row r="7059" spans="70:70" x14ac:dyDescent="0.25">
      <c r="BR7059" s="161"/>
    </row>
    <row r="7060" spans="70:70" x14ac:dyDescent="0.25">
      <c r="BR7060" s="161"/>
    </row>
    <row r="7061" spans="70:70" x14ac:dyDescent="0.25">
      <c r="BR7061" s="161"/>
    </row>
    <row r="7062" spans="70:70" x14ac:dyDescent="0.25">
      <c r="BR7062" s="161"/>
    </row>
    <row r="7063" spans="70:70" x14ac:dyDescent="0.25">
      <c r="BR7063" s="161"/>
    </row>
    <row r="7064" spans="70:70" x14ac:dyDescent="0.25">
      <c r="BR7064" s="161"/>
    </row>
    <row r="7065" spans="70:70" x14ac:dyDescent="0.25">
      <c r="BR7065" s="161"/>
    </row>
    <row r="7066" spans="70:70" x14ac:dyDescent="0.25">
      <c r="BR7066" s="161"/>
    </row>
    <row r="7067" spans="70:70" x14ac:dyDescent="0.25">
      <c r="BR7067" s="161"/>
    </row>
    <row r="7068" spans="70:70" x14ac:dyDescent="0.25">
      <c r="BR7068" s="161"/>
    </row>
    <row r="7069" spans="70:70" x14ac:dyDescent="0.25">
      <c r="BR7069" s="161"/>
    </row>
    <row r="7070" spans="70:70" x14ac:dyDescent="0.25">
      <c r="BR7070" s="161"/>
    </row>
    <row r="7071" spans="70:70" x14ac:dyDescent="0.25">
      <c r="BR7071" s="161"/>
    </row>
    <row r="7072" spans="70:70" x14ac:dyDescent="0.25">
      <c r="BR7072" s="161"/>
    </row>
    <row r="7073" spans="70:70" x14ac:dyDescent="0.25">
      <c r="BR7073" s="161"/>
    </row>
    <row r="7074" spans="70:70" x14ac:dyDescent="0.25">
      <c r="BR7074" s="161"/>
    </row>
    <row r="7075" spans="70:70" x14ac:dyDescent="0.25">
      <c r="BR7075" s="161"/>
    </row>
    <row r="7076" spans="70:70" x14ac:dyDescent="0.25">
      <c r="BR7076" s="161"/>
    </row>
    <row r="7077" spans="70:70" x14ac:dyDescent="0.25">
      <c r="BR7077" s="161"/>
    </row>
    <row r="7078" spans="70:70" x14ac:dyDescent="0.25">
      <c r="BR7078" s="161"/>
    </row>
    <row r="7079" spans="70:70" x14ac:dyDescent="0.25">
      <c r="BR7079" s="161"/>
    </row>
    <row r="7080" spans="70:70" x14ac:dyDescent="0.25">
      <c r="BR7080" s="161"/>
    </row>
    <row r="7081" spans="70:70" x14ac:dyDescent="0.25">
      <c r="BR7081" s="161"/>
    </row>
    <row r="7082" spans="70:70" x14ac:dyDescent="0.25">
      <c r="BR7082" s="161"/>
    </row>
    <row r="7083" spans="70:70" x14ac:dyDescent="0.25">
      <c r="BR7083" s="161"/>
    </row>
    <row r="7084" spans="70:70" x14ac:dyDescent="0.25">
      <c r="BR7084" s="161"/>
    </row>
    <row r="7085" spans="70:70" x14ac:dyDescent="0.25">
      <c r="BR7085" s="161"/>
    </row>
    <row r="7086" spans="70:70" x14ac:dyDescent="0.25">
      <c r="BR7086" s="161"/>
    </row>
    <row r="7087" spans="70:70" x14ac:dyDescent="0.25">
      <c r="BR7087" s="161"/>
    </row>
    <row r="7088" spans="70:70" x14ac:dyDescent="0.25">
      <c r="BR7088" s="161"/>
    </row>
    <row r="7089" spans="70:70" x14ac:dyDescent="0.25">
      <c r="BR7089" s="161"/>
    </row>
    <row r="7090" spans="70:70" x14ac:dyDescent="0.25">
      <c r="BR7090" s="161"/>
    </row>
    <row r="7091" spans="70:70" x14ac:dyDescent="0.25">
      <c r="BR7091" s="161"/>
    </row>
    <row r="7092" spans="70:70" x14ac:dyDescent="0.25">
      <c r="BR7092" s="161"/>
    </row>
    <row r="7093" spans="70:70" x14ac:dyDescent="0.25">
      <c r="BR7093" s="161"/>
    </row>
    <row r="7094" spans="70:70" x14ac:dyDescent="0.25">
      <c r="BR7094" s="161"/>
    </row>
    <row r="7095" spans="70:70" x14ac:dyDescent="0.25">
      <c r="BR7095" s="161"/>
    </row>
    <row r="7096" spans="70:70" x14ac:dyDescent="0.25">
      <c r="BR7096" s="161"/>
    </row>
    <row r="7097" spans="70:70" x14ac:dyDescent="0.25">
      <c r="BR7097" s="161"/>
    </row>
    <row r="7098" spans="70:70" x14ac:dyDescent="0.25">
      <c r="BR7098" s="161"/>
    </row>
    <row r="7099" spans="70:70" x14ac:dyDescent="0.25">
      <c r="BR7099" s="161"/>
    </row>
    <row r="7100" spans="70:70" x14ac:dyDescent="0.25">
      <c r="BR7100" s="161"/>
    </row>
    <row r="7101" spans="70:70" x14ac:dyDescent="0.25">
      <c r="BR7101" s="161"/>
    </row>
    <row r="7102" spans="70:70" x14ac:dyDescent="0.25">
      <c r="BR7102" s="161"/>
    </row>
    <row r="7103" spans="70:70" x14ac:dyDescent="0.25">
      <c r="BR7103" s="161"/>
    </row>
    <row r="7104" spans="70:70" x14ac:dyDescent="0.25">
      <c r="BR7104" s="161"/>
    </row>
    <row r="7105" spans="70:70" x14ac:dyDescent="0.25">
      <c r="BR7105" s="161"/>
    </row>
    <row r="7106" spans="70:70" x14ac:dyDescent="0.25">
      <c r="BR7106" s="161"/>
    </row>
    <row r="7107" spans="70:70" x14ac:dyDescent="0.25">
      <c r="BR7107" s="161"/>
    </row>
    <row r="7108" spans="70:70" x14ac:dyDescent="0.25">
      <c r="BR7108" s="161"/>
    </row>
    <row r="7109" spans="70:70" x14ac:dyDescent="0.25">
      <c r="BR7109" s="161"/>
    </row>
    <row r="7110" spans="70:70" x14ac:dyDescent="0.25">
      <c r="BR7110" s="161"/>
    </row>
    <row r="7111" spans="70:70" x14ac:dyDescent="0.25">
      <c r="BR7111" s="161"/>
    </row>
    <row r="7112" spans="70:70" x14ac:dyDescent="0.25">
      <c r="BR7112" s="161"/>
    </row>
    <row r="7113" spans="70:70" x14ac:dyDescent="0.25">
      <c r="BR7113" s="161"/>
    </row>
    <row r="7114" spans="70:70" x14ac:dyDescent="0.25">
      <c r="BR7114" s="161"/>
    </row>
    <row r="7115" spans="70:70" x14ac:dyDescent="0.25">
      <c r="BR7115" s="161"/>
    </row>
    <row r="7116" spans="70:70" x14ac:dyDescent="0.25">
      <c r="BR7116" s="161"/>
    </row>
    <row r="7117" spans="70:70" x14ac:dyDescent="0.25">
      <c r="BR7117" s="161"/>
    </row>
    <row r="7118" spans="70:70" x14ac:dyDescent="0.25">
      <c r="BR7118" s="161"/>
    </row>
    <row r="7119" spans="70:70" x14ac:dyDescent="0.25">
      <c r="BR7119" s="161"/>
    </row>
    <row r="7120" spans="70:70" x14ac:dyDescent="0.25">
      <c r="BR7120" s="161"/>
    </row>
    <row r="7121" spans="70:70" x14ac:dyDescent="0.25">
      <c r="BR7121" s="161"/>
    </row>
    <row r="7122" spans="70:70" x14ac:dyDescent="0.25">
      <c r="BR7122" s="161"/>
    </row>
    <row r="7123" spans="70:70" x14ac:dyDescent="0.25">
      <c r="BR7123" s="161"/>
    </row>
    <row r="7124" spans="70:70" x14ac:dyDescent="0.25">
      <c r="BR7124" s="161"/>
    </row>
    <row r="7125" spans="70:70" x14ac:dyDescent="0.25">
      <c r="BR7125" s="161"/>
    </row>
    <row r="7126" spans="70:70" x14ac:dyDescent="0.25">
      <c r="BR7126" s="161"/>
    </row>
    <row r="7127" spans="70:70" x14ac:dyDescent="0.25">
      <c r="BR7127" s="161"/>
    </row>
    <row r="7128" spans="70:70" x14ac:dyDescent="0.25">
      <c r="BR7128" s="161"/>
    </row>
    <row r="7129" spans="70:70" x14ac:dyDescent="0.25">
      <c r="BR7129" s="161"/>
    </row>
    <row r="7130" spans="70:70" x14ac:dyDescent="0.25">
      <c r="BR7130" s="161"/>
    </row>
    <row r="7131" spans="70:70" x14ac:dyDescent="0.25">
      <c r="BR7131" s="161"/>
    </row>
    <row r="7132" spans="70:70" x14ac:dyDescent="0.25">
      <c r="BR7132" s="161"/>
    </row>
    <row r="7133" spans="70:70" x14ac:dyDescent="0.25">
      <c r="BR7133" s="161"/>
    </row>
    <row r="7134" spans="70:70" x14ac:dyDescent="0.25">
      <c r="BR7134" s="161"/>
    </row>
    <row r="7135" spans="70:70" x14ac:dyDescent="0.25">
      <c r="BR7135" s="161"/>
    </row>
    <row r="7136" spans="70:70" x14ac:dyDescent="0.25">
      <c r="BR7136" s="161"/>
    </row>
    <row r="7137" spans="70:70" x14ac:dyDescent="0.25">
      <c r="BR7137" s="161"/>
    </row>
    <row r="7138" spans="70:70" x14ac:dyDescent="0.25">
      <c r="BR7138" s="161"/>
    </row>
    <row r="7139" spans="70:70" x14ac:dyDescent="0.25">
      <c r="BR7139" s="161"/>
    </row>
    <row r="7140" spans="70:70" x14ac:dyDescent="0.25">
      <c r="BR7140" s="161"/>
    </row>
    <row r="7141" spans="70:70" x14ac:dyDescent="0.25">
      <c r="BR7141" s="161"/>
    </row>
    <row r="7142" spans="70:70" x14ac:dyDescent="0.25">
      <c r="BR7142" s="161"/>
    </row>
    <row r="7143" spans="70:70" x14ac:dyDescent="0.25">
      <c r="BR7143" s="161"/>
    </row>
    <row r="7144" spans="70:70" x14ac:dyDescent="0.25">
      <c r="BR7144" s="161"/>
    </row>
    <row r="7145" spans="70:70" x14ac:dyDescent="0.25">
      <c r="BR7145" s="161"/>
    </row>
    <row r="7146" spans="70:70" x14ac:dyDescent="0.25">
      <c r="BR7146" s="161"/>
    </row>
    <row r="7147" spans="70:70" x14ac:dyDescent="0.25">
      <c r="BR7147" s="161"/>
    </row>
    <row r="7148" spans="70:70" x14ac:dyDescent="0.25">
      <c r="BR7148" s="161"/>
    </row>
    <row r="7149" spans="70:70" x14ac:dyDescent="0.25">
      <c r="BR7149" s="161"/>
    </row>
    <row r="7150" spans="70:70" x14ac:dyDescent="0.25">
      <c r="BR7150" s="161"/>
    </row>
    <row r="7151" spans="70:70" x14ac:dyDescent="0.25">
      <c r="BR7151" s="161"/>
    </row>
    <row r="7152" spans="70:70" x14ac:dyDescent="0.25">
      <c r="BR7152" s="161"/>
    </row>
    <row r="7153" spans="70:70" x14ac:dyDescent="0.25">
      <c r="BR7153" s="161"/>
    </row>
    <row r="7154" spans="70:70" x14ac:dyDescent="0.25">
      <c r="BR7154" s="161"/>
    </row>
    <row r="7155" spans="70:70" x14ac:dyDescent="0.25">
      <c r="BR7155" s="161"/>
    </row>
    <row r="7156" spans="70:70" x14ac:dyDescent="0.25">
      <c r="BR7156" s="161"/>
    </row>
    <row r="7157" spans="70:70" x14ac:dyDescent="0.25">
      <c r="BR7157" s="161"/>
    </row>
    <row r="7158" spans="70:70" x14ac:dyDescent="0.25">
      <c r="BR7158" s="161"/>
    </row>
    <row r="7159" spans="70:70" x14ac:dyDescent="0.25">
      <c r="BR7159" s="161"/>
    </row>
    <row r="7160" spans="70:70" x14ac:dyDescent="0.25">
      <c r="BR7160" s="161"/>
    </row>
    <row r="7161" spans="70:70" x14ac:dyDescent="0.25">
      <c r="BR7161" s="161"/>
    </row>
    <row r="7162" spans="70:70" x14ac:dyDescent="0.25">
      <c r="BR7162" s="161"/>
    </row>
    <row r="7163" spans="70:70" x14ac:dyDescent="0.25">
      <c r="BR7163" s="161"/>
    </row>
    <row r="7164" spans="70:70" x14ac:dyDescent="0.25">
      <c r="BR7164" s="161"/>
    </row>
    <row r="7165" spans="70:70" x14ac:dyDescent="0.25">
      <c r="BR7165" s="161"/>
    </row>
    <row r="7166" spans="70:70" x14ac:dyDescent="0.25">
      <c r="BR7166" s="161"/>
    </row>
    <row r="7167" spans="70:70" x14ac:dyDescent="0.25">
      <c r="BR7167" s="161"/>
    </row>
    <row r="7168" spans="70:70" x14ac:dyDescent="0.25">
      <c r="BR7168" s="161"/>
    </row>
    <row r="7169" spans="70:70" x14ac:dyDescent="0.25">
      <c r="BR7169" s="161"/>
    </row>
    <row r="7170" spans="70:70" x14ac:dyDescent="0.25">
      <c r="BR7170" s="161"/>
    </row>
    <row r="7171" spans="70:70" x14ac:dyDescent="0.25">
      <c r="BR7171" s="161"/>
    </row>
    <row r="7172" spans="70:70" x14ac:dyDescent="0.25">
      <c r="BR7172" s="161"/>
    </row>
    <row r="7173" spans="70:70" x14ac:dyDescent="0.25">
      <c r="BR7173" s="161"/>
    </row>
    <row r="7174" spans="70:70" x14ac:dyDescent="0.25">
      <c r="BR7174" s="161"/>
    </row>
    <row r="7175" spans="70:70" x14ac:dyDescent="0.25">
      <c r="BR7175" s="161"/>
    </row>
    <row r="7176" spans="70:70" x14ac:dyDescent="0.25">
      <c r="BR7176" s="161"/>
    </row>
    <row r="7177" spans="70:70" x14ac:dyDescent="0.25">
      <c r="BR7177" s="161"/>
    </row>
    <row r="7178" spans="70:70" x14ac:dyDescent="0.25">
      <c r="BR7178" s="161"/>
    </row>
    <row r="7179" spans="70:70" x14ac:dyDescent="0.25">
      <c r="BR7179" s="161"/>
    </row>
    <row r="7180" spans="70:70" x14ac:dyDescent="0.25">
      <c r="BR7180" s="161"/>
    </row>
    <row r="7181" spans="70:70" x14ac:dyDescent="0.25">
      <c r="BR7181" s="161"/>
    </row>
    <row r="7182" spans="70:70" x14ac:dyDescent="0.25">
      <c r="BR7182" s="161"/>
    </row>
    <row r="7183" spans="70:70" x14ac:dyDescent="0.25">
      <c r="BR7183" s="161"/>
    </row>
    <row r="7184" spans="70:70" x14ac:dyDescent="0.25">
      <c r="BR7184" s="161"/>
    </row>
    <row r="7185" spans="70:70" x14ac:dyDescent="0.25">
      <c r="BR7185" s="161"/>
    </row>
    <row r="7186" spans="70:70" x14ac:dyDescent="0.25">
      <c r="BR7186" s="161"/>
    </row>
    <row r="7187" spans="70:70" x14ac:dyDescent="0.25">
      <c r="BR7187" s="161"/>
    </row>
    <row r="7188" spans="70:70" x14ac:dyDescent="0.25">
      <c r="BR7188" s="161"/>
    </row>
    <row r="7189" spans="70:70" x14ac:dyDescent="0.25">
      <c r="BR7189" s="161"/>
    </row>
    <row r="7190" spans="70:70" x14ac:dyDescent="0.25">
      <c r="BR7190" s="161"/>
    </row>
    <row r="7191" spans="70:70" x14ac:dyDescent="0.25">
      <c r="BR7191" s="161"/>
    </row>
    <row r="7192" spans="70:70" x14ac:dyDescent="0.25">
      <c r="BR7192" s="161"/>
    </row>
    <row r="7193" spans="70:70" x14ac:dyDescent="0.25">
      <c r="BR7193" s="161"/>
    </row>
    <row r="7194" spans="70:70" x14ac:dyDescent="0.25">
      <c r="BR7194" s="161"/>
    </row>
    <row r="7195" spans="70:70" x14ac:dyDescent="0.25">
      <c r="BR7195" s="161"/>
    </row>
    <row r="7196" spans="70:70" x14ac:dyDescent="0.25">
      <c r="BR7196" s="161"/>
    </row>
    <row r="7197" spans="70:70" x14ac:dyDescent="0.25">
      <c r="BR7197" s="161"/>
    </row>
    <row r="7198" spans="70:70" x14ac:dyDescent="0.25">
      <c r="BR7198" s="161"/>
    </row>
    <row r="7199" spans="70:70" x14ac:dyDescent="0.25">
      <c r="BR7199" s="161"/>
    </row>
    <row r="7200" spans="70:70" x14ac:dyDescent="0.25">
      <c r="BR7200" s="161"/>
    </row>
    <row r="7201" spans="70:70" x14ac:dyDescent="0.25">
      <c r="BR7201" s="161"/>
    </row>
    <row r="7202" spans="70:70" x14ac:dyDescent="0.25">
      <c r="BR7202" s="161"/>
    </row>
    <row r="7203" spans="70:70" x14ac:dyDescent="0.25">
      <c r="BR7203" s="161"/>
    </row>
    <row r="7204" spans="70:70" x14ac:dyDescent="0.25">
      <c r="BR7204" s="161"/>
    </row>
    <row r="7205" spans="70:70" x14ac:dyDescent="0.25">
      <c r="BR7205" s="161"/>
    </row>
    <row r="7206" spans="70:70" x14ac:dyDescent="0.25">
      <c r="BR7206" s="161"/>
    </row>
    <row r="7207" spans="70:70" x14ac:dyDescent="0.25">
      <c r="BR7207" s="161"/>
    </row>
    <row r="7208" spans="70:70" x14ac:dyDescent="0.25">
      <c r="BR7208" s="161"/>
    </row>
    <row r="7209" spans="70:70" x14ac:dyDescent="0.25">
      <c r="BR7209" s="161"/>
    </row>
    <row r="7210" spans="70:70" x14ac:dyDescent="0.25">
      <c r="BR7210" s="161"/>
    </row>
    <row r="7211" spans="70:70" x14ac:dyDescent="0.25">
      <c r="BR7211" s="161"/>
    </row>
    <row r="7212" spans="70:70" x14ac:dyDescent="0.25">
      <c r="BR7212" s="161"/>
    </row>
    <row r="7213" spans="70:70" x14ac:dyDescent="0.25">
      <c r="BR7213" s="161"/>
    </row>
    <row r="7214" spans="70:70" x14ac:dyDescent="0.25">
      <c r="BR7214" s="161"/>
    </row>
    <row r="7215" spans="70:70" x14ac:dyDescent="0.25">
      <c r="BR7215" s="161"/>
    </row>
    <row r="7216" spans="70:70" x14ac:dyDescent="0.25">
      <c r="BR7216" s="161"/>
    </row>
    <row r="7217" spans="70:70" x14ac:dyDescent="0.25">
      <c r="BR7217" s="161"/>
    </row>
    <row r="7218" spans="70:70" x14ac:dyDescent="0.25">
      <c r="BR7218" s="161"/>
    </row>
    <row r="7219" spans="70:70" x14ac:dyDescent="0.25">
      <c r="BR7219" s="161"/>
    </row>
    <row r="7220" spans="70:70" x14ac:dyDescent="0.25">
      <c r="BR7220" s="161"/>
    </row>
    <row r="7221" spans="70:70" x14ac:dyDescent="0.25">
      <c r="BR7221" s="161"/>
    </row>
    <row r="7222" spans="70:70" x14ac:dyDescent="0.25">
      <c r="BR7222" s="161"/>
    </row>
    <row r="7223" spans="70:70" x14ac:dyDescent="0.25">
      <c r="BR7223" s="161"/>
    </row>
    <row r="7224" spans="70:70" x14ac:dyDescent="0.25">
      <c r="BR7224" s="161"/>
    </row>
    <row r="7225" spans="70:70" x14ac:dyDescent="0.25">
      <c r="BR7225" s="161"/>
    </row>
    <row r="7226" spans="70:70" x14ac:dyDescent="0.25">
      <c r="BR7226" s="161"/>
    </row>
    <row r="7227" spans="70:70" x14ac:dyDescent="0.25">
      <c r="BR7227" s="161"/>
    </row>
    <row r="7228" spans="70:70" x14ac:dyDescent="0.25">
      <c r="BR7228" s="161"/>
    </row>
    <row r="7229" spans="70:70" x14ac:dyDescent="0.25">
      <c r="BR7229" s="161"/>
    </row>
    <row r="7230" spans="70:70" x14ac:dyDescent="0.25">
      <c r="BR7230" s="161"/>
    </row>
    <row r="7231" spans="70:70" x14ac:dyDescent="0.25">
      <c r="BR7231" s="161"/>
    </row>
    <row r="7232" spans="70:70" x14ac:dyDescent="0.25">
      <c r="BR7232" s="161"/>
    </row>
    <row r="7233" spans="70:70" x14ac:dyDescent="0.25">
      <c r="BR7233" s="161"/>
    </row>
    <row r="7234" spans="70:70" x14ac:dyDescent="0.25">
      <c r="BR7234" s="161"/>
    </row>
    <row r="7235" spans="70:70" x14ac:dyDescent="0.25">
      <c r="BR7235" s="161"/>
    </row>
    <row r="7236" spans="70:70" x14ac:dyDescent="0.25">
      <c r="BR7236" s="161"/>
    </row>
    <row r="7237" spans="70:70" x14ac:dyDescent="0.25">
      <c r="BR7237" s="161"/>
    </row>
    <row r="7238" spans="70:70" x14ac:dyDescent="0.25">
      <c r="BR7238" s="161"/>
    </row>
    <row r="7239" spans="70:70" x14ac:dyDescent="0.25">
      <c r="BR7239" s="161"/>
    </row>
    <row r="7240" spans="70:70" x14ac:dyDescent="0.25">
      <c r="BR7240" s="161"/>
    </row>
    <row r="7241" spans="70:70" x14ac:dyDescent="0.25">
      <c r="BR7241" s="161"/>
    </row>
    <row r="7242" spans="70:70" x14ac:dyDescent="0.25">
      <c r="BR7242" s="161"/>
    </row>
    <row r="7243" spans="70:70" x14ac:dyDescent="0.25">
      <c r="BR7243" s="161"/>
    </row>
    <row r="7244" spans="70:70" x14ac:dyDescent="0.25">
      <c r="BR7244" s="161"/>
    </row>
    <row r="7245" spans="70:70" x14ac:dyDescent="0.25">
      <c r="BR7245" s="161"/>
    </row>
    <row r="7246" spans="70:70" x14ac:dyDescent="0.25">
      <c r="BR7246" s="161"/>
    </row>
    <row r="7247" spans="70:70" x14ac:dyDescent="0.25">
      <c r="BR7247" s="161"/>
    </row>
    <row r="7248" spans="70:70" x14ac:dyDescent="0.25">
      <c r="BR7248" s="161"/>
    </row>
    <row r="7249" spans="70:70" x14ac:dyDescent="0.25">
      <c r="BR7249" s="161"/>
    </row>
    <row r="7250" spans="70:70" x14ac:dyDescent="0.25">
      <c r="BR7250" s="161"/>
    </row>
    <row r="7251" spans="70:70" x14ac:dyDescent="0.25">
      <c r="BR7251" s="161"/>
    </row>
    <row r="7252" spans="70:70" x14ac:dyDescent="0.25">
      <c r="BR7252" s="161"/>
    </row>
    <row r="7253" spans="70:70" x14ac:dyDescent="0.25">
      <c r="BR7253" s="161"/>
    </row>
    <row r="7254" spans="70:70" x14ac:dyDescent="0.25">
      <c r="BR7254" s="161"/>
    </row>
    <row r="7255" spans="70:70" x14ac:dyDescent="0.25">
      <c r="BR7255" s="161"/>
    </row>
    <row r="7256" spans="70:70" x14ac:dyDescent="0.25">
      <c r="BR7256" s="161"/>
    </row>
    <row r="7257" spans="70:70" x14ac:dyDescent="0.25">
      <c r="BR7257" s="161"/>
    </row>
    <row r="7258" spans="70:70" x14ac:dyDescent="0.25">
      <c r="BR7258" s="161"/>
    </row>
    <row r="7259" spans="70:70" x14ac:dyDescent="0.25">
      <c r="BR7259" s="161"/>
    </row>
    <row r="7260" spans="70:70" x14ac:dyDescent="0.25">
      <c r="BR7260" s="161"/>
    </row>
    <row r="7261" spans="70:70" x14ac:dyDescent="0.25">
      <c r="BR7261" s="161"/>
    </row>
    <row r="7262" spans="70:70" x14ac:dyDescent="0.25">
      <c r="BR7262" s="161"/>
    </row>
    <row r="7263" spans="70:70" x14ac:dyDescent="0.25">
      <c r="BR7263" s="161"/>
    </row>
    <row r="7264" spans="70:70" x14ac:dyDescent="0.25">
      <c r="BR7264" s="161"/>
    </row>
    <row r="7265" spans="70:70" x14ac:dyDescent="0.25">
      <c r="BR7265" s="161"/>
    </row>
    <row r="7266" spans="70:70" x14ac:dyDescent="0.25">
      <c r="BR7266" s="161"/>
    </row>
    <row r="7267" spans="70:70" x14ac:dyDescent="0.25">
      <c r="BR7267" s="161"/>
    </row>
    <row r="7268" spans="70:70" x14ac:dyDescent="0.25">
      <c r="BR7268" s="161"/>
    </row>
    <row r="7269" spans="70:70" x14ac:dyDescent="0.25">
      <c r="BR7269" s="161"/>
    </row>
    <row r="7270" spans="70:70" x14ac:dyDescent="0.25">
      <c r="BR7270" s="161"/>
    </row>
    <row r="7271" spans="70:70" x14ac:dyDescent="0.25">
      <c r="BR7271" s="161"/>
    </row>
    <row r="7272" spans="70:70" x14ac:dyDescent="0.25">
      <c r="BR7272" s="161"/>
    </row>
    <row r="7273" spans="70:70" x14ac:dyDescent="0.25">
      <c r="BR7273" s="161"/>
    </row>
    <row r="7274" spans="70:70" x14ac:dyDescent="0.25">
      <c r="BR7274" s="161"/>
    </row>
    <row r="7275" spans="70:70" x14ac:dyDescent="0.25">
      <c r="BR7275" s="161"/>
    </row>
    <row r="7276" spans="70:70" x14ac:dyDescent="0.25">
      <c r="BR7276" s="161"/>
    </row>
    <row r="7277" spans="70:70" x14ac:dyDescent="0.25">
      <c r="BR7277" s="161"/>
    </row>
    <row r="7278" spans="70:70" x14ac:dyDescent="0.25">
      <c r="BR7278" s="161"/>
    </row>
    <row r="7279" spans="70:70" x14ac:dyDescent="0.25">
      <c r="BR7279" s="161"/>
    </row>
    <row r="7280" spans="70:70" x14ac:dyDescent="0.25">
      <c r="BR7280" s="161"/>
    </row>
    <row r="7281" spans="70:70" x14ac:dyDescent="0.25">
      <c r="BR7281" s="161"/>
    </row>
    <row r="7282" spans="70:70" x14ac:dyDescent="0.25">
      <c r="BR7282" s="161"/>
    </row>
    <row r="7283" spans="70:70" x14ac:dyDescent="0.25">
      <c r="BR7283" s="161"/>
    </row>
    <row r="7284" spans="70:70" x14ac:dyDescent="0.25">
      <c r="BR7284" s="161"/>
    </row>
    <row r="7285" spans="70:70" x14ac:dyDescent="0.25">
      <c r="BR7285" s="161"/>
    </row>
    <row r="7286" spans="70:70" x14ac:dyDescent="0.25">
      <c r="BR7286" s="161"/>
    </row>
    <row r="7287" spans="70:70" x14ac:dyDescent="0.25">
      <c r="BR7287" s="161"/>
    </row>
    <row r="7288" spans="70:70" x14ac:dyDescent="0.25">
      <c r="BR7288" s="161"/>
    </row>
    <row r="7289" spans="70:70" x14ac:dyDescent="0.25">
      <c r="BR7289" s="161"/>
    </row>
    <row r="7290" spans="70:70" x14ac:dyDescent="0.25">
      <c r="BR7290" s="161"/>
    </row>
    <row r="7291" spans="70:70" x14ac:dyDescent="0.25">
      <c r="BR7291" s="161"/>
    </row>
    <row r="7292" spans="70:70" x14ac:dyDescent="0.25">
      <c r="BR7292" s="161"/>
    </row>
    <row r="7293" spans="70:70" x14ac:dyDescent="0.25">
      <c r="BR7293" s="161"/>
    </row>
    <row r="7294" spans="70:70" x14ac:dyDescent="0.25">
      <c r="BR7294" s="161"/>
    </row>
    <row r="7295" spans="70:70" x14ac:dyDescent="0.25">
      <c r="BR7295" s="161"/>
    </row>
    <row r="7296" spans="70:70" x14ac:dyDescent="0.25">
      <c r="BR7296" s="161"/>
    </row>
    <row r="7297" spans="70:70" x14ac:dyDescent="0.25">
      <c r="BR7297" s="161"/>
    </row>
    <row r="7298" spans="70:70" x14ac:dyDescent="0.25">
      <c r="BR7298" s="161"/>
    </row>
    <row r="7299" spans="70:70" x14ac:dyDescent="0.25">
      <c r="BR7299" s="161"/>
    </row>
    <row r="7300" spans="70:70" x14ac:dyDescent="0.25">
      <c r="BR7300" s="161"/>
    </row>
    <row r="7301" spans="70:70" x14ac:dyDescent="0.25">
      <c r="BR7301" s="161"/>
    </row>
    <row r="7302" spans="70:70" x14ac:dyDescent="0.25">
      <c r="BR7302" s="161"/>
    </row>
    <row r="7303" spans="70:70" x14ac:dyDescent="0.25">
      <c r="BR7303" s="161"/>
    </row>
    <row r="7304" spans="70:70" x14ac:dyDescent="0.25">
      <c r="BR7304" s="161"/>
    </row>
    <row r="7305" spans="70:70" x14ac:dyDescent="0.25">
      <c r="BR7305" s="161"/>
    </row>
    <row r="7306" spans="70:70" x14ac:dyDescent="0.25">
      <c r="BR7306" s="161"/>
    </row>
    <row r="7307" spans="70:70" x14ac:dyDescent="0.25">
      <c r="BR7307" s="161"/>
    </row>
    <row r="7308" spans="70:70" x14ac:dyDescent="0.25">
      <c r="BR7308" s="161"/>
    </row>
    <row r="7309" spans="70:70" x14ac:dyDescent="0.25">
      <c r="BR7309" s="161"/>
    </row>
    <row r="7310" spans="70:70" x14ac:dyDescent="0.25">
      <c r="BR7310" s="161"/>
    </row>
    <row r="7311" spans="70:70" x14ac:dyDescent="0.25">
      <c r="BR7311" s="161"/>
    </row>
    <row r="7312" spans="70:70" x14ac:dyDescent="0.25">
      <c r="BR7312" s="161"/>
    </row>
    <row r="7313" spans="70:70" x14ac:dyDescent="0.25">
      <c r="BR7313" s="161"/>
    </row>
    <row r="7314" spans="70:70" x14ac:dyDescent="0.25">
      <c r="BR7314" s="161"/>
    </row>
    <row r="7315" spans="70:70" x14ac:dyDescent="0.25">
      <c r="BR7315" s="161"/>
    </row>
    <row r="7316" spans="70:70" x14ac:dyDescent="0.25">
      <c r="BR7316" s="161"/>
    </row>
    <row r="7317" spans="70:70" x14ac:dyDescent="0.25">
      <c r="BR7317" s="161"/>
    </row>
    <row r="7318" spans="70:70" x14ac:dyDescent="0.25">
      <c r="BR7318" s="161"/>
    </row>
    <row r="7319" spans="70:70" x14ac:dyDescent="0.25">
      <c r="BR7319" s="161"/>
    </row>
    <row r="7320" spans="70:70" x14ac:dyDescent="0.25">
      <c r="BR7320" s="161"/>
    </row>
    <row r="7321" spans="70:70" x14ac:dyDescent="0.25">
      <c r="BR7321" s="161"/>
    </row>
    <row r="7322" spans="70:70" x14ac:dyDescent="0.25">
      <c r="BR7322" s="161"/>
    </row>
    <row r="7323" spans="70:70" x14ac:dyDescent="0.25">
      <c r="BR7323" s="161"/>
    </row>
    <row r="7324" spans="70:70" x14ac:dyDescent="0.25">
      <c r="BR7324" s="161"/>
    </row>
    <row r="7325" spans="70:70" x14ac:dyDescent="0.25">
      <c r="BR7325" s="161"/>
    </row>
    <row r="7326" spans="70:70" x14ac:dyDescent="0.25">
      <c r="BR7326" s="161"/>
    </row>
    <row r="7327" spans="70:70" x14ac:dyDescent="0.25">
      <c r="BR7327" s="161"/>
    </row>
    <row r="7328" spans="70:70" x14ac:dyDescent="0.25">
      <c r="BR7328" s="161"/>
    </row>
    <row r="7329" spans="70:70" x14ac:dyDescent="0.25">
      <c r="BR7329" s="161"/>
    </row>
    <row r="7330" spans="70:70" x14ac:dyDescent="0.25">
      <c r="BR7330" s="161"/>
    </row>
    <row r="7331" spans="70:70" x14ac:dyDescent="0.25">
      <c r="BR7331" s="161"/>
    </row>
    <row r="7332" spans="70:70" x14ac:dyDescent="0.25">
      <c r="BR7332" s="161"/>
    </row>
    <row r="7333" spans="70:70" x14ac:dyDescent="0.25">
      <c r="BR7333" s="161"/>
    </row>
    <row r="7334" spans="70:70" x14ac:dyDescent="0.25">
      <c r="BR7334" s="161"/>
    </row>
    <row r="7335" spans="70:70" x14ac:dyDescent="0.25">
      <c r="BR7335" s="161"/>
    </row>
    <row r="7336" spans="70:70" x14ac:dyDescent="0.25">
      <c r="BR7336" s="161"/>
    </row>
    <row r="7337" spans="70:70" x14ac:dyDescent="0.25">
      <c r="BR7337" s="161"/>
    </row>
    <row r="7338" spans="70:70" x14ac:dyDescent="0.25">
      <c r="BR7338" s="161"/>
    </row>
    <row r="7339" spans="70:70" x14ac:dyDescent="0.25">
      <c r="BR7339" s="161"/>
    </row>
    <row r="7340" spans="70:70" x14ac:dyDescent="0.25">
      <c r="BR7340" s="161"/>
    </row>
    <row r="7341" spans="70:70" x14ac:dyDescent="0.25">
      <c r="BR7341" s="161"/>
    </row>
    <row r="7342" spans="70:70" x14ac:dyDescent="0.25">
      <c r="BR7342" s="161"/>
    </row>
    <row r="7343" spans="70:70" x14ac:dyDescent="0.25">
      <c r="BR7343" s="161"/>
    </row>
    <row r="7344" spans="70:70" x14ac:dyDescent="0.25">
      <c r="BR7344" s="161"/>
    </row>
    <row r="7345" spans="70:70" x14ac:dyDescent="0.25">
      <c r="BR7345" s="161"/>
    </row>
    <row r="7346" spans="70:70" x14ac:dyDescent="0.25">
      <c r="BR7346" s="161"/>
    </row>
    <row r="7347" spans="70:70" x14ac:dyDescent="0.25">
      <c r="BR7347" s="161"/>
    </row>
    <row r="7348" spans="70:70" x14ac:dyDescent="0.25">
      <c r="BR7348" s="161"/>
    </row>
    <row r="7349" spans="70:70" x14ac:dyDescent="0.25">
      <c r="BR7349" s="161"/>
    </row>
    <row r="7350" spans="70:70" x14ac:dyDescent="0.25">
      <c r="BR7350" s="161"/>
    </row>
    <row r="7351" spans="70:70" x14ac:dyDescent="0.25">
      <c r="BR7351" s="161"/>
    </row>
    <row r="7352" spans="70:70" x14ac:dyDescent="0.25">
      <c r="BR7352" s="161"/>
    </row>
    <row r="7353" spans="70:70" x14ac:dyDescent="0.25">
      <c r="BR7353" s="161"/>
    </row>
    <row r="7354" spans="70:70" x14ac:dyDescent="0.25">
      <c r="BR7354" s="161"/>
    </row>
    <row r="7355" spans="70:70" x14ac:dyDescent="0.25">
      <c r="BR7355" s="161"/>
    </row>
    <row r="7356" spans="70:70" x14ac:dyDescent="0.25">
      <c r="BR7356" s="161"/>
    </row>
    <row r="7357" spans="70:70" x14ac:dyDescent="0.25">
      <c r="BR7357" s="161"/>
    </row>
    <row r="7358" spans="70:70" x14ac:dyDescent="0.25">
      <c r="BR7358" s="161"/>
    </row>
    <row r="7359" spans="70:70" x14ac:dyDescent="0.25">
      <c r="BR7359" s="161"/>
    </row>
    <row r="7360" spans="70:70" x14ac:dyDescent="0.25">
      <c r="BR7360" s="161"/>
    </row>
    <row r="7361" spans="70:70" x14ac:dyDescent="0.25">
      <c r="BR7361" s="161"/>
    </row>
    <row r="7362" spans="70:70" x14ac:dyDescent="0.25">
      <c r="BR7362" s="161"/>
    </row>
    <row r="7363" spans="70:70" x14ac:dyDescent="0.25">
      <c r="BR7363" s="161"/>
    </row>
    <row r="7364" spans="70:70" x14ac:dyDescent="0.25">
      <c r="BR7364" s="161"/>
    </row>
    <row r="7365" spans="70:70" x14ac:dyDescent="0.25">
      <c r="BR7365" s="161"/>
    </row>
    <row r="7366" spans="70:70" x14ac:dyDescent="0.25">
      <c r="BR7366" s="161"/>
    </row>
    <row r="7367" spans="70:70" x14ac:dyDescent="0.25">
      <c r="BR7367" s="161"/>
    </row>
    <row r="7368" spans="70:70" x14ac:dyDescent="0.25">
      <c r="BR7368" s="161"/>
    </row>
    <row r="7369" spans="70:70" x14ac:dyDescent="0.25">
      <c r="BR7369" s="161"/>
    </row>
    <row r="7370" spans="70:70" x14ac:dyDescent="0.25">
      <c r="BR7370" s="161"/>
    </row>
    <row r="7371" spans="70:70" x14ac:dyDescent="0.25">
      <c r="BR7371" s="161"/>
    </row>
    <row r="7372" spans="70:70" x14ac:dyDescent="0.25">
      <c r="BR7372" s="161"/>
    </row>
    <row r="7373" spans="70:70" x14ac:dyDescent="0.25">
      <c r="BR7373" s="161"/>
    </row>
    <row r="7374" spans="70:70" x14ac:dyDescent="0.25">
      <c r="BR7374" s="161"/>
    </row>
    <row r="7375" spans="70:70" x14ac:dyDescent="0.25">
      <c r="BR7375" s="161"/>
    </row>
    <row r="7376" spans="70:70" x14ac:dyDescent="0.25">
      <c r="BR7376" s="161"/>
    </row>
    <row r="7377" spans="70:70" x14ac:dyDescent="0.25">
      <c r="BR7377" s="161"/>
    </row>
    <row r="7378" spans="70:70" x14ac:dyDescent="0.25">
      <c r="BR7378" s="161"/>
    </row>
    <row r="7379" spans="70:70" x14ac:dyDescent="0.25">
      <c r="BR7379" s="161"/>
    </row>
    <row r="7380" spans="70:70" x14ac:dyDescent="0.25">
      <c r="BR7380" s="161"/>
    </row>
    <row r="7381" spans="70:70" x14ac:dyDescent="0.25">
      <c r="BR7381" s="161"/>
    </row>
    <row r="7382" spans="70:70" x14ac:dyDescent="0.25">
      <c r="BR7382" s="161"/>
    </row>
    <row r="7383" spans="70:70" x14ac:dyDescent="0.25">
      <c r="BR7383" s="161"/>
    </row>
    <row r="7384" spans="70:70" x14ac:dyDescent="0.25">
      <c r="BR7384" s="161"/>
    </row>
    <row r="7385" spans="70:70" x14ac:dyDescent="0.25">
      <c r="BR7385" s="161"/>
    </row>
    <row r="7386" spans="70:70" x14ac:dyDescent="0.25">
      <c r="BR7386" s="161"/>
    </row>
    <row r="7387" spans="70:70" x14ac:dyDescent="0.25">
      <c r="BR7387" s="161"/>
    </row>
    <row r="7388" spans="70:70" x14ac:dyDescent="0.25">
      <c r="BR7388" s="161"/>
    </row>
    <row r="7389" spans="70:70" x14ac:dyDescent="0.25">
      <c r="BR7389" s="161"/>
    </row>
    <row r="7390" spans="70:70" x14ac:dyDescent="0.25">
      <c r="BR7390" s="161"/>
    </row>
    <row r="7391" spans="70:70" x14ac:dyDescent="0.25">
      <c r="BR7391" s="161"/>
    </row>
    <row r="7392" spans="70:70" x14ac:dyDescent="0.25">
      <c r="BR7392" s="161"/>
    </row>
    <row r="7393" spans="70:70" x14ac:dyDescent="0.25">
      <c r="BR7393" s="161"/>
    </row>
    <row r="7394" spans="70:70" x14ac:dyDescent="0.25">
      <c r="BR7394" s="161"/>
    </row>
    <row r="7395" spans="70:70" x14ac:dyDescent="0.25">
      <c r="BR7395" s="161"/>
    </row>
    <row r="7396" spans="70:70" x14ac:dyDescent="0.25">
      <c r="BR7396" s="161"/>
    </row>
    <row r="7397" spans="70:70" x14ac:dyDescent="0.25">
      <c r="BR7397" s="161"/>
    </row>
    <row r="7398" spans="70:70" x14ac:dyDescent="0.25">
      <c r="BR7398" s="161"/>
    </row>
    <row r="7399" spans="70:70" x14ac:dyDescent="0.25">
      <c r="BR7399" s="161"/>
    </row>
    <row r="7400" spans="70:70" x14ac:dyDescent="0.25">
      <c r="BR7400" s="161"/>
    </row>
    <row r="7401" spans="70:70" x14ac:dyDescent="0.25">
      <c r="BR7401" s="161"/>
    </row>
    <row r="7402" spans="70:70" x14ac:dyDescent="0.25">
      <c r="BR7402" s="161"/>
    </row>
    <row r="7403" spans="70:70" x14ac:dyDescent="0.25">
      <c r="BR7403" s="161"/>
    </row>
    <row r="7404" spans="70:70" x14ac:dyDescent="0.25">
      <c r="BR7404" s="161"/>
    </row>
    <row r="7405" spans="70:70" x14ac:dyDescent="0.25">
      <c r="BR7405" s="161"/>
    </row>
    <row r="7406" spans="70:70" x14ac:dyDescent="0.25">
      <c r="BR7406" s="161"/>
    </row>
    <row r="7407" spans="70:70" x14ac:dyDescent="0.25">
      <c r="BR7407" s="161"/>
    </row>
    <row r="7408" spans="70:70" x14ac:dyDescent="0.25">
      <c r="BR7408" s="161"/>
    </row>
    <row r="7409" spans="70:70" x14ac:dyDescent="0.25">
      <c r="BR7409" s="161"/>
    </row>
    <row r="7410" spans="70:70" x14ac:dyDescent="0.25">
      <c r="BR7410" s="161"/>
    </row>
    <row r="7411" spans="70:70" x14ac:dyDescent="0.25">
      <c r="BR7411" s="161"/>
    </row>
    <row r="7412" spans="70:70" x14ac:dyDescent="0.25">
      <c r="BR7412" s="161"/>
    </row>
    <row r="7413" spans="70:70" x14ac:dyDescent="0.25">
      <c r="BR7413" s="161"/>
    </row>
    <row r="7414" spans="70:70" x14ac:dyDescent="0.25">
      <c r="BR7414" s="161"/>
    </row>
    <row r="7415" spans="70:70" x14ac:dyDescent="0.25">
      <c r="BR7415" s="161"/>
    </row>
    <row r="7416" spans="70:70" x14ac:dyDescent="0.25">
      <c r="BR7416" s="161"/>
    </row>
    <row r="7417" spans="70:70" x14ac:dyDescent="0.25">
      <c r="BR7417" s="161"/>
    </row>
    <row r="7418" spans="70:70" x14ac:dyDescent="0.25">
      <c r="BR7418" s="161"/>
    </row>
    <row r="7419" spans="70:70" x14ac:dyDescent="0.25">
      <c r="BR7419" s="161"/>
    </row>
    <row r="7420" spans="70:70" x14ac:dyDescent="0.25">
      <c r="BR7420" s="161"/>
    </row>
    <row r="7421" spans="70:70" x14ac:dyDescent="0.25">
      <c r="BR7421" s="161"/>
    </row>
    <row r="7422" spans="70:70" x14ac:dyDescent="0.25">
      <c r="BR7422" s="161"/>
    </row>
    <row r="7423" spans="70:70" x14ac:dyDescent="0.25">
      <c r="BR7423" s="161"/>
    </row>
    <row r="7424" spans="70:70" x14ac:dyDescent="0.25">
      <c r="BR7424" s="161"/>
    </row>
    <row r="7425" spans="70:70" x14ac:dyDescent="0.25">
      <c r="BR7425" s="161"/>
    </row>
    <row r="7426" spans="70:70" x14ac:dyDescent="0.25">
      <c r="BR7426" s="161"/>
    </row>
    <row r="7427" spans="70:70" x14ac:dyDescent="0.25">
      <c r="BR7427" s="161"/>
    </row>
    <row r="7428" spans="70:70" x14ac:dyDescent="0.25">
      <c r="BR7428" s="161"/>
    </row>
    <row r="7429" spans="70:70" x14ac:dyDescent="0.25">
      <c r="BR7429" s="161"/>
    </row>
    <row r="7430" spans="70:70" x14ac:dyDescent="0.25">
      <c r="BR7430" s="161"/>
    </row>
    <row r="7431" spans="70:70" x14ac:dyDescent="0.25">
      <c r="BR7431" s="161"/>
    </row>
    <row r="7432" spans="70:70" x14ac:dyDescent="0.25">
      <c r="BR7432" s="161"/>
    </row>
    <row r="7433" spans="70:70" x14ac:dyDescent="0.25">
      <c r="BR7433" s="161"/>
    </row>
    <row r="7434" spans="70:70" x14ac:dyDescent="0.25">
      <c r="BR7434" s="161"/>
    </row>
    <row r="7435" spans="70:70" x14ac:dyDescent="0.25">
      <c r="BR7435" s="161"/>
    </row>
    <row r="7436" spans="70:70" x14ac:dyDescent="0.25">
      <c r="BR7436" s="161"/>
    </row>
    <row r="7437" spans="70:70" x14ac:dyDescent="0.25">
      <c r="BR7437" s="161"/>
    </row>
    <row r="7438" spans="70:70" x14ac:dyDescent="0.25">
      <c r="BR7438" s="161"/>
    </row>
    <row r="7439" spans="70:70" x14ac:dyDescent="0.25">
      <c r="BR7439" s="161"/>
    </row>
    <row r="7440" spans="70:70" x14ac:dyDescent="0.25">
      <c r="BR7440" s="161"/>
    </row>
    <row r="7441" spans="70:70" x14ac:dyDescent="0.25">
      <c r="BR7441" s="161"/>
    </row>
    <row r="7442" spans="70:70" x14ac:dyDescent="0.25">
      <c r="BR7442" s="161"/>
    </row>
    <row r="7443" spans="70:70" x14ac:dyDescent="0.25">
      <c r="BR7443" s="161"/>
    </row>
    <row r="7444" spans="70:70" x14ac:dyDescent="0.25">
      <c r="BR7444" s="161"/>
    </row>
    <row r="7445" spans="70:70" x14ac:dyDescent="0.25">
      <c r="BR7445" s="161"/>
    </row>
    <row r="7446" spans="70:70" x14ac:dyDescent="0.25">
      <c r="BR7446" s="161"/>
    </row>
    <row r="7447" spans="70:70" x14ac:dyDescent="0.25">
      <c r="BR7447" s="161"/>
    </row>
    <row r="7448" spans="70:70" x14ac:dyDescent="0.25">
      <c r="BR7448" s="161"/>
    </row>
    <row r="7449" spans="70:70" x14ac:dyDescent="0.25">
      <c r="BR7449" s="161"/>
    </row>
    <row r="7450" spans="70:70" x14ac:dyDescent="0.25">
      <c r="BR7450" s="161"/>
    </row>
    <row r="7451" spans="70:70" x14ac:dyDescent="0.25">
      <c r="BR7451" s="161"/>
    </row>
    <row r="7452" spans="70:70" x14ac:dyDescent="0.25">
      <c r="BR7452" s="161"/>
    </row>
    <row r="7453" spans="70:70" x14ac:dyDescent="0.25">
      <c r="BR7453" s="161"/>
    </row>
    <row r="7454" spans="70:70" x14ac:dyDescent="0.25">
      <c r="BR7454" s="161"/>
    </row>
    <row r="7455" spans="70:70" x14ac:dyDescent="0.25">
      <c r="BR7455" s="161"/>
    </row>
    <row r="7456" spans="70:70" x14ac:dyDescent="0.25">
      <c r="BR7456" s="161"/>
    </row>
    <row r="7457" spans="70:70" x14ac:dyDescent="0.25">
      <c r="BR7457" s="161"/>
    </row>
    <row r="7458" spans="70:70" x14ac:dyDescent="0.25">
      <c r="BR7458" s="161"/>
    </row>
    <row r="7459" spans="70:70" x14ac:dyDescent="0.25">
      <c r="BR7459" s="161"/>
    </row>
    <row r="7460" spans="70:70" x14ac:dyDescent="0.25">
      <c r="BR7460" s="161"/>
    </row>
    <row r="7461" spans="70:70" x14ac:dyDescent="0.25">
      <c r="BR7461" s="161"/>
    </row>
    <row r="7462" spans="70:70" x14ac:dyDescent="0.25">
      <c r="BR7462" s="161"/>
    </row>
    <row r="7463" spans="70:70" x14ac:dyDescent="0.25">
      <c r="BR7463" s="161"/>
    </row>
    <row r="7464" spans="70:70" x14ac:dyDescent="0.25">
      <c r="BR7464" s="161"/>
    </row>
    <row r="7465" spans="70:70" x14ac:dyDescent="0.25">
      <c r="BR7465" s="161"/>
    </row>
    <row r="7466" spans="70:70" x14ac:dyDescent="0.25">
      <c r="BR7466" s="161"/>
    </row>
    <row r="7467" spans="70:70" x14ac:dyDescent="0.25">
      <c r="BR7467" s="161"/>
    </row>
    <row r="7468" spans="70:70" x14ac:dyDescent="0.25">
      <c r="BR7468" s="161"/>
    </row>
    <row r="7469" spans="70:70" x14ac:dyDescent="0.25">
      <c r="BR7469" s="161"/>
    </row>
    <row r="7470" spans="70:70" x14ac:dyDescent="0.25">
      <c r="BR7470" s="161"/>
    </row>
    <row r="7471" spans="70:70" x14ac:dyDescent="0.25">
      <c r="BR7471" s="161"/>
    </row>
    <row r="7472" spans="70:70" x14ac:dyDescent="0.25">
      <c r="BR7472" s="161"/>
    </row>
    <row r="7473" spans="70:70" x14ac:dyDescent="0.25">
      <c r="BR7473" s="161"/>
    </row>
    <row r="7474" spans="70:70" x14ac:dyDescent="0.25">
      <c r="BR7474" s="161"/>
    </row>
    <row r="7475" spans="70:70" x14ac:dyDescent="0.25">
      <c r="BR7475" s="161"/>
    </row>
    <row r="7476" spans="70:70" x14ac:dyDescent="0.25">
      <c r="BR7476" s="161"/>
    </row>
    <row r="7477" spans="70:70" x14ac:dyDescent="0.25">
      <c r="BR7477" s="161"/>
    </row>
    <row r="7478" spans="70:70" x14ac:dyDescent="0.25">
      <c r="BR7478" s="161"/>
    </row>
    <row r="7479" spans="70:70" x14ac:dyDescent="0.25">
      <c r="BR7479" s="161"/>
    </row>
    <row r="7480" spans="70:70" x14ac:dyDescent="0.25">
      <c r="BR7480" s="161"/>
    </row>
    <row r="7481" spans="70:70" x14ac:dyDescent="0.25">
      <c r="BR7481" s="161"/>
    </row>
    <row r="7482" spans="70:70" x14ac:dyDescent="0.25">
      <c r="BR7482" s="161"/>
    </row>
    <row r="7483" spans="70:70" x14ac:dyDescent="0.25">
      <c r="BR7483" s="161"/>
    </row>
    <row r="7484" spans="70:70" x14ac:dyDescent="0.25">
      <c r="BR7484" s="161"/>
    </row>
    <row r="7485" spans="70:70" x14ac:dyDescent="0.25">
      <c r="BR7485" s="161"/>
    </row>
    <row r="7486" spans="70:70" x14ac:dyDescent="0.25">
      <c r="BR7486" s="161"/>
    </row>
    <row r="7487" spans="70:70" x14ac:dyDescent="0.25">
      <c r="BR7487" s="161"/>
    </row>
    <row r="7488" spans="70:70" x14ac:dyDescent="0.25">
      <c r="BR7488" s="161"/>
    </row>
    <row r="7489" spans="70:70" x14ac:dyDescent="0.25">
      <c r="BR7489" s="161"/>
    </row>
    <row r="7490" spans="70:70" x14ac:dyDescent="0.25">
      <c r="BR7490" s="161"/>
    </row>
    <row r="7491" spans="70:70" x14ac:dyDescent="0.25">
      <c r="BR7491" s="161"/>
    </row>
    <row r="7492" spans="70:70" x14ac:dyDescent="0.25">
      <c r="BR7492" s="161"/>
    </row>
    <row r="7493" spans="70:70" x14ac:dyDescent="0.25">
      <c r="BR7493" s="161"/>
    </row>
    <row r="7494" spans="70:70" x14ac:dyDescent="0.25">
      <c r="BR7494" s="161"/>
    </row>
    <row r="7495" spans="70:70" x14ac:dyDescent="0.25">
      <c r="BR7495" s="161"/>
    </row>
    <row r="7496" spans="70:70" x14ac:dyDescent="0.25">
      <c r="BR7496" s="161"/>
    </row>
    <row r="7497" spans="70:70" x14ac:dyDescent="0.25">
      <c r="BR7497" s="161"/>
    </row>
    <row r="7498" spans="70:70" x14ac:dyDescent="0.25">
      <c r="BR7498" s="161"/>
    </row>
    <row r="7499" spans="70:70" x14ac:dyDescent="0.25">
      <c r="BR7499" s="161"/>
    </row>
    <row r="7500" spans="70:70" x14ac:dyDescent="0.25">
      <c r="BR7500" s="161"/>
    </row>
    <row r="7501" spans="70:70" x14ac:dyDescent="0.25">
      <c r="BR7501" s="161"/>
    </row>
    <row r="7502" spans="70:70" x14ac:dyDescent="0.25">
      <c r="BR7502" s="161"/>
    </row>
    <row r="7503" spans="70:70" x14ac:dyDescent="0.25">
      <c r="BR7503" s="161"/>
    </row>
    <row r="7504" spans="70:70" x14ac:dyDescent="0.25">
      <c r="BR7504" s="161"/>
    </row>
    <row r="7505" spans="70:70" x14ac:dyDescent="0.25">
      <c r="BR7505" s="161"/>
    </row>
    <row r="7506" spans="70:70" x14ac:dyDescent="0.25">
      <c r="BR7506" s="161"/>
    </row>
    <row r="7507" spans="70:70" x14ac:dyDescent="0.25">
      <c r="BR7507" s="161"/>
    </row>
    <row r="7508" spans="70:70" x14ac:dyDescent="0.25">
      <c r="BR7508" s="161"/>
    </row>
    <row r="7509" spans="70:70" x14ac:dyDescent="0.25">
      <c r="BR7509" s="161"/>
    </row>
    <row r="7510" spans="70:70" x14ac:dyDescent="0.25">
      <c r="BR7510" s="161"/>
    </row>
    <row r="7511" spans="70:70" x14ac:dyDescent="0.25">
      <c r="BR7511" s="161"/>
    </row>
    <row r="7512" spans="70:70" x14ac:dyDescent="0.25">
      <c r="BR7512" s="161"/>
    </row>
    <row r="7513" spans="70:70" x14ac:dyDescent="0.25">
      <c r="BR7513" s="161"/>
    </row>
    <row r="7514" spans="70:70" x14ac:dyDescent="0.25">
      <c r="BR7514" s="161"/>
    </row>
    <row r="7515" spans="70:70" x14ac:dyDescent="0.25">
      <c r="BR7515" s="161"/>
    </row>
    <row r="7516" spans="70:70" x14ac:dyDescent="0.25">
      <c r="BR7516" s="161"/>
    </row>
    <row r="7517" spans="70:70" x14ac:dyDescent="0.25">
      <c r="BR7517" s="161"/>
    </row>
    <row r="7518" spans="70:70" x14ac:dyDescent="0.25">
      <c r="BR7518" s="161"/>
    </row>
    <row r="7519" spans="70:70" x14ac:dyDescent="0.25">
      <c r="BR7519" s="161"/>
    </row>
    <row r="7520" spans="70:70" x14ac:dyDescent="0.25">
      <c r="BR7520" s="161"/>
    </row>
    <row r="7521" spans="70:70" x14ac:dyDescent="0.25">
      <c r="BR7521" s="161"/>
    </row>
    <row r="7522" spans="70:70" x14ac:dyDescent="0.25">
      <c r="BR7522" s="161"/>
    </row>
    <row r="7523" spans="70:70" x14ac:dyDescent="0.25">
      <c r="BR7523" s="161"/>
    </row>
    <row r="7524" spans="70:70" x14ac:dyDescent="0.25">
      <c r="BR7524" s="161"/>
    </row>
    <row r="7525" spans="70:70" x14ac:dyDescent="0.25">
      <c r="BR7525" s="161"/>
    </row>
    <row r="7526" spans="70:70" x14ac:dyDescent="0.25">
      <c r="BR7526" s="161"/>
    </row>
    <row r="7527" spans="70:70" x14ac:dyDescent="0.25">
      <c r="BR7527" s="161"/>
    </row>
    <row r="7528" spans="70:70" x14ac:dyDescent="0.25">
      <c r="BR7528" s="161"/>
    </row>
    <row r="7529" spans="70:70" x14ac:dyDescent="0.25">
      <c r="BR7529" s="161"/>
    </row>
    <row r="7530" spans="70:70" x14ac:dyDescent="0.25">
      <c r="BR7530" s="161"/>
    </row>
    <row r="7531" spans="70:70" x14ac:dyDescent="0.25">
      <c r="BR7531" s="161"/>
    </row>
    <row r="7532" spans="70:70" x14ac:dyDescent="0.25">
      <c r="BR7532" s="161"/>
    </row>
    <row r="7533" spans="70:70" x14ac:dyDescent="0.25">
      <c r="BR7533" s="161"/>
    </row>
    <row r="7534" spans="70:70" x14ac:dyDescent="0.25">
      <c r="BR7534" s="161"/>
    </row>
    <row r="7535" spans="70:70" x14ac:dyDescent="0.25">
      <c r="BR7535" s="161"/>
    </row>
    <row r="7536" spans="70:70" x14ac:dyDescent="0.25">
      <c r="BR7536" s="161"/>
    </row>
    <row r="7537" spans="70:70" x14ac:dyDescent="0.25">
      <c r="BR7537" s="161"/>
    </row>
    <row r="7538" spans="70:70" x14ac:dyDescent="0.25">
      <c r="BR7538" s="161"/>
    </row>
    <row r="7539" spans="70:70" x14ac:dyDescent="0.25">
      <c r="BR7539" s="161"/>
    </row>
    <row r="7540" spans="70:70" x14ac:dyDescent="0.25">
      <c r="BR7540" s="161"/>
    </row>
    <row r="7541" spans="70:70" x14ac:dyDescent="0.25">
      <c r="BR7541" s="161"/>
    </row>
    <row r="7542" spans="70:70" x14ac:dyDescent="0.25">
      <c r="BR7542" s="161"/>
    </row>
    <row r="7543" spans="70:70" x14ac:dyDescent="0.25">
      <c r="BR7543" s="161"/>
    </row>
    <row r="7544" spans="70:70" x14ac:dyDescent="0.25">
      <c r="BR7544" s="161"/>
    </row>
    <row r="7545" spans="70:70" x14ac:dyDescent="0.25">
      <c r="BR7545" s="161"/>
    </row>
    <row r="7546" spans="70:70" x14ac:dyDescent="0.25">
      <c r="BR7546" s="161"/>
    </row>
    <row r="7547" spans="70:70" x14ac:dyDescent="0.25">
      <c r="BR7547" s="161"/>
    </row>
    <row r="7548" spans="70:70" x14ac:dyDescent="0.25">
      <c r="BR7548" s="161"/>
    </row>
    <row r="7549" spans="70:70" x14ac:dyDescent="0.25">
      <c r="BR7549" s="161"/>
    </row>
    <row r="7550" spans="70:70" x14ac:dyDescent="0.25">
      <c r="BR7550" s="161"/>
    </row>
    <row r="7551" spans="70:70" x14ac:dyDescent="0.25">
      <c r="BR7551" s="161"/>
    </row>
    <row r="7552" spans="70:70" x14ac:dyDescent="0.25">
      <c r="BR7552" s="161"/>
    </row>
    <row r="7553" spans="70:70" x14ac:dyDescent="0.25">
      <c r="BR7553" s="161"/>
    </row>
    <row r="7554" spans="70:70" x14ac:dyDescent="0.25">
      <c r="BR7554" s="161"/>
    </row>
    <row r="7555" spans="70:70" x14ac:dyDescent="0.25">
      <c r="BR7555" s="161"/>
    </row>
    <row r="7556" spans="70:70" x14ac:dyDescent="0.25">
      <c r="BR7556" s="161"/>
    </row>
    <row r="7557" spans="70:70" x14ac:dyDescent="0.25">
      <c r="BR7557" s="161"/>
    </row>
    <row r="7558" spans="70:70" x14ac:dyDescent="0.25">
      <c r="BR7558" s="161"/>
    </row>
    <row r="7559" spans="70:70" x14ac:dyDescent="0.25">
      <c r="BR7559" s="161"/>
    </row>
    <row r="7560" spans="70:70" x14ac:dyDescent="0.25">
      <c r="BR7560" s="161"/>
    </row>
    <row r="7561" spans="70:70" x14ac:dyDescent="0.25">
      <c r="BR7561" s="161"/>
    </row>
    <row r="7562" spans="70:70" x14ac:dyDescent="0.25">
      <c r="BR7562" s="161"/>
    </row>
    <row r="7563" spans="70:70" x14ac:dyDescent="0.25">
      <c r="BR7563" s="161"/>
    </row>
    <row r="7564" spans="70:70" x14ac:dyDescent="0.25">
      <c r="BR7564" s="161"/>
    </row>
    <row r="7565" spans="70:70" x14ac:dyDescent="0.25">
      <c r="BR7565" s="161"/>
    </row>
    <row r="7566" spans="70:70" x14ac:dyDescent="0.25">
      <c r="BR7566" s="161"/>
    </row>
    <row r="7567" spans="70:70" x14ac:dyDescent="0.25">
      <c r="BR7567" s="161"/>
    </row>
    <row r="7568" spans="70:70" x14ac:dyDescent="0.25">
      <c r="BR7568" s="161"/>
    </row>
    <row r="7569" spans="70:70" x14ac:dyDescent="0.25">
      <c r="BR7569" s="161"/>
    </row>
    <row r="7570" spans="70:70" x14ac:dyDescent="0.25">
      <c r="BR7570" s="161"/>
    </row>
    <row r="7571" spans="70:70" x14ac:dyDescent="0.25">
      <c r="BR7571" s="161"/>
    </row>
    <row r="7572" spans="70:70" x14ac:dyDescent="0.25">
      <c r="BR7572" s="161"/>
    </row>
    <row r="7573" spans="70:70" x14ac:dyDescent="0.25">
      <c r="BR7573" s="161"/>
    </row>
    <row r="7574" spans="70:70" x14ac:dyDescent="0.25">
      <c r="BR7574" s="161"/>
    </row>
    <row r="7575" spans="70:70" x14ac:dyDescent="0.25">
      <c r="BR7575" s="161"/>
    </row>
    <row r="7576" spans="70:70" x14ac:dyDescent="0.25">
      <c r="BR7576" s="161"/>
    </row>
    <row r="7577" spans="70:70" x14ac:dyDescent="0.25">
      <c r="BR7577" s="161"/>
    </row>
    <row r="7578" spans="70:70" x14ac:dyDescent="0.25">
      <c r="BR7578" s="161"/>
    </row>
    <row r="7579" spans="70:70" x14ac:dyDescent="0.25">
      <c r="BR7579" s="161"/>
    </row>
    <row r="7580" spans="70:70" x14ac:dyDescent="0.25">
      <c r="BR7580" s="161"/>
    </row>
    <row r="7581" spans="70:70" x14ac:dyDescent="0.25">
      <c r="BR7581" s="161"/>
    </row>
    <row r="7582" spans="70:70" x14ac:dyDescent="0.25">
      <c r="BR7582" s="161"/>
    </row>
    <row r="7583" spans="70:70" x14ac:dyDescent="0.25">
      <c r="BR7583" s="161"/>
    </row>
    <row r="7584" spans="70:70" x14ac:dyDescent="0.25">
      <c r="BR7584" s="161"/>
    </row>
    <row r="7585" spans="70:70" x14ac:dyDescent="0.25">
      <c r="BR7585" s="161"/>
    </row>
    <row r="7586" spans="70:70" x14ac:dyDescent="0.25">
      <c r="BR7586" s="161"/>
    </row>
    <row r="7587" spans="70:70" x14ac:dyDescent="0.25">
      <c r="BR7587" s="161"/>
    </row>
    <row r="7588" spans="70:70" x14ac:dyDescent="0.25">
      <c r="BR7588" s="161"/>
    </row>
    <row r="7589" spans="70:70" x14ac:dyDescent="0.25">
      <c r="BR7589" s="161"/>
    </row>
    <row r="7590" spans="70:70" x14ac:dyDescent="0.25">
      <c r="BR7590" s="161"/>
    </row>
    <row r="7591" spans="70:70" x14ac:dyDescent="0.25">
      <c r="BR7591" s="161"/>
    </row>
    <row r="7592" spans="70:70" x14ac:dyDescent="0.25">
      <c r="BR7592" s="161"/>
    </row>
    <row r="7593" spans="70:70" x14ac:dyDescent="0.25">
      <c r="BR7593" s="161"/>
    </row>
    <row r="7594" spans="70:70" x14ac:dyDescent="0.25">
      <c r="BR7594" s="161"/>
    </row>
    <row r="7595" spans="70:70" x14ac:dyDescent="0.25">
      <c r="BR7595" s="161"/>
    </row>
    <row r="7596" spans="70:70" x14ac:dyDescent="0.25">
      <c r="BR7596" s="161"/>
    </row>
    <row r="7597" spans="70:70" x14ac:dyDescent="0.25">
      <c r="BR7597" s="161"/>
    </row>
    <row r="7598" spans="70:70" x14ac:dyDescent="0.25">
      <c r="BR7598" s="161"/>
    </row>
    <row r="7599" spans="70:70" x14ac:dyDescent="0.25">
      <c r="BR7599" s="161"/>
    </row>
    <row r="7600" spans="70:70" x14ac:dyDescent="0.25">
      <c r="BR7600" s="161"/>
    </row>
    <row r="7601" spans="70:70" x14ac:dyDescent="0.25">
      <c r="BR7601" s="161"/>
    </row>
    <row r="7602" spans="70:70" x14ac:dyDescent="0.25">
      <c r="BR7602" s="161"/>
    </row>
    <row r="7603" spans="70:70" x14ac:dyDescent="0.25">
      <c r="BR7603" s="161"/>
    </row>
    <row r="7604" spans="70:70" x14ac:dyDescent="0.25">
      <c r="BR7604" s="161"/>
    </row>
    <row r="7605" spans="70:70" x14ac:dyDescent="0.25">
      <c r="BR7605" s="161"/>
    </row>
    <row r="7606" spans="70:70" x14ac:dyDescent="0.25">
      <c r="BR7606" s="161"/>
    </row>
    <row r="7607" spans="70:70" x14ac:dyDescent="0.25">
      <c r="BR7607" s="161"/>
    </row>
    <row r="7608" spans="70:70" x14ac:dyDescent="0.25">
      <c r="BR7608" s="161"/>
    </row>
    <row r="7609" spans="70:70" x14ac:dyDescent="0.25">
      <c r="BR7609" s="161"/>
    </row>
    <row r="7610" spans="70:70" x14ac:dyDescent="0.25">
      <c r="BR7610" s="161"/>
    </row>
    <row r="7611" spans="70:70" x14ac:dyDescent="0.25">
      <c r="BR7611" s="161"/>
    </row>
    <row r="7612" spans="70:70" x14ac:dyDescent="0.25">
      <c r="BR7612" s="161"/>
    </row>
    <row r="7613" spans="70:70" x14ac:dyDescent="0.25">
      <c r="BR7613" s="161"/>
    </row>
    <row r="7614" spans="70:70" x14ac:dyDescent="0.25">
      <c r="BR7614" s="161"/>
    </row>
    <row r="7615" spans="70:70" x14ac:dyDescent="0.25">
      <c r="BR7615" s="161"/>
    </row>
    <row r="7616" spans="70:70" x14ac:dyDescent="0.25">
      <c r="BR7616" s="161"/>
    </row>
    <row r="7617" spans="70:70" x14ac:dyDescent="0.25">
      <c r="BR7617" s="161"/>
    </row>
    <row r="7618" spans="70:70" x14ac:dyDescent="0.25">
      <c r="BR7618" s="161"/>
    </row>
    <row r="7619" spans="70:70" x14ac:dyDescent="0.25">
      <c r="BR7619" s="161"/>
    </row>
    <row r="7620" spans="70:70" x14ac:dyDescent="0.25">
      <c r="BR7620" s="161"/>
    </row>
    <row r="7621" spans="70:70" x14ac:dyDescent="0.25">
      <c r="BR7621" s="161"/>
    </row>
    <row r="7622" spans="70:70" x14ac:dyDescent="0.25">
      <c r="BR7622" s="161"/>
    </row>
    <row r="7623" spans="70:70" x14ac:dyDescent="0.25">
      <c r="BR7623" s="161"/>
    </row>
    <row r="7624" spans="70:70" x14ac:dyDescent="0.25">
      <c r="BR7624" s="161"/>
    </row>
    <row r="7625" spans="70:70" x14ac:dyDescent="0.25">
      <c r="BR7625" s="161"/>
    </row>
    <row r="7626" spans="70:70" x14ac:dyDescent="0.25">
      <c r="BR7626" s="161"/>
    </row>
    <row r="7627" spans="70:70" x14ac:dyDescent="0.25">
      <c r="BR7627" s="161"/>
    </row>
    <row r="7628" spans="70:70" x14ac:dyDescent="0.25">
      <c r="BR7628" s="161"/>
    </row>
    <row r="7629" spans="70:70" x14ac:dyDescent="0.25">
      <c r="BR7629" s="161"/>
    </row>
    <row r="7630" spans="70:70" x14ac:dyDescent="0.25">
      <c r="BR7630" s="161"/>
    </row>
    <row r="7631" spans="70:70" x14ac:dyDescent="0.25">
      <c r="BR7631" s="161"/>
    </row>
    <row r="7632" spans="70:70" x14ac:dyDescent="0.25">
      <c r="BR7632" s="161"/>
    </row>
    <row r="7633" spans="70:70" x14ac:dyDescent="0.25">
      <c r="BR7633" s="161"/>
    </row>
    <row r="7634" spans="70:70" x14ac:dyDescent="0.25">
      <c r="BR7634" s="161"/>
    </row>
    <row r="7635" spans="70:70" x14ac:dyDescent="0.25">
      <c r="BR7635" s="161"/>
    </row>
    <row r="7636" spans="70:70" x14ac:dyDescent="0.25">
      <c r="BR7636" s="161"/>
    </row>
    <row r="7637" spans="70:70" x14ac:dyDescent="0.25">
      <c r="BR7637" s="161"/>
    </row>
    <row r="7638" spans="70:70" x14ac:dyDescent="0.25">
      <c r="BR7638" s="161"/>
    </row>
    <row r="7639" spans="70:70" x14ac:dyDescent="0.25">
      <c r="BR7639" s="161"/>
    </row>
    <row r="7640" spans="70:70" x14ac:dyDescent="0.25">
      <c r="BR7640" s="161"/>
    </row>
    <row r="7641" spans="70:70" x14ac:dyDescent="0.25">
      <c r="BR7641" s="161"/>
    </row>
    <row r="7642" spans="70:70" x14ac:dyDescent="0.25">
      <c r="BR7642" s="161"/>
    </row>
    <row r="7643" spans="70:70" x14ac:dyDescent="0.25">
      <c r="BR7643" s="161"/>
    </row>
    <row r="7644" spans="70:70" x14ac:dyDescent="0.25">
      <c r="BR7644" s="161"/>
    </row>
    <row r="7645" spans="70:70" x14ac:dyDescent="0.25">
      <c r="BR7645" s="161"/>
    </row>
    <row r="7646" spans="70:70" x14ac:dyDescent="0.25">
      <c r="BR7646" s="161"/>
    </row>
    <row r="7647" spans="70:70" x14ac:dyDescent="0.25">
      <c r="BR7647" s="161"/>
    </row>
    <row r="7648" spans="70:70" x14ac:dyDescent="0.25">
      <c r="BR7648" s="161"/>
    </row>
    <row r="7649" spans="70:70" x14ac:dyDescent="0.25">
      <c r="BR7649" s="161"/>
    </row>
    <row r="7650" spans="70:70" x14ac:dyDescent="0.25">
      <c r="BR7650" s="161"/>
    </row>
    <row r="7651" spans="70:70" x14ac:dyDescent="0.25">
      <c r="BR7651" s="161"/>
    </row>
    <row r="7652" spans="70:70" x14ac:dyDescent="0.25">
      <c r="BR7652" s="161"/>
    </row>
    <row r="7653" spans="70:70" x14ac:dyDescent="0.25">
      <c r="BR7653" s="161"/>
    </row>
    <row r="7654" spans="70:70" x14ac:dyDescent="0.25">
      <c r="BR7654" s="161"/>
    </row>
    <row r="7655" spans="70:70" x14ac:dyDescent="0.25">
      <c r="BR7655" s="161"/>
    </row>
    <row r="7656" spans="70:70" x14ac:dyDescent="0.25">
      <c r="BR7656" s="161"/>
    </row>
    <row r="7657" spans="70:70" x14ac:dyDescent="0.25">
      <c r="BR7657" s="161"/>
    </row>
    <row r="7658" spans="70:70" x14ac:dyDescent="0.25">
      <c r="BR7658" s="161"/>
    </row>
    <row r="7659" spans="70:70" x14ac:dyDescent="0.25">
      <c r="BR7659" s="161"/>
    </row>
    <row r="7660" spans="70:70" x14ac:dyDescent="0.25">
      <c r="BR7660" s="161"/>
    </row>
    <row r="7661" spans="70:70" x14ac:dyDescent="0.25">
      <c r="BR7661" s="161"/>
    </row>
    <row r="7662" spans="70:70" x14ac:dyDescent="0.25">
      <c r="BR7662" s="161"/>
    </row>
    <row r="7663" spans="70:70" x14ac:dyDescent="0.25">
      <c r="BR7663" s="161"/>
    </row>
    <row r="7664" spans="70:70" x14ac:dyDescent="0.25">
      <c r="BR7664" s="161"/>
    </row>
    <row r="7665" spans="70:70" x14ac:dyDescent="0.25">
      <c r="BR7665" s="161"/>
    </row>
    <row r="7666" spans="70:70" x14ac:dyDescent="0.25">
      <c r="BR7666" s="161"/>
    </row>
    <row r="7667" spans="70:70" x14ac:dyDescent="0.25">
      <c r="BR7667" s="161"/>
    </row>
    <row r="7668" spans="70:70" x14ac:dyDescent="0.25">
      <c r="BR7668" s="161"/>
    </row>
    <row r="7669" spans="70:70" x14ac:dyDescent="0.25">
      <c r="BR7669" s="161"/>
    </row>
    <row r="7670" spans="70:70" x14ac:dyDescent="0.25">
      <c r="BR7670" s="161"/>
    </row>
    <row r="7671" spans="70:70" x14ac:dyDescent="0.25">
      <c r="BR7671" s="161"/>
    </row>
    <row r="7672" spans="70:70" x14ac:dyDescent="0.25">
      <c r="BR7672" s="161"/>
    </row>
    <row r="7673" spans="70:70" x14ac:dyDescent="0.25">
      <c r="BR7673" s="161"/>
    </row>
    <row r="7674" spans="70:70" x14ac:dyDescent="0.25">
      <c r="BR7674" s="161"/>
    </row>
    <row r="7675" spans="70:70" x14ac:dyDescent="0.25">
      <c r="BR7675" s="161"/>
    </row>
    <row r="7676" spans="70:70" x14ac:dyDescent="0.25">
      <c r="BR7676" s="161"/>
    </row>
    <row r="7677" spans="70:70" x14ac:dyDescent="0.25">
      <c r="BR7677" s="161"/>
    </row>
    <row r="7678" spans="70:70" x14ac:dyDescent="0.25">
      <c r="BR7678" s="161"/>
    </row>
    <row r="7679" spans="70:70" x14ac:dyDescent="0.25">
      <c r="BR7679" s="161"/>
    </row>
    <row r="7680" spans="70:70" x14ac:dyDescent="0.25">
      <c r="BR7680" s="161"/>
    </row>
    <row r="7681" spans="70:70" x14ac:dyDescent="0.25">
      <c r="BR7681" s="161"/>
    </row>
    <row r="7682" spans="70:70" x14ac:dyDescent="0.25">
      <c r="BR7682" s="161"/>
    </row>
    <row r="7683" spans="70:70" x14ac:dyDescent="0.25">
      <c r="BR7683" s="161"/>
    </row>
    <row r="7684" spans="70:70" x14ac:dyDescent="0.25">
      <c r="BR7684" s="161"/>
    </row>
    <row r="7685" spans="70:70" x14ac:dyDescent="0.25">
      <c r="BR7685" s="161"/>
    </row>
    <row r="7686" spans="70:70" x14ac:dyDescent="0.25">
      <c r="BR7686" s="161"/>
    </row>
    <row r="7687" spans="70:70" x14ac:dyDescent="0.25">
      <c r="BR7687" s="161"/>
    </row>
    <row r="7688" spans="70:70" x14ac:dyDescent="0.25">
      <c r="BR7688" s="161"/>
    </row>
    <row r="7689" spans="70:70" x14ac:dyDescent="0.25">
      <c r="BR7689" s="161"/>
    </row>
    <row r="7690" spans="70:70" x14ac:dyDescent="0.25">
      <c r="BR7690" s="161"/>
    </row>
    <row r="7691" spans="70:70" x14ac:dyDescent="0.25">
      <c r="BR7691" s="161"/>
    </row>
    <row r="7692" spans="70:70" x14ac:dyDescent="0.25">
      <c r="BR7692" s="161"/>
    </row>
    <row r="7693" spans="70:70" x14ac:dyDescent="0.25">
      <c r="BR7693" s="161"/>
    </row>
    <row r="7694" spans="70:70" x14ac:dyDescent="0.25">
      <c r="BR7694" s="161"/>
    </row>
    <row r="7695" spans="70:70" x14ac:dyDescent="0.25">
      <c r="BR7695" s="161"/>
    </row>
    <row r="7696" spans="70:70" x14ac:dyDescent="0.25">
      <c r="BR7696" s="161"/>
    </row>
    <row r="7697" spans="70:70" x14ac:dyDescent="0.25">
      <c r="BR7697" s="161"/>
    </row>
    <row r="7698" spans="70:70" x14ac:dyDescent="0.25">
      <c r="BR7698" s="161"/>
    </row>
    <row r="7699" spans="70:70" x14ac:dyDescent="0.25">
      <c r="BR7699" s="161"/>
    </row>
    <row r="7700" spans="70:70" x14ac:dyDescent="0.25">
      <c r="BR7700" s="161"/>
    </row>
    <row r="7701" spans="70:70" x14ac:dyDescent="0.25">
      <c r="BR7701" s="161"/>
    </row>
    <row r="7702" spans="70:70" x14ac:dyDescent="0.25">
      <c r="BR7702" s="161"/>
    </row>
    <row r="7703" spans="70:70" x14ac:dyDescent="0.25">
      <c r="BR7703" s="161"/>
    </row>
    <row r="7704" spans="70:70" x14ac:dyDescent="0.25">
      <c r="BR7704" s="161"/>
    </row>
    <row r="7705" spans="70:70" x14ac:dyDescent="0.25">
      <c r="BR7705" s="161"/>
    </row>
    <row r="7706" spans="70:70" x14ac:dyDescent="0.25">
      <c r="BR7706" s="161"/>
    </row>
    <row r="7707" spans="70:70" x14ac:dyDescent="0.25">
      <c r="BR7707" s="161"/>
    </row>
    <row r="7708" spans="70:70" x14ac:dyDescent="0.25">
      <c r="BR7708" s="161"/>
    </row>
    <row r="7709" spans="70:70" x14ac:dyDescent="0.25">
      <c r="BR7709" s="161"/>
    </row>
    <row r="7710" spans="70:70" x14ac:dyDescent="0.25">
      <c r="BR7710" s="161"/>
    </row>
    <row r="7711" spans="70:70" x14ac:dyDescent="0.25">
      <c r="BR7711" s="161"/>
    </row>
    <row r="7712" spans="70:70" x14ac:dyDescent="0.25">
      <c r="BR7712" s="161"/>
    </row>
    <row r="7713" spans="70:70" x14ac:dyDescent="0.25">
      <c r="BR7713" s="161"/>
    </row>
    <row r="7714" spans="70:70" x14ac:dyDescent="0.25">
      <c r="BR7714" s="161"/>
    </row>
    <row r="7715" spans="70:70" x14ac:dyDescent="0.25">
      <c r="BR7715" s="161"/>
    </row>
    <row r="7716" spans="70:70" x14ac:dyDescent="0.25">
      <c r="BR7716" s="161"/>
    </row>
    <row r="7717" spans="70:70" x14ac:dyDescent="0.25">
      <c r="BR7717" s="161"/>
    </row>
    <row r="7718" spans="70:70" x14ac:dyDescent="0.25">
      <c r="BR7718" s="161"/>
    </row>
    <row r="7719" spans="70:70" x14ac:dyDescent="0.25">
      <c r="BR7719" s="161"/>
    </row>
    <row r="7720" spans="70:70" x14ac:dyDescent="0.25">
      <c r="BR7720" s="161"/>
    </row>
    <row r="7721" spans="70:70" x14ac:dyDescent="0.25">
      <c r="BR7721" s="161"/>
    </row>
    <row r="7722" spans="70:70" x14ac:dyDescent="0.25">
      <c r="BR7722" s="161"/>
    </row>
    <row r="7723" spans="70:70" x14ac:dyDescent="0.25">
      <c r="BR7723" s="161"/>
    </row>
    <row r="7724" spans="70:70" x14ac:dyDescent="0.25">
      <c r="BR7724" s="161"/>
    </row>
    <row r="7725" spans="70:70" x14ac:dyDescent="0.25">
      <c r="BR7725" s="161"/>
    </row>
    <row r="7726" spans="70:70" x14ac:dyDescent="0.25">
      <c r="BR7726" s="161"/>
    </row>
    <row r="7727" spans="70:70" x14ac:dyDescent="0.25">
      <c r="BR7727" s="161"/>
    </row>
    <row r="7728" spans="70:70" x14ac:dyDescent="0.25">
      <c r="BR7728" s="161"/>
    </row>
    <row r="7729" spans="70:70" x14ac:dyDescent="0.25">
      <c r="BR7729" s="161"/>
    </row>
    <row r="7730" spans="70:70" x14ac:dyDescent="0.25">
      <c r="BR7730" s="161"/>
    </row>
    <row r="7731" spans="70:70" x14ac:dyDescent="0.25">
      <c r="BR7731" s="161"/>
    </row>
    <row r="7732" spans="70:70" x14ac:dyDescent="0.25">
      <c r="BR7732" s="161"/>
    </row>
    <row r="7733" spans="70:70" x14ac:dyDescent="0.25">
      <c r="BR7733" s="161"/>
    </row>
    <row r="7734" spans="70:70" x14ac:dyDescent="0.25">
      <c r="BR7734" s="161"/>
    </row>
    <row r="7735" spans="70:70" x14ac:dyDescent="0.25">
      <c r="BR7735" s="161"/>
    </row>
    <row r="7736" spans="70:70" x14ac:dyDescent="0.25">
      <c r="BR7736" s="161"/>
    </row>
    <row r="7737" spans="70:70" x14ac:dyDescent="0.25">
      <c r="BR7737" s="161"/>
    </row>
    <row r="7738" spans="70:70" x14ac:dyDescent="0.25">
      <c r="BR7738" s="161"/>
    </row>
    <row r="7739" spans="70:70" x14ac:dyDescent="0.25">
      <c r="BR7739" s="161"/>
    </row>
    <row r="7740" spans="70:70" x14ac:dyDescent="0.25">
      <c r="BR7740" s="161"/>
    </row>
    <row r="7741" spans="70:70" x14ac:dyDescent="0.25">
      <c r="BR7741" s="161"/>
    </row>
    <row r="7742" spans="70:70" x14ac:dyDescent="0.25">
      <c r="BR7742" s="161"/>
    </row>
    <row r="7743" spans="70:70" x14ac:dyDescent="0.25">
      <c r="BR7743" s="161"/>
    </row>
    <row r="7744" spans="70:70" x14ac:dyDescent="0.25">
      <c r="BR7744" s="161"/>
    </row>
    <row r="7745" spans="70:70" x14ac:dyDescent="0.25">
      <c r="BR7745" s="161"/>
    </row>
    <row r="7746" spans="70:70" x14ac:dyDescent="0.25">
      <c r="BR7746" s="161"/>
    </row>
    <row r="7747" spans="70:70" x14ac:dyDescent="0.25">
      <c r="BR7747" s="161"/>
    </row>
    <row r="7748" spans="70:70" x14ac:dyDescent="0.25">
      <c r="BR7748" s="161"/>
    </row>
    <row r="7749" spans="70:70" x14ac:dyDescent="0.25">
      <c r="BR7749" s="161"/>
    </row>
    <row r="7750" spans="70:70" x14ac:dyDescent="0.25">
      <c r="BR7750" s="161"/>
    </row>
    <row r="7751" spans="70:70" x14ac:dyDescent="0.25">
      <c r="BR7751" s="161"/>
    </row>
    <row r="7752" spans="70:70" x14ac:dyDescent="0.25">
      <c r="BR7752" s="161"/>
    </row>
    <row r="7753" spans="70:70" x14ac:dyDescent="0.25">
      <c r="BR7753" s="161"/>
    </row>
    <row r="7754" spans="70:70" x14ac:dyDescent="0.25">
      <c r="BR7754" s="161"/>
    </row>
    <row r="7755" spans="70:70" x14ac:dyDescent="0.25">
      <c r="BR7755" s="161"/>
    </row>
    <row r="7756" spans="70:70" x14ac:dyDescent="0.25">
      <c r="BR7756" s="161"/>
    </row>
    <row r="7757" spans="70:70" x14ac:dyDescent="0.25">
      <c r="BR7757" s="161"/>
    </row>
    <row r="7758" spans="70:70" x14ac:dyDescent="0.25">
      <c r="BR7758" s="161"/>
    </row>
    <row r="7759" spans="70:70" x14ac:dyDescent="0.25">
      <c r="BR7759" s="161"/>
    </row>
    <row r="7760" spans="70:70" x14ac:dyDescent="0.25">
      <c r="BR7760" s="161"/>
    </row>
    <row r="7761" spans="70:70" x14ac:dyDescent="0.25">
      <c r="BR7761" s="161"/>
    </row>
    <row r="7762" spans="70:70" x14ac:dyDescent="0.25">
      <c r="BR7762" s="161"/>
    </row>
    <row r="7763" spans="70:70" x14ac:dyDescent="0.25">
      <c r="BR7763" s="161"/>
    </row>
    <row r="7764" spans="70:70" x14ac:dyDescent="0.25">
      <c r="BR7764" s="161"/>
    </row>
    <row r="7765" spans="70:70" x14ac:dyDescent="0.25">
      <c r="BR7765" s="161"/>
    </row>
    <row r="7766" spans="70:70" x14ac:dyDescent="0.25">
      <c r="BR7766" s="161"/>
    </row>
    <row r="7767" spans="70:70" x14ac:dyDescent="0.25">
      <c r="BR7767" s="161"/>
    </row>
    <row r="7768" spans="70:70" x14ac:dyDescent="0.25">
      <c r="BR7768" s="161"/>
    </row>
    <row r="7769" spans="70:70" x14ac:dyDescent="0.25">
      <c r="BR7769" s="161"/>
    </row>
    <row r="7770" spans="70:70" x14ac:dyDescent="0.25">
      <c r="BR7770" s="161"/>
    </row>
    <row r="7771" spans="70:70" x14ac:dyDescent="0.25">
      <c r="BR7771" s="161"/>
    </row>
    <row r="7772" spans="70:70" x14ac:dyDescent="0.25">
      <c r="BR7772" s="161"/>
    </row>
    <row r="7773" spans="70:70" x14ac:dyDescent="0.25">
      <c r="BR7773" s="161"/>
    </row>
    <row r="7774" spans="70:70" x14ac:dyDescent="0.25">
      <c r="BR7774" s="161"/>
    </row>
    <row r="7775" spans="70:70" x14ac:dyDescent="0.25">
      <c r="BR7775" s="161"/>
    </row>
    <row r="7776" spans="70:70" x14ac:dyDescent="0.25">
      <c r="BR7776" s="161"/>
    </row>
    <row r="7777" spans="70:70" x14ac:dyDescent="0.25">
      <c r="BR7777" s="161"/>
    </row>
    <row r="7778" spans="70:70" x14ac:dyDescent="0.25">
      <c r="BR7778" s="161"/>
    </row>
    <row r="7779" spans="70:70" x14ac:dyDescent="0.25">
      <c r="BR7779" s="161"/>
    </row>
    <row r="7780" spans="70:70" x14ac:dyDescent="0.25">
      <c r="BR7780" s="161"/>
    </row>
    <row r="7781" spans="70:70" x14ac:dyDescent="0.25">
      <c r="BR7781" s="161"/>
    </row>
    <row r="7782" spans="70:70" x14ac:dyDescent="0.25">
      <c r="BR7782" s="161"/>
    </row>
    <row r="7783" spans="70:70" x14ac:dyDescent="0.25">
      <c r="BR7783" s="161"/>
    </row>
    <row r="7784" spans="70:70" x14ac:dyDescent="0.25">
      <c r="BR7784" s="161"/>
    </row>
    <row r="7785" spans="70:70" x14ac:dyDescent="0.25">
      <c r="BR7785" s="161"/>
    </row>
    <row r="7786" spans="70:70" x14ac:dyDescent="0.25">
      <c r="BR7786" s="161"/>
    </row>
    <row r="7787" spans="70:70" x14ac:dyDescent="0.25">
      <c r="BR7787" s="161"/>
    </row>
    <row r="7788" spans="70:70" x14ac:dyDescent="0.25">
      <c r="BR7788" s="161"/>
    </row>
    <row r="7789" spans="70:70" x14ac:dyDescent="0.25">
      <c r="BR7789" s="161"/>
    </row>
    <row r="7790" spans="70:70" x14ac:dyDescent="0.25">
      <c r="BR7790" s="161"/>
    </row>
    <row r="7791" spans="70:70" x14ac:dyDescent="0.25">
      <c r="BR7791" s="161"/>
    </row>
    <row r="7792" spans="70:70" x14ac:dyDescent="0.25">
      <c r="BR7792" s="161"/>
    </row>
    <row r="7793" spans="70:70" x14ac:dyDescent="0.25">
      <c r="BR7793" s="161"/>
    </row>
    <row r="7794" spans="70:70" x14ac:dyDescent="0.25">
      <c r="BR7794" s="161"/>
    </row>
    <row r="7795" spans="70:70" x14ac:dyDescent="0.25">
      <c r="BR7795" s="161"/>
    </row>
    <row r="7796" spans="70:70" x14ac:dyDescent="0.25">
      <c r="BR7796" s="161"/>
    </row>
    <row r="7797" spans="70:70" x14ac:dyDescent="0.25">
      <c r="BR7797" s="161"/>
    </row>
    <row r="7798" spans="70:70" x14ac:dyDescent="0.25">
      <c r="BR7798" s="161"/>
    </row>
    <row r="7799" spans="70:70" x14ac:dyDescent="0.25">
      <c r="BR7799" s="161"/>
    </row>
    <row r="7800" spans="70:70" x14ac:dyDescent="0.25">
      <c r="BR7800" s="161"/>
    </row>
    <row r="7801" spans="70:70" x14ac:dyDescent="0.25">
      <c r="BR7801" s="161"/>
    </row>
    <row r="7802" spans="70:70" x14ac:dyDescent="0.25">
      <c r="BR7802" s="161"/>
    </row>
    <row r="7803" spans="70:70" x14ac:dyDescent="0.25">
      <c r="BR7803" s="161"/>
    </row>
    <row r="7804" spans="70:70" x14ac:dyDescent="0.25">
      <c r="BR7804" s="161"/>
    </row>
    <row r="7805" spans="70:70" x14ac:dyDescent="0.25">
      <c r="BR7805" s="161"/>
    </row>
    <row r="7806" spans="70:70" x14ac:dyDescent="0.25">
      <c r="BR7806" s="161"/>
    </row>
    <row r="7807" spans="70:70" x14ac:dyDescent="0.25">
      <c r="BR7807" s="161"/>
    </row>
    <row r="7808" spans="70:70" x14ac:dyDescent="0.25">
      <c r="BR7808" s="161"/>
    </row>
    <row r="7809" spans="70:70" x14ac:dyDescent="0.25">
      <c r="BR7809" s="161"/>
    </row>
    <row r="7810" spans="70:70" x14ac:dyDescent="0.25">
      <c r="BR7810" s="161"/>
    </row>
    <row r="7811" spans="70:70" x14ac:dyDescent="0.25">
      <c r="BR7811" s="161"/>
    </row>
    <row r="7812" spans="70:70" x14ac:dyDescent="0.25">
      <c r="BR7812" s="161"/>
    </row>
    <row r="7813" spans="70:70" x14ac:dyDescent="0.25">
      <c r="BR7813" s="161"/>
    </row>
    <row r="7814" spans="70:70" x14ac:dyDescent="0.25">
      <c r="BR7814" s="161"/>
    </row>
    <row r="7815" spans="70:70" x14ac:dyDescent="0.25">
      <c r="BR7815" s="161"/>
    </row>
    <row r="7816" spans="70:70" x14ac:dyDescent="0.25">
      <c r="BR7816" s="161"/>
    </row>
    <row r="7817" spans="70:70" x14ac:dyDescent="0.25">
      <c r="BR7817" s="161"/>
    </row>
    <row r="7818" spans="70:70" x14ac:dyDescent="0.25">
      <c r="BR7818" s="161"/>
    </row>
    <row r="7819" spans="70:70" x14ac:dyDescent="0.25">
      <c r="BR7819" s="161"/>
    </row>
    <row r="7820" spans="70:70" x14ac:dyDescent="0.25">
      <c r="BR7820" s="161"/>
    </row>
    <row r="7821" spans="70:70" x14ac:dyDescent="0.25">
      <c r="BR7821" s="161"/>
    </row>
    <row r="7822" spans="70:70" x14ac:dyDescent="0.25">
      <c r="BR7822" s="161"/>
    </row>
    <row r="7823" spans="70:70" x14ac:dyDescent="0.25">
      <c r="BR7823" s="161"/>
    </row>
    <row r="7824" spans="70:70" x14ac:dyDescent="0.25">
      <c r="BR7824" s="161"/>
    </row>
    <row r="7825" spans="70:70" x14ac:dyDescent="0.25">
      <c r="BR7825" s="161"/>
    </row>
    <row r="7826" spans="70:70" x14ac:dyDescent="0.25">
      <c r="BR7826" s="161"/>
    </row>
    <row r="7827" spans="70:70" x14ac:dyDescent="0.25">
      <c r="BR7827" s="161"/>
    </row>
    <row r="7828" spans="70:70" x14ac:dyDescent="0.25">
      <c r="BR7828" s="161"/>
    </row>
    <row r="7829" spans="70:70" x14ac:dyDescent="0.25">
      <c r="BR7829" s="161"/>
    </row>
    <row r="7830" spans="70:70" x14ac:dyDescent="0.25">
      <c r="BR7830" s="161"/>
    </row>
    <row r="7831" spans="70:70" x14ac:dyDescent="0.25">
      <c r="BR7831" s="161"/>
    </row>
    <row r="7832" spans="70:70" x14ac:dyDescent="0.25">
      <c r="BR7832" s="161"/>
    </row>
    <row r="7833" spans="70:70" x14ac:dyDescent="0.25">
      <c r="BR7833" s="161"/>
    </row>
    <row r="7834" spans="70:70" x14ac:dyDescent="0.25">
      <c r="BR7834" s="161"/>
    </row>
    <row r="7835" spans="70:70" x14ac:dyDescent="0.25">
      <c r="BR7835" s="161"/>
    </row>
    <row r="7836" spans="70:70" x14ac:dyDescent="0.25">
      <c r="BR7836" s="161"/>
    </row>
    <row r="7837" spans="70:70" x14ac:dyDescent="0.25">
      <c r="BR7837" s="161"/>
    </row>
    <row r="7838" spans="70:70" x14ac:dyDescent="0.25">
      <c r="BR7838" s="161"/>
    </row>
    <row r="7839" spans="70:70" x14ac:dyDescent="0.25">
      <c r="BR7839" s="161"/>
    </row>
    <row r="7840" spans="70:70" x14ac:dyDescent="0.25">
      <c r="BR7840" s="161"/>
    </row>
    <row r="7841" spans="70:70" x14ac:dyDescent="0.25">
      <c r="BR7841" s="161"/>
    </row>
    <row r="7842" spans="70:70" x14ac:dyDescent="0.25">
      <c r="BR7842" s="161"/>
    </row>
    <row r="7843" spans="70:70" x14ac:dyDescent="0.25">
      <c r="BR7843" s="161"/>
    </row>
    <row r="7844" spans="70:70" x14ac:dyDescent="0.25">
      <c r="BR7844" s="161"/>
    </row>
    <row r="7845" spans="70:70" x14ac:dyDescent="0.25">
      <c r="BR7845" s="161"/>
    </row>
    <row r="7846" spans="70:70" x14ac:dyDescent="0.25">
      <c r="BR7846" s="161"/>
    </row>
    <row r="7847" spans="70:70" x14ac:dyDescent="0.25">
      <c r="BR7847" s="161"/>
    </row>
    <row r="7848" spans="70:70" x14ac:dyDescent="0.25">
      <c r="BR7848" s="161"/>
    </row>
    <row r="7849" spans="70:70" x14ac:dyDescent="0.25">
      <c r="BR7849" s="161"/>
    </row>
    <row r="7850" spans="70:70" x14ac:dyDescent="0.25">
      <c r="BR7850" s="161"/>
    </row>
    <row r="7851" spans="70:70" x14ac:dyDescent="0.25">
      <c r="BR7851" s="161"/>
    </row>
    <row r="7852" spans="70:70" x14ac:dyDescent="0.25">
      <c r="BR7852" s="161"/>
    </row>
    <row r="7853" spans="70:70" x14ac:dyDescent="0.25">
      <c r="BR7853" s="161"/>
    </row>
    <row r="7854" spans="70:70" x14ac:dyDescent="0.25">
      <c r="BR7854" s="161"/>
    </row>
    <row r="7855" spans="70:70" x14ac:dyDescent="0.25">
      <c r="BR7855" s="161"/>
    </row>
    <row r="7856" spans="70:70" x14ac:dyDescent="0.25">
      <c r="BR7856" s="161"/>
    </row>
    <row r="7857" spans="70:70" x14ac:dyDescent="0.25">
      <c r="BR7857" s="161"/>
    </row>
    <row r="7858" spans="70:70" x14ac:dyDescent="0.25">
      <c r="BR7858" s="161"/>
    </row>
    <row r="7859" spans="70:70" x14ac:dyDescent="0.25">
      <c r="BR7859" s="161"/>
    </row>
    <row r="7860" spans="70:70" x14ac:dyDescent="0.25">
      <c r="BR7860" s="161"/>
    </row>
    <row r="7861" spans="70:70" x14ac:dyDescent="0.25">
      <c r="BR7861" s="161"/>
    </row>
    <row r="7862" spans="70:70" x14ac:dyDescent="0.25">
      <c r="BR7862" s="161"/>
    </row>
    <row r="7863" spans="70:70" x14ac:dyDescent="0.25">
      <c r="BR7863" s="161"/>
    </row>
    <row r="7864" spans="70:70" x14ac:dyDescent="0.25">
      <c r="BR7864" s="161"/>
    </row>
    <row r="7865" spans="70:70" x14ac:dyDescent="0.25">
      <c r="BR7865" s="161"/>
    </row>
    <row r="7866" spans="70:70" x14ac:dyDescent="0.25">
      <c r="BR7866" s="161"/>
    </row>
    <row r="7867" spans="70:70" x14ac:dyDescent="0.25">
      <c r="BR7867" s="161"/>
    </row>
    <row r="7868" spans="70:70" x14ac:dyDescent="0.25">
      <c r="BR7868" s="161"/>
    </row>
    <row r="7869" spans="70:70" x14ac:dyDescent="0.25">
      <c r="BR7869" s="161"/>
    </row>
    <row r="7870" spans="70:70" x14ac:dyDescent="0.25">
      <c r="BR7870" s="161"/>
    </row>
    <row r="7871" spans="70:70" x14ac:dyDescent="0.25">
      <c r="BR7871" s="161"/>
    </row>
    <row r="7872" spans="70:70" x14ac:dyDescent="0.25">
      <c r="BR7872" s="161"/>
    </row>
    <row r="7873" spans="70:70" x14ac:dyDescent="0.25">
      <c r="BR7873" s="161"/>
    </row>
    <row r="7874" spans="70:70" x14ac:dyDescent="0.25">
      <c r="BR7874" s="161"/>
    </row>
    <row r="7875" spans="70:70" x14ac:dyDescent="0.25">
      <c r="BR7875" s="161"/>
    </row>
    <row r="7876" spans="70:70" x14ac:dyDescent="0.25">
      <c r="BR7876" s="161"/>
    </row>
    <row r="7877" spans="70:70" x14ac:dyDescent="0.25">
      <c r="BR7877" s="161"/>
    </row>
    <row r="7878" spans="70:70" x14ac:dyDescent="0.25">
      <c r="BR7878" s="161"/>
    </row>
    <row r="7879" spans="70:70" x14ac:dyDescent="0.25">
      <c r="BR7879" s="161"/>
    </row>
    <row r="7880" spans="70:70" x14ac:dyDescent="0.25">
      <c r="BR7880" s="161"/>
    </row>
    <row r="7881" spans="70:70" x14ac:dyDescent="0.25">
      <c r="BR7881" s="161"/>
    </row>
    <row r="7882" spans="70:70" x14ac:dyDescent="0.25">
      <c r="BR7882" s="161"/>
    </row>
    <row r="7883" spans="70:70" x14ac:dyDescent="0.25">
      <c r="BR7883" s="161"/>
    </row>
    <row r="7884" spans="70:70" x14ac:dyDescent="0.25">
      <c r="BR7884" s="161"/>
    </row>
    <row r="7885" spans="70:70" x14ac:dyDescent="0.25">
      <c r="BR7885" s="161"/>
    </row>
    <row r="7886" spans="70:70" x14ac:dyDescent="0.25">
      <c r="BR7886" s="161"/>
    </row>
    <row r="7887" spans="70:70" x14ac:dyDescent="0.25">
      <c r="BR7887" s="161"/>
    </row>
    <row r="7888" spans="70:70" x14ac:dyDescent="0.25">
      <c r="BR7888" s="161"/>
    </row>
    <row r="7889" spans="70:70" x14ac:dyDescent="0.25">
      <c r="BR7889" s="161"/>
    </row>
    <row r="7890" spans="70:70" x14ac:dyDescent="0.25">
      <c r="BR7890" s="161"/>
    </row>
    <row r="7891" spans="70:70" x14ac:dyDescent="0.25">
      <c r="BR7891" s="161"/>
    </row>
    <row r="7892" spans="70:70" x14ac:dyDescent="0.25">
      <c r="BR7892" s="161"/>
    </row>
    <row r="7893" spans="70:70" x14ac:dyDescent="0.25">
      <c r="BR7893" s="161"/>
    </row>
    <row r="7894" spans="70:70" x14ac:dyDescent="0.25">
      <c r="BR7894" s="161"/>
    </row>
    <row r="7895" spans="70:70" x14ac:dyDescent="0.25">
      <c r="BR7895" s="161"/>
    </row>
    <row r="7896" spans="70:70" x14ac:dyDescent="0.25">
      <c r="BR7896" s="161"/>
    </row>
    <row r="7897" spans="70:70" x14ac:dyDescent="0.25">
      <c r="BR7897" s="161"/>
    </row>
    <row r="7898" spans="70:70" x14ac:dyDescent="0.25">
      <c r="BR7898" s="161"/>
    </row>
    <row r="7899" spans="70:70" x14ac:dyDescent="0.25">
      <c r="BR7899" s="161"/>
    </row>
    <row r="7900" spans="70:70" x14ac:dyDescent="0.25">
      <c r="BR7900" s="161"/>
    </row>
    <row r="7901" spans="70:70" x14ac:dyDescent="0.25">
      <c r="BR7901" s="161"/>
    </row>
    <row r="7902" spans="70:70" x14ac:dyDescent="0.25">
      <c r="BR7902" s="161"/>
    </row>
    <row r="7903" spans="70:70" x14ac:dyDescent="0.25">
      <c r="BR7903" s="161"/>
    </row>
    <row r="7904" spans="70:70" x14ac:dyDescent="0.25">
      <c r="BR7904" s="161"/>
    </row>
    <row r="7905" spans="70:70" x14ac:dyDescent="0.25">
      <c r="BR7905" s="161"/>
    </row>
    <row r="7906" spans="70:70" x14ac:dyDescent="0.25">
      <c r="BR7906" s="161"/>
    </row>
    <row r="7907" spans="70:70" x14ac:dyDescent="0.25">
      <c r="BR7907" s="161"/>
    </row>
    <row r="7908" spans="70:70" x14ac:dyDescent="0.25">
      <c r="BR7908" s="161"/>
    </row>
    <row r="7909" spans="70:70" x14ac:dyDescent="0.25">
      <c r="BR7909" s="161"/>
    </row>
    <row r="7910" spans="70:70" x14ac:dyDescent="0.25">
      <c r="BR7910" s="161"/>
    </row>
    <row r="7911" spans="70:70" x14ac:dyDescent="0.25">
      <c r="BR7911" s="161"/>
    </row>
    <row r="7912" spans="70:70" x14ac:dyDescent="0.25">
      <c r="BR7912" s="161"/>
    </row>
    <row r="7913" spans="70:70" x14ac:dyDescent="0.25">
      <c r="BR7913" s="161"/>
    </row>
    <row r="7914" spans="70:70" x14ac:dyDescent="0.25">
      <c r="BR7914" s="161"/>
    </row>
    <row r="7915" spans="70:70" x14ac:dyDescent="0.25">
      <c r="BR7915" s="161"/>
    </row>
    <row r="7916" spans="70:70" x14ac:dyDescent="0.25">
      <c r="BR7916" s="161"/>
    </row>
    <row r="7917" spans="70:70" x14ac:dyDescent="0.25">
      <c r="BR7917" s="161"/>
    </row>
    <row r="7918" spans="70:70" x14ac:dyDescent="0.25">
      <c r="BR7918" s="161"/>
    </row>
    <row r="7919" spans="70:70" x14ac:dyDescent="0.25">
      <c r="BR7919" s="161"/>
    </row>
    <row r="7920" spans="70:70" x14ac:dyDescent="0.25">
      <c r="BR7920" s="161"/>
    </row>
    <row r="7921" spans="70:70" x14ac:dyDescent="0.25">
      <c r="BR7921" s="161"/>
    </row>
    <row r="7922" spans="70:70" x14ac:dyDescent="0.25">
      <c r="BR7922" s="161"/>
    </row>
    <row r="7923" spans="70:70" x14ac:dyDescent="0.25">
      <c r="BR7923" s="161"/>
    </row>
    <row r="7924" spans="70:70" x14ac:dyDescent="0.25">
      <c r="BR7924" s="161"/>
    </row>
    <row r="7925" spans="70:70" x14ac:dyDescent="0.25">
      <c r="BR7925" s="161"/>
    </row>
    <row r="7926" spans="70:70" x14ac:dyDescent="0.25">
      <c r="BR7926" s="161"/>
    </row>
    <row r="7927" spans="70:70" x14ac:dyDescent="0.25">
      <c r="BR7927" s="161"/>
    </row>
    <row r="7928" spans="70:70" x14ac:dyDescent="0.25">
      <c r="BR7928" s="161"/>
    </row>
    <row r="7929" spans="70:70" x14ac:dyDescent="0.25">
      <c r="BR7929" s="161"/>
    </row>
    <row r="7930" spans="70:70" x14ac:dyDescent="0.25">
      <c r="BR7930" s="161"/>
    </row>
    <row r="7931" spans="70:70" x14ac:dyDescent="0.25">
      <c r="BR7931" s="161"/>
    </row>
    <row r="7932" spans="70:70" x14ac:dyDescent="0.25">
      <c r="BR7932" s="161"/>
    </row>
    <row r="7933" spans="70:70" x14ac:dyDescent="0.25">
      <c r="BR7933" s="161"/>
    </row>
    <row r="7934" spans="70:70" x14ac:dyDescent="0.25">
      <c r="BR7934" s="161"/>
    </row>
    <row r="7935" spans="70:70" x14ac:dyDescent="0.25">
      <c r="BR7935" s="161"/>
    </row>
    <row r="7936" spans="70:70" x14ac:dyDescent="0.25">
      <c r="BR7936" s="161"/>
    </row>
    <row r="7937" spans="70:70" x14ac:dyDescent="0.25">
      <c r="BR7937" s="161"/>
    </row>
    <row r="7938" spans="70:70" x14ac:dyDescent="0.25">
      <c r="BR7938" s="161"/>
    </row>
    <row r="7939" spans="70:70" x14ac:dyDescent="0.25">
      <c r="BR7939" s="161"/>
    </row>
    <row r="7940" spans="70:70" x14ac:dyDescent="0.25">
      <c r="BR7940" s="161"/>
    </row>
    <row r="7941" spans="70:70" x14ac:dyDescent="0.25">
      <c r="BR7941" s="161"/>
    </row>
    <row r="7942" spans="70:70" x14ac:dyDescent="0.25">
      <c r="BR7942" s="161"/>
    </row>
    <row r="7943" spans="70:70" x14ac:dyDescent="0.25">
      <c r="BR7943" s="161"/>
    </row>
    <row r="7944" spans="70:70" x14ac:dyDescent="0.25">
      <c r="BR7944" s="161"/>
    </row>
    <row r="7945" spans="70:70" x14ac:dyDescent="0.25">
      <c r="BR7945" s="161"/>
    </row>
    <row r="7946" spans="70:70" x14ac:dyDescent="0.25">
      <c r="BR7946" s="161"/>
    </row>
    <row r="7947" spans="70:70" x14ac:dyDescent="0.25">
      <c r="BR7947" s="161"/>
    </row>
    <row r="7948" spans="70:70" x14ac:dyDescent="0.25">
      <c r="BR7948" s="161"/>
    </row>
    <row r="7949" spans="70:70" x14ac:dyDescent="0.25">
      <c r="BR7949" s="161"/>
    </row>
    <row r="7950" spans="70:70" x14ac:dyDescent="0.25">
      <c r="BR7950" s="161"/>
    </row>
    <row r="7951" spans="70:70" x14ac:dyDescent="0.25">
      <c r="BR7951" s="161"/>
    </row>
    <row r="7952" spans="70:70" x14ac:dyDescent="0.25">
      <c r="BR7952" s="161"/>
    </row>
    <row r="7953" spans="70:70" x14ac:dyDescent="0.25">
      <c r="BR7953" s="161"/>
    </row>
    <row r="7954" spans="70:70" x14ac:dyDescent="0.25">
      <c r="BR7954" s="161"/>
    </row>
    <row r="7955" spans="70:70" x14ac:dyDescent="0.25">
      <c r="BR7955" s="161"/>
    </row>
    <row r="7956" spans="70:70" x14ac:dyDescent="0.25">
      <c r="BR7956" s="161"/>
    </row>
    <row r="7957" spans="70:70" x14ac:dyDescent="0.25">
      <c r="BR7957" s="161"/>
    </row>
    <row r="7958" spans="70:70" x14ac:dyDescent="0.25">
      <c r="BR7958" s="161"/>
    </row>
    <row r="7959" spans="70:70" x14ac:dyDescent="0.25">
      <c r="BR7959" s="161"/>
    </row>
    <row r="7960" spans="70:70" x14ac:dyDescent="0.25">
      <c r="BR7960" s="161"/>
    </row>
    <row r="7961" spans="70:70" x14ac:dyDescent="0.25">
      <c r="BR7961" s="161"/>
    </row>
    <row r="7962" spans="70:70" x14ac:dyDescent="0.25">
      <c r="BR7962" s="161"/>
    </row>
    <row r="7963" spans="70:70" x14ac:dyDescent="0.25">
      <c r="BR7963" s="161"/>
    </row>
    <row r="7964" spans="70:70" x14ac:dyDescent="0.25">
      <c r="BR7964" s="161"/>
    </row>
    <row r="7965" spans="70:70" x14ac:dyDescent="0.25">
      <c r="BR7965" s="161"/>
    </row>
    <row r="7966" spans="70:70" x14ac:dyDescent="0.25">
      <c r="BR7966" s="161"/>
    </row>
    <row r="7967" spans="70:70" x14ac:dyDescent="0.25">
      <c r="BR7967" s="161"/>
    </row>
    <row r="7968" spans="70:70" x14ac:dyDescent="0.25">
      <c r="BR7968" s="161"/>
    </row>
    <row r="7969" spans="70:70" x14ac:dyDescent="0.25">
      <c r="BR7969" s="161"/>
    </row>
    <row r="7970" spans="70:70" x14ac:dyDescent="0.25">
      <c r="BR7970" s="161"/>
    </row>
    <row r="7971" spans="70:70" x14ac:dyDescent="0.25">
      <c r="BR7971" s="161"/>
    </row>
    <row r="7972" spans="70:70" x14ac:dyDescent="0.25">
      <c r="BR7972" s="161"/>
    </row>
    <row r="7973" spans="70:70" x14ac:dyDescent="0.25">
      <c r="BR7973" s="161"/>
    </row>
    <row r="7974" spans="70:70" x14ac:dyDescent="0.25">
      <c r="BR7974" s="161"/>
    </row>
    <row r="7975" spans="70:70" x14ac:dyDescent="0.25">
      <c r="BR7975" s="161"/>
    </row>
    <row r="7976" spans="70:70" x14ac:dyDescent="0.25">
      <c r="BR7976" s="161"/>
    </row>
    <row r="7977" spans="70:70" x14ac:dyDescent="0.25">
      <c r="BR7977" s="161"/>
    </row>
    <row r="7978" spans="70:70" x14ac:dyDescent="0.25">
      <c r="BR7978" s="161"/>
    </row>
    <row r="7979" spans="70:70" x14ac:dyDescent="0.25">
      <c r="BR7979" s="161"/>
    </row>
    <row r="7980" spans="70:70" x14ac:dyDescent="0.25">
      <c r="BR7980" s="161"/>
    </row>
    <row r="7981" spans="70:70" x14ac:dyDescent="0.25">
      <c r="BR7981" s="161"/>
    </row>
    <row r="7982" spans="70:70" x14ac:dyDescent="0.25">
      <c r="BR7982" s="161"/>
    </row>
    <row r="7983" spans="70:70" x14ac:dyDescent="0.25">
      <c r="BR7983" s="161"/>
    </row>
    <row r="7984" spans="70:70" x14ac:dyDescent="0.25">
      <c r="BR7984" s="161"/>
    </row>
    <row r="7985" spans="70:70" x14ac:dyDescent="0.25">
      <c r="BR7985" s="161"/>
    </row>
    <row r="7986" spans="70:70" x14ac:dyDescent="0.25">
      <c r="BR7986" s="161"/>
    </row>
    <row r="7987" spans="70:70" x14ac:dyDescent="0.25">
      <c r="BR7987" s="161"/>
    </row>
    <row r="7988" spans="70:70" x14ac:dyDescent="0.25">
      <c r="BR7988" s="161"/>
    </row>
    <row r="7989" spans="70:70" x14ac:dyDescent="0.25">
      <c r="BR7989" s="161"/>
    </row>
    <row r="7990" spans="70:70" x14ac:dyDescent="0.25">
      <c r="BR7990" s="161"/>
    </row>
    <row r="7991" spans="70:70" x14ac:dyDescent="0.25">
      <c r="BR7991" s="161"/>
    </row>
    <row r="7992" spans="70:70" x14ac:dyDescent="0.25">
      <c r="BR7992" s="161"/>
    </row>
    <row r="7993" spans="70:70" x14ac:dyDescent="0.25">
      <c r="BR7993" s="161"/>
    </row>
    <row r="7994" spans="70:70" x14ac:dyDescent="0.25">
      <c r="BR7994" s="161"/>
    </row>
    <row r="7995" spans="70:70" x14ac:dyDescent="0.25">
      <c r="BR7995" s="161"/>
    </row>
    <row r="7996" spans="70:70" x14ac:dyDescent="0.25">
      <c r="BR7996" s="161"/>
    </row>
    <row r="7997" spans="70:70" x14ac:dyDescent="0.25">
      <c r="BR7997" s="161"/>
    </row>
  </sheetData>
  <sortState ref="F264:G272">
    <sortCondition descending="1" ref="G253:G261"/>
  </sortState>
  <mergeCells count="10">
    <mergeCell ref="AE4:AG4"/>
    <mergeCell ref="AH4:AM4"/>
    <mergeCell ref="AN4:AO4"/>
    <mergeCell ref="AP4:AQ4"/>
    <mergeCell ref="L4:M4"/>
    <mergeCell ref="N4:P4"/>
    <mergeCell ref="Q4:V4"/>
    <mergeCell ref="W4:X4"/>
    <mergeCell ref="Y4:Z4"/>
    <mergeCell ref="AC4:AD4"/>
  </mergeCells>
  <conditionalFormatting sqref="CJ7:ET43">
    <cfRule type="cellIs" dxfId="0" priority="1" operator="equal">
      <formula>0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Portada</vt:lpstr>
      <vt:lpstr>Cuestionario</vt:lpstr>
      <vt:lpstr>Ficha</vt:lpstr>
      <vt:lpstr>Datos de Entrada</vt:lpstr>
      <vt:lpstr>Resumo</vt:lpstr>
      <vt:lpstr>Desagregados</vt:lpstr>
      <vt:lpstr>Brutos</vt:lpstr>
      <vt:lpstr>Cuestionario!Área_de_impresión</vt:lpstr>
      <vt:lpstr>'Datos de Entrada'!Área_de_impresión</vt:lpstr>
      <vt:lpstr>Ficha!Área_de_impresión</vt:lpstr>
      <vt:lpstr>Portada!Área_de_impresión</vt:lpstr>
      <vt:lpstr>Desagregados!Títulos_a_imprimir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</dc:creator>
  <cp:lastModifiedBy>calidad21</cp:lastModifiedBy>
  <cp:lastPrinted>2018-02-08T13:09:09Z</cp:lastPrinted>
  <dcterms:created xsi:type="dcterms:W3CDTF">2016-05-02T14:35:13Z</dcterms:created>
  <dcterms:modified xsi:type="dcterms:W3CDTF">2018-02-26T11:20:08Z</dcterms:modified>
</cp:coreProperties>
</file>