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DATOS\2024-2025\2024_2025_Enquisas de satisfacción\"/>
    </mc:Choice>
  </mc:AlternateContent>
  <xr:revisionPtr revIDLastSave="0" documentId="11_4694282014672E5803310DBDDC9598E0EE4EA4D9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52" r:id="rId1"/>
    <sheet name="Datos de Entrada" sheetId="53" r:id="rId2"/>
    <sheet name="Resumo" sheetId="4" r:id="rId3"/>
    <sheet name="Datos" sheetId="49" r:id="rId4"/>
  </sheets>
  <definedNames>
    <definedName name="_xlnm._FilterDatabase" localSheetId="3" hidden="1">Datos!$AM$1:$BU$46</definedName>
    <definedName name="_xlnm._FilterDatabase" localSheetId="2" hidden="1">Resumo!$A$13:$AN$48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Resumo!$A$1:$BT$149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6" i="49" l="1"/>
  <c r="CY6" i="49"/>
  <c r="CZ6" i="49"/>
  <c r="DA6" i="49"/>
  <c r="DB6" i="49"/>
  <c r="DC6" i="49"/>
  <c r="DD6" i="49"/>
  <c r="DE6" i="49"/>
  <c r="DF6" i="49"/>
  <c r="DG6" i="49"/>
  <c r="DH6" i="49"/>
  <c r="DJ6" i="49"/>
  <c r="DK6" i="49"/>
  <c r="DL6" i="49"/>
  <c r="DM6" i="49"/>
  <c r="DN6" i="49"/>
  <c r="DO6" i="49"/>
  <c r="DP6" i="49"/>
  <c r="DQ6" i="49"/>
  <c r="DR6" i="49"/>
  <c r="DS6" i="49"/>
  <c r="DT6" i="49"/>
  <c r="DU6" i="49"/>
  <c r="DV6" i="49"/>
  <c r="CX7" i="49"/>
  <c r="CY7" i="49"/>
  <c r="CZ7" i="49"/>
  <c r="DA7" i="49"/>
  <c r="DB7" i="49"/>
  <c r="DC7" i="49"/>
  <c r="DD7" i="49"/>
  <c r="DE7" i="49"/>
  <c r="DF7" i="49"/>
  <c r="DG7" i="49"/>
  <c r="DH7" i="49"/>
  <c r="DI7" i="49"/>
  <c r="DJ7" i="49"/>
  <c r="DK7" i="49"/>
  <c r="DL7" i="49"/>
  <c r="DM7" i="49"/>
  <c r="DN7" i="49"/>
  <c r="DO7" i="49"/>
  <c r="DP7" i="49"/>
  <c r="DQ7" i="49"/>
  <c r="DR7" i="49"/>
  <c r="DS7" i="49"/>
  <c r="DT7" i="49"/>
  <c r="DU7" i="49"/>
  <c r="EJ7" i="49" s="1"/>
  <c r="DV7" i="49"/>
  <c r="CX8" i="49"/>
  <c r="CY8" i="49"/>
  <c r="CZ8" i="49"/>
  <c r="DA8" i="49"/>
  <c r="DB8" i="49"/>
  <c r="DC8" i="49"/>
  <c r="DD8" i="49"/>
  <c r="DE8" i="49"/>
  <c r="DF8" i="49"/>
  <c r="DG8" i="49"/>
  <c r="DH8" i="49"/>
  <c r="DI8" i="49"/>
  <c r="DJ8" i="49"/>
  <c r="DK8" i="49"/>
  <c r="DL8" i="49"/>
  <c r="DM8" i="49"/>
  <c r="DN8" i="49"/>
  <c r="DO8" i="49"/>
  <c r="DP8" i="49"/>
  <c r="DQ8" i="49"/>
  <c r="DR8" i="49"/>
  <c r="DS8" i="49"/>
  <c r="DT8" i="49"/>
  <c r="DU8" i="49"/>
  <c r="EJ8" i="49" s="1"/>
  <c r="DV8" i="49"/>
  <c r="CX9" i="49"/>
  <c r="CY9" i="49"/>
  <c r="CZ9" i="49"/>
  <c r="DA9" i="49"/>
  <c r="DB9" i="49"/>
  <c r="DC9" i="49"/>
  <c r="DD9" i="49"/>
  <c r="DE9" i="49"/>
  <c r="DF9" i="49"/>
  <c r="DG9" i="49"/>
  <c r="DH9" i="49"/>
  <c r="DI9" i="49"/>
  <c r="DJ9" i="49"/>
  <c r="DK9" i="49"/>
  <c r="DL9" i="49"/>
  <c r="DM9" i="49"/>
  <c r="DN9" i="49"/>
  <c r="DO9" i="49"/>
  <c r="DP9" i="49"/>
  <c r="DQ9" i="49"/>
  <c r="DR9" i="49"/>
  <c r="DS9" i="49"/>
  <c r="DT9" i="49"/>
  <c r="DU9" i="49"/>
  <c r="EJ9" i="49" s="1"/>
  <c r="DV9" i="49"/>
  <c r="CX10" i="49"/>
  <c r="CY10" i="49"/>
  <c r="CZ10" i="49"/>
  <c r="DA10" i="49"/>
  <c r="DB10" i="49"/>
  <c r="DC10" i="49"/>
  <c r="DD10" i="49"/>
  <c r="DF10" i="49"/>
  <c r="DG10" i="49"/>
  <c r="DH10" i="49"/>
  <c r="DI10" i="49"/>
  <c r="DJ10" i="49"/>
  <c r="DK10" i="49"/>
  <c r="DL10" i="49"/>
  <c r="DM10" i="49"/>
  <c r="DN10" i="49"/>
  <c r="DO10" i="49"/>
  <c r="DP10" i="49"/>
  <c r="DQ10" i="49"/>
  <c r="DR10" i="49"/>
  <c r="DS10" i="49"/>
  <c r="DT10" i="49"/>
  <c r="DU10" i="49"/>
  <c r="EJ10" i="49" s="1"/>
  <c r="DV10" i="49"/>
  <c r="CX12" i="49"/>
  <c r="CY12" i="49"/>
  <c r="CZ12" i="49"/>
  <c r="DA12" i="49"/>
  <c r="DB12" i="49"/>
  <c r="DC12" i="49"/>
  <c r="DD12" i="49"/>
  <c r="DE12" i="49"/>
  <c r="DF12" i="49"/>
  <c r="DG12" i="49"/>
  <c r="DH12" i="49"/>
  <c r="DI12" i="49"/>
  <c r="DJ12" i="49"/>
  <c r="DK12" i="49"/>
  <c r="DL12" i="49"/>
  <c r="DM12" i="49"/>
  <c r="DN12" i="49"/>
  <c r="DO12" i="49"/>
  <c r="DP12" i="49"/>
  <c r="DQ12" i="49"/>
  <c r="DR12" i="49"/>
  <c r="DS12" i="49"/>
  <c r="DT12" i="49"/>
  <c r="DU12" i="49"/>
  <c r="EJ12" i="49" s="1"/>
  <c r="DV12" i="49"/>
  <c r="DB13" i="49"/>
  <c r="DC13" i="49"/>
  <c r="DD13" i="49"/>
  <c r="DE13" i="49"/>
  <c r="DF13" i="49"/>
  <c r="DG13" i="49"/>
  <c r="DH13" i="49"/>
  <c r="DI13" i="49"/>
  <c r="DJ13" i="49"/>
  <c r="DL13" i="49"/>
  <c r="DM13" i="49"/>
  <c r="DN13" i="49"/>
  <c r="DO13" i="49"/>
  <c r="DP13" i="49"/>
  <c r="DQ13" i="49"/>
  <c r="DR13" i="49"/>
  <c r="DS13" i="49"/>
  <c r="DT13" i="49"/>
  <c r="DU13" i="49"/>
  <c r="EJ13" i="49" s="1"/>
  <c r="DV13" i="49"/>
  <c r="CX14" i="49"/>
  <c r="CY14" i="49"/>
  <c r="CZ14" i="49"/>
  <c r="DA14" i="49"/>
  <c r="DB14" i="49"/>
  <c r="DC14" i="49"/>
  <c r="DD14" i="49"/>
  <c r="DE14" i="49"/>
  <c r="DF14" i="49"/>
  <c r="DG14" i="49"/>
  <c r="DO14" i="49"/>
  <c r="DP14" i="49"/>
  <c r="DQ14" i="49"/>
  <c r="DR14" i="49"/>
  <c r="DS14" i="49"/>
  <c r="DU14" i="49"/>
  <c r="EJ14" i="49" s="1"/>
  <c r="DV14" i="49"/>
  <c r="CX15" i="49"/>
  <c r="CY15" i="49"/>
  <c r="CZ15" i="49"/>
  <c r="DA15" i="49"/>
  <c r="DB15" i="49"/>
  <c r="DC15" i="49"/>
  <c r="DD15" i="49"/>
  <c r="DE15" i="49"/>
  <c r="DF15" i="49"/>
  <c r="DG15" i="49"/>
  <c r="DH15" i="49"/>
  <c r="DI15" i="49"/>
  <c r="DJ15" i="49"/>
  <c r="DK15" i="49"/>
  <c r="DL15" i="49"/>
  <c r="DM15" i="49"/>
  <c r="DN15" i="49"/>
  <c r="DO15" i="49"/>
  <c r="DP15" i="49"/>
  <c r="DQ15" i="49"/>
  <c r="DR15" i="49"/>
  <c r="DS15" i="49"/>
  <c r="DT15" i="49"/>
  <c r="DU15" i="49"/>
  <c r="EJ15" i="49" s="1"/>
  <c r="DV15" i="49"/>
  <c r="CX16" i="49"/>
  <c r="CY16" i="49"/>
  <c r="CZ16" i="49"/>
  <c r="DA16" i="49"/>
  <c r="DB16" i="49"/>
  <c r="DC16" i="49"/>
  <c r="DD16" i="49"/>
  <c r="DE16" i="49"/>
  <c r="DF16" i="49"/>
  <c r="DG16" i="49"/>
  <c r="DH16" i="49"/>
  <c r="DI16" i="49"/>
  <c r="DJ16" i="49"/>
  <c r="DK16" i="49"/>
  <c r="DL16" i="49"/>
  <c r="DM16" i="49"/>
  <c r="DN16" i="49"/>
  <c r="DO16" i="49"/>
  <c r="DP16" i="49"/>
  <c r="DQ16" i="49"/>
  <c r="DR16" i="49"/>
  <c r="DS16" i="49"/>
  <c r="DT16" i="49"/>
  <c r="DU16" i="49"/>
  <c r="EJ16" i="49" s="1"/>
  <c r="DV16" i="49"/>
  <c r="CX17" i="49"/>
  <c r="CY17" i="49"/>
  <c r="CZ17" i="49"/>
  <c r="DA17" i="49"/>
  <c r="DB17" i="49"/>
  <c r="DC17" i="49"/>
  <c r="DD17" i="49"/>
  <c r="DE17" i="49"/>
  <c r="DF17" i="49"/>
  <c r="DG17" i="49"/>
  <c r="DH17" i="49"/>
  <c r="DI17" i="49"/>
  <c r="DJ17" i="49"/>
  <c r="DK17" i="49"/>
  <c r="DL17" i="49"/>
  <c r="DM17" i="49"/>
  <c r="DN17" i="49"/>
  <c r="DO17" i="49"/>
  <c r="DP17" i="49"/>
  <c r="DQ17" i="49"/>
  <c r="DR17" i="49"/>
  <c r="DS17" i="49"/>
  <c r="DT17" i="49"/>
  <c r="DU17" i="49"/>
  <c r="EJ17" i="49" s="1"/>
  <c r="DV17" i="49"/>
  <c r="CX19" i="49"/>
  <c r="CY19" i="49"/>
  <c r="CZ19" i="49"/>
  <c r="DA19" i="49"/>
  <c r="DB19" i="49"/>
  <c r="DC19" i="49"/>
  <c r="DD19" i="49"/>
  <c r="DE19" i="49"/>
  <c r="DF19" i="49"/>
  <c r="DG19" i="49"/>
  <c r="DH19" i="49"/>
  <c r="DI19" i="49"/>
  <c r="DJ19" i="49"/>
  <c r="DK19" i="49"/>
  <c r="DL19" i="49"/>
  <c r="DM19" i="49"/>
  <c r="DN19" i="49"/>
  <c r="DO19" i="49"/>
  <c r="DP19" i="49"/>
  <c r="DQ19" i="49"/>
  <c r="DR19" i="49"/>
  <c r="DS19" i="49"/>
  <c r="DT19" i="49"/>
  <c r="DU19" i="49"/>
  <c r="EJ19" i="49" s="1"/>
  <c r="DV19" i="49"/>
  <c r="CX21" i="49"/>
  <c r="CZ21" i="49"/>
  <c r="DA21" i="49"/>
  <c r="DB21" i="49"/>
  <c r="DC21" i="49"/>
  <c r="DD21" i="49"/>
  <c r="DE21" i="49"/>
  <c r="DF21" i="49"/>
  <c r="DG21" i="49"/>
  <c r="DH21" i="49"/>
  <c r="DI21" i="49"/>
  <c r="DJ21" i="49"/>
  <c r="DK21" i="49"/>
  <c r="DL21" i="49"/>
  <c r="DM21" i="49"/>
  <c r="DN21" i="49"/>
  <c r="DO21" i="49"/>
  <c r="DP21" i="49"/>
  <c r="DQ21" i="49"/>
  <c r="DR21" i="49"/>
  <c r="DS21" i="49"/>
  <c r="DT21" i="49"/>
  <c r="DU21" i="49"/>
  <c r="EJ21" i="49" s="1"/>
  <c r="DV21" i="49"/>
  <c r="CX24" i="49"/>
  <c r="CY24" i="49"/>
  <c r="CZ24" i="49"/>
  <c r="DA24" i="49"/>
  <c r="DB24" i="49"/>
  <c r="DC24" i="49"/>
  <c r="DD24" i="49"/>
  <c r="DE24" i="49"/>
  <c r="DF24" i="49"/>
  <c r="DG24" i="49"/>
  <c r="DH24" i="49"/>
  <c r="DI24" i="49"/>
  <c r="DJ24" i="49"/>
  <c r="DK24" i="49"/>
  <c r="DL24" i="49"/>
  <c r="DM24" i="49"/>
  <c r="DN24" i="49"/>
  <c r="DO24" i="49"/>
  <c r="DP24" i="49"/>
  <c r="DQ24" i="49"/>
  <c r="DR24" i="49"/>
  <c r="DS24" i="49"/>
  <c r="DT24" i="49"/>
  <c r="DU24" i="49"/>
  <c r="EJ24" i="49" s="1"/>
  <c r="DV24" i="49"/>
  <c r="DV45" i="49"/>
  <c r="DV44" i="49"/>
  <c r="DV40" i="49"/>
  <c r="DV39" i="49"/>
  <c r="DV38" i="49"/>
  <c r="DV36" i="49"/>
  <c r="DV35" i="49"/>
  <c r="DV32" i="49"/>
  <c r="DV31" i="49"/>
  <c r="DV29" i="49"/>
  <c r="DV28" i="49"/>
  <c r="CU6" i="49"/>
  <c r="CU7" i="49"/>
  <c r="CU8" i="49"/>
  <c r="CU9" i="49"/>
  <c r="CU10" i="49"/>
  <c r="CU11" i="49"/>
  <c r="CU14" i="49"/>
  <c r="CU15" i="49"/>
  <c r="CU16" i="49"/>
  <c r="CU17" i="49"/>
  <c r="CU19" i="49"/>
  <c r="CU21" i="49"/>
  <c r="CU22" i="49"/>
  <c r="CU23" i="49"/>
  <c r="CU24" i="49"/>
  <c r="CU26" i="49"/>
  <c r="CU28" i="49"/>
  <c r="CU30" i="49"/>
  <c r="CU31" i="49"/>
  <c r="CU32" i="49"/>
  <c r="CU33" i="49"/>
  <c r="CU34" i="49"/>
  <c r="CU35" i="49"/>
  <c r="CU38" i="49"/>
  <c r="CU39" i="49"/>
  <c r="CU40" i="49"/>
  <c r="CU42" i="49"/>
  <c r="CU5" i="49"/>
  <c r="CX28" i="49"/>
  <c r="CY28" i="49"/>
  <c r="CZ28" i="49"/>
  <c r="DA28" i="49"/>
  <c r="DB28" i="49"/>
  <c r="DC28" i="49"/>
  <c r="DD28" i="49"/>
  <c r="DE28" i="49"/>
  <c r="DF28" i="49"/>
  <c r="DG28" i="49"/>
  <c r="DH28" i="49"/>
  <c r="DI28" i="49"/>
  <c r="DJ28" i="49"/>
  <c r="DK28" i="49"/>
  <c r="DL28" i="49"/>
  <c r="DM28" i="49"/>
  <c r="DN28" i="49"/>
  <c r="DO28" i="49"/>
  <c r="DP28" i="49"/>
  <c r="DQ28" i="49"/>
  <c r="DR28" i="49"/>
  <c r="DS28" i="49"/>
  <c r="DT28" i="49"/>
  <c r="DU28" i="49"/>
  <c r="EJ28" i="49" s="1"/>
  <c r="CX29" i="49"/>
  <c r="CY29" i="49"/>
  <c r="CZ29" i="49"/>
  <c r="DA29" i="49"/>
  <c r="DB29" i="49"/>
  <c r="DC29" i="49"/>
  <c r="DD29" i="49"/>
  <c r="DE29" i="49"/>
  <c r="DF29" i="49"/>
  <c r="DG29" i="49"/>
  <c r="DH29" i="49"/>
  <c r="DI29" i="49"/>
  <c r="DJ29" i="49"/>
  <c r="DK29" i="49"/>
  <c r="DL29" i="49"/>
  <c r="DM29" i="49"/>
  <c r="DN29" i="49"/>
  <c r="DO29" i="49"/>
  <c r="DP29" i="49"/>
  <c r="DR29" i="49"/>
  <c r="DT29" i="49"/>
  <c r="DU29" i="49"/>
  <c r="EJ29" i="49" s="1"/>
  <c r="CX31" i="49"/>
  <c r="CY31" i="49"/>
  <c r="CZ31" i="49"/>
  <c r="DA31" i="49"/>
  <c r="DB31" i="49"/>
  <c r="DC31" i="49"/>
  <c r="DD31" i="49"/>
  <c r="DE31" i="49"/>
  <c r="DF31" i="49"/>
  <c r="DG31" i="49"/>
  <c r="DH31" i="49"/>
  <c r="DI31" i="49"/>
  <c r="DJ31" i="49"/>
  <c r="DK31" i="49"/>
  <c r="DL31" i="49"/>
  <c r="DM31" i="49"/>
  <c r="DN31" i="49"/>
  <c r="DO31" i="49"/>
  <c r="DP31" i="49"/>
  <c r="DQ31" i="49"/>
  <c r="DR31" i="49"/>
  <c r="DS31" i="49"/>
  <c r="DT31" i="49"/>
  <c r="DU31" i="49"/>
  <c r="EJ31" i="49" s="1"/>
  <c r="CX32" i="49"/>
  <c r="CY32" i="49"/>
  <c r="CZ32" i="49"/>
  <c r="DA32" i="49"/>
  <c r="DB32" i="49"/>
  <c r="DC32" i="49"/>
  <c r="DD32" i="49"/>
  <c r="DE32" i="49"/>
  <c r="DF32" i="49"/>
  <c r="DG32" i="49"/>
  <c r="DH32" i="49"/>
  <c r="DI32" i="49"/>
  <c r="DJ32" i="49"/>
  <c r="DK32" i="49"/>
  <c r="DL32" i="49"/>
  <c r="DM32" i="49"/>
  <c r="DN32" i="49"/>
  <c r="DO32" i="49"/>
  <c r="DP32" i="49"/>
  <c r="DQ32" i="49"/>
  <c r="DR32" i="49"/>
  <c r="DS32" i="49"/>
  <c r="DT32" i="49"/>
  <c r="DU32" i="49"/>
  <c r="EJ32" i="49" s="1"/>
  <c r="CX34" i="49"/>
  <c r="CY34" i="49"/>
  <c r="CZ34" i="49"/>
  <c r="DA34" i="49"/>
  <c r="DB34" i="49"/>
  <c r="DC34" i="49"/>
  <c r="DD34" i="49"/>
  <c r="DE34" i="49"/>
  <c r="DF34" i="49"/>
  <c r="DG34" i="49"/>
  <c r="DH34" i="49"/>
  <c r="DI34" i="49"/>
  <c r="DJ34" i="49"/>
  <c r="DK34" i="49"/>
  <c r="DL34" i="49"/>
  <c r="DM34" i="49"/>
  <c r="DO34" i="49"/>
  <c r="DP34" i="49"/>
  <c r="DR34" i="49"/>
  <c r="DS34" i="49"/>
  <c r="DT34" i="49"/>
  <c r="DU34" i="49"/>
  <c r="CX35" i="49"/>
  <c r="CY35" i="49"/>
  <c r="CZ35" i="49"/>
  <c r="DA35" i="49"/>
  <c r="DB35" i="49"/>
  <c r="DC35" i="49"/>
  <c r="DD35" i="49"/>
  <c r="DE35" i="49"/>
  <c r="DF35" i="49"/>
  <c r="DG35" i="49"/>
  <c r="DH35" i="49"/>
  <c r="DI35" i="49"/>
  <c r="DJ35" i="49"/>
  <c r="DK35" i="49"/>
  <c r="DL35" i="49"/>
  <c r="DM35" i="49"/>
  <c r="DN35" i="49"/>
  <c r="DO35" i="49"/>
  <c r="DP35" i="49"/>
  <c r="DQ35" i="49"/>
  <c r="DR35" i="49"/>
  <c r="DS35" i="49"/>
  <c r="DT35" i="49"/>
  <c r="DU35" i="49"/>
  <c r="EJ35" i="49" s="1"/>
  <c r="CX36" i="49"/>
  <c r="CY36" i="49"/>
  <c r="CZ36" i="49"/>
  <c r="DA36" i="49"/>
  <c r="DB36" i="49"/>
  <c r="DC36" i="49"/>
  <c r="DD36" i="49"/>
  <c r="DE36" i="49"/>
  <c r="DF36" i="49"/>
  <c r="DG36" i="49"/>
  <c r="DH36" i="49"/>
  <c r="DI36" i="49"/>
  <c r="DJ36" i="49"/>
  <c r="DK36" i="49"/>
  <c r="DL36" i="49"/>
  <c r="DM36" i="49"/>
  <c r="DN36" i="49"/>
  <c r="DO36" i="49"/>
  <c r="DP36" i="49"/>
  <c r="DQ36" i="49"/>
  <c r="DR36" i="49"/>
  <c r="DS36" i="49"/>
  <c r="DT36" i="49"/>
  <c r="DU36" i="49"/>
  <c r="EJ36" i="49" s="1"/>
  <c r="CX37" i="49"/>
  <c r="CY37" i="49"/>
  <c r="CZ37" i="49"/>
  <c r="DA37" i="49"/>
  <c r="DB37" i="49"/>
  <c r="DC37" i="49"/>
  <c r="DD37" i="49"/>
  <c r="DE37" i="49"/>
  <c r="DF37" i="49"/>
  <c r="DG37" i="49"/>
  <c r="DH37" i="49"/>
  <c r="DI37" i="49"/>
  <c r="DJ37" i="49"/>
  <c r="DK37" i="49"/>
  <c r="DL37" i="49"/>
  <c r="DM37" i="49"/>
  <c r="DN37" i="49"/>
  <c r="DO37" i="49"/>
  <c r="DP37" i="49"/>
  <c r="DQ37" i="49"/>
  <c r="DR37" i="49"/>
  <c r="DS37" i="49"/>
  <c r="DU37" i="49"/>
  <c r="EJ37" i="49" s="1"/>
  <c r="CX38" i="49"/>
  <c r="CY38" i="49"/>
  <c r="CZ38" i="49"/>
  <c r="DA38" i="49"/>
  <c r="DB38" i="49"/>
  <c r="DC38" i="49"/>
  <c r="DD38" i="49"/>
  <c r="DE38" i="49"/>
  <c r="DF38" i="49"/>
  <c r="DG38" i="49"/>
  <c r="DH38" i="49"/>
  <c r="DI38" i="49"/>
  <c r="DJ38" i="49"/>
  <c r="DK38" i="49"/>
  <c r="DL38" i="49"/>
  <c r="DM38" i="49"/>
  <c r="DN38" i="49"/>
  <c r="DO38" i="49"/>
  <c r="DP38" i="49"/>
  <c r="DQ38" i="49"/>
  <c r="DR38" i="49"/>
  <c r="DS38" i="49"/>
  <c r="DT38" i="49"/>
  <c r="DU38" i="49"/>
  <c r="EJ38" i="49" s="1"/>
  <c r="CX39" i="49"/>
  <c r="CY39" i="49"/>
  <c r="CZ39" i="49"/>
  <c r="DA39" i="49"/>
  <c r="DB39" i="49"/>
  <c r="DC39" i="49"/>
  <c r="DD39" i="49"/>
  <c r="DE39" i="49"/>
  <c r="DF39" i="49"/>
  <c r="DG39" i="49"/>
  <c r="DH39" i="49"/>
  <c r="DI39" i="49"/>
  <c r="DJ39" i="49"/>
  <c r="DK39" i="49"/>
  <c r="DL39" i="49"/>
  <c r="DM39" i="49"/>
  <c r="DN39" i="49"/>
  <c r="DO39" i="49"/>
  <c r="DP39" i="49"/>
  <c r="DQ39" i="49"/>
  <c r="DR39" i="49"/>
  <c r="DS39" i="49"/>
  <c r="DT39" i="49"/>
  <c r="DU39" i="49"/>
  <c r="EJ39" i="49" s="1"/>
  <c r="CX40" i="49"/>
  <c r="CY40" i="49"/>
  <c r="CZ40" i="49"/>
  <c r="DA40" i="49"/>
  <c r="DB40" i="49"/>
  <c r="DC40" i="49"/>
  <c r="DD40" i="49"/>
  <c r="DE40" i="49"/>
  <c r="DF40" i="49"/>
  <c r="DG40" i="49"/>
  <c r="DH40" i="49"/>
  <c r="DI40" i="49"/>
  <c r="DJ40" i="49"/>
  <c r="DK40" i="49"/>
  <c r="DL40" i="49"/>
  <c r="DM40" i="49"/>
  <c r="DN40" i="49"/>
  <c r="DO40" i="49"/>
  <c r="DP40" i="49"/>
  <c r="DQ40" i="49"/>
  <c r="DR40" i="49"/>
  <c r="DS40" i="49"/>
  <c r="DT40" i="49"/>
  <c r="DU40" i="49"/>
  <c r="EJ40" i="49" s="1"/>
  <c r="CX44" i="49"/>
  <c r="CY44" i="49"/>
  <c r="CZ44" i="49"/>
  <c r="DA44" i="49"/>
  <c r="DB44" i="49"/>
  <c r="DC44" i="49"/>
  <c r="DD44" i="49"/>
  <c r="DE44" i="49"/>
  <c r="DF44" i="49"/>
  <c r="DG44" i="49"/>
  <c r="DH44" i="49"/>
  <c r="DI44" i="49"/>
  <c r="DJ44" i="49"/>
  <c r="DK44" i="49"/>
  <c r="DL44" i="49"/>
  <c r="DM44" i="49"/>
  <c r="DN44" i="49"/>
  <c r="DO44" i="49"/>
  <c r="DP44" i="49"/>
  <c r="DQ44" i="49"/>
  <c r="DR44" i="49"/>
  <c r="DS44" i="49"/>
  <c r="DT44" i="49"/>
  <c r="DU44" i="49"/>
  <c r="EJ44" i="49" s="1"/>
  <c r="CX45" i="49"/>
  <c r="CY45" i="49"/>
  <c r="CZ45" i="49"/>
  <c r="DA45" i="49"/>
  <c r="DB45" i="49"/>
  <c r="DC45" i="49"/>
  <c r="DD45" i="49"/>
  <c r="DE45" i="49"/>
  <c r="DF45" i="49"/>
  <c r="DG45" i="49"/>
  <c r="DH45" i="49"/>
  <c r="DI45" i="49"/>
  <c r="DJ45" i="49"/>
  <c r="DK45" i="49"/>
  <c r="DL45" i="49"/>
  <c r="DM45" i="49"/>
  <c r="DN45" i="49"/>
  <c r="DO45" i="49"/>
  <c r="DP45" i="49"/>
  <c r="DQ45" i="49"/>
  <c r="DR45" i="49"/>
  <c r="DS45" i="49"/>
  <c r="DT45" i="49"/>
  <c r="DU45" i="49"/>
  <c r="EJ45" i="49" s="1"/>
  <c r="DW7" i="49"/>
  <c r="DW8" i="49"/>
  <c r="DW9" i="49"/>
  <c r="DW10" i="49"/>
  <c r="DW11" i="49"/>
  <c r="DW12" i="49"/>
  <c r="DW13" i="49"/>
  <c r="DW14" i="49"/>
  <c r="DW15" i="49"/>
  <c r="DW16" i="49"/>
  <c r="DW17" i="49"/>
  <c r="DW18" i="49"/>
  <c r="DW19" i="49"/>
  <c r="DW20" i="49"/>
  <c r="DW21" i="49"/>
  <c r="DW22" i="49"/>
  <c r="DW23" i="49"/>
  <c r="DW24" i="49"/>
  <c r="DW25" i="49"/>
  <c r="DW26" i="49"/>
  <c r="DW27" i="49"/>
  <c r="DW28" i="49"/>
  <c r="DW29" i="49"/>
  <c r="DW30" i="49"/>
  <c r="DW31" i="49"/>
  <c r="DW32" i="49"/>
  <c r="DW33" i="49"/>
  <c r="DW34" i="49"/>
  <c r="DW35" i="49"/>
  <c r="DW36" i="49"/>
  <c r="DW37" i="49"/>
  <c r="DW38" i="49"/>
  <c r="DW39" i="49"/>
  <c r="DW40" i="49"/>
  <c r="DW41" i="49"/>
  <c r="DW42" i="49"/>
  <c r="DW43" i="49"/>
  <c r="DW44" i="49"/>
  <c r="DW45" i="49"/>
  <c r="DW6" i="49"/>
  <c r="DW5" i="49"/>
  <c r="CV7" i="49"/>
  <c r="CV8" i="49"/>
  <c r="CV9" i="49"/>
  <c r="CV10" i="49"/>
  <c r="CV11" i="49"/>
  <c r="CV12" i="49"/>
  <c r="CV13" i="49"/>
  <c r="CV14" i="49"/>
  <c r="CV15" i="49"/>
  <c r="CV16" i="49"/>
  <c r="CV17" i="49"/>
  <c r="CV18" i="49"/>
  <c r="CV19" i="49"/>
  <c r="CV20" i="49"/>
  <c r="CV21" i="49"/>
  <c r="CV22" i="49"/>
  <c r="CV23" i="49"/>
  <c r="CV24" i="49"/>
  <c r="CV25" i="49"/>
  <c r="CV26" i="49"/>
  <c r="CV27" i="49"/>
  <c r="CV28" i="49"/>
  <c r="CV29" i="49"/>
  <c r="CV30" i="49"/>
  <c r="CV31" i="49"/>
  <c r="CV32" i="49"/>
  <c r="CV33" i="49"/>
  <c r="CV34" i="49"/>
  <c r="CV35" i="49"/>
  <c r="CV36" i="49"/>
  <c r="CV37" i="49"/>
  <c r="CV38" i="49"/>
  <c r="CV39" i="49"/>
  <c r="CV40" i="49"/>
  <c r="CV41" i="49"/>
  <c r="CV42" i="49"/>
  <c r="CV43" i="49"/>
  <c r="CV44" i="49"/>
  <c r="CV45" i="49"/>
  <c r="CV6" i="49"/>
  <c r="CV5" i="49"/>
  <c r="AO7" i="49"/>
  <c r="AG16" i="4" s="1"/>
  <c r="AP7" i="49"/>
  <c r="AH16" i="4" s="1"/>
  <c r="AQ7" i="49"/>
  <c r="AI16" i="4" s="1"/>
  <c r="AR7" i="49"/>
  <c r="AJ16" i="4" s="1"/>
  <c r="AS7" i="49"/>
  <c r="AK16" i="4" s="1"/>
  <c r="AT7" i="49"/>
  <c r="AL16" i="4" s="1"/>
  <c r="AU7" i="49"/>
  <c r="AM16" i="4" s="1"/>
  <c r="AV7" i="49"/>
  <c r="AN16" i="4" s="1"/>
  <c r="AW7" i="49"/>
  <c r="AO16" i="4" s="1"/>
  <c r="AX7" i="49"/>
  <c r="AP16" i="4" s="1"/>
  <c r="AY7" i="49"/>
  <c r="AQ16" i="4" s="1"/>
  <c r="AZ7" i="49"/>
  <c r="AR16" i="4" s="1"/>
  <c r="BA7" i="49"/>
  <c r="AS16" i="4" s="1"/>
  <c r="BB7" i="49"/>
  <c r="AT16" i="4" s="1"/>
  <c r="BC7" i="49"/>
  <c r="AU16" i="4" s="1"/>
  <c r="BD7" i="49"/>
  <c r="BE7" i="49"/>
  <c r="AW16" i="4" s="1"/>
  <c r="BF7" i="49"/>
  <c r="AX16" i="4" s="1"/>
  <c r="BG7" i="49"/>
  <c r="AY16" i="4" s="1"/>
  <c r="BH7" i="49"/>
  <c r="AZ16" i="4" s="1"/>
  <c r="BI7" i="49"/>
  <c r="BA16" i="4" s="1"/>
  <c r="BJ7" i="49"/>
  <c r="BB16" i="4" s="1"/>
  <c r="BK7" i="49"/>
  <c r="BC16" i="4" s="1"/>
  <c r="BL7" i="49"/>
  <c r="BD16" i="4" s="1"/>
  <c r="BM7" i="49"/>
  <c r="BE16" i="4" s="1"/>
  <c r="AO8" i="49"/>
  <c r="AG17" i="4" s="1"/>
  <c r="AP8" i="49"/>
  <c r="AH17" i="4" s="1"/>
  <c r="AQ8" i="49"/>
  <c r="AI17" i="4" s="1"/>
  <c r="AR8" i="49"/>
  <c r="AJ17" i="4" s="1"/>
  <c r="AS8" i="49"/>
  <c r="AK17" i="4" s="1"/>
  <c r="AT8" i="49"/>
  <c r="AL17" i="4" s="1"/>
  <c r="AU8" i="49"/>
  <c r="AM17" i="4" s="1"/>
  <c r="AV8" i="49"/>
  <c r="AN17" i="4" s="1"/>
  <c r="AW8" i="49"/>
  <c r="AO17" i="4" s="1"/>
  <c r="AX8" i="49"/>
  <c r="AP17" i="4" s="1"/>
  <c r="AY8" i="49"/>
  <c r="AQ17" i="4" s="1"/>
  <c r="AZ8" i="49"/>
  <c r="AR17" i="4" s="1"/>
  <c r="BA8" i="49"/>
  <c r="AS17" i="4" s="1"/>
  <c r="BB8" i="49"/>
  <c r="AT17" i="4" s="1"/>
  <c r="BC8" i="49"/>
  <c r="AU17" i="4" s="1"/>
  <c r="BD8" i="49"/>
  <c r="AV17" i="4" s="1"/>
  <c r="BE8" i="49"/>
  <c r="AW17" i="4" s="1"/>
  <c r="BF8" i="49"/>
  <c r="AX17" i="4" s="1"/>
  <c r="BG8" i="49"/>
  <c r="AY17" i="4" s="1"/>
  <c r="BH8" i="49"/>
  <c r="AZ17" i="4" s="1"/>
  <c r="BI8" i="49"/>
  <c r="BA17" i="4" s="1"/>
  <c r="BJ8" i="49"/>
  <c r="BB17" i="4" s="1"/>
  <c r="BK8" i="49"/>
  <c r="BC17" i="4" s="1"/>
  <c r="BL8" i="49"/>
  <c r="BD17" i="4" s="1"/>
  <c r="BM8" i="49"/>
  <c r="BE17" i="4" s="1"/>
  <c r="AO9" i="49"/>
  <c r="AG18" i="4" s="1"/>
  <c r="AP9" i="49"/>
  <c r="AH18" i="4" s="1"/>
  <c r="AQ9" i="49"/>
  <c r="AI18" i="4" s="1"/>
  <c r="AR9" i="49"/>
  <c r="AJ18" i="4" s="1"/>
  <c r="AS9" i="49"/>
  <c r="AK18" i="4" s="1"/>
  <c r="AT9" i="49"/>
  <c r="AL18" i="4" s="1"/>
  <c r="AU9" i="49"/>
  <c r="AM18" i="4" s="1"/>
  <c r="AV9" i="49"/>
  <c r="AN18" i="4" s="1"/>
  <c r="AW9" i="49"/>
  <c r="AO18" i="4" s="1"/>
  <c r="AX9" i="49"/>
  <c r="AY9" i="49"/>
  <c r="AQ18" i="4" s="1"/>
  <c r="AZ9" i="49"/>
  <c r="AR18" i="4" s="1"/>
  <c r="BA9" i="49"/>
  <c r="AS18" i="4" s="1"/>
  <c r="BB9" i="49"/>
  <c r="AT18" i="4" s="1"/>
  <c r="BC9" i="49"/>
  <c r="AU18" i="4" s="1"/>
  <c r="BD9" i="49"/>
  <c r="AV18" i="4" s="1"/>
  <c r="BE9" i="49"/>
  <c r="BF9" i="49"/>
  <c r="AX18" i="4" s="1"/>
  <c r="BG9" i="49"/>
  <c r="AY18" i="4" s="1"/>
  <c r="BH9" i="49"/>
  <c r="AZ18" i="4" s="1"/>
  <c r="BI9" i="49"/>
  <c r="BA18" i="4" s="1"/>
  <c r="BJ9" i="49"/>
  <c r="BB18" i="4" s="1"/>
  <c r="BK9" i="49"/>
  <c r="BC18" i="4" s="1"/>
  <c r="BL9" i="49"/>
  <c r="BD18" i="4" s="1"/>
  <c r="BM9" i="49"/>
  <c r="BE18" i="4" s="1"/>
  <c r="AO10" i="49"/>
  <c r="AG19" i="4" s="1"/>
  <c r="AP10" i="49"/>
  <c r="AH19" i="4" s="1"/>
  <c r="AQ10" i="49"/>
  <c r="AI19" i="4" s="1"/>
  <c r="AR10" i="49"/>
  <c r="AJ19" i="4" s="1"/>
  <c r="AS10" i="49"/>
  <c r="AK19" i="4" s="1"/>
  <c r="AT10" i="49"/>
  <c r="AL19" i="4" s="1"/>
  <c r="AU10" i="49"/>
  <c r="AM19" i="4" s="1"/>
  <c r="AV10" i="49"/>
  <c r="AN19" i="4" s="1"/>
  <c r="AW10" i="49"/>
  <c r="AO19" i="4" s="1"/>
  <c r="AX10" i="49"/>
  <c r="AP19" i="4" s="1"/>
  <c r="AY10" i="49"/>
  <c r="AQ19" i="4" s="1"/>
  <c r="AZ10" i="49"/>
  <c r="AR19" i="4" s="1"/>
  <c r="BA10" i="49"/>
  <c r="AS19" i="4" s="1"/>
  <c r="BB10" i="49"/>
  <c r="AT19" i="4" s="1"/>
  <c r="BC10" i="49"/>
  <c r="AU19" i="4" s="1"/>
  <c r="BD10" i="49"/>
  <c r="AV19" i="4" s="1"/>
  <c r="BE10" i="49"/>
  <c r="AW19" i="4" s="1"/>
  <c r="BF10" i="49"/>
  <c r="AX19" i="4" s="1"/>
  <c r="BG10" i="49"/>
  <c r="AY19" i="4" s="1"/>
  <c r="BH10" i="49"/>
  <c r="AZ19" i="4" s="1"/>
  <c r="BI10" i="49"/>
  <c r="BA19" i="4" s="1"/>
  <c r="BJ10" i="49"/>
  <c r="BB19" i="4" s="1"/>
  <c r="BK10" i="49"/>
  <c r="BC19" i="4" s="1"/>
  <c r="BL10" i="49"/>
  <c r="BD19" i="4" s="1"/>
  <c r="BM10" i="49"/>
  <c r="BE19" i="4" s="1"/>
  <c r="AO11" i="49"/>
  <c r="AG20" i="4" s="1"/>
  <c r="AP11" i="49"/>
  <c r="AH20" i="4" s="1"/>
  <c r="AQ11" i="49"/>
  <c r="AI20" i="4" s="1"/>
  <c r="AR11" i="49"/>
  <c r="AJ20" i="4" s="1"/>
  <c r="AS11" i="49"/>
  <c r="AK20" i="4" s="1"/>
  <c r="AT11" i="49"/>
  <c r="AL20" i="4" s="1"/>
  <c r="AU11" i="49"/>
  <c r="AM20" i="4" s="1"/>
  <c r="AV11" i="49"/>
  <c r="AN20" i="4" s="1"/>
  <c r="AW11" i="49"/>
  <c r="AO20" i="4" s="1"/>
  <c r="AX11" i="49"/>
  <c r="AP20" i="4" s="1"/>
  <c r="AY11" i="49"/>
  <c r="AQ20" i="4" s="1"/>
  <c r="AZ11" i="49"/>
  <c r="AR20" i="4" s="1"/>
  <c r="BA11" i="49"/>
  <c r="AS20" i="4" s="1"/>
  <c r="BB11" i="49"/>
  <c r="AT20" i="4" s="1"/>
  <c r="BC11" i="49"/>
  <c r="AU20" i="4" s="1"/>
  <c r="BD11" i="49"/>
  <c r="AV20" i="4" s="1"/>
  <c r="BE11" i="49"/>
  <c r="AW20" i="4" s="1"/>
  <c r="BF11" i="49"/>
  <c r="AX20" i="4" s="1"/>
  <c r="BG11" i="49"/>
  <c r="AY20" i="4" s="1"/>
  <c r="BH11" i="49"/>
  <c r="AZ20" i="4" s="1"/>
  <c r="BI11" i="49"/>
  <c r="BA20" i="4" s="1"/>
  <c r="BJ11" i="49"/>
  <c r="BB20" i="4" s="1"/>
  <c r="BK11" i="49"/>
  <c r="BC20" i="4" s="1"/>
  <c r="BL11" i="49"/>
  <c r="BD20" i="4" s="1"/>
  <c r="BM11" i="49"/>
  <c r="AO12" i="49"/>
  <c r="AG21" i="4" s="1"/>
  <c r="AP12" i="49"/>
  <c r="AH21" i="4" s="1"/>
  <c r="AQ12" i="49"/>
  <c r="AI21" i="4" s="1"/>
  <c r="AR12" i="49"/>
  <c r="AJ21" i="4" s="1"/>
  <c r="AS12" i="49"/>
  <c r="AK21" i="4" s="1"/>
  <c r="AT12" i="49"/>
  <c r="AL21" i="4" s="1"/>
  <c r="AU12" i="49"/>
  <c r="AM21" i="4" s="1"/>
  <c r="AV12" i="49"/>
  <c r="AN21" i="4" s="1"/>
  <c r="AW12" i="49"/>
  <c r="AO21" i="4" s="1"/>
  <c r="AX12" i="49"/>
  <c r="AP21" i="4" s="1"/>
  <c r="AY12" i="49"/>
  <c r="AQ21" i="4" s="1"/>
  <c r="AZ12" i="49"/>
  <c r="AR21" i="4" s="1"/>
  <c r="BA12" i="49"/>
  <c r="AS21" i="4" s="1"/>
  <c r="BB12" i="49"/>
  <c r="AT21" i="4" s="1"/>
  <c r="BC12" i="49"/>
  <c r="AU21" i="4" s="1"/>
  <c r="BD12" i="49"/>
  <c r="AV21" i="4" s="1"/>
  <c r="BE12" i="49"/>
  <c r="AW21" i="4" s="1"/>
  <c r="BF12" i="49"/>
  <c r="AX21" i="4" s="1"/>
  <c r="BG12" i="49"/>
  <c r="AY21" i="4" s="1"/>
  <c r="BH12" i="49"/>
  <c r="AZ21" i="4" s="1"/>
  <c r="BI12" i="49"/>
  <c r="BA21" i="4" s="1"/>
  <c r="BJ12" i="49"/>
  <c r="BB21" i="4" s="1"/>
  <c r="BK12" i="49"/>
  <c r="BC21" i="4" s="1"/>
  <c r="BL12" i="49"/>
  <c r="BD21" i="4" s="1"/>
  <c r="BM12" i="49"/>
  <c r="BE21" i="4" s="1"/>
  <c r="AO13" i="49"/>
  <c r="AG22" i="4" s="1"/>
  <c r="AP13" i="49"/>
  <c r="AH22" i="4" s="1"/>
  <c r="AQ13" i="49"/>
  <c r="AI22" i="4" s="1"/>
  <c r="AR13" i="49"/>
  <c r="AJ22" i="4" s="1"/>
  <c r="AS13" i="49"/>
  <c r="AK22" i="4" s="1"/>
  <c r="AT13" i="49"/>
  <c r="AL22" i="4" s="1"/>
  <c r="AU13" i="49"/>
  <c r="AM22" i="4" s="1"/>
  <c r="AV13" i="49"/>
  <c r="AN22" i="4" s="1"/>
  <c r="AW13" i="49"/>
  <c r="AO22" i="4" s="1"/>
  <c r="AX13" i="49"/>
  <c r="AP22" i="4" s="1"/>
  <c r="AY13" i="49"/>
  <c r="AQ22" i="4" s="1"/>
  <c r="AZ13" i="49"/>
  <c r="AR22" i="4" s="1"/>
  <c r="BA13" i="49"/>
  <c r="AS22" i="4" s="1"/>
  <c r="BC13" i="49"/>
  <c r="AU22" i="4" s="1"/>
  <c r="BD13" i="49"/>
  <c r="BE13" i="49"/>
  <c r="AW22" i="4" s="1"/>
  <c r="BF13" i="49"/>
  <c r="AX22" i="4" s="1"/>
  <c r="BG13" i="49"/>
  <c r="AY22" i="4" s="1"/>
  <c r="BH13" i="49"/>
  <c r="AZ22" i="4" s="1"/>
  <c r="BI13" i="49"/>
  <c r="BA22" i="4" s="1"/>
  <c r="BJ13" i="49"/>
  <c r="BB22" i="4" s="1"/>
  <c r="BK13" i="49"/>
  <c r="BC22" i="4" s="1"/>
  <c r="BL13" i="49"/>
  <c r="AO14" i="49"/>
  <c r="AG23" i="4" s="1"/>
  <c r="AP14" i="49"/>
  <c r="AH23" i="4" s="1"/>
  <c r="AQ14" i="49"/>
  <c r="AI23" i="4" s="1"/>
  <c r="AR14" i="49"/>
  <c r="AJ23" i="4" s="1"/>
  <c r="AS14" i="49"/>
  <c r="AK23" i="4" s="1"/>
  <c r="AT14" i="49"/>
  <c r="AL23" i="4" s="1"/>
  <c r="AU14" i="49"/>
  <c r="AM23" i="4" s="1"/>
  <c r="AV14" i="49"/>
  <c r="AW14" i="49"/>
  <c r="AO23" i="4" s="1"/>
  <c r="AX14" i="49"/>
  <c r="AP23" i="4" s="1"/>
  <c r="AY14" i="49"/>
  <c r="AQ23" i="4" s="1"/>
  <c r="AZ14" i="49"/>
  <c r="AR23" i="4" s="1"/>
  <c r="BA14" i="49"/>
  <c r="AS23" i="4" s="1"/>
  <c r="BB14" i="49"/>
  <c r="AT23" i="4" s="1"/>
  <c r="BC14" i="49"/>
  <c r="AU23" i="4" s="1"/>
  <c r="BD14" i="49"/>
  <c r="AV23" i="4" s="1"/>
  <c r="BE14" i="49"/>
  <c r="AW23" i="4" s="1"/>
  <c r="BF14" i="49"/>
  <c r="AX23" i="4" s="1"/>
  <c r="BG14" i="49"/>
  <c r="AY23" i="4" s="1"/>
  <c r="BH14" i="49"/>
  <c r="AZ23" i="4" s="1"/>
  <c r="BI14" i="49"/>
  <c r="BA23" i="4" s="1"/>
  <c r="BJ14" i="49"/>
  <c r="BB23" i="4" s="1"/>
  <c r="BK14" i="49"/>
  <c r="BC23" i="4" s="1"/>
  <c r="BL14" i="49"/>
  <c r="BD23" i="4" s="1"/>
  <c r="BM14" i="49"/>
  <c r="BE23" i="4" s="1"/>
  <c r="AO15" i="49"/>
  <c r="AG24" i="4" s="1"/>
  <c r="AP15" i="49"/>
  <c r="AH24" i="4" s="1"/>
  <c r="AQ15" i="49"/>
  <c r="AI24" i="4" s="1"/>
  <c r="AR15" i="49"/>
  <c r="AJ24" i="4" s="1"/>
  <c r="AS15" i="49"/>
  <c r="AK24" i="4" s="1"/>
  <c r="AT15" i="49"/>
  <c r="AL24" i="4" s="1"/>
  <c r="AU15" i="49"/>
  <c r="AM24" i="4" s="1"/>
  <c r="AV15" i="49"/>
  <c r="AN24" i="4" s="1"/>
  <c r="AW15" i="49"/>
  <c r="AO24" i="4" s="1"/>
  <c r="AX15" i="49"/>
  <c r="AP24" i="4" s="1"/>
  <c r="AY15" i="49"/>
  <c r="AQ24" i="4" s="1"/>
  <c r="AZ15" i="49"/>
  <c r="AR24" i="4" s="1"/>
  <c r="BA15" i="49"/>
  <c r="AS24" i="4" s="1"/>
  <c r="BB15" i="49"/>
  <c r="AT24" i="4" s="1"/>
  <c r="BC15" i="49"/>
  <c r="AU24" i="4" s="1"/>
  <c r="BD15" i="49"/>
  <c r="AV24" i="4" s="1"/>
  <c r="BE15" i="49"/>
  <c r="AW24" i="4" s="1"/>
  <c r="BF15" i="49"/>
  <c r="AX24" i="4" s="1"/>
  <c r="BG15" i="49"/>
  <c r="AY24" i="4" s="1"/>
  <c r="BH15" i="49"/>
  <c r="AZ24" i="4" s="1"/>
  <c r="BI15" i="49"/>
  <c r="BA24" i="4" s="1"/>
  <c r="BJ15" i="49"/>
  <c r="BB24" i="4" s="1"/>
  <c r="BK15" i="49"/>
  <c r="BC24" i="4" s="1"/>
  <c r="BL15" i="49"/>
  <c r="BD24" i="4" s="1"/>
  <c r="BM15" i="49"/>
  <c r="BE24" i="4" s="1"/>
  <c r="AO16" i="49"/>
  <c r="AG25" i="4" s="1"/>
  <c r="AP16" i="49"/>
  <c r="AH25" i="4" s="1"/>
  <c r="AQ16" i="49"/>
  <c r="AI25" i="4" s="1"/>
  <c r="AR16" i="49"/>
  <c r="AJ25" i="4" s="1"/>
  <c r="AS16" i="49"/>
  <c r="AK25" i="4" s="1"/>
  <c r="AT16" i="49"/>
  <c r="AL25" i="4" s="1"/>
  <c r="AU16" i="49"/>
  <c r="AM25" i="4" s="1"/>
  <c r="AV16" i="49"/>
  <c r="AN25" i="4" s="1"/>
  <c r="AW16" i="49"/>
  <c r="AO25" i="4" s="1"/>
  <c r="AX16" i="49"/>
  <c r="AP25" i="4" s="1"/>
  <c r="AY16" i="49"/>
  <c r="AQ25" i="4" s="1"/>
  <c r="AZ16" i="49"/>
  <c r="AR25" i="4" s="1"/>
  <c r="BA16" i="49"/>
  <c r="AS25" i="4" s="1"/>
  <c r="BB16" i="49"/>
  <c r="AT25" i="4" s="1"/>
  <c r="BC16" i="49"/>
  <c r="AU25" i="4" s="1"/>
  <c r="BD16" i="49"/>
  <c r="AV25" i="4" s="1"/>
  <c r="BE16" i="49"/>
  <c r="AW25" i="4" s="1"/>
  <c r="BF16" i="49"/>
  <c r="AX25" i="4" s="1"/>
  <c r="BG16" i="49"/>
  <c r="AY25" i="4" s="1"/>
  <c r="BH16" i="49"/>
  <c r="AZ25" i="4" s="1"/>
  <c r="BI16" i="49"/>
  <c r="BA25" i="4" s="1"/>
  <c r="BJ16" i="49"/>
  <c r="BB25" i="4" s="1"/>
  <c r="BK16" i="49"/>
  <c r="BC25" i="4" s="1"/>
  <c r="BL16" i="49"/>
  <c r="BD25" i="4" s="1"/>
  <c r="BM16" i="49"/>
  <c r="BE25" i="4" s="1"/>
  <c r="AO17" i="49"/>
  <c r="AG26" i="4" s="1"/>
  <c r="AP17" i="49"/>
  <c r="AH26" i="4" s="1"/>
  <c r="AQ17" i="49"/>
  <c r="AI26" i="4" s="1"/>
  <c r="AR17" i="49"/>
  <c r="AJ26" i="4" s="1"/>
  <c r="AS17" i="49"/>
  <c r="AK26" i="4" s="1"/>
  <c r="AT17" i="49"/>
  <c r="AL26" i="4" s="1"/>
  <c r="AU17" i="49"/>
  <c r="AM26" i="4" s="1"/>
  <c r="AV17" i="49"/>
  <c r="AN26" i="4" s="1"/>
  <c r="AW17" i="49"/>
  <c r="AO26" i="4" s="1"/>
  <c r="AX17" i="49"/>
  <c r="AP26" i="4" s="1"/>
  <c r="AY17" i="49"/>
  <c r="AQ26" i="4" s="1"/>
  <c r="AZ17" i="49"/>
  <c r="AR26" i="4" s="1"/>
  <c r="BA17" i="49"/>
  <c r="AS26" i="4" s="1"/>
  <c r="BB17" i="49"/>
  <c r="AT26" i="4" s="1"/>
  <c r="BC17" i="49"/>
  <c r="AU26" i="4" s="1"/>
  <c r="BD17" i="49"/>
  <c r="BE17" i="49"/>
  <c r="AW26" i="4" s="1"/>
  <c r="BF17" i="49"/>
  <c r="AX26" i="4" s="1"/>
  <c r="BG17" i="49"/>
  <c r="AY26" i="4" s="1"/>
  <c r="BH17" i="49"/>
  <c r="AZ26" i="4" s="1"/>
  <c r="BI17" i="49"/>
  <c r="BA26" i="4" s="1"/>
  <c r="BJ17" i="49"/>
  <c r="BB26" i="4" s="1"/>
  <c r="BK17" i="49"/>
  <c r="BC26" i="4" s="1"/>
  <c r="BL17" i="49"/>
  <c r="BD26" i="4" s="1"/>
  <c r="BM17" i="49"/>
  <c r="BE26" i="4" s="1"/>
  <c r="AO19" i="49"/>
  <c r="AG28" i="4" s="1"/>
  <c r="AP19" i="49"/>
  <c r="AH28" i="4" s="1"/>
  <c r="AQ19" i="49"/>
  <c r="AI28" i="4" s="1"/>
  <c r="AR19" i="49"/>
  <c r="AJ28" i="4" s="1"/>
  <c r="AS19" i="49"/>
  <c r="AK28" i="4" s="1"/>
  <c r="AT19" i="49"/>
  <c r="AL28" i="4" s="1"/>
  <c r="AU19" i="49"/>
  <c r="AM28" i="4" s="1"/>
  <c r="AV19" i="49"/>
  <c r="AN28" i="4" s="1"/>
  <c r="AW19" i="49"/>
  <c r="AO28" i="4" s="1"/>
  <c r="AX19" i="49"/>
  <c r="AP28" i="4" s="1"/>
  <c r="AY19" i="49"/>
  <c r="AQ28" i="4" s="1"/>
  <c r="AZ19" i="49"/>
  <c r="AR28" i="4" s="1"/>
  <c r="BA19" i="49"/>
  <c r="AS28" i="4" s="1"/>
  <c r="BB19" i="49"/>
  <c r="AT28" i="4" s="1"/>
  <c r="BC19" i="49"/>
  <c r="AU28" i="4" s="1"/>
  <c r="BD19" i="49"/>
  <c r="BE19" i="49"/>
  <c r="AW28" i="4" s="1"/>
  <c r="BF19" i="49"/>
  <c r="AX28" i="4" s="1"/>
  <c r="BG19" i="49"/>
  <c r="AY28" i="4" s="1"/>
  <c r="BH19" i="49"/>
  <c r="AZ28" i="4" s="1"/>
  <c r="BI19" i="49"/>
  <c r="BA28" i="4" s="1"/>
  <c r="BJ19" i="49"/>
  <c r="BB28" i="4" s="1"/>
  <c r="BK19" i="49"/>
  <c r="BC28" i="4" s="1"/>
  <c r="BL19" i="49"/>
  <c r="BD28" i="4" s="1"/>
  <c r="BM19" i="49"/>
  <c r="BE28" i="4" s="1"/>
  <c r="AO21" i="49"/>
  <c r="AG30" i="4" s="1"/>
  <c r="AP21" i="49"/>
  <c r="AH30" i="4" s="1"/>
  <c r="AQ21" i="49"/>
  <c r="AI30" i="4" s="1"/>
  <c r="AR21" i="49"/>
  <c r="AJ30" i="4" s="1"/>
  <c r="AS21" i="49"/>
  <c r="AK30" i="4" s="1"/>
  <c r="AT21" i="49"/>
  <c r="AL30" i="4" s="1"/>
  <c r="AU21" i="49"/>
  <c r="AM30" i="4" s="1"/>
  <c r="AV21" i="49"/>
  <c r="AN30" i="4" s="1"/>
  <c r="AW21" i="49"/>
  <c r="AO30" i="4" s="1"/>
  <c r="AX21" i="49"/>
  <c r="AP30" i="4" s="1"/>
  <c r="AY21" i="49"/>
  <c r="AQ30" i="4" s="1"/>
  <c r="AZ21" i="49"/>
  <c r="AR30" i="4" s="1"/>
  <c r="BA21" i="49"/>
  <c r="AS30" i="4" s="1"/>
  <c r="BB21" i="49"/>
  <c r="AT30" i="4" s="1"/>
  <c r="BC21" i="49"/>
  <c r="AU30" i="4" s="1"/>
  <c r="BD21" i="49"/>
  <c r="AV30" i="4" s="1"/>
  <c r="BE21" i="49"/>
  <c r="AW30" i="4" s="1"/>
  <c r="BF21" i="49"/>
  <c r="AX30" i="4" s="1"/>
  <c r="BG21" i="49"/>
  <c r="AY30" i="4" s="1"/>
  <c r="BH21" i="49"/>
  <c r="AZ30" i="4" s="1"/>
  <c r="BI21" i="49"/>
  <c r="BA30" i="4" s="1"/>
  <c r="BJ21" i="49"/>
  <c r="BB30" i="4" s="1"/>
  <c r="BK21" i="49"/>
  <c r="BC30" i="4" s="1"/>
  <c r="BL21" i="49"/>
  <c r="BD30" i="4" s="1"/>
  <c r="BM21" i="49"/>
  <c r="BE30" i="4" s="1"/>
  <c r="AO22" i="49"/>
  <c r="AG31" i="4" s="1"/>
  <c r="AP22" i="49"/>
  <c r="AH31" i="4" s="1"/>
  <c r="AQ22" i="49"/>
  <c r="AI31" i="4" s="1"/>
  <c r="AR22" i="49"/>
  <c r="AJ31" i="4" s="1"/>
  <c r="AS22" i="49"/>
  <c r="AK31" i="4" s="1"/>
  <c r="AT22" i="49"/>
  <c r="AL31" i="4" s="1"/>
  <c r="AU22" i="49"/>
  <c r="AM31" i="4" s="1"/>
  <c r="AV22" i="49"/>
  <c r="AN31" i="4" s="1"/>
  <c r="AW22" i="49"/>
  <c r="AO31" i="4" s="1"/>
  <c r="AX22" i="49"/>
  <c r="AP31" i="4" s="1"/>
  <c r="AY22" i="49"/>
  <c r="AQ31" i="4" s="1"/>
  <c r="AZ22" i="49"/>
  <c r="AR31" i="4" s="1"/>
  <c r="BA22" i="49"/>
  <c r="AS31" i="4" s="1"/>
  <c r="BB22" i="49"/>
  <c r="AT31" i="4" s="1"/>
  <c r="BC22" i="49"/>
  <c r="AU31" i="4" s="1"/>
  <c r="BD22" i="49"/>
  <c r="AV31" i="4" s="1"/>
  <c r="BE22" i="49"/>
  <c r="AW31" i="4" s="1"/>
  <c r="BF22" i="49"/>
  <c r="AX31" i="4" s="1"/>
  <c r="BG22" i="49"/>
  <c r="AY31" i="4" s="1"/>
  <c r="BH22" i="49"/>
  <c r="AZ31" i="4" s="1"/>
  <c r="BI22" i="49"/>
  <c r="BA31" i="4" s="1"/>
  <c r="BJ22" i="49"/>
  <c r="BB31" i="4" s="1"/>
  <c r="BK22" i="49"/>
  <c r="BC31" i="4" s="1"/>
  <c r="BL22" i="49"/>
  <c r="BM22" i="49"/>
  <c r="BE31" i="4" s="1"/>
  <c r="AO23" i="49"/>
  <c r="AG32" i="4" s="1"/>
  <c r="AP23" i="49"/>
  <c r="AH32" i="4" s="1"/>
  <c r="AQ23" i="49"/>
  <c r="AI32" i="4" s="1"/>
  <c r="AR23" i="49"/>
  <c r="AJ32" i="4" s="1"/>
  <c r="AS23" i="49"/>
  <c r="AK32" i="4" s="1"/>
  <c r="AT23" i="49"/>
  <c r="AL32" i="4" s="1"/>
  <c r="AU23" i="49"/>
  <c r="AM32" i="4" s="1"/>
  <c r="AV23" i="49"/>
  <c r="AN32" i="4" s="1"/>
  <c r="AW23" i="49"/>
  <c r="AO32" i="4" s="1"/>
  <c r="AX23" i="49"/>
  <c r="AP32" i="4" s="1"/>
  <c r="AY23" i="49"/>
  <c r="AQ32" i="4" s="1"/>
  <c r="AZ23" i="49"/>
  <c r="AR32" i="4" s="1"/>
  <c r="BA23" i="49"/>
  <c r="AS32" i="4" s="1"/>
  <c r="BB23" i="49"/>
  <c r="AT32" i="4" s="1"/>
  <c r="BC23" i="49"/>
  <c r="AU32" i="4" s="1"/>
  <c r="BD23" i="49"/>
  <c r="AV32" i="4" s="1"/>
  <c r="BE23" i="49"/>
  <c r="AW32" i="4" s="1"/>
  <c r="BF23" i="49"/>
  <c r="AX32" i="4" s="1"/>
  <c r="BG23" i="49"/>
  <c r="AY32" i="4" s="1"/>
  <c r="BH23" i="49"/>
  <c r="AZ32" i="4" s="1"/>
  <c r="BI23" i="49"/>
  <c r="BA32" i="4" s="1"/>
  <c r="BJ23" i="49"/>
  <c r="BB32" i="4" s="1"/>
  <c r="BK23" i="49"/>
  <c r="BC32" i="4" s="1"/>
  <c r="BL23" i="49"/>
  <c r="BD32" i="4" s="1"/>
  <c r="BM23" i="49"/>
  <c r="BE32" i="4" s="1"/>
  <c r="AO24" i="49"/>
  <c r="AG33" i="4" s="1"/>
  <c r="AP24" i="49"/>
  <c r="AH33" i="4" s="1"/>
  <c r="AQ24" i="49"/>
  <c r="AI33" i="4" s="1"/>
  <c r="AR24" i="49"/>
  <c r="AJ33" i="4" s="1"/>
  <c r="AS24" i="49"/>
  <c r="AK33" i="4" s="1"/>
  <c r="AT24" i="49"/>
  <c r="AL33" i="4" s="1"/>
  <c r="AU24" i="49"/>
  <c r="AM33" i="4" s="1"/>
  <c r="AV24" i="49"/>
  <c r="AN33" i="4" s="1"/>
  <c r="AW24" i="49"/>
  <c r="AO33" i="4" s="1"/>
  <c r="AX24" i="49"/>
  <c r="AP33" i="4" s="1"/>
  <c r="AY24" i="49"/>
  <c r="AQ33" i="4" s="1"/>
  <c r="AZ24" i="49"/>
  <c r="AR33" i="4" s="1"/>
  <c r="BA24" i="49"/>
  <c r="AS33" i="4" s="1"/>
  <c r="BB24" i="49"/>
  <c r="AT33" i="4" s="1"/>
  <c r="BC24" i="49"/>
  <c r="AU33" i="4" s="1"/>
  <c r="BD24" i="49"/>
  <c r="BE24" i="49"/>
  <c r="AW33" i="4" s="1"/>
  <c r="BF24" i="49"/>
  <c r="BG24" i="49"/>
  <c r="AY33" i="4" s="1"/>
  <c r="BH24" i="49"/>
  <c r="AZ33" i="4" s="1"/>
  <c r="BI24" i="49"/>
  <c r="BA33" i="4" s="1"/>
  <c r="BJ24" i="49"/>
  <c r="BB33" i="4" s="1"/>
  <c r="BK24" i="49"/>
  <c r="BC33" i="4" s="1"/>
  <c r="BL24" i="49"/>
  <c r="BD33" i="4" s="1"/>
  <c r="BM24" i="49"/>
  <c r="AO26" i="49"/>
  <c r="AG35" i="4" s="1"/>
  <c r="AP26" i="49"/>
  <c r="AH35" i="4" s="1"/>
  <c r="AQ26" i="49"/>
  <c r="AI35" i="4" s="1"/>
  <c r="AR26" i="49"/>
  <c r="AJ35" i="4" s="1"/>
  <c r="AS26" i="49"/>
  <c r="AK35" i="4" s="1"/>
  <c r="AT26" i="49"/>
  <c r="AL35" i="4" s="1"/>
  <c r="AU26" i="49"/>
  <c r="AM35" i="4" s="1"/>
  <c r="AV26" i="49"/>
  <c r="AN35" i="4" s="1"/>
  <c r="AW26" i="49"/>
  <c r="AO35" i="4" s="1"/>
  <c r="AX26" i="49"/>
  <c r="AP35" i="4" s="1"/>
  <c r="AY26" i="49"/>
  <c r="AQ35" i="4" s="1"/>
  <c r="AZ26" i="49"/>
  <c r="AR35" i="4" s="1"/>
  <c r="BA26" i="49"/>
  <c r="AS35" i="4" s="1"/>
  <c r="BB26" i="49"/>
  <c r="AT35" i="4" s="1"/>
  <c r="BC26" i="49"/>
  <c r="AU35" i="4" s="1"/>
  <c r="BD26" i="49"/>
  <c r="AV35" i="4" s="1"/>
  <c r="BE26" i="49"/>
  <c r="AW35" i="4" s="1"/>
  <c r="BF26" i="49"/>
  <c r="AX35" i="4" s="1"/>
  <c r="BG26" i="49"/>
  <c r="AY35" i="4" s="1"/>
  <c r="BH26" i="49"/>
  <c r="AZ35" i="4" s="1"/>
  <c r="BI26" i="49"/>
  <c r="BA35" i="4" s="1"/>
  <c r="BJ26" i="49"/>
  <c r="BB35" i="4" s="1"/>
  <c r="BK26" i="49"/>
  <c r="BC35" i="4" s="1"/>
  <c r="BL26" i="49"/>
  <c r="BD35" i="4" s="1"/>
  <c r="BM26" i="49"/>
  <c r="BE35" i="4" s="1"/>
  <c r="AO28" i="49"/>
  <c r="AG37" i="4" s="1"/>
  <c r="AP28" i="49"/>
  <c r="AH37" i="4" s="1"/>
  <c r="AQ28" i="49"/>
  <c r="AI37" i="4" s="1"/>
  <c r="AR28" i="49"/>
  <c r="AJ37" i="4" s="1"/>
  <c r="AS28" i="49"/>
  <c r="AK37" i="4" s="1"/>
  <c r="AT28" i="49"/>
  <c r="AL37" i="4" s="1"/>
  <c r="AU28" i="49"/>
  <c r="AM37" i="4" s="1"/>
  <c r="AV28" i="49"/>
  <c r="AN37" i="4" s="1"/>
  <c r="AW28" i="49"/>
  <c r="AO37" i="4" s="1"/>
  <c r="AX28" i="49"/>
  <c r="AP37" i="4" s="1"/>
  <c r="AY28" i="49"/>
  <c r="AQ37" i="4" s="1"/>
  <c r="AZ28" i="49"/>
  <c r="AR37" i="4" s="1"/>
  <c r="BA28" i="49"/>
  <c r="AS37" i="4" s="1"/>
  <c r="BB28" i="49"/>
  <c r="AT37" i="4" s="1"/>
  <c r="BC28" i="49"/>
  <c r="AU37" i="4" s="1"/>
  <c r="BD28" i="49"/>
  <c r="AV37" i="4" s="1"/>
  <c r="BE28" i="49"/>
  <c r="AW37" i="4" s="1"/>
  <c r="BF28" i="49"/>
  <c r="AX37" i="4" s="1"/>
  <c r="BG28" i="49"/>
  <c r="AY37" i="4" s="1"/>
  <c r="BH28" i="49"/>
  <c r="AZ37" i="4" s="1"/>
  <c r="BI28" i="49"/>
  <c r="BA37" i="4" s="1"/>
  <c r="BJ28" i="49"/>
  <c r="BB37" i="4" s="1"/>
  <c r="BK28" i="49"/>
  <c r="BC37" i="4" s="1"/>
  <c r="BL28" i="49"/>
  <c r="BD37" i="4" s="1"/>
  <c r="BM28" i="49"/>
  <c r="AO29" i="49"/>
  <c r="AG38" i="4" s="1"/>
  <c r="AP29" i="49"/>
  <c r="AH38" i="4" s="1"/>
  <c r="AQ29" i="49"/>
  <c r="AI38" i="4" s="1"/>
  <c r="AR29" i="49"/>
  <c r="AJ38" i="4" s="1"/>
  <c r="AS29" i="49"/>
  <c r="AK38" i="4" s="1"/>
  <c r="AT29" i="49"/>
  <c r="AL38" i="4" s="1"/>
  <c r="AU29" i="49"/>
  <c r="AM38" i="4" s="1"/>
  <c r="AV29" i="49"/>
  <c r="AN38" i="4" s="1"/>
  <c r="AW29" i="49"/>
  <c r="AO38" i="4" s="1"/>
  <c r="AX29" i="49"/>
  <c r="AP38" i="4" s="1"/>
  <c r="AY29" i="49"/>
  <c r="AQ38" i="4" s="1"/>
  <c r="AZ29" i="49"/>
  <c r="AR38" i="4" s="1"/>
  <c r="BA29" i="49"/>
  <c r="AS38" i="4" s="1"/>
  <c r="BB29" i="49"/>
  <c r="AT38" i="4" s="1"/>
  <c r="BC29" i="49"/>
  <c r="AU38" i="4" s="1"/>
  <c r="BD29" i="49"/>
  <c r="AV38" i="4" s="1"/>
  <c r="BE29" i="49"/>
  <c r="AW38" i="4" s="1"/>
  <c r="BF29" i="49"/>
  <c r="AX38" i="4" s="1"/>
  <c r="BG29" i="49"/>
  <c r="AY38" i="4" s="1"/>
  <c r="BI29" i="49"/>
  <c r="BA38" i="4" s="1"/>
  <c r="BK29" i="49"/>
  <c r="BC38" i="4" s="1"/>
  <c r="BL29" i="49"/>
  <c r="BD38" i="4" s="1"/>
  <c r="BM29" i="49"/>
  <c r="BE38" i="4" s="1"/>
  <c r="AO30" i="49"/>
  <c r="AG39" i="4" s="1"/>
  <c r="AP30" i="49"/>
  <c r="AH39" i="4" s="1"/>
  <c r="AQ30" i="49"/>
  <c r="AI39" i="4" s="1"/>
  <c r="AR30" i="49"/>
  <c r="AJ39" i="4" s="1"/>
  <c r="AS30" i="49"/>
  <c r="AK39" i="4" s="1"/>
  <c r="AT30" i="49"/>
  <c r="AL39" i="4" s="1"/>
  <c r="AU30" i="49"/>
  <c r="AM39" i="4" s="1"/>
  <c r="AV30" i="49"/>
  <c r="AN39" i="4" s="1"/>
  <c r="AW30" i="49"/>
  <c r="AO39" i="4" s="1"/>
  <c r="AX30" i="49"/>
  <c r="AP39" i="4" s="1"/>
  <c r="AY30" i="49"/>
  <c r="AQ39" i="4" s="1"/>
  <c r="AZ30" i="49"/>
  <c r="AR39" i="4" s="1"/>
  <c r="BA30" i="49"/>
  <c r="AS39" i="4" s="1"/>
  <c r="BB30" i="49"/>
  <c r="AT39" i="4" s="1"/>
  <c r="BC30" i="49"/>
  <c r="AU39" i="4" s="1"/>
  <c r="BD30" i="49"/>
  <c r="BE30" i="49"/>
  <c r="AW39" i="4" s="1"/>
  <c r="BF30" i="49"/>
  <c r="AX39" i="4" s="1"/>
  <c r="BG30" i="49"/>
  <c r="AY39" i="4" s="1"/>
  <c r="BH30" i="49"/>
  <c r="AZ39" i="4" s="1"/>
  <c r="BI30" i="49"/>
  <c r="BA39" i="4" s="1"/>
  <c r="BJ30" i="49"/>
  <c r="BB39" i="4" s="1"/>
  <c r="BK30" i="49"/>
  <c r="BC39" i="4" s="1"/>
  <c r="BL30" i="49"/>
  <c r="BD39" i="4" s="1"/>
  <c r="BM30" i="49"/>
  <c r="AO31" i="49"/>
  <c r="AG40" i="4" s="1"/>
  <c r="AP31" i="49"/>
  <c r="AH40" i="4" s="1"/>
  <c r="AQ31" i="49"/>
  <c r="AI40" i="4" s="1"/>
  <c r="AR31" i="49"/>
  <c r="AJ40" i="4" s="1"/>
  <c r="AS31" i="49"/>
  <c r="AK40" i="4" s="1"/>
  <c r="AT31" i="49"/>
  <c r="AL40" i="4" s="1"/>
  <c r="AU31" i="49"/>
  <c r="AM40" i="4" s="1"/>
  <c r="AV31" i="49"/>
  <c r="AN40" i="4" s="1"/>
  <c r="AW31" i="49"/>
  <c r="AO40" i="4" s="1"/>
  <c r="AX31" i="49"/>
  <c r="AP40" i="4" s="1"/>
  <c r="AY31" i="49"/>
  <c r="AQ40" i="4" s="1"/>
  <c r="AZ31" i="49"/>
  <c r="AR40" i="4" s="1"/>
  <c r="BA31" i="49"/>
  <c r="AS40" i="4" s="1"/>
  <c r="BB31" i="49"/>
  <c r="AT40" i="4" s="1"/>
  <c r="BC31" i="49"/>
  <c r="AU40" i="4" s="1"/>
  <c r="BD31" i="49"/>
  <c r="AV40" i="4" s="1"/>
  <c r="BE31" i="49"/>
  <c r="AW40" i="4" s="1"/>
  <c r="BF31" i="49"/>
  <c r="AX40" i="4" s="1"/>
  <c r="BG31" i="49"/>
  <c r="AY40" i="4" s="1"/>
  <c r="BH31" i="49"/>
  <c r="AZ40" i="4" s="1"/>
  <c r="BI31" i="49"/>
  <c r="BA40" i="4" s="1"/>
  <c r="BJ31" i="49"/>
  <c r="BB40" i="4" s="1"/>
  <c r="BK31" i="49"/>
  <c r="BC40" i="4" s="1"/>
  <c r="BL31" i="49"/>
  <c r="BD40" i="4" s="1"/>
  <c r="BM31" i="49"/>
  <c r="BE40" i="4" s="1"/>
  <c r="AO32" i="49"/>
  <c r="AG41" i="4" s="1"/>
  <c r="AP32" i="49"/>
  <c r="AH41" i="4" s="1"/>
  <c r="AQ32" i="49"/>
  <c r="AI41" i="4" s="1"/>
  <c r="AR32" i="49"/>
  <c r="AJ41" i="4" s="1"/>
  <c r="AS32" i="49"/>
  <c r="AK41" i="4" s="1"/>
  <c r="AT32" i="49"/>
  <c r="AL41" i="4" s="1"/>
  <c r="AU32" i="49"/>
  <c r="AM41" i="4" s="1"/>
  <c r="AV32" i="49"/>
  <c r="AN41" i="4" s="1"/>
  <c r="AW32" i="49"/>
  <c r="AO41" i="4" s="1"/>
  <c r="AX32" i="49"/>
  <c r="AP41" i="4" s="1"/>
  <c r="AY32" i="49"/>
  <c r="AQ41" i="4" s="1"/>
  <c r="AZ32" i="49"/>
  <c r="AR41" i="4" s="1"/>
  <c r="BA32" i="49"/>
  <c r="AS41" i="4" s="1"/>
  <c r="BB32" i="49"/>
  <c r="AT41" i="4" s="1"/>
  <c r="BC32" i="49"/>
  <c r="AU41" i="4" s="1"/>
  <c r="BD32" i="49"/>
  <c r="AV41" i="4" s="1"/>
  <c r="BE32" i="49"/>
  <c r="AW41" i="4" s="1"/>
  <c r="BF32" i="49"/>
  <c r="AX41" i="4" s="1"/>
  <c r="BG32" i="49"/>
  <c r="AY41" i="4" s="1"/>
  <c r="BH32" i="49"/>
  <c r="AZ41" i="4" s="1"/>
  <c r="BI32" i="49"/>
  <c r="BA41" i="4" s="1"/>
  <c r="BJ32" i="49"/>
  <c r="BB41" i="4" s="1"/>
  <c r="BK32" i="49"/>
  <c r="BC41" i="4" s="1"/>
  <c r="BL32" i="49"/>
  <c r="BD41" i="4" s="1"/>
  <c r="BM32" i="49"/>
  <c r="BE41" i="4" s="1"/>
  <c r="AO33" i="49"/>
  <c r="AG42" i="4" s="1"/>
  <c r="AP33" i="49"/>
  <c r="AH42" i="4" s="1"/>
  <c r="AQ33" i="49"/>
  <c r="AI42" i="4" s="1"/>
  <c r="AR33" i="49"/>
  <c r="AJ42" i="4" s="1"/>
  <c r="AS33" i="49"/>
  <c r="AK42" i="4" s="1"/>
  <c r="AT33" i="49"/>
  <c r="AU33" i="49"/>
  <c r="AM42" i="4" s="1"/>
  <c r="AV33" i="49"/>
  <c r="AN42" i="4" s="1"/>
  <c r="AW33" i="49"/>
  <c r="AO42" i="4" s="1"/>
  <c r="AX33" i="49"/>
  <c r="AP42" i="4" s="1"/>
  <c r="AY33" i="49"/>
  <c r="AQ42" i="4" s="1"/>
  <c r="AZ33" i="49"/>
  <c r="AR42" i="4" s="1"/>
  <c r="BA33" i="49"/>
  <c r="AS42" i="4" s="1"/>
  <c r="BB33" i="49"/>
  <c r="AT42" i="4" s="1"/>
  <c r="BC33" i="49"/>
  <c r="AU42" i="4" s="1"/>
  <c r="BD33" i="49"/>
  <c r="AV42" i="4" s="1"/>
  <c r="BE33" i="49"/>
  <c r="AW42" i="4" s="1"/>
  <c r="BF33" i="49"/>
  <c r="AX42" i="4" s="1"/>
  <c r="BG33" i="49"/>
  <c r="AY42" i="4" s="1"/>
  <c r="BH33" i="49"/>
  <c r="AZ42" i="4" s="1"/>
  <c r="BI33" i="49"/>
  <c r="BA42" i="4" s="1"/>
  <c r="BJ33" i="49"/>
  <c r="BB42" i="4" s="1"/>
  <c r="BK33" i="49"/>
  <c r="BC42" i="4" s="1"/>
  <c r="BL33" i="49"/>
  <c r="BD42" i="4" s="1"/>
  <c r="BM33" i="49"/>
  <c r="BE42" i="4" s="1"/>
  <c r="AO34" i="49"/>
  <c r="AG43" i="4" s="1"/>
  <c r="AP34" i="49"/>
  <c r="AH43" i="4" s="1"/>
  <c r="AQ34" i="49"/>
  <c r="AI43" i="4" s="1"/>
  <c r="AR34" i="49"/>
  <c r="AJ43" i="4" s="1"/>
  <c r="AS34" i="49"/>
  <c r="AK43" i="4" s="1"/>
  <c r="AT34" i="49"/>
  <c r="AL43" i="4" s="1"/>
  <c r="AU34" i="49"/>
  <c r="AM43" i="4" s="1"/>
  <c r="AV34" i="49"/>
  <c r="AN43" i="4" s="1"/>
  <c r="AW34" i="49"/>
  <c r="AO43" i="4" s="1"/>
  <c r="AX34" i="49"/>
  <c r="AP43" i="4" s="1"/>
  <c r="AY34" i="49"/>
  <c r="AQ43" i="4" s="1"/>
  <c r="AZ34" i="49"/>
  <c r="AR43" i="4" s="1"/>
  <c r="BA34" i="49"/>
  <c r="AS43" i="4" s="1"/>
  <c r="BB34" i="49"/>
  <c r="AT43" i="4" s="1"/>
  <c r="BC34" i="49"/>
  <c r="AU43" i="4" s="1"/>
  <c r="BD34" i="49"/>
  <c r="AV43" i="4" s="1"/>
  <c r="BE34" i="49"/>
  <c r="AW43" i="4" s="1"/>
  <c r="BF34" i="49"/>
  <c r="AX43" i="4" s="1"/>
  <c r="BG34" i="49"/>
  <c r="AY43" i="4" s="1"/>
  <c r="BH34" i="49"/>
  <c r="AZ43" i="4" s="1"/>
  <c r="BI34" i="49"/>
  <c r="BA43" i="4" s="1"/>
  <c r="BJ34" i="49"/>
  <c r="BB43" i="4" s="1"/>
  <c r="BK34" i="49"/>
  <c r="BC43" i="4" s="1"/>
  <c r="BL34" i="49"/>
  <c r="BD43" i="4" s="1"/>
  <c r="BM34" i="49"/>
  <c r="BE43" i="4" s="1"/>
  <c r="AO35" i="49"/>
  <c r="AG44" i="4" s="1"/>
  <c r="AP35" i="49"/>
  <c r="AH44" i="4" s="1"/>
  <c r="AQ35" i="49"/>
  <c r="AI44" i="4" s="1"/>
  <c r="AR35" i="49"/>
  <c r="AJ44" i="4" s="1"/>
  <c r="AS35" i="49"/>
  <c r="AK44" i="4" s="1"/>
  <c r="AT35" i="49"/>
  <c r="AL44" i="4" s="1"/>
  <c r="AU35" i="49"/>
  <c r="AM44" i="4" s="1"/>
  <c r="AV35" i="49"/>
  <c r="AN44" i="4" s="1"/>
  <c r="AW35" i="49"/>
  <c r="AO44" i="4" s="1"/>
  <c r="AX35" i="49"/>
  <c r="AP44" i="4" s="1"/>
  <c r="AY35" i="49"/>
  <c r="AQ44" i="4" s="1"/>
  <c r="AZ35" i="49"/>
  <c r="AR44" i="4" s="1"/>
  <c r="BA35" i="49"/>
  <c r="AS44" i="4" s="1"/>
  <c r="BB35" i="49"/>
  <c r="AT44" i="4" s="1"/>
  <c r="BC35" i="49"/>
  <c r="AU44" i="4" s="1"/>
  <c r="BD35" i="49"/>
  <c r="AV44" i="4" s="1"/>
  <c r="BE35" i="49"/>
  <c r="AW44" i="4" s="1"/>
  <c r="BF35" i="49"/>
  <c r="AX44" i="4" s="1"/>
  <c r="BG35" i="49"/>
  <c r="AY44" i="4" s="1"/>
  <c r="BH35" i="49"/>
  <c r="AZ44" i="4" s="1"/>
  <c r="BI35" i="49"/>
  <c r="BA44" i="4" s="1"/>
  <c r="BJ35" i="49"/>
  <c r="BB44" i="4" s="1"/>
  <c r="BK35" i="49"/>
  <c r="BC44" i="4" s="1"/>
  <c r="BL35" i="49"/>
  <c r="BD44" i="4" s="1"/>
  <c r="BM35" i="49"/>
  <c r="BE44" i="4" s="1"/>
  <c r="AO36" i="49"/>
  <c r="AG45" i="4" s="1"/>
  <c r="AP36" i="49"/>
  <c r="AH45" i="4" s="1"/>
  <c r="AQ36" i="49"/>
  <c r="AI45" i="4" s="1"/>
  <c r="AR36" i="49"/>
  <c r="AJ45" i="4" s="1"/>
  <c r="AS36" i="49"/>
  <c r="AK45" i="4" s="1"/>
  <c r="AT36" i="49"/>
  <c r="AL45" i="4" s="1"/>
  <c r="AU36" i="49"/>
  <c r="AM45" i="4" s="1"/>
  <c r="AV36" i="49"/>
  <c r="AN45" i="4" s="1"/>
  <c r="AW36" i="49"/>
  <c r="AO45" i="4" s="1"/>
  <c r="AX36" i="49"/>
  <c r="AP45" i="4" s="1"/>
  <c r="AY36" i="49"/>
  <c r="AQ45" i="4" s="1"/>
  <c r="AZ36" i="49"/>
  <c r="AR45" i="4" s="1"/>
  <c r="BA36" i="49"/>
  <c r="AS45" i="4" s="1"/>
  <c r="BB36" i="49"/>
  <c r="AT45" i="4" s="1"/>
  <c r="BC36" i="49"/>
  <c r="AU45" i="4" s="1"/>
  <c r="BD36" i="49"/>
  <c r="AV45" i="4" s="1"/>
  <c r="BE36" i="49"/>
  <c r="AW45" i="4" s="1"/>
  <c r="BF36" i="49"/>
  <c r="AX45" i="4" s="1"/>
  <c r="BG36" i="49"/>
  <c r="AY45" i="4" s="1"/>
  <c r="BH36" i="49"/>
  <c r="AZ45" i="4" s="1"/>
  <c r="BI36" i="49"/>
  <c r="BA45" i="4" s="1"/>
  <c r="BJ36" i="49"/>
  <c r="BB45" i="4" s="1"/>
  <c r="BK36" i="49"/>
  <c r="BC45" i="4" s="1"/>
  <c r="BL36" i="49"/>
  <c r="BD45" i="4" s="1"/>
  <c r="BM36" i="49"/>
  <c r="BE45" i="4" s="1"/>
  <c r="AO37" i="49"/>
  <c r="AG46" i="4" s="1"/>
  <c r="AP37" i="49"/>
  <c r="AH46" i="4" s="1"/>
  <c r="AQ37" i="49"/>
  <c r="AI46" i="4" s="1"/>
  <c r="AR37" i="49"/>
  <c r="AJ46" i="4" s="1"/>
  <c r="AS37" i="49"/>
  <c r="AK46" i="4" s="1"/>
  <c r="AT37" i="49"/>
  <c r="AL46" i="4" s="1"/>
  <c r="AU37" i="49"/>
  <c r="AM46" i="4" s="1"/>
  <c r="AV37" i="49"/>
  <c r="AN46" i="4" s="1"/>
  <c r="AW37" i="49"/>
  <c r="AO46" i="4" s="1"/>
  <c r="AX37" i="49"/>
  <c r="AP46" i="4" s="1"/>
  <c r="AY37" i="49"/>
  <c r="AQ46" i="4" s="1"/>
  <c r="AZ37" i="49"/>
  <c r="AR46" i="4" s="1"/>
  <c r="BA37" i="49"/>
  <c r="AS46" i="4" s="1"/>
  <c r="BB37" i="49"/>
  <c r="AT46" i="4" s="1"/>
  <c r="BC37" i="49"/>
  <c r="AU46" i="4" s="1"/>
  <c r="BD37" i="49"/>
  <c r="AV46" i="4" s="1"/>
  <c r="BE37" i="49"/>
  <c r="AW46" i="4" s="1"/>
  <c r="BF37" i="49"/>
  <c r="AX46" i="4" s="1"/>
  <c r="BG37" i="49"/>
  <c r="AY46" i="4" s="1"/>
  <c r="BH37" i="49"/>
  <c r="AZ46" i="4" s="1"/>
  <c r="BI37" i="49"/>
  <c r="BA46" i="4" s="1"/>
  <c r="BJ37" i="49"/>
  <c r="BB46" i="4" s="1"/>
  <c r="BL37" i="49"/>
  <c r="AO38" i="49"/>
  <c r="AG47" i="4" s="1"/>
  <c r="AP38" i="49"/>
  <c r="AH47" i="4" s="1"/>
  <c r="AQ38" i="49"/>
  <c r="AI47" i="4" s="1"/>
  <c r="AR38" i="49"/>
  <c r="AJ47" i="4" s="1"/>
  <c r="AS38" i="49"/>
  <c r="AK47" i="4" s="1"/>
  <c r="AT38" i="49"/>
  <c r="AL47" i="4" s="1"/>
  <c r="AU38" i="49"/>
  <c r="AM47" i="4" s="1"/>
  <c r="AV38" i="49"/>
  <c r="AN47" i="4" s="1"/>
  <c r="AW38" i="49"/>
  <c r="AO47" i="4" s="1"/>
  <c r="AX38" i="49"/>
  <c r="AP47" i="4" s="1"/>
  <c r="AY38" i="49"/>
  <c r="AQ47" i="4" s="1"/>
  <c r="AZ38" i="49"/>
  <c r="AR47" i="4" s="1"/>
  <c r="BA38" i="49"/>
  <c r="AS47" i="4" s="1"/>
  <c r="BB38" i="49"/>
  <c r="AT47" i="4" s="1"/>
  <c r="BC38" i="49"/>
  <c r="AU47" i="4" s="1"/>
  <c r="BD38" i="49"/>
  <c r="AV47" i="4" s="1"/>
  <c r="BE38" i="49"/>
  <c r="AW47" i="4" s="1"/>
  <c r="BF38" i="49"/>
  <c r="AX47" i="4" s="1"/>
  <c r="BG38" i="49"/>
  <c r="AY47" i="4" s="1"/>
  <c r="BH38" i="49"/>
  <c r="AZ47" i="4" s="1"/>
  <c r="BI38" i="49"/>
  <c r="BA47" i="4" s="1"/>
  <c r="BJ38" i="49"/>
  <c r="BB47" i="4" s="1"/>
  <c r="BK38" i="49"/>
  <c r="BC47" i="4" s="1"/>
  <c r="BL38" i="49"/>
  <c r="BD47" i="4" s="1"/>
  <c r="BM38" i="49"/>
  <c r="BE47" i="4" s="1"/>
  <c r="AO39" i="49"/>
  <c r="AG48" i="4" s="1"/>
  <c r="AP39" i="49"/>
  <c r="AH48" i="4" s="1"/>
  <c r="AQ39" i="49"/>
  <c r="AI48" i="4" s="1"/>
  <c r="AR39" i="49"/>
  <c r="AJ48" i="4" s="1"/>
  <c r="AS39" i="49"/>
  <c r="AK48" i="4" s="1"/>
  <c r="AT39" i="49"/>
  <c r="AL48" i="4" s="1"/>
  <c r="AU39" i="49"/>
  <c r="AM48" i="4" s="1"/>
  <c r="AV39" i="49"/>
  <c r="AN48" i="4" s="1"/>
  <c r="AW39" i="49"/>
  <c r="AO48" i="4" s="1"/>
  <c r="AX39" i="49"/>
  <c r="AP48" i="4" s="1"/>
  <c r="AY39" i="49"/>
  <c r="AQ48" i="4" s="1"/>
  <c r="AZ39" i="49"/>
  <c r="AR48" i="4" s="1"/>
  <c r="BA39" i="49"/>
  <c r="AS48" i="4" s="1"/>
  <c r="BB39" i="49"/>
  <c r="AT48" i="4" s="1"/>
  <c r="BC39" i="49"/>
  <c r="AU48" i="4" s="1"/>
  <c r="BD39" i="49"/>
  <c r="AV48" i="4" s="1"/>
  <c r="BE39" i="49"/>
  <c r="AW48" i="4" s="1"/>
  <c r="BF39" i="49"/>
  <c r="AX48" i="4" s="1"/>
  <c r="BG39" i="49"/>
  <c r="AY48" i="4" s="1"/>
  <c r="BH39" i="49"/>
  <c r="AZ48" i="4" s="1"/>
  <c r="BI39" i="49"/>
  <c r="BA48" i="4" s="1"/>
  <c r="BJ39" i="49"/>
  <c r="BB48" i="4" s="1"/>
  <c r="BK39" i="49"/>
  <c r="BC48" i="4" s="1"/>
  <c r="BL39" i="49"/>
  <c r="BD48" i="4" s="1"/>
  <c r="BM39" i="49"/>
  <c r="BE48" i="4" s="1"/>
  <c r="AO40" i="49"/>
  <c r="AG49" i="4" s="1"/>
  <c r="AP40" i="49"/>
  <c r="AH49" i="4" s="1"/>
  <c r="AQ40" i="49"/>
  <c r="AI49" i="4" s="1"/>
  <c r="AR40" i="49"/>
  <c r="AJ49" i="4" s="1"/>
  <c r="AS40" i="49"/>
  <c r="AK49" i="4" s="1"/>
  <c r="AT40" i="49"/>
  <c r="AL49" i="4" s="1"/>
  <c r="AU40" i="49"/>
  <c r="AM49" i="4" s="1"/>
  <c r="AV40" i="49"/>
  <c r="AN49" i="4" s="1"/>
  <c r="AW40" i="49"/>
  <c r="AO49" i="4" s="1"/>
  <c r="AX40" i="49"/>
  <c r="AP49" i="4" s="1"/>
  <c r="AY40" i="49"/>
  <c r="AQ49" i="4" s="1"/>
  <c r="AZ40" i="49"/>
  <c r="AR49" i="4" s="1"/>
  <c r="BA40" i="49"/>
  <c r="AS49" i="4" s="1"/>
  <c r="BB40" i="49"/>
  <c r="AT49" i="4" s="1"/>
  <c r="BC40" i="49"/>
  <c r="AU49" i="4" s="1"/>
  <c r="BD40" i="49"/>
  <c r="AV49" i="4" s="1"/>
  <c r="BE40" i="49"/>
  <c r="AW49" i="4" s="1"/>
  <c r="BF40" i="49"/>
  <c r="AX49" i="4" s="1"/>
  <c r="BG40" i="49"/>
  <c r="AY49" i="4" s="1"/>
  <c r="BH40" i="49"/>
  <c r="AZ49" i="4" s="1"/>
  <c r="BI40" i="49"/>
  <c r="BA49" i="4" s="1"/>
  <c r="BJ40" i="49"/>
  <c r="BB49" i="4" s="1"/>
  <c r="BK40" i="49"/>
  <c r="BC49" i="4" s="1"/>
  <c r="BL40" i="49"/>
  <c r="BD49" i="4" s="1"/>
  <c r="BM40" i="49"/>
  <c r="BE49" i="4" s="1"/>
  <c r="AO42" i="49"/>
  <c r="AG51" i="4" s="1"/>
  <c r="AP42" i="49"/>
  <c r="AH51" i="4" s="1"/>
  <c r="AQ42" i="49"/>
  <c r="AI51" i="4" s="1"/>
  <c r="AR42" i="49"/>
  <c r="AJ51" i="4" s="1"/>
  <c r="AS42" i="49"/>
  <c r="AK51" i="4" s="1"/>
  <c r="AT42" i="49"/>
  <c r="AL51" i="4" s="1"/>
  <c r="AU42" i="49"/>
  <c r="AM51" i="4" s="1"/>
  <c r="AV42" i="49"/>
  <c r="AN51" i="4" s="1"/>
  <c r="AW42" i="49"/>
  <c r="AO51" i="4" s="1"/>
  <c r="AX42" i="49"/>
  <c r="AP51" i="4" s="1"/>
  <c r="AY42" i="49"/>
  <c r="AQ51" i="4" s="1"/>
  <c r="AZ42" i="49"/>
  <c r="AR51" i="4" s="1"/>
  <c r="BA42" i="49"/>
  <c r="AS51" i="4" s="1"/>
  <c r="BB42" i="49"/>
  <c r="AT51" i="4" s="1"/>
  <c r="BC42" i="49"/>
  <c r="AU51" i="4" s="1"/>
  <c r="BD42" i="49"/>
  <c r="AV51" i="4" s="1"/>
  <c r="BE42" i="49"/>
  <c r="BF42" i="49"/>
  <c r="AX51" i="4" s="1"/>
  <c r="BG42" i="49"/>
  <c r="AY51" i="4" s="1"/>
  <c r="BH42" i="49"/>
  <c r="AZ51" i="4" s="1"/>
  <c r="BI42" i="49"/>
  <c r="BA51" i="4" s="1"/>
  <c r="BJ42" i="49"/>
  <c r="BB51" i="4" s="1"/>
  <c r="BK42" i="49"/>
  <c r="BC51" i="4" s="1"/>
  <c r="BL42" i="49"/>
  <c r="BD51" i="4" s="1"/>
  <c r="BM42" i="49"/>
  <c r="BE51" i="4" s="1"/>
  <c r="AO43" i="49"/>
  <c r="AG52" i="4" s="1"/>
  <c r="AP43" i="49"/>
  <c r="AH52" i="4" s="1"/>
  <c r="AQ43" i="49"/>
  <c r="AI52" i="4" s="1"/>
  <c r="AR43" i="49"/>
  <c r="AJ52" i="4" s="1"/>
  <c r="AS43" i="49"/>
  <c r="AK52" i="4" s="1"/>
  <c r="AT43" i="49"/>
  <c r="AL52" i="4" s="1"/>
  <c r="AU43" i="49"/>
  <c r="AM52" i="4" s="1"/>
  <c r="AV43" i="49"/>
  <c r="AN52" i="4" s="1"/>
  <c r="AW43" i="49"/>
  <c r="AO52" i="4" s="1"/>
  <c r="AX43" i="49"/>
  <c r="AP52" i="4" s="1"/>
  <c r="AY43" i="49"/>
  <c r="AQ52" i="4" s="1"/>
  <c r="AZ43" i="49"/>
  <c r="AR52" i="4" s="1"/>
  <c r="BA43" i="49"/>
  <c r="AS52" i="4" s="1"/>
  <c r="BB43" i="49"/>
  <c r="AT52" i="4" s="1"/>
  <c r="BC43" i="49"/>
  <c r="AU52" i="4" s="1"/>
  <c r="BD43" i="49"/>
  <c r="AV52" i="4" s="1"/>
  <c r="BE43" i="49"/>
  <c r="AW52" i="4" s="1"/>
  <c r="BF43" i="49"/>
  <c r="AX52" i="4" s="1"/>
  <c r="BG43" i="49"/>
  <c r="AY52" i="4" s="1"/>
  <c r="BH43" i="49"/>
  <c r="AZ52" i="4" s="1"/>
  <c r="BI43" i="49"/>
  <c r="BA52" i="4" s="1"/>
  <c r="BJ43" i="49"/>
  <c r="BB52" i="4" s="1"/>
  <c r="BK43" i="49"/>
  <c r="BC52" i="4" s="1"/>
  <c r="BL43" i="49"/>
  <c r="AO44" i="49"/>
  <c r="AG53" i="4" s="1"/>
  <c r="AP44" i="49"/>
  <c r="AH53" i="4" s="1"/>
  <c r="AQ44" i="49"/>
  <c r="AI53" i="4" s="1"/>
  <c r="AR44" i="49"/>
  <c r="AJ53" i="4" s="1"/>
  <c r="AS44" i="49"/>
  <c r="AK53" i="4" s="1"/>
  <c r="AT44" i="49"/>
  <c r="AL53" i="4" s="1"/>
  <c r="AU44" i="49"/>
  <c r="AM53" i="4" s="1"/>
  <c r="AV44" i="49"/>
  <c r="AN53" i="4" s="1"/>
  <c r="AW44" i="49"/>
  <c r="AO53" i="4" s="1"/>
  <c r="AX44" i="49"/>
  <c r="AP53" i="4" s="1"/>
  <c r="AY44" i="49"/>
  <c r="AQ53" i="4" s="1"/>
  <c r="AZ44" i="49"/>
  <c r="AR53" i="4" s="1"/>
  <c r="BA44" i="49"/>
  <c r="AS53" i="4" s="1"/>
  <c r="BB44" i="49"/>
  <c r="AT53" i="4" s="1"/>
  <c r="BC44" i="49"/>
  <c r="AU53" i="4" s="1"/>
  <c r="BD44" i="49"/>
  <c r="BE44" i="49"/>
  <c r="AW53" i="4" s="1"/>
  <c r="BF44" i="49"/>
  <c r="AX53" i="4" s="1"/>
  <c r="BG44" i="49"/>
  <c r="AY53" i="4" s="1"/>
  <c r="BH44" i="49"/>
  <c r="AZ53" i="4" s="1"/>
  <c r="BI44" i="49"/>
  <c r="BA53" i="4" s="1"/>
  <c r="BJ44" i="49"/>
  <c r="BB53" i="4" s="1"/>
  <c r="BK44" i="49"/>
  <c r="BC53" i="4" s="1"/>
  <c r="BL44" i="49"/>
  <c r="BD53" i="4" s="1"/>
  <c r="BM44" i="49"/>
  <c r="BE53" i="4" s="1"/>
  <c r="AO45" i="49"/>
  <c r="AG54" i="4" s="1"/>
  <c r="AP45" i="49"/>
  <c r="AH54" i="4" s="1"/>
  <c r="AQ45" i="49"/>
  <c r="AI54" i="4" s="1"/>
  <c r="AR45" i="49"/>
  <c r="AJ54" i="4" s="1"/>
  <c r="AS45" i="49"/>
  <c r="AK54" i="4" s="1"/>
  <c r="AT45" i="49"/>
  <c r="AL54" i="4" s="1"/>
  <c r="AU45" i="49"/>
  <c r="AM54" i="4" s="1"/>
  <c r="AV45" i="49"/>
  <c r="AN54" i="4" s="1"/>
  <c r="AW45" i="49"/>
  <c r="AO54" i="4" s="1"/>
  <c r="AX45" i="49"/>
  <c r="AP54" i="4" s="1"/>
  <c r="AY45" i="49"/>
  <c r="AQ54" i="4" s="1"/>
  <c r="AZ45" i="49"/>
  <c r="AR54" i="4" s="1"/>
  <c r="BA45" i="49"/>
  <c r="AS54" i="4" s="1"/>
  <c r="BB45" i="49"/>
  <c r="AT54" i="4" s="1"/>
  <c r="BC45" i="49"/>
  <c r="AU54" i="4" s="1"/>
  <c r="BD45" i="49"/>
  <c r="AV54" i="4" s="1"/>
  <c r="BE45" i="49"/>
  <c r="AW54" i="4" s="1"/>
  <c r="BF45" i="49"/>
  <c r="AX54" i="4" s="1"/>
  <c r="BG45" i="49"/>
  <c r="AY54" i="4" s="1"/>
  <c r="BH45" i="49"/>
  <c r="AZ54" i="4" s="1"/>
  <c r="BI45" i="49"/>
  <c r="BA54" i="4" s="1"/>
  <c r="BJ45" i="49"/>
  <c r="BB54" i="4" s="1"/>
  <c r="BK45" i="49"/>
  <c r="BC54" i="4" s="1"/>
  <c r="BL45" i="49"/>
  <c r="BD54" i="4" s="1"/>
  <c r="BM45" i="49"/>
  <c r="BE54" i="4" s="1"/>
  <c r="BM6" i="49"/>
  <c r="BL6" i="49"/>
  <c r="BK6" i="49"/>
  <c r="BJ6" i="49"/>
  <c r="BI6" i="49"/>
  <c r="BH6" i="49"/>
  <c r="BG6" i="49"/>
  <c r="BF6" i="49"/>
  <c r="BE6" i="49"/>
  <c r="BD6" i="49"/>
  <c r="BC6" i="49"/>
  <c r="BB6" i="49"/>
  <c r="BA6" i="49"/>
  <c r="AZ6" i="49"/>
  <c r="AY6" i="49"/>
  <c r="AX6" i="49"/>
  <c r="AW6" i="49"/>
  <c r="AV6" i="49"/>
  <c r="AU6" i="49"/>
  <c r="AT6" i="49"/>
  <c r="AS6" i="49"/>
  <c r="AR6" i="49"/>
  <c r="AQ6" i="49"/>
  <c r="AP6" i="49"/>
  <c r="AO6" i="49"/>
  <c r="BM5" i="49"/>
  <c r="AO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BS15" i="49" l="1"/>
  <c r="EF17" i="49"/>
  <c r="EF12" i="49"/>
  <c r="EB24" i="49"/>
  <c r="EF40" i="49"/>
  <c r="EB39" i="49"/>
  <c r="ED29" i="49"/>
  <c r="EF24" i="49"/>
  <c r="EF19" i="49"/>
  <c r="BQ7" i="49"/>
  <c r="AV16" i="4"/>
  <c r="ED36" i="49"/>
  <c r="ED32" i="49"/>
  <c r="EB31" i="49"/>
  <c r="EF21" i="49"/>
  <c r="EB17" i="49"/>
  <c r="EF9" i="49"/>
  <c r="BR24" i="49"/>
  <c r="AX33" i="4"/>
  <c r="BQ17" i="49"/>
  <c r="AV26" i="4"/>
  <c r="BQ42" i="49"/>
  <c r="AD51" i="4" s="1"/>
  <c r="AW51" i="4"/>
  <c r="BO9" i="49"/>
  <c r="AP18" i="4"/>
  <c r="BS28" i="49"/>
  <c r="BE37" i="4"/>
  <c r="BO14" i="49"/>
  <c r="AN23" i="4"/>
  <c r="BS11" i="49"/>
  <c r="AF20" i="4" s="1"/>
  <c r="BE20" i="4"/>
  <c r="BQ44" i="49"/>
  <c r="AD53" i="4" s="1"/>
  <c r="AV53" i="4"/>
  <c r="BS37" i="49"/>
  <c r="AF46" i="4" s="1"/>
  <c r="BD46" i="4"/>
  <c r="BQ30" i="49"/>
  <c r="AV39" i="4"/>
  <c r="BQ24" i="49"/>
  <c r="AV33" i="4"/>
  <c r="BS22" i="49"/>
  <c r="BD31" i="4"/>
  <c r="BQ13" i="49"/>
  <c r="AV22" i="4"/>
  <c r="BQ9" i="49"/>
  <c r="AW18" i="4"/>
  <c r="EH10" i="49"/>
  <c r="ED8" i="49"/>
  <c r="DZ44" i="49"/>
  <c r="ED40" i="49"/>
  <c r="EH31" i="49"/>
  <c r="EB7" i="49"/>
  <c r="BS13" i="49"/>
  <c r="BD22" i="4"/>
  <c r="BS43" i="49"/>
  <c r="AF52" i="4" s="1"/>
  <c r="BD52" i="4"/>
  <c r="BQ19" i="49"/>
  <c r="AV28" i="4"/>
  <c r="EB36" i="49"/>
  <c r="EF16" i="49"/>
  <c r="DZ38" i="49"/>
  <c r="EH17" i="49"/>
  <c r="DZ16" i="49"/>
  <c r="ED15" i="49"/>
  <c r="ED13" i="49"/>
  <c r="EF36" i="49"/>
  <c r="EF45" i="49"/>
  <c r="DZ35" i="49"/>
  <c r="BN33" i="49"/>
  <c r="AL42" i="4"/>
  <c r="BS30" i="49"/>
  <c r="BE39" i="4"/>
  <c r="BS24" i="49"/>
  <c r="BE33" i="4"/>
  <c r="EF39" i="49"/>
  <c r="EB28" i="49"/>
  <c r="EF10" i="49"/>
  <c r="DZ10" i="49"/>
  <c r="ED9" i="49"/>
  <c r="EB8" i="49"/>
  <c r="EB19" i="49"/>
  <c r="EH39" i="49"/>
  <c r="DZ31" i="49"/>
  <c r="EH7" i="49"/>
  <c r="ED44" i="49"/>
  <c r="ED38" i="49"/>
  <c r="BO35" i="49"/>
  <c r="AB44" i="4" s="1"/>
  <c r="EH45" i="49"/>
  <c r="DZ24" i="49"/>
  <c r="BS9" i="49"/>
  <c r="EH36" i="49"/>
  <c r="EH32" i="49"/>
  <c r="EH28" i="49"/>
  <c r="BN16" i="49"/>
  <c r="EH40" i="49"/>
  <c r="BR39" i="49"/>
  <c r="AE48" i="4" s="1"/>
  <c r="BP37" i="49"/>
  <c r="AC46" i="4" s="1"/>
  <c r="BS32" i="49"/>
  <c r="BS42" i="49"/>
  <c r="AF51" i="4" s="1"/>
  <c r="DZ15" i="49"/>
  <c r="DZ13" i="49"/>
  <c r="EF8" i="49"/>
  <c r="EF38" i="49"/>
  <c r="EH12" i="49"/>
  <c r="ED17" i="49"/>
  <c r="EB16" i="49"/>
  <c r="ED12" i="49"/>
  <c r="EB10" i="49"/>
  <c r="EH9" i="49"/>
  <c r="DZ8" i="49"/>
  <c r="EF31" i="49"/>
  <c r="DZ45" i="49"/>
  <c r="EB45" i="49"/>
  <c r="DZ40" i="49"/>
  <c r="ED39" i="49"/>
  <c r="EB38" i="49"/>
  <c r="EF37" i="49"/>
  <c r="EH35" i="49"/>
  <c r="EF29" i="49"/>
  <c r="EH15" i="49"/>
  <c r="EB14" i="49"/>
  <c r="EH13" i="49"/>
  <c r="ED7" i="49"/>
  <c r="BQ37" i="49"/>
  <c r="AD46" i="4" s="1"/>
  <c r="ED21" i="49"/>
  <c r="DZ14" i="49"/>
  <c r="EB40" i="49"/>
  <c r="DQ51" i="49"/>
  <c r="BO37" i="49"/>
  <c r="AB46" i="4" s="1"/>
  <c r="EH44" i="49"/>
  <c r="DZ37" i="49"/>
  <c r="EB35" i="49"/>
  <c r="DZ29" i="49"/>
  <c r="ED28" i="49"/>
  <c r="DZ21" i="49"/>
  <c r="ED19" i="49"/>
  <c r="DZ9" i="49"/>
  <c r="EF35" i="49"/>
  <c r="DU51" i="49"/>
  <c r="EH24" i="49"/>
  <c r="EF15" i="49"/>
  <c r="EF13" i="49"/>
  <c r="ED37" i="49"/>
  <c r="EB32" i="49"/>
  <c r="EF44" i="49"/>
  <c r="EH38" i="49"/>
  <c r="EH16" i="49"/>
  <c r="EB12" i="49"/>
  <c r="EH21" i="49"/>
  <c r="BR7" i="49"/>
  <c r="DA51" i="49"/>
  <c r="CZ51" i="49"/>
  <c r="DE51" i="49"/>
  <c r="DK51" i="49"/>
  <c r="DT51" i="49"/>
  <c r="EB13" i="49"/>
  <c r="ED10" i="49"/>
  <c r="DB51" i="49"/>
  <c r="DD51" i="49"/>
  <c r="EB34" i="49"/>
  <c r="DZ17" i="49"/>
  <c r="DP51" i="49"/>
  <c r="EF32" i="49"/>
  <c r="EB21" i="49"/>
  <c r="ED16" i="49"/>
  <c r="EB15" i="49"/>
  <c r="EH14" i="49"/>
  <c r="EH8" i="49"/>
  <c r="DZ7" i="49"/>
  <c r="EB37" i="49"/>
  <c r="EB29" i="49"/>
  <c r="DZ12" i="49"/>
  <c r="EB9" i="49"/>
  <c r="DZ36" i="49"/>
  <c r="DZ28" i="49"/>
  <c r="DV51" i="49"/>
  <c r="DN51" i="49"/>
  <c r="ED24" i="49"/>
  <c r="EH19" i="49"/>
  <c r="DL51" i="49"/>
  <c r="EF7" i="49"/>
  <c r="DJ51" i="49"/>
  <c r="DZ39" i="49"/>
  <c r="DZ32" i="49"/>
  <c r="EF28" i="49"/>
  <c r="ED35" i="49"/>
  <c r="ED31" i="49"/>
  <c r="ED45" i="49"/>
  <c r="EB44" i="49"/>
  <c r="EH37" i="49"/>
  <c r="EH29" i="49"/>
  <c r="DZ19" i="49"/>
  <c r="DS51" i="49"/>
  <c r="DC51" i="49"/>
  <c r="DO51" i="49"/>
  <c r="DR51" i="49"/>
  <c r="EH34" i="49"/>
  <c r="BS45" i="49"/>
  <c r="CX51" i="49"/>
  <c r="BQ29" i="49"/>
  <c r="AD38" i="4" s="1"/>
  <c r="BR44" i="49"/>
  <c r="AE53" i="4" s="1"/>
  <c r="BQ38" i="49"/>
  <c r="AD47" i="4" s="1"/>
  <c r="BO31" i="49"/>
  <c r="AB40" i="4" s="1"/>
  <c r="BQ23" i="49"/>
  <c r="BS21" i="49"/>
  <c r="BO19" i="49"/>
  <c r="BN12" i="49"/>
  <c r="BQ33" i="49"/>
  <c r="BS26" i="49"/>
  <c r="AF35" i="4" s="1"/>
  <c r="DM51" i="49"/>
  <c r="BP11" i="49"/>
  <c r="AC20" i="4" s="1"/>
  <c r="BP22" i="49"/>
  <c r="BR9" i="49"/>
  <c r="DI51" i="49"/>
  <c r="BP29" i="49"/>
  <c r="AC38" i="4" s="1"/>
  <c r="DH51" i="49"/>
  <c r="BQ22" i="49"/>
  <c r="BS31" i="49"/>
  <c r="DZ34" i="49"/>
  <c r="BO21" i="49"/>
  <c r="BP7" i="49"/>
  <c r="BN44" i="49"/>
  <c r="AA53" i="4" s="1"/>
  <c r="BO42" i="49"/>
  <c r="AB51" i="4" s="1"/>
  <c r="BQ39" i="49"/>
  <c r="AD48" i="4" s="1"/>
  <c r="BQ35" i="49"/>
  <c r="AD44" i="4" s="1"/>
  <c r="BO32" i="49"/>
  <c r="BO28" i="49"/>
  <c r="BN24" i="49"/>
  <c r="BP16" i="49"/>
  <c r="BN9" i="49"/>
  <c r="BS7" i="49"/>
  <c r="DG51" i="49"/>
  <c r="BS36" i="49"/>
  <c r="AF45" i="4" s="1"/>
  <c r="BN39" i="49"/>
  <c r="AA48" i="4" s="1"/>
  <c r="BR36" i="49"/>
  <c r="AE45" i="4" s="1"/>
  <c r="BN35" i="49"/>
  <c r="AA44" i="4" s="1"/>
  <c r="BO15" i="49"/>
  <c r="DF51" i="49"/>
  <c r="EF34" i="49"/>
  <c r="ED34" i="49"/>
  <c r="BQ34" i="49"/>
  <c r="AD43" i="4" s="1"/>
  <c r="CY51" i="49"/>
  <c r="EJ34" i="49"/>
  <c r="CU51" i="49"/>
  <c r="BO11" i="49"/>
  <c r="AB20" i="4" s="1"/>
  <c r="BS16" i="49"/>
  <c r="BR14" i="49"/>
  <c r="BS12" i="49"/>
  <c r="BR10" i="49"/>
  <c r="BP43" i="49"/>
  <c r="AC52" i="4" s="1"/>
  <c r="BP23" i="49"/>
  <c r="BQ45" i="49"/>
  <c r="BS29" i="49"/>
  <c r="AF38" i="4" s="1"/>
  <c r="BR21" i="49"/>
  <c r="BQ36" i="49"/>
  <c r="AD45" i="4" s="1"/>
  <c r="BO7" i="49"/>
  <c r="BR42" i="49"/>
  <c r="AE51" i="4" s="1"/>
  <c r="BN36" i="49"/>
  <c r="AA45" i="4" s="1"/>
  <c r="BO16" i="49"/>
  <c r="BN10" i="49"/>
  <c r="BS44" i="49"/>
  <c r="AF53" i="4" s="1"/>
  <c r="BS39" i="49"/>
  <c r="AF48" i="4" s="1"/>
  <c r="BO38" i="49"/>
  <c r="AB47" i="4" s="1"/>
  <c r="BR29" i="49"/>
  <c r="AE38" i="4" s="1"/>
  <c r="BN28" i="49"/>
  <c r="BP45" i="49"/>
  <c r="BO44" i="49"/>
  <c r="AB53" i="4" s="1"/>
  <c r="BR43" i="49"/>
  <c r="AE52" i="4" s="1"/>
  <c r="BP42" i="49"/>
  <c r="AC51" i="4" s="1"/>
  <c r="BN42" i="49"/>
  <c r="AA51" i="4" s="1"/>
  <c r="BO39" i="49"/>
  <c r="AB48" i="4" s="1"/>
  <c r="BN37" i="49"/>
  <c r="AA46" i="4" s="1"/>
  <c r="BR34" i="49"/>
  <c r="AE43" i="4" s="1"/>
  <c r="BP31" i="49"/>
  <c r="BP26" i="49"/>
  <c r="AC35" i="4" s="1"/>
  <c r="BO24" i="49"/>
  <c r="BN22" i="49"/>
  <c r="BS19" i="49"/>
  <c r="BR17" i="49"/>
  <c r="BO17" i="49"/>
  <c r="BR16" i="49"/>
  <c r="BN15" i="49"/>
  <c r="BO13" i="49"/>
  <c r="BR12" i="49"/>
  <c r="BN11" i="49"/>
  <c r="AA20" i="4" s="1"/>
  <c r="BQ31" i="49"/>
  <c r="BS23" i="49"/>
  <c r="BS34" i="49"/>
  <c r="AF43" i="4" s="1"/>
  <c r="BO29" i="49"/>
  <c r="AB38" i="4" s="1"/>
  <c r="BP13" i="49"/>
  <c r="BQ10" i="49"/>
  <c r="BP44" i="49"/>
  <c r="AC53" i="4" s="1"/>
  <c r="BR37" i="49"/>
  <c r="AE46" i="4" s="1"/>
  <c r="BP19" i="49"/>
  <c r="BR15" i="49"/>
  <c r="BO12" i="49"/>
  <c r="BR33" i="49"/>
  <c r="BN32" i="49"/>
  <c r="BP28" i="49"/>
  <c r="BQ11" i="49"/>
  <c r="AD20" i="4" s="1"/>
  <c r="BO8" i="49"/>
  <c r="BP36" i="49"/>
  <c r="AC45" i="4" s="1"/>
  <c r="BP32" i="49"/>
  <c r="BO30" i="49"/>
  <c r="BR23" i="49"/>
  <c r="BP15" i="49"/>
  <c r="BP14" i="49"/>
  <c r="BP10" i="49"/>
  <c r="BR31" i="49"/>
  <c r="BR40" i="49"/>
  <c r="AE49" i="4" s="1"/>
  <c r="BP34" i="49"/>
  <c r="AC43" i="4" s="1"/>
  <c r="BN31" i="49"/>
  <c r="BN19" i="49"/>
  <c r="BP8" i="49"/>
  <c r="BR28" i="49"/>
  <c r="BP24" i="49"/>
  <c r="BQ21" i="49"/>
  <c r="BQ32" i="49"/>
  <c r="BS35" i="49"/>
  <c r="AF44" i="4" s="1"/>
  <c r="BO34" i="49"/>
  <c r="AB43" i="4" s="1"/>
  <c r="BR30" i="49"/>
  <c r="BQ15" i="49"/>
  <c r="BR13" i="49"/>
  <c r="BN7" i="49"/>
  <c r="BP40" i="49"/>
  <c r="AC49" i="4" s="1"/>
  <c r="BQ43" i="49"/>
  <c r="AD52" i="4" s="1"/>
  <c r="BS40" i="49"/>
  <c r="AF49" i="4" s="1"/>
  <c r="BR38" i="49"/>
  <c r="AE47" i="4" s="1"/>
  <c r="BN30" i="49"/>
  <c r="BN29" i="49"/>
  <c r="AA38" i="4" s="1"/>
  <c r="BP21" i="49"/>
  <c r="BQ16" i="49"/>
  <c r="BS14" i="49"/>
  <c r="BN13" i="49"/>
  <c r="BQ12" i="49"/>
  <c r="BS10" i="49"/>
  <c r="BR8" i="49"/>
  <c r="BS33" i="49"/>
  <c r="BO22" i="49"/>
  <c r="BP35" i="49"/>
  <c r="AC44" i="4" s="1"/>
  <c r="BN14" i="49"/>
  <c r="BO23" i="49"/>
  <c r="BP12" i="49"/>
  <c r="BP38" i="49"/>
  <c r="AC47" i="4" s="1"/>
  <c r="BS38" i="49"/>
  <c r="AF47" i="4" s="1"/>
  <c r="BR32" i="49"/>
  <c r="BN26" i="49"/>
  <c r="AA35" i="4" s="1"/>
  <c r="BO43" i="49"/>
  <c r="AB52" i="4" s="1"/>
  <c r="BP39" i="49"/>
  <c r="AC48" i="4" s="1"/>
  <c r="BP30" i="49"/>
  <c r="BP9" i="49"/>
  <c r="BN43" i="49"/>
  <c r="AA52" i="4" s="1"/>
  <c r="BP33" i="49"/>
  <c r="BR19" i="49"/>
  <c r="BO45" i="49"/>
  <c r="BO36" i="49"/>
  <c r="AB45" i="4" s="1"/>
  <c r="BO26" i="49"/>
  <c r="AB35" i="4" s="1"/>
  <c r="BN17" i="49"/>
  <c r="BQ8" i="49"/>
  <c r="BO33" i="49"/>
  <c r="BQ26" i="49"/>
  <c r="AD35" i="4" s="1"/>
  <c r="BN45" i="49"/>
  <c r="BQ40" i="49"/>
  <c r="AD49" i="4" s="1"/>
  <c r="BP17" i="49"/>
  <c r="BQ14" i="49"/>
  <c r="BS8" i="49"/>
  <c r="BN40" i="49"/>
  <c r="AA49" i="4" s="1"/>
  <c r="BR22" i="49"/>
  <c r="BS17" i="49"/>
  <c r="BR11" i="49"/>
  <c r="AE20" i="4" s="1"/>
  <c r="BQ28" i="49"/>
  <c r="BN21" i="49"/>
  <c r="BR45" i="49"/>
  <c r="BN34" i="49"/>
  <c r="AA43" i="4" s="1"/>
  <c r="BR26" i="49"/>
  <c r="AE35" i="4" s="1"/>
  <c r="BN23" i="49"/>
  <c r="BO40" i="49"/>
  <c r="AB49" i="4" s="1"/>
  <c r="BN38" i="49"/>
  <c r="AA47" i="4" s="1"/>
  <c r="BR35" i="49"/>
  <c r="AE44" i="4" s="1"/>
  <c r="BO10" i="49"/>
  <c r="BN8" i="49"/>
  <c r="BO5" i="49"/>
  <c r="BP5" i="49"/>
  <c r="BR5" i="49"/>
  <c r="BS5" i="49"/>
  <c r="BN5" i="49"/>
  <c r="BQ5" i="49"/>
  <c r="BU7" i="49"/>
  <c r="BU8" i="49"/>
  <c r="BU9" i="49"/>
  <c r="BU10" i="49"/>
  <c r="BU11" i="49"/>
  <c r="O20" i="4" s="1"/>
  <c r="P20" i="4" s="1"/>
  <c r="BU12" i="49"/>
  <c r="BU13" i="49"/>
  <c r="BU14" i="49"/>
  <c r="BU15" i="49"/>
  <c r="BU16" i="49"/>
  <c r="BU17" i="49"/>
  <c r="BU18" i="49"/>
  <c r="BU19" i="49"/>
  <c r="BU20" i="49"/>
  <c r="BU21" i="49"/>
  <c r="BU22" i="49"/>
  <c r="BU23" i="49"/>
  <c r="BU24" i="49"/>
  <c r="BU25" i="49"/>
  <c r="BU26" i="49"/>
  <c r="BU27" i="49"/>
  <c r="BU28" i="49"/>
  <c r="BU29" i="49"/>
  <c r="BU30" i="49"/>
  <c r="BU31" i="49"/>
  <c r="BU32" i="49"/>
  <c r="BU33" i="49"/>
  <c r="BU34" i="49"/>
  <c r="O43" i="4" s="1"/>
  <c r="P43" i="4" s="1"/>
  <c r="BU35" i="49"/>
  <c r="BU36" i="49"/>
  <c r="BU37" i="49"/>
  <c r="BU38" i="49"/>
  <c r="BU39" i="49"/>
  <c r="BU40" i="49"/>
  <c r="BU41" i="49"/>
  <c r="BU42" i="49"/>
  <c r="BU43" i="49"/>
  <c r="BU44" i="49"/>
  <c r="BU45" i="49"/>
  <c r="BU6" i="49"/>
  <c r="BU5" i="49"/>
  <c r="BW7" i="49"/>
  <c r="BX7" i="49"/>
  <c r="BY7" i="49"/>
  <c r="BZ7" i="49"/>
  <c r="CA7" i="49"/>
  <c r="CB7" i="49"/>
  <c r="CC7" i="49"/>
  <c r="CD7" i="49"/>
  <c r="CE7" i="49"/>
  <c r="CF7" i="49"/>
  <c r="CG7" i="49"/>
  <c r="CH7" i="49"/>
  <c r="CI7" i="49"/>
  <c r="CJ7" i="49"/>
  <c r="CK7" i="49"/>
  <c r="CL7" i="49"/>
  <c r="CM7" i="49"/>
  <c r="CN7" i="49"/>
  <c r="CO7" i="49"/>
  <c r="CP7" i="49"/>
  <c r="CQ7" i="49"/>
  <c r="CR7" i="49"/>
  <c r="CT7" i="49"/>
  <c r="EI7" i="49" s="1"/>
  <c r="BW8" i="49"/>
  <c r="BX8" i="49"/>
  <c r="BY8" i="49"/>
  <c r="BZ8" i="49"/>
  <c r="CA8" i="49"/>
  <c r="CB8" i="49"/>
  <c r="CC8" i="49"/>
  <c r="CE8" i="49"/>
  <c r="CF8" i="49"/>
  <c r="CG8" i="49"/>
  <c r="CH8" i="49"/>
  <c r="CI8" i="49"/>
  <c r="CJ8" i="49"/>
  <c r="CL8" i="49"/>
  <c r="CM8" i="49"/>
  <c r="CN8" i="49"/>
  <c r="CO8" i="49"/>
  <c r="CP8" i="49"/>
  <c r="CQ8" i="49"/>
  <c r="CS8" i="49"/>
  <c r="CT8" i="49"/>
  <c r="EI8" i="49" s="1"/>
  <c r="BW9" i="49"/>
  <c r="BX9" i="49"/>
  <c r="BY9" i="49"/>
  <c r="BZ9" i="49"/>
  <c r="CA9" i="49"/>
  <c r="CB9" i="49"/>
  <c r="CC9" i="49"/>
  <c r="CD9" i="49"/>
  <c r="CE9" i="49"/>
  <c r="CF9" i="49"/>
  <c r="CG9" i="49"/>
  <c r="CH9" i="49"/>
  <c r="CI9" i="49"/>
  <c r="CJ9" i="49"/>
  <c r="CK9" i="49"/>
  <c r="CL9" i="49"/>
  <c r="CM9" i="49"/>
  <c r="CN9" i="49"/>
  <c r="CO9" i="49"/>
  <c r="CP9" i="49"/>
  <c r="CQ9" i="49"/>
  <c r="CR9" i="49"/>
  <c r="CS9" i="49"/>
  <c r="CT9" i="49"/>
  <c r="EI9" i="49" s="1"/>
  <c r="BW10" i="49"/>
  <c r="BX10" i="49"/>
  <c r="BY10" i="49"/>
  <c r="BZ10" i="49"/>
  <c r="CA10" i="49"/>
  <c r="CB10" i="49"/>
  <c r="CC10" i="49"/>
  <c r="CD10" i="49"/>
  <c r="CE10" i="49"/>
  <c r="CF10" i="49"/>
  <c r="CG10" i="49"/>
  <c r="CH10" i="49"/>
  <c r="CI10" i="49"/>
  <c r="CJ10" i="49"/>
  <c r="CK10" i="49"/>
  <c r="CL10" i="49"/>
  <c r="CM10" i="49"/>
  <c r="CN10" i="49"/>
  <c r="CO10" i="49"/>
  <c r="CP10" i="49"/>
  <c r="CQ10" i="49"/>
  <c r="CR10" i="49"/>
  <c r="CS10" i="49"/>
  <c r="CT10" i="49"/>
  <c r="EI10" i="49" s="1"/>
  <c r="BW11" i="49"/>
  <c r="BX11" i="49"/>
  <c r="BY11" i="49"/>
  <c r="BZ11" i="49"/>
  <c r="CA11" i="49"/>
  <c r="CB11" i="49"/>
  <c r="CC11" i="49"/>
  <c r="CD11" i="49"/>
  <c r="CE11" i="49"/>
  <c r="CF11" i="49"/>
  <c r="CG11" i="49"/>
  <c r="CH11" i="49"/>
  <c r="CI11" i="49"/>
  <c r="CJ11" i="49"/>
  <c r="CK11" i="49"/>
  <c r="CL11" i="49"/>
  <c r="CM11" i="49"/>
  <c r="CN11" i="49"/>
  <c r="CO11" i="49"/>
  <c r="CP11" i="49"/>
  <c r="CQ11" i="49"/>
  <c r="CR11" i="49"/>
  <c r="CS11" i="49"/>
  <c r="CT11" i="49"/>
  <c r="BW14" i="49"/>
  <c r="BX14" i="49"/>
  <c r="BY14" i="49"/>
  <c r="BZ14" i="49"/>
  <c r="CA14" i="49"/>
  <c r="CB14" i="49"/>
  <c r="CC14" i="49"/>
  <c r="CD14" i="49"/>
  <c r="CE14" i="49"/>
  <c r="CF14" i="49"/>
  <c r="CG14" i="49"/>
  <c r="CH14" i="49"/>
  <c r="CI14" i="49"/>
  <c r="CJ14" i="49"/>
  <c r="CK14" i="49"/>
  <c r="CL14" i="49"/>
  <c r="CM14" i="49"/>
  <c r="CN14" i="49"/>
  <c r="CO14" i="49"/>
  <c r="CP14" i="49"/>
  <c r="CQ14" i="49"/>
  <c r="CR14" i="49"/>
  <c r="CS14" i="49"/>
  <c r="CT14" i="49"/>
  <c r="EI14" i="49" s="1"/>
  <c r="BW15" i="49"/>
  <c r="BX15" i="49"/>
  <c r="BY15" i="49"/>
  <c r="BZ15" i="49"/>
  <c r="CA15" i="49"/>
  <c r="CB15" i="49"/>
  <c r="CC15" i="49"/>
  <c r="CD15" i="49"/>
  <c r="CE15" i="49"/>
  <c r="CF15" i="49"/>
  <c r="CG15" i="49"/>
  <c r="CH15" i="49"/>
  <c r="CI15" i="49"/>
  <c r="CJ15" i="49"/>
  <c r="CK15" i="49"/>
  <c r="CL15" i="49"/>
  <c r="CM15" i="49"/>
  <c r="CN15" i="49"/>
  <c r="CO15" i="49"/>
  <c r="CP15" i="49"/>
  <c r="CQ15" i="49"/>
  <c r="CR15" i="49"/>
  <c r="CS15" i="49"/>
  <c r="CT15" i="49"/>
  <c r="EI15" i="49" s="1"/>
  <c r="BW16" i="49"/>
  <c r="BX16" i="49"/>
  <c r="BY16" i="49"/>
  <c r="BZ16" i="49"/>
  <c r="CA16" i="49"/>
  <c r="CB16" i="49"/>
  <c r="CG16" i="49"/>
  <c r="CH16" i="49"/>
  <c r="CI16" i="49"/>
  <c r="CJ16" i="49"/>
  <c r="CK16" i="49"/>
  <c r="CL16" i="49"/>
  <c r="CM16" i="49"/>
  <c r="CN16" i="49"/>
  <c r="CO16" i="49"/>
  <c r="CP16" i="49"/>
  <c r="CQ16" i="49"/>
  <c r="CR16" i="49"/>
  <c r="CS16" i="49"/>
  <c r="CT16" i="49"/>
  <c r="EI16" i="49" s="1"/>
  <c r="BW17" i="49"/>
  <c r="BX17" i="49"/>
  <c r="BY17" i="49"/>
  <c r="BZ17" i="49"/>
  <c r="CA17" i="49"/>
  <c r="CB17" i="49"/>
  <c r="CC17" i="49"/>
  <c r="CD17" i="49"/>
  <c r="CE17" i="49"/>
  <c r="CF17" i="49"/>
  <c r="CG17" i="49"/>
  <c r="CH17" i="49"/>
  <c r="CI17" i="49"/>
  <c r="CJ17" i="49"/>
  <c r="CK17" i="49"/>
  <c r="CL17" i="49"/>
  <c r="CM17" i="49"/>
  <c r="CN17" i="49"/>
  <c r="CO17" i="49"/>
  <c r="CP17" i="49"/>
  <c r="CQ17" i="49"/>
  <c r="CR17" i="49"/>
  <c r="CS17" i="49"/>
  <c r="CT17" i="49"/>
  <c r="EI17" i="49" s="1"/>
  <c r="BW19" i="49"/>
  <c r="BX19" i="49"/>
  <c r="BY19" i="49"/>
  <c r="BZ19" i="49"/>
  <c r="CA19" i="49"/>
  <c r="CB19" i="49"/>
  <c r="CC19" i="49"/>
  <c r="CD19" i="49"/>
  <c r="CE19" i="49"/>
  <c r="CF19" i="49"/>
  <c r="CG19" i="49"/>
  <c r="CH19" i="49"/>
  <c r="CI19" i="49"/>
  <c r="CJ19" i="49"/>
  <c r="CK19" i="49"/>
  <c r="CL19" i="49"/>
  <c r="CM19" i="49"/>
  <c r="CN19" i="49"/>
  <c r="CO19" i="49"/>
  <c r="CP19" i="49"/>
  <c r="CQ19" i="49"/>
  <c r="CR19" i="49"/>
  <c r="CS19" i="49"/>
  <c r="CT19" i="49"/>
  <c r="EI19" i="49" s="1"/>
  <c r="BW21" i="49"/>
  <c r="BX21" i="49"/>
  <c r="BY21" i="49"/>
  <c r="BZ21" i="49"/>
  <c r="CA21" i="49"/>
  <c r="CB21" i="49"/>
  <c r="CC21" i="49"/>
  <c r="CD21" i="49"/>
  <c r="CE21" i="49"/>
  <c r="CF21" i="49"/>
  <c r="CG21" i="49"/>
  <c r="CH21" i="49"/>
  <c r="CI21" i="49"/>
  <c r="CJ21" i="49"/>
  <c r="CK21" i="49"/>
  <c r="CL21" i="49"/>
  <c r="CM21" i="49"/>
  <c r="CN21" i="49"/>
  <c r="CO21" i="49"/>
  <c r="CP21" i="49"/>
  <c r="CQ21" i="49"/>
  <c r="CR21" i="49"/>
  <c r="CS21" i="49"/>
  <c r="CT21" i="49"/>
  <c r="EI21" i="49" s="1"/>
  <c r="BW22" i="49"/>
  <c r="BX22" i="49"/>
  <c r="BY22" i="49"/>
  <c r="BZ22" i="49"/>
  <c r="CA22" i="49"/>
  <c r="CB22" i="49"/>
  <c r="CC22" i="49"/>
  <c r="CD22" i="49"/>
  <c r="CE22" i="49"/>
  <c r="CF22" i="49"/>
  <c r="CG22" i="49"/>
  <c r="CH22" i="49"/>
  <c r="CI22" i="49"/>
  <c r="CJ22" i="49"/>
  <c r="CK22" i="49"/>
  <c r="CL22" i="49"/>
  <c r="CM22" i="49"/>
  <c r="CN22" i="49"/>
  <c r="CO22" i="49"/>
  <c r="CP22" i="49"/>
  <c r="CQ22" i="49"/>
  <c r="CR22" i="49"/>
  <c r="CS22" i="49"/>
  <c r="CT22" i="49"/>
  <c r="EI22" i="49" s="1"/>
  <c r="BW23" i="49"/>
  <c r="BX23" i="49"/>
  <c r="BY23" i="49"/>
  <c r="BZ23" i="49"/>
  <c r="CA23" i="49"/>
  <c r="CB23" i="49"/>
  <c r="CC23" i="49"/>
  <c r="CD23" i="49"/>
  <c r="CE23" i="49"/>
  <c r="CF23" i="49"/>
  <c r="CG23" i="49"/>
  <c r="CH23" i="49"/>
  <c r="CI23" i="49"/>
  <c r="CJ23" i="49"/>
  <c r="CK23" i="49"/>
  <c r="CL23" i="49"/>
  <c r="CM23" i="49"/>
  <c r="CN23" i="49"/>
  <c r="CO23" i="49"/>
  <c r="CP23" i="49"/>
  <c r="CQ23" i="49"/>
  <c r="CR23" i="49"/>
  <c r="CS23" i="49"/>
  <c r="CT23" i="49"/>
  <c r="EI23" i="49" s="1"/>
  <c r="BW24" i="49"/>
  <c r="BX24" i="49"/>
  <c r="BY24" i="49"/>
  <c r="BZ24" i="49"/>
  <c r="CA24" i="49"/>
  <c r="CB24" i="49"/>
  <c r="CC24" i="49"/>
  <c r="CD24" i="49"/>
  <c r="CE24" i="49"/>
  <c r="CF24" i="49"/>
  <c r="CG24" i="49"/>
  <c r="CH24" i="49"/>
  <c r="CI24" i="49"/>
  <c r="CJ24" i="49"/>
  <c r="CK24" i="49"/>
  <c r="CL24" i="49"/>
  <c r="CM24" i="49"/>
  <c r="CN24" i="49"/>
  <c r="CO24" i="49"/>
  <c r="CP24" i="49"/>
  <c r="CQ24" i="49"/>
  <c r="CR24" i="49"/>
  <c r="CS24" i="49"/>
  <c r="CT24" i="49"/>
  <c r="EI24" i="49" s="1"/>
  <c r="BW26" i="49"/>
  <c r="BX26" i="49"/>
  <c r="BY26" i="49"/>
  <c r="BZ26" i="49"/>
  <c r="CA26" i="49"/>
  <c r="CB26" i="49"/>
  <c r="CC26" i="49"/>
  <c r="CD26" i="49"/>
  <c r="CE26" i="49"/>
  <c r="CF26" i="49"/>
  <c r="CG26" i="49"/>
  <c r="CH26" i="49"/>
  <c r="CI26" i="49"/>
  <c r="CJ26" i="49"/>
  <c r="CK26" i="49"/>
  <c r="CL26" i="49"/>
  <c r="CM26" i="49"/>
  <c r="CN26" i="49"/>
  <c r="CO26" i="49"/>
  <c r="CP26" i="49"/>
  <c r="CQ26" i="49"/>
  <c r="CR26" i="49"/>
  <c r="CS26" i="49"/>
  <c r="CT26" i="49"/>
  <c r="EI26" i="49" s="1"/>
  <c r="BW28" i="49"/>
  <c r="BX28" i="49"/>
  <c r="BY28" i="49"/>
  <c r="BZ28" i="49"/>
  <c r="CA28" i="49"/>
  <c r="CB28" i="49"/>
  <c r="CC28" i="49"/>
  <c r="CD28" i="49"/>
  <c r="CE28" i="49"/>
  <c r="CF28" i="49"/>
  <c r="CG28" i="49"/>
  <c r="CH28" i="49"/>
  <c r="CI28" i="49"/>
  <c r="CJ28" i="49"/>
  <c r="CK28" i="49"/>
  <c r="CL28" i="49"/>
  <c r="CM28" i="49"/>
  <c r="CN28" i="49"/>
  <c r="CO28" i="49"/>
  <c r="CP28" i="49"/>
  <c r="CQ28" i="49"/>
  <c r="CR28" i="49"/>
  <c r="CS28" i="49"/>
  <c r="CT28" i="49"/>
  <c r="EI28" i="49" s="1"/>
  <c r="BW30" i="49"/>
  <c r="BX30" i="49"/>
  <c r="BY30" i="49"/>
  <c r="BZ30" i="49"/>
  <c r="CA30" i="49"/>
  <c r="CB30" i="49"/>
  <c r="CC30" i="49"/>
  <c r="CD30" i="49"/>
  <c r="CE30" i="49"/>
  <c r="CF30" i="49"/>
  <c r="CG30" i="49"/>
  <c r="CH30" i="49"/>
  <c r="CI30" i="49"/>
  <c r="CJ30" i="49"/>
  <c r="CK30" i="49"/>
  <c r="CL30" i="49"/>
  <c r="CM30" i="49"/>
  <c r="CN30" i="49"/>
  <c r="CO30" i="49"/>
  <c r="CP30" i="49"/>
  <c r="CQ30" i="49"/>
  <c r="CR30" i="49"/>
  <c r="CS30" i="49"/>
  <c r="CT30" i="49"/>
  <c r="EI30" i="49" s="1"/>
  <c r="BW31" i="49"/>
  <c r="BX31" i="49"/>
  <c r="BY31" i="49"/>
  <c r="BZ31" i="49"/>
  <c r="CA31" i="49"/>
  <c r="CB31" i="49"/>
  <c r="CC31" i="49"/>
  <c r="CD31" i="49"/>
  <c r="CE31" i="49"/>
  <c r="CF31" i="49"/>
  <c r="CG31" i="49"/>
  <c r="CH31" i="49"/>
  <c r="CI31" i="49"/>
  <c r="CJ31" i="49"/>
  <c r="CK31" i="49"/>
  <c r="CL31" i="49"/>
  <c r="CM31" i="49"/>
  <c r="CN31" i="49"/>
  <c r="CO31" i="49"/>
  <c r="CP31" i="49"/>
  <c r="CQ31" i="49"/>
  <c r="CR31" i="49"/>
  <c r="CT31" i="49"/>
  <c r="EI31" i="49" s="1"/>
  <c r="BW32" i="49"/>
  <c r="BX32" i="49"/>
  <c r="BY32" i="49"/>
  <c r="BZ32" i="49"/>
  <c r="CA32" i="49"/>
  <c r="CB32" i="49"/>
  <c r="CC32" i="49"/>
  <c r="CD32" i="49"/>
  <c r="CE32" i="49"/>
  <c r="CF32" i="49"/>
  <c r="CG32" i="49"/>
  <c r="CH32" i="49"/>
  <c r="CI32" i="49"/>
  <c r="CJ32" i="49"/>
  <c r="CK32" i="49"/>
  <c r="CL32" i="49"/>
  <c r="CM32" i="49"/>
  <c r="CN32" i="49"/>
  <c r="CO32" i="49"/>
  <c r="CP32" i="49"/>
  <c r="CQ32" i="49"/>
  <c r="CR32" i="49"/>
  <c r="CS32" i="49"/>
  <c r="CT32" i="49"/>
  <c r="EI32" i="49" s="1"/>
  <c r="BW33" i="49"/>
  <c r="BX33" i="49"/>
  <c r="BY33" i="49"/>
  <c r="BZ33" i="49"/>
  <c r="CA33" i="49"/>
  <c r="CB33" i="49"/>
  <c r="CC33" i="49"/>
  <c r="CD33" i="49"/>
  <c r="CE33" i="49"/>
  <c r="CF33" i="49"/>
  <c r="CG33" i="49"/>
  <c r="CH33" i="49"/>
  <c r="CI33" i="49"/>
  <c r="CJ33" i="49"/>
  <c r="CK33" i="49"/>
  <c r="CL33" i="49"/>
  <c r="CM33" i="49"/>
  <c r="CN33" i="49"/>
  <c r="CO33" i="49"/>
  <c r="CP33" i="49"/>
  <c r="CQ33" i="49"/>
  <c r="CR33" i="49"/>
  <c r="CS33" i="49"/>
  <c r="CT33" i="49"/>
  <c r="EI33" i="49" s="1"/>
  <c r="BW34" i="49"/>
  <c r="BX34" i="49"/>
  <c r="BY34" i="49"/>
  <c r="BZ34" i="49"/>
  <c r="CA34" i="49"/>
  <c r="CB34" i="49"/>
  <c r="CC34" i="49"/>
  <c r="CD34" i="49"/>
  <c r="CE34" i="49"/>
  <c r="CF34" i="49"/>
  <c r="CG34" i="49"/>
  <c r="CH34" i="49"/>
  <c r="CI34" i="49"/>
  <c r="CJ34" i="49"/>
  <c r="CK34" i="49"/>
  <c r="CL34" i="49"/>
  <c r="CM34" i="49"/>
  <c r="CN34" i="49"/>
  <c r="CO34" i="49"/>
  <c r="CP34" i="49"/>
  <c r="CQ34" i="49"/>
  <c r="CR34" i="49"/>
  <c r="CS34" i="49"/>
  <c r="CT34" i="49"/>
  <c r="EI34" i="49" s="1"/>
  <c r="BW35" i="49"/>
  <c r="BX35" i="49"/>
  <c r="BY35" i="49"/>
  <c r="BZ35" i="49"/>
  <c r="CA35" i="49"/>
  <c r="CB35" i="49"/>
  <c r="CC35" i="49"/>
  <c r="CD35" i="49"/>
  <c r="CE35" i="49"/>
  <c r="CF35" i="49"/>
  <c r="CG35" i="49"/>
  <c r="CH35" i="49"/>
  <c r="CI35" i="49"/>
  <c r="CJ35" i="49"/>
  <c r="CK35" i="49"/>
  <c r="CL35" i="49"/>
  <c r="CM35" i="49"/>
  <c r="CN35" i="49"/>
  <c r="CO35" i="49"/>
  <c r="CP35" i="49"/>
  <c r="CQ35" i="49"/>
  <c r="CR35" i="49"/>
  <c r="CS35" i="49"/>
  <c r="CT35" i="49"/>
  <c r="EI35" i="49" s="1"/>
  <c r="BW38" i="49"/>
  <c r="BX38" i="49"/>
  <c r="BY38" i="49"/>
  <c r="BZ38" i="49"/>
  <c r="CA38" i="49"/>
  <c r="CB38" i="49"/>
  <c r="CC38" i="49"/>
  <c r="CD38" i="49"/>
  <c r="CE38" i="49"/>
  <c r="CF38" i="49"/>
  <c r="CG38" i="49"/>
  <c r="CH38" i="49"/>
  <c r="CI38" i="49"/>
  <c r="CJ38" i="49"/>
  <c r="CK38" i="49"/>
  <c r="CL38" i="49"/>
  <c r="CM38" i="49"/>
  <c r="CN38" i="49"/>
  <c r="CO38" i="49"/>
  <c r="CP38" i="49"/>
  <c r="CQ38" i="49"/>
  <c r="CR38" i="49"/>
  <c r="CS38" i="49"/>
  <c r="CT38" i="49"/>
  <c r="EI38" i="49" s="1"/>
  <c r="BW39" i="49"/>
  <c r="BX39" i="49"/>
  <c r="BY39" i="49"/>
  <c r="BZ39" i="49"/>
  <c r="CA39" i="49"/>
  <c r="CB39" i="49"/>
  <c r="CC39" i="49"/>
  <c r="CD39" i="49"/>
  <c r="CE39" i="49"/>
  <c r="CF39" i="49"/>
  <c r="CG39" i="49"/>
  <c r="CH39" i="49"/>
  <c r="CI39" i="49"/>
  <c r="CJ39" i="49"/>
  <c r="CK39" i="49"/>
  <c r="CL39" i="49"/>
  <c r="CM39" i="49"/>
  <c r="CN39" i="49"/>
  <c r="CO39" i="49"/>
  <c r="CP39" i="49"/>
  <c r="CQ39" i="49"/>
  <c r="CR39" i="49"/>
  <c r="CS39" i="49"/>
  <c r="CT39" i="49"/>
  <c r="EI39" i="49" s="1"/>
  <c r="BW40" i="49"/>
  <c r="BX40" i="49"/>
  <c r="BY40" i="49"/>
  <c r="BZ40" i="49"/>
  <c r="CA40" i="49"/>
  <c r="CB40" i="49"/>
  <c r="CC40" i="49"/>
  <c r="CD40" i="49"/>
  <c r="CE40" i="49"/>
  <c r="CF40" i="49"/>
  <c r="CG40" i="49"/>
  <c r="CH40" i="49"/>
  <c r="CI40" i="49"/>
  <c r="CJ40" i="49"/>
  <c r="CK40" i="49"/>
  <c r="CL40" i="49"/>
  <c r="CM40" i="49"/>
  <c r="CN40" i="49"/>
  <c r="CO40" i="49"/>
  <c r="CP40" i="49"/>
  <c r="CQ40" i="49"/>
  <c r="CR40" i="49"/>
  <c r="CS40" i="49"/>
  <c r="CT40" i="49"/>
  <c r="EI40" i="49" s="1"/>
  <c r="BW42" i="49"/>
  <c r="BX42" i="49"/>
  <c r="BY42" i="49"/>
  <c r="BZ42" i="49"/>
  <c r="CA42" i="49"/>
  <c r="CB42" i="49"/>
  <c r="CC42" i="49"/>
  <c r="CD42" i="49"/>
  <c r="CE42" i="49"/>
  <c r="CF42" i="49"/>
  <c r="CG42" i="49"/>
  <c r="CH42" i="49"/>
  <c r="CI42" i="49"/>
  <c r="CJ42" i="49"/>
  <c r="CK42" i="49"/>
  <c r="CL42" i="49"/>
  <c r="CM42" i="49"/>
  <c r="CN42" i="49"/>
  <c r="CO42" i="49"/>
  <c r="CP42" i="49"/>
  <c r="CQ42" i="49"/>
  <c r="CR42" i="49"/>
  <c r="CS42" i="49"/>
  <c r="CT42" i="49"/>
  <c r="EI42" i="49" s="1"/>
  <c r="BW43" i="49"/>
  <c r="BX43" i="49"/>
  <c r="BY43" i="49"/>
  <c r="BZ43" i="49"/>
  <c r="CA43" i="49"/>
  <c r="CB43" i="49"/>
  <c r="CC43" i="49"/>
  <c r="CD43" i="49"/>
  <c r="CE43" i="49"/>
  <c r="CF43" i="49"/>
  <c r="CG43" i="49"/>
  <c r="CH43" i="49"/>
  <c r="CI43" i="49"/>
  <c r="CJ43" i="49"/>
  <c r="CK43" i="49"/>
  <c r="CL43" i="49"/>
  <c r="CM43" i="49"/>
  <c r="CN43" i="49"/>
  <c r="CO43" i="49"/>
  <c r="CP43" i="49"/>
  <c r="CQ43" i="49"/>
  <c r="CR43" i="49"/>
  <c r="CS43" i="49"/>
  <c r="CT43" i="49"/>
  <c r="EI43" i="49" s="1"/>
  <c r="BW5" i="49"/>
  <c r="BX5" i="49"/>
  <c r="BY5" i="49"/>
  <c r="BZ5" i="49"/>
  <c r="CA5" i="49"/>
  <c r="CB5" i="49"/>
  <c r="CC5" i="49"/>
  <c r="CD5" i="49"/>
  <c r="CE5" i="49"/>
  <c r="CF5" i="49"/>
  <c r="CG5" i="49"/>
  <c r="CH5" i="49"/>
  <c r="CI5" i="49"/>
  <c r="CJ5" i="49"/>
  <c r="CK5" i="49"/>
  <c r="CL5" i="49"/>
  <c r="CM5" i="49"/>
  <c r="CN5" i="49"/>
  <c r="CO5" i="49"/>
  <c r="CP5" i="49"/>
  <c r="CQ5" i="49"/>
  <c r="CR5" i="49"/>
  <c r="CS5" i="49"/>
  <c r="CT5" i="49"/>
  <c r="EI5" i="49" s="1"/>
  <c r="CT6" i="49"/>
  <c r="CS6" i="49"/>
  <c r="CR6" i="49"/>
  <c r="CQ6" i="49"/>
  <c r="CP6" i="49"/>
  <c r="CO6" i="49"/>
  <c r="CN6" i="49"/>
  <c r="CM6" i="49"/>
  <c r="CL6" i="49"/>
  <c r="CK6" i="49"/>
  <c r="CJ6" i="49"/>
  <c r="CI6" i="49"/>
  <c r="CH6" i="49"/>
  <c r="CG6" i="49"/>
  <c r="CF6" i="49"/>
  <c r="CE6" i="49"/>
  <c r="CD6" i="49"/>
  <c r="CC6" i="49"/>
  <c r="CB6" i="49"/>
  <c r="CA6" i="49"/>
  <c r="BZ6" i="49"/>
  <c r="BY6" i="49"/>
  <c r="BX6" i="49"/>
  <c r="BW6" i="49"/>
  <c r="EL17" i="49" l="1"/>
  <c r="BT17" i="49"/>
  <c r="EL44" i="49"/>
  <c r="EL31" i="49"/>
  <c r="EL29" i="49"/>
  <c r="EL21" i="49"/>
  <c r="EL36" i="49"/>
  <c r="EL38" i="49"/>
  <c r="EL35" i="49"/>
  <c r="EL12" i="49"/>
  <c r="EL10" i="49"/>
  <c r="EL40" i="49"/>
  <c r="EL45" i="49"/>
  <c r="DY42" i="49"/>
  <c r="EC40" i="49"/>
  <c r="EA39" i="49"/>
  <c r="DY32" i="49"/>
  <c r="EE28" i="49"/>
  <c r="EE17" i="49"/>
  <c r="EE9" i="49"/>
  <c r="EG7" i="49"/>
  <c r="BT45" i="49"/>
  <c r="EL16" i="49"/>
  <c r="EL14" i="49"/>
  <c r="DY28" i="49"/>
  <c r="EC26" i="49"/>
  <c r="EA24" i="49"/>
  <c r="DY17" i="49"/>
  <c r="EC16" i="49"/>
  <c r="DY9" i="49"/>
  <c r="BT22" i="49"/>
  <c r="EL15" i="49"/>
  <c r="BT24" i="49"/>
  <c r="EL24" i="49"/>
  <c r="EL9" i="49"/>
  <c r="BT29" i="49"/>
  <c r="Z38" i="4" s="1"/>
  <c r="EG43" i="49"/>
  <c r="EE38" i="49"/>
  <c r="BT40" i="49"/>
  <c r="BT43" i="49"/>
  <c r="Z52" i="4" s="1"/>
  <c r="BT15" i="49"/>
  <c r="BT21" i="49"/>
  <c r="EL32" i="49"/>
  <c r="EL37" i="49"/>
  <c r="BT9" i="49"/>
  <c r="BT13" i="49"/>
  <c r="BT44" i="49"/>
  <c r="EL39" i="49"/>
  <c r="EL13" i="49"/>
  <c r="EG33" i="49"/>
  <c r="BT38" i="49"/>
  <c r="EL8" i="49"/>
  <c r="EG23" i="49"/>
  <c r="EG15" i="49"/>
  <c r="BT35" i="49"/>
  <c r="Z44" i="4" s="1"/>
  <c r="BT32" i="49"/>
  <c r="BT8" i="49"/>
  <c r="BT33" i="49"/>
  <c r="BT10" i="49"/>
  <c r="EE7" i="49"/>
  <c r="DY19" i="49"/>
  <c r="EC17" i="49"/>
  <c r="DY10" i="49"/>
  <c r="EC9" i="49"/>
  <c r="EC35" i="49"/>
  <c r="EC28" i="49"/>
  <c r="EA35" i="49"/>
  <c r="EG31" i="49"/>
  <c r="EE24" i="49"/>
  <c r="EG21" i="49"/>
  <c r="BZ51" i="49"/>
  <c r="EL7" i="49"/>
  <c r="EG30" i="49"/>
  <c r="EE43" i="49"/>
  <c r="EA31" i="49"/>
  <c r="DY7" i="49"/>
  <c r="EC42" i="49"/>
  <c r="EE30" i="49"/>
  <c r="DY30" i="49"/>
  <c r="EG10" i="49"/>
  <c r="EC32" i="49"/>
  <c r="EG24" i="49"/>
  <c r="EE5" i="49"/>
  <c r="EC7" i="49"/>
  <c r="EC43" i="49"/>
  <c r="EE21" i="49"/>
  <c r="EG16" i="49"/>
  <c r="DY8" i="49"/>
  <c r="EE15" i="49"/>
  <c r="EA8" i="49"/>
  <c r="DY23" i="49"/>
  <c r="EC23" i="49"/>
  <c r="EG8" i="49"/>
  <c r="EC33" i="49"/>
  <c r="EE40" i="49"/>
  <c r="DY21" i="49"/>
  <c r="EC19" i="49"/>
  <c r="EA17" i="49"/>
  <c r="EC10" i="49"/>
  <c r="EA9" i="49"/>
  <c r="EE8" i="49"/>
  <c r="EA21" i="49"/>
  <c r="EC14" i="49"/>
  <c r="DY33" i="49"/>
  <c r="EG5" i="49"/>
  <c r="EE39" i="49"/>
  <c r="EC15" i="49"/>
  <c r="EA42" i="49"/>
  <c r="EA28" i="49"/>
  <c r="DY40" i="49"/>
  <c r="EC39" i="49"/>
  <c r="EA38" i="49"/>
  <c r="EE26" i="49"/>
  <c r="EG22" i="49"/>
  <c r="EE16" i="49"/>
  <c r="EG14" i="49"/>
  <c r="EL19" i="49"/>
  <c r="EA5" i="49"/>
  <c r="DY43" i="49"/>
  <c r="EE10" i="49"/>
  <c r="EC38" i="49"/>
  <c r="EG40" i="49"/>
  <c r="DY16" i="49"/>
  <c r="DY5" i="49"/>
  <c r="EE31" i="49"/>
  <c r="EG26" i="49"/>
  <c r="EG42" i="49"/>
  <c r="EE35" i="49"/>
  <c r="EG32" i="49"/>
  <c r="DY26" i="49"/>
  <c r="EC24" i="49"/>
  <c r="EA23" i="49"/>
  <c r="EA15" i="49"/>
  <c r="EA7" i="49"/>
  <c r="BT26" i="49"/>
  <c r="Z35" i="4" s="1"/>
  <c r="BT12" i="49"/>
  <c r="BT30" i="49"/>
  <c r="BT16" i="49"/>
  <c r="DY38" i="49"/>
  <c r="EE23" i="49"/>
  <c r="EG19" i="49"/>
  <c r="EE33" i="49"/>
  <c r="EC22" i="49"/>
  <c r="EA40" i="49"/>
  <c r="EE19" i="49"/>
  <c r="DY39" i="49"/>
  <c r="DY24" i="49"/>
  <c r="EA14" i="49"/>
  <c r="EA32" i="49"/>
  <c r="EC30" i="49"/>
  <c r="EC5" i="49"/>
  <c r="EA43" i="49"/>
  <c r="DY35" i="49"/>
  <c r="EA33" i="49"/>
  <c r="EG28" i="49"/>
  <c r="EE22" i="49"/>
  <c r="EG17" i="49"/>
  <c r="EE14" i="49"/>
  <c r="CH51" i="49"/>
  <c r="EG9" i="49"/>
  <c r="BT23" i="49"/>
  <c r="BT31" i="49"/>
  <c r="BT37" i="49"/>
  <c r="BT36" i="49"/>
  <c r="EG39" i="49"/>
  <c r="DY15" i="49"/>
  <c r="EA26" i="49"/>
  <c r="EA22" i="49"/>
  <c r="EG35" i="49"/>
  <c r="DY31" i="49"/>
  <c r="EE42" i="49"/>
  <c r="EG38" i="49"/>
  <c r="EE32" i="49"/>
  <c r="EC31" i="49"/>
  <c r="EA30" i="49"/>
  <c r="DY22" i="49"/>
  <c r="EC21" i="49"/>
  <c r="EA19" i="49"/>
  <c r="DY14" i="49"/>
  <c r="EA10" i="49"/>
  <c r="EC8" i="49"/>
  <c r="BT14" i="49"/>
  <c r="BT19" i="49"/>
  <c r="BT11" i="49"/>
  <c r="Z20" i="4" s="1"/>
  <c r="BT39" i="49"/>
  <c r="EL28" i="49"/>
  <c r="CK51" i="49"/>
  <c r="CJ51" i="49"/>
  <c r="EE34" i="49"/>
  <c r="CM51" i="49"/>
  <c r="BY51" i="49"/>
  <c r="DY34" i="49"/>
  <c r="BX51" i="49"/>
  <c r="CI51" i="49"/>
  <c r="BT34" i="49"/>
  <c r="Z43" i="4" s="1"/>
  <c r="CF51" i="49"/>
  <c r="CS51" i="49"/>
  <c r="CE51" i="49"/>
  <c r="EA34" i="49"/>
  <c r="CR51" i="49"/>
  <c r="CD51" i="49"/>
  <c r="CQ51" i="49"/>
  <c r="CP51" i="49"/>
  <c r="CB51" i="49"/>
  <c r="EL34" i="49"/>
  <c r="EC34" i="49"/>
  <c r="EG34" i="49"/>
  <c r="CO51" i="49"/>
  <c r="CA51" i="49"/>
  <c r="EG11" i="49"/>
  <c r="CN51" i="49"/>
  <c r="EE11" i="49"/>
  <c r="CL51" i="49"/>
  <c r="BW51" i="49"/>
  <c r="DY11" i="49"/>
  <c r="CG51" i="49"/>
  <c r="EC11" i="49"/>
  <c r="EA11" i="49"/>
  <c r="CC51" i="49"/>
  <c r="CT51" i="49"/>
  <c r="EI11" i="49"/>
  <c r="BT42" i="49"/>
  <c r="Z51" i="4" s="1"/>
  <c r="BT7" i="49"/>
  <c r="BT28" i="49"/>
  <c r="BT5" i="49"/>
  <c r="C162" i="49"/>
  <c r="D162" i="49" s="1"/>
  <c r="C163" i="49"/>
  <c r="D163" i="49" s="1"/>
  <c r="C164" i="49"/>
  <c r="D164" i="49" s="1"/>
  <c r="C165" i="49"/>
  <c r="D165" i="49" s="1"/>
  <c r="C166" i="49"/>
  <c r="D166" i="49" s="1"/>
  <c r="C167" i="49"/>
  <c r="D167" i="49" s="1"/>
  <c r="C168" i="49"/>
  <c r="D168" i="49" s="1"/>
  <c r="C169" i="49"/>
  <c r="D169" i="49" s="1"/>
  <c r="C170" i="49"/>
  <c r="D170" i="49" s="1"/>
  <c r="C171" i="49"/>
  <c r="D171" i="49" s="1"/>
  <c r="C172" i="49"/>
  <c r="D172" i="49" s="1"/>
  <c r="C173" i="49"/>
  <c r="D173" i="49" s="1"/>
  <c r="C174" i="49"/>
  <c r="D174" i="49" s="1"/>
  <c r="C175" i="49"/>
  <c r="D175" i="49" s="1"/>
  <c r="C176" i="49"/>
  <c r="D176" i="49" s="1"/>
  <c r="C177" i="49"/>
  <c r="D177" i="49" s="1"/>
  <c r="C178" i="49"/>
  <c r="D178" i="49" s="1"/>
  <c r="C179" i="49"/>
  <c r="D179" i="49" s="1"/>
  <c r="C180" i="49"/>
  <c r="D180" i="49" s="1"/>
  <c r="C181" i="49"/>
  <c r="D181" i="49" s="1"/>
  <c r="C182" i="49"/>
  <c r="D182" i="49" s="1"/>
  <c r="C183" i="49"/>
  <c r="D183" i="49" s="1"/>
  <c r="C184" i="49"/>
  <c r="D184" i="49" s="1"/>
  <c r="C185" i="49"/>
  <c r="D185" i="49" s="1"/>
  <c r="C186" i="49"/>
  <c r="D186" i="49" s="1"/>
  <c r="C187" i="49"/>
  <c r="D187" i="49" s="1"/>
  <c r="C188" i="49"/>
  <c r="D188" i="49" s="1"/>
  <c r="C189" i="49"/>
  <c r="D189" i="49" s="1"/>
  <c r="C190" i="49"/>
  <c r="D190" i="49" s="1"/>
  <c r="C191" i="49"/>
  <c r="D191" i="49" s="1"/>
  <c r="C192" i="49"/>
  <c r="D192" i="49" s="1"/>
  <c r="C193" i="49"/>
  <c r="D193" i="49" s="1"/>
  <c r="C194" i="49"/>
  <c r="D194" i="49" s="1"/>
  <c r="C195" i="49"/>
  <c r="D195" i="49" s="1"/>
  <c r="C161" i="49"/>
  <c r="D161" i="49" s="1"/>
  <c r="EK9" i="49" l="1"/>
  <c r="EK17" i="49"/>
  <c r="EK15" i="49"/>
  <c r="EK40" i="49"/>
  <c r="EK21" i="49"/>
  <c r="EK16" i="49"/>
  <c r="EK28" i="49"/>
  <c r="EK42" i="49"/>
  <c r="EK32" i="49"/>
  <c r="EK35" i="49"/>
  <c r="EK22" i="49"/>
  <c r="EK30" i="49"/>
  <c r="EK26" i="49"/>
  <c r="EK14" i="49"/>
  <c r="EK8" i="49"/>
  <c r="EK7" i="49"/>
  <c r="EK5" i="49"/>
  <c r="EK24" i="49"/>
  <c r="EK43" i="49"/>
  <c r="EK23" i="49"/>
  <c r="EK10" i="49"/>
  <c r="EK19" i="49"/>
  <c r="EK38" i="49"/>
  <c r="EK39" i="49"/>
  <c r="EK33" i="49"/>
  <c r="EK31" i="49"/>
  <c r="EK34" i="49"/>
  <c r="EK11" i="49"/>
  <c r="AJ158" i="49"/>
  <c r="AJ157" i="49"/>
  <c r="L161" i="49" l="1"/>
  <c r="AI160" i="49"/>
  <c r="AC160" i="49"/>
  <c r="AA160" i="49"/>
  <c r="V160" i="49"/>
  <c r="R160" i="49"/>
  <c r="L160" i="49"/>
  <c r="AI159" i="49"/>
  <c r="AH159" i="49"/>
  <c r="AG159" i="49"/>
  <c r="AF159" i="49"/>
  <c r="AE159" i="49"/>
  <c r="AD159" i="49"/>
  <c r="AC159" i="49"/>
  <c r="AB159" i="49"/>
  <c r="AA159" i="49"/>
  <c r="Z159" i="49"/>
  <c r="Y159" i="49"/>
  <c r="X159" i="49"/>
  <c r="W159" i="49"/>
  <c r="V159" i="49"/>
  <c r="U159" i="49"/>
  <c r="T159" i="49"/>
  <c r="S159" i="49"/>
  <c r="R159" i="49"/>
  <c r="Q159" i="49"/>
  <c r="P159" i="49"/>
  <c r="O159" i="49"/>
  <c r="N159" i="49"/>
  <c r="M159" i="49"/>
  <c r="L159" i="49"/>
  <c r="AA18" i="4" l="1"/>
  <c r="AD26" i="4"/>
  <c r="AC25" i="4"/>
  <c r="AD42" i="4"/>
  <c r="AD31" i="4"/>
  <c r="AD40" i="4"/>
  <c r="AB26" i="4"/>
  <c r="AA26" i="4"/>
  <c r="AD22" i="4"/>
  <c r="AD19" i="4"/>
  <c r="AA39" i="4"/>
  <c r="AD39" i="4"/>
  <c r="AC33" i="4"/>
  <c r="AE32" i="4"/>
  <c r="AD32" i="4"/>
  <c r="AC32" i="4"/>
  <c r="AB32" i="4"/>
  <c r="AF30" i="4"/>
  <c r="AB30" i="4"/>
  <c r="AD23" i="4"/>
  <c r="AD21" i="4"/>
  <c r="AD18" i="4"/>
  <c r="AD30" i="4"/>
  <c r="AD28" i="4"/>
  <c r="AF23" i="4"/>
  <c r="AA23" i="4"/>
  <c r="AD17" i="4"/>
  <c r="AC16" i="4"/>
  <c r="AC54" i="4"/>
  <c r="AC41" i="4"/>
  <c r="AC39" i="4"/>
  <c r="AB39" i="4"/>
  <c r="AA31" i="4"/>
  <c r="AE21" i="4"/>
  <c r="AB21" i="4"/>
  <c r="AA21" i="4"/>
  <c r="AB17" i="4"/>
  <c r="AE42" i="4"/>
  <c r="AB42" i="4"/>
  <c r="AA42" i="4"/>
  <c r="AF39" i="4"/>
  <c r="AC37" i="4"/>
  <c r="AE24" i="4"/>
  <c r="AD24" i="4"/>
  <c r="AC24" i="4"/>
  <c r="AB24" i="4"/>
  <c r="AF22" i="4"/>
  <c r="AB22" i="4"/>
  <c r="AC21" i="4"/>
  <c r="AD16" i="4"/>
  <c r="AF17" i="4"/>
  <c r="AF21" i="4"/>
  <c r="AC42" i="4"/>
  <c r="AE39" i="4"/>
  <c r="AE54" i="4"/>
  <c r="AD54" i="4"/>
  <c r="AB54" i="4"/>
  <c r="AE40" i="4"/>
  <c r="AC40" i="4"/>
  <c r="AA40" i="4"/>
  <c r="AE37" i="4"/>
  <c r="AD37" i="4"/>
  <c r="AB37" i="4"/>
  <c r="AA37" i="4"/>
  <c r="AE18" i="4"/>
  <c r="AC18" i="4"/>
  <c r="AB18" i="4"/>
  <c r="AE17" i="4"/>
  <c r="AC17" i="4"/>
  <c r="AA17" i="4"/>
  <c r="AA32" i="4"/>
  <c r="AC26" i="4"/>
  <c r="AA24" i="4"/>
  <c r="AA54" i="4"/>
  <c r="AF42" i="4"/>
  <c r="AE41" i="4"/>
  <c r="AD41" i="4"/>
  <c r="AB41" i="4"/>
  <c r="AA41" i="4"/>
  <c r="AE33" i="4"/>
  <c r="AD33" i="4"/>
  <c r="AB33" i="4"/>
  <c r="AA33" i="4"/>
  <c r="AE30" i="4"/>
  <c r="AC30" i="4"/>
  <c r="AA30" i="4"/>
  <c r="AE28" i="4"/>
  <c r="AC28" i="4"/>
  <c r="AB28" i="4"/>
  <c r="AA28" i="4"/>
  <c r="AF26" i="4"/>
  <c r="AE25" i="4"/>
  <c r="AD25" i="4"/>
  <c r="AB25" i="4"/>
  <c r="AA25" i="4"/>
  <c r="AE22" i="4"/>
  <c r="AC22" i="4"/>
  <c r="AA22" i="4"/>
  <c r="AE19" i="4"/>
  <c r="AC19" i="4"/>
  <c r="AB19" i="4"/>
  <c r="AA19" i="4"/>
  <c r="AE26" i="4"/>
  <c r="AE31" i="4"/>
  <c r="AC31" i="4"/>
  <c r="AB31" i="4"/>
  <c r="AE23" i="4"/>
  <c r="AC23" i="4"/>
  <c r="AB23" i="4"/>
  <c r="AE16" i="4"/>
  <c r="AB16" i="4"/>
  <c r="AA16" i="4"/>
  <c r="AF54" i="4"/>
  <c r="AF41" i="4"/>
  <c r="AF40" i="4"/>
  <c r="AF28" i="4"/>
  <c r="AF25" i="4"/>
  <c r="AF37" i="4"/>
  <c r="AF32" i="4"/>
  <c r="AF31" i="4"/>
  <c r="AF33" i="4"/>
  <c r="AF24" i="4"/>
  <c r="AF19" i="4"/>
  <c r="AF18" i="4"/>
  <c r="AF16" i="4"/>
  <c r="Z53" i="4" l="1"/>
  <c r="Z40" i="4"/>
  <c r="Z49" i="4"/>
  <c r="Z37" i="4"/>
  <c r="Z42" i="4"/>
  <c r="Z48" i="4"/>
  <c r="Z23" i="4"/>
  <c r="Z22" i="4"/>
  <c r="Z28" i="4"/>
  <c r="Z30" i="4"/>
  <c r="Z47" i="4"/>
  <c r="Z19" i="4"/>
  <c r="Z32" i="4"/>
  <c r="Z39" i="4"/>
  <c r="Z46" i="4"/>
  <c r="Z33" i="4"/>
  <c r="Z54" i="4"/>
  <c r="Z21" i="4"/>
  <c r="Z24" i="4"/>
  <c r="Z26" i="4"/>
  <c r="Z17" i="4"/>
  <c r="Z31" i="4"/>
  <c r="Z25" i="4"/>
  <c r="Z16" i="4"/>
  <c r="Z18" i="4"/>
  <c r="Z45" i="4"/>
  <c r="Z41" i="4"/>
  <c r="AJ159" i="49" l="1"/>
  <c r="EI6" i="49"/>
  <c r="EI51" i="49" s="1"/>
  <c r="EG6" i="49"/>
  <c r="EG51" i="49" s="1"/>
  <c r="EE6" i="49"/>
  <c r="EE51" i="49" s="1"/>
  <c r="EC6" i="49"/>
  <c r="EC51" i="49" s="1"/>
  <c r="EA6" i="49"/>
  <c r="EA51" i="49" s="1"/>
  <c r="DY6" i="49"/>
  <c r="DY51" i="49" s="1"/>
  <c r="EJ6" i="49"/>
  <c r="EJ51" i="49" s="1"/>
  <c r="O18" i="4"/>
  <c r="P18" i="4" s="1"/>
  <c r="O16" i="4"/>
  <c r="P16" i="4" s="1"/>
  <c r="O17" i="4"/>
  <c r="P17" i="4" s="1"/>
  <c r="O19" i="4"/>
  <c r="P19" i="4" s="1"/>
  <c r="O21" i="4"/>
  <c r="P21" i="4" s="1"/>
  <c r="O22" i="4"/>
  <c r="P22" i="4" s="1"/>
  <c r="O23" i="4"/>
  <c r="P23" i="4" s="1"/>
  <c r="O24" i="4"/>
  <c r="P24" i="4" s="1"/>
  <c r="O25" i="4"/>
  <c r="P25" i="4" s="1"/>
  <c r="O26" i="4"/>
  <c r="P26" i="4" s="1"/>
  <c r="O27" i="4"/>
  <c r="P27" i="4" s="1"/>
  <c r="O28" i="4"/>
  <c r="P28" i="4" s="1"/>
  <c r="O29" i="4"/>
  <c r="P29" i="4" s="1"/>
  <c r="O30" i="4"/>
  <c r="P30" i="4" s="1"/>
  <c r="O31" i="4"/>
  <c r="P31" i="4" s="1"/>
  <c r="O32" i="4"/>
  <c r="P32" i="4" s="1"/>
  <c r="O33" i="4"/>
  <c r="P33" i="4" s="1"/>
  <c r="O34" i="4"/>
  <c r="P34" i="4" s="1"/>
  <c r="O35" i="4"/>
  <c r="P35" i="4" s="1"/>
  <c r="O36" i="4"/>
  <c r="P36" i="4" s="1"/>
  <c r="O37" i="4"/>
  <c r="P37" i="4" s="1"/>
  <c r="O38" i="4"/>
  <c r="P38" i="4" s="1"/>
  <c r="O39" i="4"/>
  <c r="P39" i="4" s="1"/>
  <c r="O40" i="4"/>
  <c r="P40" i="4" s="1"/>
  <c r="O41" i="4"/>
  <c r="P41" i="4" s="1"/>
  <c r="O42" i="4"/>
  <c r="P42" i="4" s="1"/>
  <c r="O44" i="4"/>
  <c r="P44" i="4" s="1"/>
  <c r="O45" i="4"/>
  <c r="P45" i="4" s="1"/>
  <c r="O46" i="4"/>
  <c r="P46" i="4" s="1"/>
  <c r="O47" i="4"/>
  <c r="P47" i="4" s="1"/>
  <c r="O48" i="4"/>
  <c r="P48" i="4" s="1"/>
  <c r="O49" i="4"/>
  <c r="P49" i="4" s="1"/>
  <c r="O50" i="4"/>
  <c r="O51" i="4"/>
  <c r="P51" i="4" s="1"/>
  <c r="O52" i="4"/>
  <c r="P52" i="4" s="1"/>
  <c r="O53" i="4"/>
  <c r="P53" i="4" s="1"/>
  <c r="EB6" i="49" l="1"/>
  <c r="EB51" i="49" s="1"/>
  <c r="ED6" i="49"/>
  <c r="ED51" i="49" s="1"/>
  <c r="EH6" i="49"/>
  <c r="EH51" i="49" s="1"/>
  <c r="EF6" i="49"/>
  <c r="EF51" i="49" s="1"/>
  <c r="DZ6" i="49"/>
  <c r="DZ51" i="49" s="1"/>
  <c r="EK6" i="49"/>
  <c r="EK52" i="49" s="1"/>
  <c r="EL6" i="49" l="1"/>
  <c r="EL52" i="49" s="1"/>
  <c r="DW46" i="49" l="1"/>
  <c r="CV46" i="49" l="1"/>
  <c r="O54" i="4"/>
  <c r="P54" i="4" s="1"/>
  <c r="O15" i="4"/>
  <c r="O14" i="4"/>
  <c r="BU46" i="49" l="1"/>
  <c r="BE15" i="4"/>
  <c r="BC15" i="4" l="1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BS6" i="49" l="1"/>
  <c r="AF15" i="4" s="1"/>
  <c r="BD15" i="4"/>
  <c r="BO6" i="49"/>
  <c r="AB15" i="4" s="1"/>
  <c r="BP6" i="49"/>
  <c r="AC15" i="4" s="1"/>
  <c r="BN6" i="49"/>
  <c r="AA15" i="4" s="1"/>
  <c r="BR6" i="49"/>
  <c r="AE15" i="4" s="1"/>
  <c r="BQ6" i="49"/>
  <c r="AD15" i="4" s="1"/>
  <c r="N102" i="4"/>
  <c r="E161" i="49"/>
  <c r="F161" i="49" s="1"/>
  <c r="AC55" i="4"/>
  <c r="N88" i="4" s="1"/>
  <c r="AB55" i="4"/>
  <c r="N82" i="4" s="1"/>
  <c r="BD55" i="4"/>
  <c r="N99" i="4" s="1"/>
  <c r="BC55" i="4"/>
  <c r="N97" i="4" s="1"/>
  <c r="AZ55" i="4"/>
  <c r="N94" i="4" s="1"/>
  <c r="AV55" i="4"/>
  <c r="N89" i="4" s="1"/>
  <c r="AT55" i="4"/>
  <c r="N86" i="4" s="1"/>
  <c r="AR55" i="4"/>
  <c r="N84" i="4" s="1"/>
  <c r="AQ55" i="4"/>
  <c r="N83" i="4" s="1"/>
  <c r="AN55" i="4"/>
  <c r="N79" i="4" s="1"/>
  <c r="AM55" i="4"/>
  <c r="N78" i="4" s="1"/>
  <c r="AL55" i="4"/>
  <c r="N76" i="4" s="1"/>
  <c r="AJ55" i="4"/>
  <c r="N74" i="4" s="1"/>
  <c r="AH55" i="4"/>
  <c r="N72" i="4" s="1"/>
  <c r="BE14" i="4"/>
  <c r="BC14" i="4"/>
  <c r="BA14" i="4"/>
  <c r="AY14" i="4"/>
  <c r="AW14" i="4"/>
  <c r="AU14" i="4"/>
  <c r="AS14" i="4"/>
  <c r="AR14" i="4"/>
  <c r="AP14" i="4"/>
  <c r="AO14" i="4"/>
  <c r="AK14" i="4"/>
  <c r="AJ14" i="4"/>
  <c r="AI14" i="4"/>
  <c r="AH14" i="4"/>
  <c r="BB55" i="4"/>
  <c r="N96" i="4" s="1"/>
  <c r="BA55" i="4"/>
  <c r="N95" i="4" s="1"/>
  <c r="AY55" i="4"/>
  <c r="N93" i="4" s="1"/>
  <c r="AX55" i="4"/>
  <c r="N92" i="4" s="1"/>
  <c r="AW55" i="4"/>
  <c r="N90" i="4" s="1"/>
  <c r="AU55" i="4"/>
  <c r="N87" i="4" s="1"/>
  <c r="AS55" i="4"/>
  <c r="N85" i="4" s="1"/>
  <c r="AP55" i="4"/>
  <c r="N81" i="4" s="1"/>
  <c r="AO55" i="4"/>
  <c r="N80" i="4" s="1"/>
  <c r="AK55" i="4"/>
  <c r="N75" i="4" s="1"/>
  <c r="AI55" i="4"/>
  <c r="N73" i="4" s="1"/>
  <c r="AG55" i="4"/>
  <c r="N71" i="4" s="1"/>
  <c r="AE55" i="4"/>
  <c r="N98" i="4" s="1"/>
  <c r="AD55" i="4"/>
  <c r="N91" i="4" s="1"/>
  <c r="AA55" i="4"/>
  <c r="N77" i="4" s="1"/>
  <c r="Z55" i="4"/>
  <c r="O55" i="4"/>
  <c r="N55" i="4"/>
  <c r="P15" i="4"/>
  <c r="BB14" i="4"/>
  <c r="AZ14" i="4"/>
  <c r="AV14" i="4"/>
  <c r="AT14" i="4"/>
  <c r="AN14" i="4"/>
  <c r="AL14" i="4"/>
  <c r="P14" i="4"/>
  <c r="P55" i="4" l="1"/>
  <c r="BT6" i="49"/>
  <c r="Z15" i="4" s="1"/>
  <c r="BD14" i="4"/>
  <c r="AF14" i="4"/>
  <c r="AE14" i="4"/>
  <c r="AD14" i="4"/>
  <c r="AB14" i="4"/>
  <c r="AC14" i="4"/>
  <c r="AX14" i="4"/>
  <c r="AG14" i="4"/>
  <c r="AM14" i="4"/>
  <c r="AQ14" i="4"/>
  <c r="E162" i="49"/>
  <c r="F162" i="49" s="1"/>
  <c r="AF55" i="4" l="1"/>
  <c r="N101" i="4" s="1"/>
  <c r="BE55" i="4"/>
  <c r="N100" i="4" s="1"/>
  <c r="Z14" i="4"/>
  <c r="AA14" i="4"/>
  <c r="E163" i="49"/>
  <c r="F163" i="49" s="1"/>
  <c r="E164" i="49" l="1"/>
  <c r="F164" i="49" s="1"/>
  <c r="E165" i="49" l="1"/>
  <c r="F165" i="49" s="1"/>
  <c r="E166" i="49" l="1"/>
  <c r="F166" i="49" s="1"/>
  <c r="E167" i="49" l="1"/>
  <c r="F167" i="49" s="1"/>
  <c r="E168" i="49" l="1"/>
  <c r="F168" i="49" s="1"/>
  <c r="E169" i="49" l="1"/>
  <c r="F169" i="49" s="1"/>
  <c r="E170" i="49" l="1"/>
  <c r="F170" i="49" s="1"/>
  <c r="E171" i="49" l="1"/>
  <c r="F171" i="49" s="1"/>
  <c r="E172" i="49" l="1"/>
  <c r="F172" i="49" s="1"/>
  <c r="E173" i="49" l="1"/>
  <c r="F173" i="49" s="1"/>
  <c r="E174" i="49" l="1"/>
  <c r="F174" i="49" s="1"/>
  <c r="E175" i="49" l="1"/>
  <c r="F175" i="49" s="1"/>
  <c r="E176" i="49" l="1"/>
  <c r="F176" i="49" s="1"/>
  <c r="E177" i="49" l="1"/>
  <c r="F177" i="49" s="1"/>
  <c r="E178" i="49" l="1"/>
  <c r="F178" i="49" s="1"/>
  <c r="E179" i="49" l="1"/>
  <c r="F179" i="49" s="1"/>
  <c r="E180" i="49" l="1"/>
  <c r="F180" i="49" s="1"/>
  <c r="E181" i="49" l="1"/>
  <c r="F181" i="49" s="1"/>
  <c r="E182" i="49" l="1"/>
  <c r="F182" i="49" s="1"/>
  <c r="E183" i="49" l="1"/>
  <c r="F183" i="49" s="1"/>
  <c r="E184" i="49" l="1"/>
  <c r="F184" i="49" s="1"/>
  <c r="E185" i="49" l="1"/>
  <c r="F185" i="49" s="1"/>
  <c r="E186" i="49" l="1"/>
  <c r="E187" i="49" l="1"/>
  <c r="F186" i="49"/>
  <c r="E188" i="49" l="1"/>
  <c r="F187" i="49"/>
  <c r="E189" i="49" l="1"/>
  <c r="F188" i="49"/>
  <c r="E190" i="49" l="1"/>
  <c r="F189" i="49"/>
  <c r="E191" i="49" l="1"/>
  <c r="F190" i="49"/>
  <c r="E192" i="49" l="1"/>
  <c r="F191" i="49"/>
  <c r="E193" i="49" l="1"/>
  <c r="F192" i="49"/>
  <c r="E194" i="49" l="1"/>
  <c r="F193" i="49"/>
  <c r="E195" i="49" l="1"/>
  <c r="F194" i="49"/>
  <c r="H190" i="49" l="1"/>
  <c r="H196" i="49"/>
  <c r="H195" i="49"/>
  <c r="H194" i="49"/>
  <c r="H193" i="49"/>
  <c r="H192" i="49"/>
  <c r="H177" i="49"/>
  <c r="H188" i="49"/>
  <c r="H189" i="49"/>
  <c r="H176" i="49"/>
  <c r="H187" i="49"/>
  <c r="H173" i="49"/>
  <c r="H183" i="49"/>
  <c r="H182" i="49"/>
  <c r="H179" i="49"/>
  <c r="H186" i="49"/>
  <c r="H178" i="49"/>
  <c r="H185" i="49"/>
  <c r="H174" i="49"/>
  <c r="H184" i="49"/>
  <c r="H180" i="49"/>
  <c r="H172" i="49"/>
  <c r="H175" i="49"/>
  <c r="H171" i="49"/>
  <c r="H170" i="49"/>
  <c r="H181" i="49"/>
  <c r="J176" i="49"/>
  <c r="J175" i="49"/>
  <c r="J174" i="49"/>
  <c r="J172" i="49"/>
  <c r="J171" i="49"/>
  <c r="J170" i="49"/>
  <c r="H166" i="49"/>
  <c r="H165" i="49"/>
  <c r="H161" i="49"/>
  <c r="H163" i="49"/>
  <c r="H162" i="49"/>
  <c r="H167" i="49"/>
  <c r="F195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respostas sen data (non completas)</t>
        </r>
      </text>
    </comment>
  </commentList>
</comments>
</file>

<file path=xl/sharedStrings.xml><?xml version="1.0" encoding="utf-8"?>
<sst xmlns="http://schemas.openxmlformats.org/spreadsheetml/2006/main" count="1841" uniqueCount="482">
  <si>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</si>
  <si>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</si>
  <si>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</si>
  <si>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</si>
  <si>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</si>
  <si>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</si>
  <si>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</si>
  <si>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</si>
  <si>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</si>
  <si>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</si>
  <si>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13</t>
  </si>
  <si>
    <t>preg. 14</t>
  </si>
  <si>
    <t>preg. 15</t>
  </si>
  <si>
    <t>Nacionalidade</t>
  </si>
  <si>
    <t>Sexo</t>
  </si>
  <si>
    <t>Oferta formativa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</si>
  <si>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</si>
  <si>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</si>
  <si>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</si>
  <si>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</si>
  <si>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</si>
  <si>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</si>
  <si>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</si>
  <si>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</si>
  <si>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</si>
  <si>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</si>
  <si>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V11D012V06</t>
  </si>
  <si>
    <t>O05D019V06</t>
  </si>
  <si>
    <t>V01D024V06</t>
  </si>
  <si>
    <t>P02D004V06</t>
  </si>
  <si>
    <t>P02D016V06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</si>
  <si>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</si>
  <si>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</si>
  <si>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</si>
  <si>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</si>
  <si>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</si>
  <si>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</si>
  <si>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</si>
  <si>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</si>
  <si>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</si>
  <si>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</si>
  <si>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</si>
  <si>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</si>
  <si>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</si>
  <si>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</si>
  <si>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</si>
  <si>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</si>
  <si>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</si>
  <si>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</si>
  <si>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NS/NC</t>
  </si>
  <si>
    <t>Participantes</t>
  </si>
  <si>
    <t>Doutoramento en Ciencia e Tecnoloxía Agroalimentaria</t>
  </si>
  <si>
    <t>Doutoramento en Ciencias da Educación e do Comportamento</t>
  </si>
  <si>
    <t>Doutoramento  en Equidade e Innovación en Educación</t>
  </si>
  <si>
    <t>Doutoramento en Educación, Deporte e Saúde</t>
  </si>
  <si>
    <t>Doutoramento en Estudos Literarios</t>
  </si>
  <si>
    <t>Doutoramento en Comunicación</t>
  </si>
  <si>
    <t>Doutoramento en Estudos Ingleses avanzados: Lingüística, Literatura e Cultura</t>
  </si>
  <si>
    <t>Doutoramento en Biotecnoloxía Avanzada</t>
  </si>
  <si>
    <t>Doutoramento en Metodoloxía e Aplicacións en Ciencias da Vida</t>
  </si>
  <si>
    <t>Doutoramento en Estatística e Investigación Operativa</t>
  </si>
  <si>
    <t>Doutoramento en Estudos Lingüísticos</t>
  </si>
  <si>
    <t>Doutoramento en Ordenación Xurídica do Mercado</t>
  </si>
  <si>
    <t>Doutoramento en Xeotecnoloxías Aplicadas á Construción, Enerxía e Industria</t>
  </si>
  <si>
    <t>Doutoramento en Física Aplicada</t>
  </si>
  <si>
    <t>Doutoramento en Ciencia e Tecnoloxía de Coloides e Interfaces</t>
  </si>
  <si>
    <t>UVigo</t>
  </si>
  <si>
    <t>V11D01V06</t>
  </si>
  <si>
    <t/>
  </si>
  <si>
    <t>preg. 16</t>
  </si>
  <si>
    <t>preg. 17</t>
  </si>
  <si>
    <t>preg. 18</t>
  </si>
  <si>
    <t>preg. 19</t>
  </si>
  <si>
    <t>Datos brutos das respostas</t>
  </si>
  <si>
    <t>Española</t>
  </si>
  <si>
    <t>Portuguesa</t>
  </si>
  <si>
    <t>Ecuatoriana</t>
  </si>
  <si>
    <t>Italiana</t>
  </si>
  <si>
    <t>USC</t>
  </si>
  <si>
    <t>Tempo parcial</t>
  </si>
  <si>
    <t>Tempo completo</t>
  </si>
  <si>
    <t>V03D036V06</t>
  </si>
  <si>
    <t>V04D034V06</t>
  </si>
  <si>
    <t>Programa de doutoramento</t>
  </si>
  <si>
    <t>Código do PD</t>
  </si>
  <si>
    <t>P02D037V06</t>
  </si>
  <si>
    <t>V11D033V06</t>
  </si>
  <si>
    <t>Bolsa ou contrato</t>
  </si>
  <si>
    <t>Doutoramento en Ciencias do Deporte, Educación Física e Actividade Física Saudable</t>
  </si>
  <si>
    <t>Doutoramento en Protección do Patrimonio Cultural</t>
  </si>
  <si>
    <t>Resultados de participación</t>
  </si>
  <si>
    <t>Xerais</t>
  </si>
  <si>
    <t>2015/16</t>
  </si>
  <si>
    <t>2016/17</t>
  </si>
  <si>
    <t>Resultados de satisfacción por pregunta</t>
  </si>
  <si>
    <t>N/A</t>
  </si>
  <si>
    <t>Data</t>
  </si>
  <si>
    <t>Brasileira</t>
  </si>
  <si>
    <t>O03D040V06</t>
  </si>
  <si>
    <t>P03D039V06</t>
  </si>
  <si>
    <t>PROMEDIOS PREGUNTA</t>
  </si>
  <si>
    <t>PROMEDIO GLOBAL</t>
  </si>
  <si>
    <t>RESULTADOS DESAGREGADOS POR SEXO</t>
  </si>
  <si>
    <t>Mulleres (M)</t>
  </si>
  <si>
    <t>Homes (H)</t>
  </si>
  <si>
    <t>Programa de Doutoramento en Creatividade e Innovación Social e Sostible</t>
  </si>
  <si>
    <t>Doutoramento en Química Teórica e Modelización Computacíonal/Theoretical Chemistry and Computacional Modelling</t>
  </si>
  <si>
    <t>2017/18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</si>
  <si>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</si>
  <si>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</si>
  <si>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</si>
  <si>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Medición da satisfacción do</t>
  </si>
  <si>
    <t>Período de realización da enquisa:</t>
  </si>
  <si>
    <t>estudantado de 3º ano</t>
  </si>
  <si>
    <t>Idioma inicial</t>
  </si>
  <si>
    <t>Dedicación maioritaria</t>
  </si>
  <si>
    <t>gl</t>
  </si>
  <si>
    <t>en</t>
  </si>
  <si>
    <t>es</t>
  </si>
  <si>
    <t>RESULTADOS DESAGREGADOS POR PD</t>
  </si>
  <si>
    <t>Colombiana</t>
  </si>
  <si>
    <t>DATOS DE ENTRADA</t>
  </si>
  <si>
    <t>Participación diaria</t>
  </si>
  <si>
    <t>% diaria</t>
  </si>
  <si>
    <t>Participación acumulada</t>
  </si>
  <si>
    <t>% acumulada</t>
  </si>
  <si>
    <t>Idioma empregado</t>
  </si>
  <si>
    <t>Home</t>
  </si>
  <si>
    <t>Muller</t>
  </si>
  <si>
    <t>Dispón de bolsa ou contrato para realizar os estudos?</t>
  </si>
  <si>
    <t>preg. 20</t>
  </si>
  <si>
    <t>preg. 21</t>
  </si>
  <si>
    <t>preg. 22</t>
  </si>
  <si>
    <t>preg. 23</t>
  </si>
  <si>
    <t>preg. 24</t>
  </si>
  <si>
    <t>preg. 25</t>
  </si>
  <si>
    <t>Elixín este programa pola súa relación cos meus obxectivos profesionais</t>
  </si>
  <si>
    <t>PROMEDIOS UNIVERSIDADE POR PREGUNTA E SECCIÓN</t>
  </si>
  <si>
    <t>PROMEDIOS SECCIÓN</t>
  </si>
  <si>
    <t>SECCIÓN</t>
  </si>
  <si>
    <t>2018/19</t>
  </si>
  <si>
    <t>ND</t>
  </si>
  <si>
    <t>Doutoramento en Ecosistemas Terrestres, Usos Sustentables e Implicacións Ambientais</t>
  </si>
  <si>
    <t>Programa de Doutoramento en Auga, Sustentabilidade e Desenvolvemento</t>
  </si>
  <si>
    <t>Doutoramento en Xestión e Resolución de Conflitos. Menores, Familia e Xustiza Terapéutica</t>
  </si>
  <si>
    <t>Doutoramento en Nanomedicina</t>
  </si>
  <si>
    <t>2019/20</t>
  </si>
  <si>
    <t>Resultados de satisfacción por seccións</t>
  </si>
  <si>
    <t>Obxectivo de Calidade</t>
  </si>
  <si>
    <t>Resultados de satisfacción por temáticas</t>
  </si>
  <si>
    <t>Sección</t>
  </si>
  <si>
    <t>Procedementos administrativos</t>
  </si>
  <si>
    <t xml:space="preserve"> Oferta formativa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</si>
  <si>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</si>
  <si>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</si>
  <si>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Universidad de Granada</t>
  </si>
  <si>
    <t>Programa de Doutoramento en Creación e Investigación en Arte Contemporánea pola Universidade de Vigo</t>
  </si>
  <si>
    <t>Programa de Doutoramento en Física Aplicada</t>
  </si>
  <si>
    <t>Programa de Doutoramento en Ciencia e Tecnoloxía Agroalimentaria</t>
  </si>
  <si>
    <t>Programa de Doutoramento en Tecnoloxías da Información e as Comunicacións pola Universidade de Vigo</t>
  </si>
  <si>
    <t>Programa de Doutoramento en Metodoloxía e Aplicacións en Ciencias da Vida</t>
  </si>
  <si>
    <t>Programa de doutoramento en Comunicación</t>
  </si>
  <si>
    <t>Programa de Doutoramento en Análise Económica e Estratexia Empresarial</t>
  </si>
  <si>
    <t>Programa de Doutoramento en Equidade e Innovación en Educación</t>
  </si>
  <si>
    <t>Programa de Doutoramento en Ordenación Xurídica do Mercado</t>
  </si>
  <si>
    <t>V02D042V06</t>
  </si>
  <si>
    <t>Programa de Doutoramento en Sistemas de Software Intelixentes e Adaptables</t>
  </si>
  <si>
    <t>Programa de Doutoramento en Biotecnoloxía Avanzada</t>
  </si>
  <si>
    <t>Programa de Doutoramento en Investigación en Tecnoloxías e Procesos Avanzados na Industria</t>
  </si>
  <si>
    <t>Programa de Doutoramento en Estudos Lingüísticos</t>
  </si>
  <si>
    <t>Programa de Doutoramento en Ciencias da Educación e do Comportamento</t>
  </si>
  <si>
    <t>Información e orientación xeral do programa</t>
  </si>
  <si>
    <t>preg. 1</t>
  </si>
  <si>
    <t>preg. 2</t>
  </si>
  <si>
    <t>preg. 3</t>
  </si>
  <si>
    <t>preg. 4</t>
  </si>
  <si>
    <t>preg. 5</t>
  </si>
  <si>
    <t>A información pública dispoñible nas webs, sobre o programa de doutoramento (obxectivos, requisitos formativos, cadro docente, liñas de investigación)</t>
  </si>
  <si>
    <t>A información proporcionada sobre as modalidades de presentación da tese (tradicional ou por compendio de artigos)</t>
  </si>
  <si>
    <t>A información proporcionada sobre a mención internacional/mención industrial</t>
  </si>
  <si>
    <t>A información proporcionada sobre o sistema de bolsas/contratos da etapa de formación.</t>
  </si>
  <si>
    <t>A información proporcionada sobre o sistema de bolsas/contratos para investigadores/as posdoutorais</t>
  </si>
  <si>
    <t>A información sobre saídas profesionais tralo doutoramento</t>
  </si>
  <si>
    <t>O proceso de renovación da matrícula</t>
  </si>
  <si>
    <t>Os trámites administrativos que debo seguir antes de defender a miña tese</t>
  </si>
  <si>
    <t>Os procedementos informáticos relativos á proposta e á aprobación dos documentos de actividades formativas e dos plans de investigación</t>
  </si>
  <si>
    <t>Os procedementos informáticos relativos ás avaliacións anuais</t>
  </si>
  <si>
    <t>preg. 12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</si>
  <si>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</si>
  <si>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</si>
  <si>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</si>
  <si>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</si>
  <si>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</si>
  <si>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humanos</t>
  </si>
  <si>
    <t>Recursos materiais</t>
  </si>
  <si>
    <t>Os medios materiais, bibliográficos e de investigación necesarios para desenvolver a miña tese</t>
  </si>
  <si>
    <t>Os espazos de traballo (biblioteca, laboratorios, etc.)</t>
  </si>
  <si>
    <t>O tema da miña tese responde ás miñas expectativas</t>
  </si>
  <si>
    <t>O programa de doutoramento achégame coñecementos novos, precisos e actualizados</t>
  </si>
  <si>
    <t>A oferta formativa do programa (cursos, seminarios, etc. obrigatorios e/ou complementarios) é de interese</t>
  </si>
  <si>
    <t>O programa de doutoramento ábreme novas perspectivas cara a miña inserción laboral</t>
  </si>
  <si>
    <t>O meu esforzo e dedicación para a miña investigación</t>
  </si>
  <si>
    <t xml:space="preserve">Valoración xeral do programa de doutoramento </t>
  </si>
  <si>
    <t>Indique o seu grao de satisfacción global co programa de doutoramento</t>
  </si>
  <si>
    <t>Coa información da que dispoño neste momento, volvería elixir este programa para realizar estudos de doutoramento</t>
  </si>
  <si>
    <t>Sección 1</t>
  </si>
  <si>
    <t>Sección 2</t>
  </si>
  <si>
    <t>Sección 3</t>
  </si>
  <si>
    <t>Sección 4</t>
  </si>
  <si>
    <t>Sección 5</t>
  </si>
  <si>
    <t>Sección 6</t>
  </si>
  <si>
    <t>POR PREGUNTAS</t>
  </si>
  <si>
    <t>Nº Respostas Mulleres</t>
  </si>
  <si>
    <t>Nº Respostas Homes</t>
  </si>
  <si>
    <t>POR SECCIÓNS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</si>
  <si>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</si>
  <si>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</si>
  <si>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</si>
  <si>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</si>
  <si>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</si>
  <si>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</si>
  <si>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</si>
  <si>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</si>
  <si>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</si>
  <si>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</si>
  <si>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</si>
  <si>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</si>
  <si>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</si>
  <si>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</si>
  <si>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2020/21</t>
  </si>
  <si>
    <t xml:space="preserve"> Programa de doutoramento non implantado (no 3º ano)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</si>
  <si>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</si>
  <si>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</si>
  <si>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 xml:space="preserve"> Resultados de satisfacción</t>
  </si>
  <si>
    <t>1
Información e orientación xeral do programa</t>
  </si>
  <si>
    <t>2
Procedementos administrativos</t>
  </si>
  <si>
    <t>3
Recursos humanos</t>
  </si>
  <si>
    <t>4
Recursos materiais</t>
  </si>
  <si>
    <t>5
Oferta formativa</t>
  </si>
  <si>
    <t>6
Valoración xeral do programa de doutoramento</t>
  </si>
  <si>
    <t>1
A información pública dispoñible nas webs, sobre o programa de doutoramento</t>
  </si>
  <si>
    <t>2
A información proporcionada sobre as modalidades de presentación da tese (tradicional ou por compendio de artigos)</t>
  </si>
  <si>
    <t>3
A información proporcionada sobre a mención internacional/mención industrial</t>
  </si>
  <si>
    <t>4
A información proporcionada sobre o sistema de bolsas/contratos da etapa de formación.</t>
  </si>
  <si>
    <t>5
A información proporcionada sobre o sistema de bolsas/contratos para investigadores/as posdoutorais</t>
  </si>
  <si>
    <t>6
A información sobre saídas profesionais tralo doutoramento</t>
  </si>
  <si>
    <t>7
O proceso de renovación da matrícula</t>
  </si>
  <si>
    <t>8
Os trámites administrativos que debo seguir antes de defender a miña tese</t>
  </si>
  <si>
    <t>9
Os procedementos informáticos relativos á proposta e á aprobación dos documentos de actividades formativas e dos plans de investigación</t>
  </si>
  <si>
    <t>10
Os procedementos informáticos relativos ás avaliacións anuais</t>
  </si>
  <si>
    <t>11
O labor do/a coordinador/a do programa</t>
  </si>
  <si>
    <t>12
O labor do/a meu/miña titor/a</t>
  </si>
  <si>
    <t>13
O labor do/a/s meu/miña/s director/a/s de tese</t>
  </si>
  <si>
    <t>14
O fomento da crítica científica e maila actividade investigadora, por parte do/a/s director/a/s da tese</t>
  </si>
  <si>
    <t>15
O labor do persoal administrativo da Escola Internacional de Doutoramento e o do centro (facultade, escola, centros ou institutos de investigación)</t>
  </si>
  <si>
    <t>16
Os medios materiais, bibliográficos e de investigación necesarios para desenvolver a miña tese</t>
  </si>
  <si>
    <t>17
Os espazos de traballo (biblioteca, laboratorios, etc.)</t>
  </si>
  <si>
    <t>18
O tema da miña tese responde ás miñas expectativas</t>
  </si>
  <si>
    <t>19
O programa de doutoramento achégame coñecementos novos, precisos e actualizados</t>
  </si>
  <si>
    <t>20
oferta formativa do programa (cursos, seminarios, etc. obrigatorios e/ou complementarios) é de interese</t>
  </si>
  <si>
    <t>21
Elixín este programa pola súa relación cos meus obxectivos profesionais</t>
  </si>
  <si>
    <t>22
O programa de doutoramento ábreme novas perspectivas cara a miña inserción laboral</t>
  </si>
  <si>
    <t>23
O meu esforzo e dedicación para a miña investigación</t>
  </si>
  <si>
    <t>24
Indique o seu grao de satisfacción global co programa de doutoramento</t>
  </si>
  <si>
    <t>25
Coa información da que dispoño neste momento, volvería elixir este programa para realizar estudos de doutoramento</t>
  </si>
  <si>
    <t>Pregunta</t>
  </si>
  <si>
    <t>15 O labor do persoal administrativo da Escola Internacional de Doutoramento e o do centro (facultade, escola, centros ou institutos de investigación)</t>
  </si>
  <si>
    <t>Valoración xeral do programa de doutoramento</t>
  </si>
  <si>
    <t>1 A información pública dispoñible nas webs, sobre o programa de doutoramento</t>
  </si>
  <si>
    <t>2 A información proporcionada sobre as modalidades de presentación da tese (tradicional ou por compendio de artigos)</t>
  </si>
  <si>
    <t>3 A información proporcionada sobre a mención internacional/mención industrial</t>
  </si>
  <si>
    <t>4 A información proporcionada sobre o sistema de bolsas/contratos da etapa de formación.</t>
  </si>
  <si>
    <t>5 A información proporcionada sobre o sistema de bolsas/contratos para investigadores/as posdoutorais</t>
  </si>
  <si>
    <t>6 A información sobre saídas profesionais tralo doutoramento</t>
  </si>
  <si>
    <t>7 O proceso de renovación da matrícula</t>
  </si>
  <si>
    <t>8 Os trámites administrativos que debo seguir antes de defender a miña tese</t>
  </si>
  <si>
    <t>9 Os procedementos informáticos relativos á proposta e á aprobación dos documentos de actividades formativas e dos plans de investigación</t>
  </si>
  <si>
    <t>10 Os procedementos informáticos relativos ás avaliacións anuais</t>
  </si>
  <si>
    <t>11 O labor do/a coordinador/a do programa</t>
  </si>
  <si>
    <t>12 O labor do/a meu/miña titor/a</t>
  </si>
  <si>
    <t>13 O labor do/a/s meu/miña/s director/a/s de tese</t>
  </si>
  <si>
    <t>14 O fomento da crítica científica e maila actividade investigadora, por parte do/a/s director/a/s da tese</t>
  </si>
  <si>
    <t>16 Os medios materiais, bibliográficos e de investigación necesarios para desenvolver a miña tese</t>
  </si>
  <si>
    <t>17 Os espazos de traballo (biblioteca, laboratorios, etc.)</t>
  </si>
  <si>
    <t>18 O tema da miña tese responde ás miñas expectativas</t>
  </si>
  <si>
    <t>19 O programa de doutoramento achégame coñecementos novos, precisos e actualizados</t>
  </si>
  <si>
    <t>20 A oferta formativa do programa (cursos, seminarios, etc. obrigatorios e/ou complementarios) é de interese</t>
  </si>
  <si>
    <t>21 Elixín este programa pola súa relación cos meus obxectivos profesionais</t>
  </si>
  <si>
    <t>22 O programa de doutoramento ábreme novas perspectivas cara a miña inserción laboral</t>
  </si>
  <si>
    <t>23 O meu esforzo e dedicación para a miña investigación</t>
  </si>
  <si>
    <t>24 Indique o seu grao de satisfacción global co programa de doutoramento</t>
  </si>
  <si>
    <t>25 Coa información da que dispoño neste momento, volvería elixir este programa para realizar estudos de doutoramento</t>
  </si>
  <si>
    <t>Código 
PD</t>
  </si>
  <si>
    <t>Código RUCT
PD</t>
  </si>
  <si>
    <t>5600888 </t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</si>
  <si>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</si>
  <si>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</si>
  <si>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</si>
  <si>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</si>
  <si>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</si>
  <si>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</si>
  <si>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Uvigo</t>
  </si>
  <si>
    <t>Vigo</t>
  </si>
  <si>
    <t>UVIGO</t>
  </si>
  <si>
    <t>Universidade de Vigo</t>
  </si>
  <si>
    <t>Universidad de Vigo</t>
  </si>
  <si>
    <t>Universidade de Santiago de Compostela</t>
  </si>
  <si>
    <t>Cubana</t>
  </si>
  <si>
    <t>Programa de Doutoramento en Enxeñaría Química</t>
  </si>
  <si>
    <t>V09D043V06</t>
  </si>
  <si>
    <t>Programa de Doutoramento en Ciencia e Tecnoloxía de Coloides e Interfaces</t>
  </si>
  <si>
    <t>2021/22</t>
  </si>
  <si>
    <t>Angolana</t>
  </si>
  <si>
    <t>O04D044V06</t>
  </si>
  <si>
    <t>Programa de Doutoramento en Turismo</t>
  </si>
  <si>
    <t>Chilena</t>
  </si>
  <si>
    <t>Británica</t>
  </si>
  <si>
    <t>Programación 2022/23 a 2025/26</t>
  </si>
  <si>
    <t xml:space="preserve">Aprobada na Comisión de Calidade o 27.07.2020 </t>
  </si>
  <si>
    <t>curso avaliado</t>
  </si>
  <si>
    <t>5601390 </t>
  </si>
  <si>
    <t>2022/23</t>
  </si>
  <si>
    <t>PD que se inclúe por primeira vez no informe</t>
  </si>
  <si>
    <t>Instituto Politécnico de Bragança</t>
  </si>
  <si>
    <t>Universidad Complutense de Madrid</t>
  </si>
  <si>
    <t>Serbia</t>
  </si>
  <si>
    <t>Universidade de Aveiro</t>
  </si>
  <si>
    <t>Programa de Doutoramento en Métodos Matemáticos e Simulación Numérica en Enxeñaría e Ciencias Aplicadas</t>
  </si>
  <si>
    <t>Alxeriana</t>
  </si>
  <si>
    <t>Marroquí</t>
  </si>
  <si>
    <t>Mozambiqueña</t>
  </si>
  <si>
    <t>Tunesina</t>
  </si>
  <si>
    <t>Alemá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</si>
  <si>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</si>
  <si>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PD en extinción</t>
  </si>
  <si>
    <r>
      <t xml:space="preserve">V09D043V06
</t>
    </r>
    <r>
      <rPr>
        <sz val="12"/>
        <color rgb="FFFF0000"/>
        <rFont val="Arial"/>
        <family val="2"/>
      </rPr>
      <t>(V09D041V06
V09D038V06)</t>
    </r>
  </si>
  <si>
    <r>
      <t xml:space="preserve">5601405
</t>
    </r>
    <r>
      <rPr>
        <sz val="12"/>
        <color rgb="FFFF0000"/>
        <rFont val="Arial"/>
        <family val="2"/>
      </rPr>
      <t>(5601319
5601128)</t>
    </r>
  </si>
  <si>
    <r>
      <t xml:space="preserve">5601126
</t>
    </r>
    <r>
      <rPr>
        <sz val="12"/>
        <color rgb="FFFF0000"/>
        <rFont val="Arial"/>
        <family val="2"/>
      </rPr>
      <t>(5600845)</t>
    </r>
  </si>
  <si>
    <r>
      <t xml:space="preserve">V03D036V06
</t>
    </r>
    <r>
      <rPr>
        <sz val="12"/>
        <color rgb="FFFF0000"/>
        <rFont val="Arial"/>
        <family val="2"/>
      </rPr>
      <t>(V03D014V06)</t>
    </r>
  </si>
  <si>
    <r>
      <t xml:space="preserve">V02D042V06
</t>
    </r>
    <r>
      <rPr>
        <sz val="12"/>
        <color rgb="FFFF0000"/>
        <rFont val="Arial"/>
        <family val="2"/>
      </rPr>
      <t>(I01D02V06)</t>
    </r>
  </si>
  <si>
    <r>
      <t xml:space="preserve">5601371
</t>
    </r>
    <r>
      <rPr>
        <sz val="12"/>
        <color rgb="FFFF0000"/>
        <rFont val="Arial"/>
        <family val="2"/>
      </rPr>
      <t>(5600116)</t>
    </r>
  </si>
  <si>
    <t>2023/24</t>
  </si>
  <si>
    <t>Programa de doutoramento (PD)</t>
  </si>
  <si>
    <t>Nº de Participantes</t>
  </si>
  <si>
    <t>2024-2025</t>
  </si>
  <si>
    <t>13 de outubro a 16 de novembro de 2025</t>
  </si>
  <si>
    <t>Elaboración: decembro de 2025</t>
  </si>
  <si>
    <t>Complutense.</t>
  </si>
  <si>
    <t>Universitat Internacional Valenciana</t>
  </si>
  <si>
    <t>Universidad Granada</t>
  </si>
  <si>
    <t>Universidade do Minho</t>
  </si>
  <si>
    <t>Universidad Rey Juan Carlos</t>
  </si>
  <si>
    <t>uvigo</t>
  </si>
  <si>
    <t>Universitat Politecnica de Catalunya</t>
  </si>
  <si>
    <t>Universidade do Porto</t>
  </si>
  <si>
    <t>Universidade de Coimbra</t>
  </si>
  <si>
    <t>Government College  University, Lahore, Punjab, Pakistan</t>
  </si>
  <si>
    <t>UTAD - Universidade de Trás-os-Montes e Alto Douro</t>
  </si>
  <si>
    <t>si</t>
  </si>
  <si>
    <t>Universidade do Minho.</t>
  </si>
  <si>
    <t>Instituto Politécnico de Diana do Castelo Portugal</t>
  </si>
  <si>
    <t>Fujian Agriculture and Forestry University</t>
  </si>
  <si>
    <t>Universidad de Boumerdes -Argelia-</t>
  </si>
  <si>
    <t>Usc</t>
  </si>
  <si>
    <t>Universida d de la Santísima Concepción (Chile)</t>
  </si>
  <si>
    <t>valladolid</t>
  </si>
  <si>
    <t>HSE University</t>
  </si>
  <si>
    <t>UNIR</t>
  </si>
  <si>
    <t>Universidade Lusiada Porto</t>
  </si>
  <si>
    <t>Faculdade de Ciências- Universidade do Porrto</t>
  </si>
  <si>
    <t>Master: Universidad de Córdoba
Grado: Universidad de Vigo</t>
  </si>
  <si>
    <t>Universidad de Lleida</t>
  </si>
  <si>
    <t>Universidad de Oviedo</t>
  </si>
  <si>
    <t>Indian Institute of Science Education and Research</t>
  </si>
  <si>
    <t>Universidade da Beira Interior</t>
  </si>
  <si>
    <t>Máster en la universidad de Coimbra - PT</t>
  </si>
  <si>
    <t>Universdade José Eduardo Dos santos</t>
  </si>
  <si>
    <t>Hefei University of Technology</t>
  </si>
  <si>
    <t>Universidade Nacional Autónoma de México</t>
  </si>
  <si>
    <t>University of Leeds UK, Universidad de Vigo y UNED</t>
  </si>
  <si>
    <t>Politécnico do Porto</t>
  </si>
  <si>
    <t>Universidad el Bosque</t>
  </si>
  <si>
    <t>Middle Technical University, Baghdad, Iraq.</t>
  </si>
  <si>
    <t>Francesa</t>
  </si>
  <si>
    <t>IMT Mines Albi</t>
  </si>
  <si>
    <t>Universidad de Jaén</t>
  </si>
  <si>
    <t>Università Gregoriana de Roma</t>
  </si>
  <si>
    <t>Universidade de Vigo; Universidade da coruña</t>
  </si>
  <si>
    <t>Universidade do Minho, Braga, Portugal</t>
  </si>
  <si>
    <t>Unir, Universidad Internacional de La Rioja</t>
  </si>
  <si>
    <t>Udelar</t>
  </si>
  <si>
    <t>University Ferhat abbas setif algeria</t>
  </si>
  <si>
    <t>Universidade de Coimbra - Faculdade de Medicina</t>
  </si>
  <si>
    <t>Universidad de Vigo.</t>
  </si>
  <si>
    <t>Universidade Uvigo</t>
  </si>
  <si>
    <t>Universidades de Vigo</t>
  </si>
  <si>
    <t>Universitat Rovira i Virgili</t>
  </si>
  <si>
    <t>Faculdade de Ciências da Universidade do Porto</t>
  </si>
  <si>
    <t>Huelva</t>
  </si>
  <si>
    <t>Universidade da Coruña</t>
  </si>
  <si>
    <t>Universidad de Padova (Italia)</t>
  </si>
  <si>
    <t>farhat abbas setif 1 algerie</t>
  </si>
  <si>
    <t>Universidad de Cantabria</t>
  </si>
  <si>
    <t>NCBA&amp;E, PAKISTAN</t>
  </si>
  <si>
    <t>instituto Politécnico de Bragança</t>
  </si>
  <si>
    <t>Universidad Pública de Navarra</t>
  </si>
  <si>
    <t>Santiago de Compostela</t>
  </si>
  <si>
    <t>Universidad Casa Grande (Guayaquil -Ecuador)</t>
  </si>
  <si>
    <t>Universidade Federal do Amazonas</t>
  </si>
  <si>
    <t>AASTMT</t>
  </si>
  <si>
    <t>Instituto Politécnico do Porto - Instituto Superior de Contabilidade e Administração do Porto</t>
  </si>
  <si>
    <t>chuo</t>
  </si>
  <si>
    <t>ESTG-Instituto Politécnico do Porto</t>
  </si>
  <si>
    <t>Politécnico de Leiria</t>
  </si>
  <si>
    <t>UCLM</t>
  </si>
  <si>
    <t>Mexicana</t>
  </si>
  <si>
    <t>Universidad Anahuac</t>
  </si>
  <si>
    <t>Universidede de Vigo</t>
  </si>
  <si>
    <t>Pompeu Fabra</t>
  </si>
  <si>
    <t>Universidade de Santiago de Compostela e Universidade de Vigo</t>
  </si>
  <si>
    <t>UMINHO</t>
  </si>
  <si>
    <t>Programa de doutoramento en Protección do Patrimonio Cultural pola Universidade da Coruña, a Universidade de Santiago de Compostela e a Universidade de Vigo</t>
  </si>
  <si>
    <t>Programa de Doutoramento en Ciencias do Deporte, Educación Física e Actividade Física Saudable</t>
  </si>
  <si>
    <t>Programa de Doutoramento en Estudos Ingleses Avanzados: Lingüística, Literatura e Cultura</t>
  </si>
  <si>
    <t>Programa de Doutoramento en Láser, Fotónica e Visión pola Universidade da Coruña, a Universidade de Santiago de Compostela e a Universidade de Vigo</t>
  </si>
  <si>
    <t>Programa de Doutoramento en Ciencias Mariñas, Tecnoloxía e Xestión</t>
  </si>
  <si>
    <t>Programa de Doutoramento en Educación, Deporte e Saúde</t>
  </si>
  <si>
    <t>Programa de Doutoramento en Xestión e Resolución de Conflitos. Menores, Familia e Xustiza Terapéutica</t>
  </si>
  <si>
    <t>Programa de Doutoramento en Eficiencia Enerxética e Sustentabilidade en Enxeñaría e Arquitectura</t>
  </si>
  <si>
    <t>Programa de Doutoramento en Ecosistemas Terrestres, Uso Sustentable e Implicacións Ambientais</t>
  </si>
  <si>
    <t>Programa de Doutoramento en Tecnoloxía Aeroespacial: Enxeñarías Electromagnética, Electrónica, Informática e Mecánica</t>
  </si>
  <si>
    <t>O05D045V06</t>
  </si>
  <si>
    <t>Programa de Doutoramento en Ciencias Sociais e Envellecemento</t>
  </si>
  <si>
    <t>Programa de Doutoramento en Xeotecnoloxías Aplicadas á Construción, Enerxía e Industria</t>
  </si>
  <si>
    <t>Programa de Doutoramento en Neurociencia e Psicoloxía Clínica pola Universidade de A Coruña, a Universidade de Santiago de Compostela e a Universidade de Vigo</t>
  </si>
  <si>
    <t>Programa de Doutoramento en Ciencia e Tecnoloxía Química pola Universidade de Santiago de Compostela e a Universidade de Vigo</t>
  </si>
  <si>
    <t>V05D046V06</t>
  </si>
  <si>
    <t>Programa de Doutoramento en Matemáticas e Aplicacións</t>
  </si>
  <si>
    <t>Programa de Doutoramento en Química Teórica e Modelización Computacional/Theoretical Chemistry and Computacional Modelling</t>
  </si>
  <si>
    <t>Chinesa</t>
  </si>
  <si>
    <t>Exipcia</t>
  </si>
  <si>
    <t>Hindú</t>
  </si>
  <si>
    <t>Iraquí</t>
  </si>
  <si>
    <t>Paquistaní</t>
  </si>
  <si>
    <t>Rusa</t>
  </si>
  <si>
    <t>Uruguaia</t>
  </si>
  <si>
    <t>2024/25</t>
  </si>
  <si>
    <t>Doutoramento en Ciencias Sociais e Envellecemento</t>
  </si>
  <si>
    <t>Doutoramento en Matemáticas e Aplicacións</t>
  </si>
  <si>
    <t>Doutoramento en Tradución e Paratradución</t>
  </si>
  <si>
    <t>Obxectivo de Calidade 2024/25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</si>
  <si>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</si>
  <si>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Rama de coñecemento</t>
  </si>
  <si>
    <t>C</t>
  </si>
  <si>
    <t>EA</t>
  </si>
  <si>
    <t>CSX</t>
  </si>
  <si>
    <t>AH</t>
  </si>
  <si>
    <t>CS</t>
  </si>
  <si>
    <t>PROMEDIOS UNIVERSIDADE POR RAMAS DE COÑECEMENTO</t>
  </si>
  <si>
    <t>Artes e Humanidades (AH)</t>
  </si>
  <si>
    <t>Ciencias (C)</t>
  </si>
  <si>
    <t>Ciencias da Saúde (CS)</t>
  </si>
  <si>
    <t>Ciencias Sociais e Xurídicas (CSX)</t>
  </si>
  <si>
    <t>Enxeñaría e Arquitectura (EA)</t>
  </si>
  <si>
    <t>Táboas de datos</t>
  </si>
  <si>
    <t>Resultados de participación e análise dos datos de entrada</t>
  </si>
  <si>
    <t>Síntese de resultados da enquisa de satisfacción do estudantado de 3º ano de doutoramento 2024/25</t>
  </si>
  <si>
    <t>Doutoramento en  Sistemas de Software Intelixentes e Adaptables</t>
  </si>
  <si>
    <t>Doutoramento en Creación e Investigación en Arte Contemporáneo</t>
  </si>
  <si>
    <t xml:space="preserve">Doutoramento en Ciencias Mariñas, Tecnoloxía e Xestión </t>
  </si>
  <si>
    <t>Doutoramento en Eficiencia enerxética e Sustentabilidade en Enxeñaría e Arquitectura</t>
  </si>
  <si>
    <t>Doutoramento en Tecnoloxía Aeroespacial: Enxeñarías Electromagnética, Electrónica, Informática e Mecánica</t>
  </si>
  <si>
    <t>Doutoramento en Tecnoloxías da Información e as Comunicacións</t>
  </si>
  <si>
    <t>Doutoramento en Métodos Matemáticos e Simulación Numérica en Enxeñaría e Ciencias Aplicadas</t>
  </si>
  <si>
    <t>Doutoramento en Enxeñaría Química</t>
  </si>
  <si>
    <t>Doutoramento en Investigación en Tecnoloxías e Procesos Avanzados na Industria</t>
  </si>
  <si>
    <t>Doutoramento en Láser, Fotónica e Visión</t>
  </si>
  <si>
    <t>Doutoramento en Neurociencia e Psicoloxía Clínica</t>
  </si>
  <si>
    <t>Doutoramento en Endocrinoloxía</t>
  </si>
  <si>
    <t>Doutoramento en Ciencia e Tecnoloxía Química</t>
  </si>
  <si>
    <t>Taxa de
Participación (%)
-IPD19 ACSUG-</t>
  </si>
  <si>
    <t>Grao de satisfacción
2024/25
-IPD19 ACSUG-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</si>
</sst>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70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u/>
      <sz val="18"/>
      <color theme="10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7030A0"/>
      <name val="New Baskerville"/>
      <family val="1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sz val="22"/>
      <color rgb="FF00206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20"/>
      <color rgb="FF0070C0"/>
      <name val="Arial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</fills>
  <borders count="142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/>
      <top style="thin">
        <color rgb="FFFFC000"/>
      </top>
      <bottom/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6600"/>
      </left>
      <right/>
      <top/>
      <bottom/>
      <diagonal/>
    </border>
    <border>
      <left style="hair">
        <color rgb="FFC66211"/>
      </left>
      <right/>
      <top/>
      <bottom/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FF6600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FF6600"/>
      </right>
      <top style="hair">
        <color rgb="FFC66211"/>
      </top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hair">
        <color rgb="FFFF6600"/>
      </bottom>
      <diagonal/>
    </border>
    <border>
      <left/>
      <right/>
      <top style="medium">
        <color rgb="FFFF6600"/>
      </top>
      <bottom style="hair">
        <color rgb="FFFF6600"/>
      </bottom>
      <diagonal/>
    </border>
    <border>
      <left/>
      <right style="medium">
        <color rgb="FFFF6600"/>
      </right>
      <top style="medium">
        <color rgb="FFFF6600"/>
      </top>
      <bottom style="hair">
        <color rgb="FFFF6600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 style="medium">
        <color rgb="FFFF6600"/>
      </left>
      <right/>
      <top/>
      <bottom style="hair">
        <color rgb="FFC66211"/>
      </bottom>
      <diagonal/>
    </border>
    <border>
      <left/>
      <right style="medium">
        <color rgb="FFFF6600"/>
      </right>
      <top/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hair">
        <color rgb="FFFF6600"/>
      </top>
      <bottom style="medium">
        <color rgb="FFFF6600"/>
      </bottom>
      <diagonal/>
    </border>
    <border>
      <left/>
      <right/>
      <top style="hair">
        <color rgb="FFFF6600"/>
      </top>
      <bottom style="medium">
        <color rgb="FFFF6600"/>
      </bottom>
      <diagonal/>
    </border>
    <border>
      <left/>
      <right style="medium">
        <color rgb="FFFF6600"/>
      </right>
      <top style="hair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medium">
        <color rgb="FFC66211"/>
      </left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" fontId="13" fillId="0" borderId="0" xfId="1" applyNumberFormat="1" applyFont="1" applyAlignment="1">
      <alignment horizontal="center" vertical="center" wrapText="1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164" fontId="0" fillId="0" borderId="0" xfId="0" applyNumberFormat="1" applyProtection="1">
      <protection locked="0"/>
    </xf>
    <xf numFmtId="0" fontId="13" fillId="0" borderId="0" xfId="1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3" fillId="0" borderId="0" xfId="1" applyFont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8" fillId="0" borderId="0" xfId="0" applyFont="1" applyProtection="1">
      <protection locked="0"/>
    </xf>
    <xf numFmtId="2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vertical="center"/>
    </xf>
    <xf numFmtId="14" fontId="28" fillId="0" borderId="0" xfId="0" applyNumberFormat="1" applyFont="1" applyProtection="1">
      <protection locked="0"/>
    </xf>
    <xf numFmtId="14" fontId="29" fillId="0" borderId="23" xfId="0" applyNumberFormat="1" applyFont="1" applyBorder="1" applyProtection="1">
      <protection locked="0"/>
    </xf>
    <xf numFmtId="0" fontId="29" fillId="0" borderId="15" xfId="0" applyFont="1" applyBorder="1" applyProtection="1">
      <protection locked="0"/>
    </xf>
    <xf numFmtId="0" fontId="29" fillId="0" borderId="15" xfId="0" applyFont="1" applyBorder="1" applyAlignment="1">
      <alignment vertical="center"/>
    </xf>
    <xf numFmtId="0" fontId="30" fillId="5" borderId="10" xfId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vertical="center" wrapText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32" fillId="0" borderId="8" xfId="1" applyFont="1" applyBorder="1" applyAlignment="1">
      <alignment horizontal="center" vertical="center" wrapText="1"/>
    </xf>
    <xf numFmtId="2" fontId="29" fillId="0" borderId="35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1" fontId="30" fillId="5" borderId="49" xfId="1" applyNumberFormat="1" applyFont="1" applyFill="1" applyBorder="1" applyAlignment="1">
      <alignment horizontal="center" vertical="center" wrapText="1"/>
    </xf>
    <xf numFmtId="1" fontId="29" fillId="5" borderId="50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/>
    </xf>
    <xf numFmtId="0" fontId="29" fillId="7" borderId="0" xfId="0" applyFont="1" applyFill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0" borderId="49" xfId="1" applyFont="1" applyBorder="1" applyAlignment="1">
      <alignment horizontal="center" vertical="center" wrapText="1"/>
    </xf>
    <xf numFmtId="2" fontId="29" fillId="0" borderId="52" xfId="0" applyNumberFormat="1" applyFont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2" fontId="29" fillId="0" borderId="53" xfId="0" applyNumberFormat="1" applyFont="1" applyBorder="1" applyAlignment="1">
      <alignment horizontal="center" vertical="center"/>
    </xf>
    <xf numFmtId="2" fontId="29" fillId="0" borderId="54" xfId="0" applyNumberFormat="1" applyFont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31" fillId="0" borderId="55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35" xfId="0" applyFont="1" applyBorder="1" applyAlignment="1">
      <alignment vertical="center" wrapText="1"/>
    </xf>
    <xf numFmtId="0" fontId="29" fillId="0" borderId="24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9" fillId="0" borderId="40" xfId="0" applyFont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2" fontId="31" fillId="0" borderId="0" xfId="3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30" fillId="0" borderId="31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2" fontId="38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2" fontId="39" fillId="0" borderId="0" xfId="0" applyNumberFormat="1" applyFont="1" applyAlignment="1">
      <alignment horizontal="right" vertical="center"/>
    </xf>
    <xf numFmtId="0" fontId="30" fillId="0" borderId="22" xfId="0" applyFont="1" applyBorder="1" applyAlignment="1">
      <alignment vertical="center"/>
    </xf>
    <xf numFmtId="0" fontId="30" fillId="0" borderId="60" xfId="1" applyFont="1" applyBorder="1" applyAlignment="1">
      <alignment horizontal="center" vertical="center" wrapText="1"/>
    </xf>
    <xf numFmtId="0" fontId="36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0" fillId="0" borderId="27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2" fontId="29" fillId="3" borderId="41" xfId="3" applyNumberFormat="1" applyFont="1" applyFill="1" applyBorder="1" applyAlignment="1">
      <alignment horizontal="center" vertical="center"/>
    </xf>
    <xf numFmtId="2" fontId="29" fillId="3" borderId="43" xfId="3" applyNumberFormat="1" applyFont="1" applyFill="1" applyBorder="1" applyAlignment="1">
      <alignment horizontal="center" vertical="center"/>
    </xf>
    <xf numFmtId="2" fontId="29" fillId="3" borderId="65" xfId="3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9" fillId="0" borderId="0" xfId="0" applyFont="1" applyAlignment="1">
      <alignment horizont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8" fillId="0" borderId="69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2" fillId="0" borderId="71" xfId="1" applyFont="1" applyBorder="1" applyAlignment="1">
      <alignment vertical="center"/>
    </xf>
    <xf numFmtId="0" fontId="0" fillId="0" borderId="72" xfId="0" applyBorder="1" applyAlignment="1">
      <alignment vertical="center"/>
    </xf>
    <xf numFmtId="0" fontId="2" fillId="0" borderId="72" xfId="1" applyFont="1" applyBorder="1" applyAlignment="1">
      <alignment vertical="center"/>
    </xf>
    <xf numFmtId="0" fontId="10" fillId="0" borderId="71" xfId="1" applyFont="1" applyBorder="1" applyAlignment="1">
      <alignment vertical="center"/>
    </xf>
    <xf numFmtId="0" fontId="41" fillId="0" borderId="0" xfId="1" applyFont="1" applyAlignment="1">
      <alignment horizontal="center" vertical="center"/>
    </xf>
    <xf numFmtId="0" fontId="11" fillId="0" borderId="71" xfId="1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11" fillId="0" borderId="72" xfId="1" applyFont="1" applyBorder="1" applyAlignment="1">
      <alignment vertical="center" wrapText="1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71" xfId="1" applyFont="1" applyBorder="1" applyAlignment="1">
      <alignment vertical="center"/>
    </xf>
    <xf numFmtId="0" fontId="9" fillId="0" borderId="72" xfId="1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3" fillId="0" borderId="0" xfId="1" applyFont="1" applyAlignment="1">
      <alignment horizontal="center" wrapText="1"/>
    </xf>
    <xf numFmtId="0" fontId="43" fillId="0" borderId="0" xfId="1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1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horizontal="center" vertical="center"/>
    </xf>
    <xf numFmtId="0" fontId="9" fillId="0" borderId="71" xfId="1" applyFont="1" applyBorder="1" applyAlignment="1">
      <alignment vertical="center"/>
    </xf>
    <xf numFmtId="0" fontId="51" fillId="0" borderId="0" xfId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" fillId="0" borderId="73" xfId="1" applyFont="1" applyBorder="1" applyAlignment="1">
      <alignment vertical="center"/>
    </xf>
    <xf numFmtId="0" fontId="2" fillId="0" borderId="74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53" fillId="0" borderId="0" xfId="1" applyFont="1" applyAlignment="1">
      <alignment horizontal="left" vertical="center"/>
    </xf>
    <xf numFmtId="14" fontId="29" fillId="0" borderId="22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4" fontId="29" fillId="0" borderId="0" xfId="0" applyNumberFormat="1" applyFont="1" applyAlignment="1" applyProtection="1">
      <alignment horizontal="center" wrapText="1"/>
      <protection locked="0"/>
    </xf>
    <xf numFmtId="0" fontId="29" fillId="0" borderId="0" xfId="0" applyFont="1" applyAlignment="1">
      <alignment horizontal="center"/>
    </xf>
    <xf numFmtId="0" fontId="29" fillId="4" borderId="17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center" vertical="center"/>
    </xf>
    <xf numFmtId="164" fontId="29" fillId="0" borderId="15" xfId="0" applyNumberFormat="1" applyFont="1" applyBorder="1" applyAlignment="1" applyProtection="1">
      <alignment horizontal="center" wrapText="1"/>
      <protection locked="0"/>
    </xf>
    <xf numFmtId="10" fontId="29" fillId="0" borderId="19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 applyProtection="1">
      <alignment horizontal="left"/>
      <protection locked="0"/>
    </xf>
    <xf numFmtId="14" fontId="29" fillId="4" borderId="0" xfId="0" applyNumberFormat="1" applyFont="1" applyFill="1" applyAlignment="1" applyProtection="1">
      <alignment horizontal="center" wrapText="1"/>
      <protection locked="0"/>
    </xf>
    <xf numFmtId="14" fontId="56" fillId="0" borderId="0" xfId="0" applyNumberFormat="1" applyFont="1" applyProtection="1">
      <protection locked="0"/>
    </xf>
    <xf numFmtId="0" fontId="56" fillId="0" borderId="0" xfId="0" applyFont="1" applyAlignment="1">
      <alignment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vertical="center"/>
    </xf>
    <xf numFmtId="0" fontId="29" fillId="0" borderId="18" xfId="0" applyFont="1" applyBorder="1" applyAlignment="1">
      <alignment vertical="center"/>
    </xf>
    <xf numFmtId="165" fontId="29" fillId="0" borderId="19" xfId="3" applyNumberFormat="1" applyFont="1" applyBorder="1" applyAlignment="1">
      <alignment vertical="center"/>
    </xf>
    <xf numFmtId="0" fontId="29" fillId="0" borderId="17" xfId="0" applyFont="1" applyBorder="1" applyAlignment="1" applyProtection="1">
      <alignment vertical="center"/>
      <protection locked="0"/>
    </xf>
    <xf numFmtId="14" fontId="29" fillId="0" borderId="18" xfId="0" applyNumberFormat="1" applyFont="1" applyBorder="1" applyProtection="1"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Protection="1">
      <protection locked="0"/>
    </xf>
    <xf numFmtId="9" fontId="56" fillId="0" borderId="0" xfId="0" applyNumberFormat="1" applyFont="1" applyAlignment="1">
      <alignment vertical="center"/>
    </xf>
    <xf numFmtId="0" fontId="56" fillId="0" borderId="0" xfId="0" applyFont="1"/>
    <xf numFmtId="0" fontId="29" fillId="4" borderId="18" xfId="0" applyFont="1" applyFill="1" applyBorder="1" applyAlignment="1">
      <alignment vertical="center"/>
    </xf>
    <xf numFmtId="0" fontId="29" fillId="0" borderId="17" xfId="0" applyFont="1" applyBorder="1" applyProtection="1">
      <protection locked="0"/>
    </xf>
    <xf numFmtId="0" fontId="53" fillId="0" borderId="0" xfId="1" applyFont="1" applyAlignment="1">
      <alignment vertical="center"/>
    </xf>
    <xf numFmtId="0" fontId="29" fillId="0" borderId="22" xfId="0" applyFont="1" applyBorder="1" applyAlignment="1">
      <alignment vertical="center"/>
    </xf>
    <xf numFmtId="2" fontId="29" fillId="3" borderId="42" xfId="3" applyNumberFormat="1" applyFont="1" applyFill="1" applyBorder="1" applyAlignment="1">
      <alignment horizontal="center" vertical="center"/>
    </xf>
    <xf numFmtId="2" fontId="29" fillId="3" borderId="44" xfId="3" applyNumberFormat="1" applyFont="1" applyFill="1" applyBorder="1" applyAlignment="1">
      <alignment horizontal="center" vertical="center"/>
    </xf>
    <xf numFmtId="0" fontId="29" fillId="0" borderId="15" xfId="0" applyFont="1" applyBorder="1" applyAlignment="1" applyProtection="1">
      <alignment vertical="center" wrapText="1"/>
      <protection locked="0"/>
    </xf>
    <xf numFmtId="0" fontId="35" fillId="0" borderId="28" xfId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right" vertical="center"/>
    </xf>
    <xf numFmtId="2" fontId="60" fillId="9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0" fontId="62" fillId="9" borderId="0" xfId="0" applyFont="1" applyFill="1" applyAlignment="1">
      <alignment vertical="center"/>
    </xf>
    <xf numFmtId="2" fontId="61" fillId="9" borderId="0" xfId="3" applyNumberFormat="1" applyFont="1" applyFill="1" applyBorder="1" applyAlignment="1">
      <alignment horizontal="center" vertical="center"/>
    </xf>
    <xf numFmtId="2" fontId="58" fillId="0" borderId="77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80" xfId="0" applyFont="1" applyBorder="1" applyAlignment="1">
      <alignment vertical="center"/>
    </xf>
    <xf numFmtId="0" fontId="57" fillId="0" borderId="81" xfId="0" applyFont="1" applyBorder="1" applyAlignment="1">
      <alignment vertical="center" wrapText="1"/>
    </xf>
    <xf numFmtId="0" fontId="29" fillId="0" borderId="84" xfId="0" applyFont="1" applyBorder="1" applyAlignment="1">
      <alignment vertical="center"/>
    </xf>
    <xf numFmtId="0" fontId="29" fillId="5" borderId="40" xfId="0" applyFont="1" applyFill="1" applyBorder="1" applyAlignment="1">
      <alignment vertical="center"/>
    </xf>
    <xf numFmtId="0" fontId="31" fillId="5" borderId="40" xfId="0" applyFont="1" applyFill="1" applyBorder="1" applyAlignment="1">
      <alignment horizontal="right" vertical="center" wrapText="1"/>
    </xf>
    <xf numFmtId="2" fontId="31" fillId="4" borderId="65" xfId="3" applyNumberFormat="1" applyFont="1" applyFill="1" applyBorder="1" applyAlignment="1">
      <alignment horizontal="center" vertical="center"/>
    </xf>
    <xf numFmtId="2" fontId="31" fillId="4" borderId="85" xfId="3" applyNumberFormat="1" applyFont="1" applyFill="1" applyBorder="1" applyAlignment="1">
      <alignment horizontal="center" vertical="center"/>
    </xf>
    <xf numFmtId="2" fontId="31" fillId="0" borderId="86" xfId="3" applyNumberFormat="1" applyFont="1" applyFill="1" applyBorder="1" applyAlignment="1">
      <alignment horizontal="center" vertical="center"/>
    </xf>
    <xf numFmtId="2" fontId="31" fillId="0" borderId="66" xfId="3" applyNumberFormat="1" applyFont="1" applyFill="1" applyBorder="1" applyAlignment="1">
      <alignment horizontal="center" vertical="center"/>
    </xf>
    <xf numFmtId="0" fontId="29" fillId="0" borderId="87" xfId="0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3" fillId="2" borderId="27" xfId="3" applyNumberFormat="1" applyFont="1" applyFill="1" applyBorder="1" applyAlignment="1">
      <alignment horizontal="center" vertical="center"/>
    </xf>
    <xf numFmtId="2" fontId="40" fillId="4" borderId="79" xfId="3" applyNumberFormat="1" applyFont="1" applyFill="1" applyBorder="1" applyAlignment="1">
      <alignment horizontal="center" vertical="center"/>
    </xf>
    <xf numFmtId="2" fontId="40" fillId="4" borderId="88" xfId="3" applyNumberFormat="1" applyFont="1" applyFill="1" applyBorder="1" applyAlignment="1">
      <alignment horizontal="center" vertical="center"/>
    </xf>
    <xf numFmtId="2" fontId="40" fillId="4" borderId="46" xfId="3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2" fontId="30" fillId="4" borderId="43" xfId="3" applyNumberFormat="1" applyFont="1" applyFill="1" applyBorder="1" applyAlignment="1">
      <alignment horizontal="center" vertical="center"/>
    </xf>
    <xf numFmtId="2" fontId="33" fillId="4" borderId="88" xfId="3" applyNumberFormat="1" applyFont="1" applyFill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center" vertical="center"/>
    </xf>
    <xf numFmtId="2" fontId="30" fillId="0" borderId="41" xfId="0" applyNumberFormat="1" applyFont="1" applyBorder="1" applyAlignment="1">
      <alignment horizontal="center" vertical="center"/>
    </xf>
    <xf numFmtId="2" fontId="29" fillId="0" borderId="82" xfId="0" applyNumberFormat="1" applyFont="1" applyBorder="1" applyAlignment="1">
      <alignment horizontal="center" vertical="center"/>
    </xf>
    <xf numFmtId="2" fontId="30" fillId="0" borderId="82" xfId="1" applyNumberFormat="1" applyFont="1" applyBorder="1" applyAlignment="1">
      <alignment horizontal="center" vertical="center" wrapText="1"/>
    </xf>
    <xf numFmtId="2" fontId="29" fillId="0" borderId="42" xfId="0" applyNumberFormat="1" applyFont="1" applyBorder="1" applyAlignment="1">
      <alignment horizontal="center" vertical="center"/>
    </xf>
    <xf numFmtId="2" fontId="30" fillId="0" borderId="43" xfId="0" applyNumberFormat="1" applyFont="1" applyBorder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2" fontId="30" fillId="0" borderId="83" xfId="1" applyNumberFormat="1" applyFont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/>
    </xf>
    <xf numFmtId="2" fontId="30" fillId="0" borderId="83" xfId="0" applyNumberFormat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 wrapText="1"/>
    </xf>
    <xf numFmtId="0" fontId="63" fillId="0" borderId="78" xfId="1" applyFont="1" applyBorder="1" applyAlignment="1">
      <alignment horizontal="center" vertical="center" wrapText="1"/>
    </xf>
    <xf numFmtId="0" fontId="63" fillId="0" borderId="79" xfId="1" applyFont="1" applyBorder="1" applyAlignment="1">
      <alignment horizontal="center" vertical="center" wrapText="1"/>
    </xf>
    <xf numFmtId="2" fontId="30" fillId="0" borderId="89" xfId="0" applyNumberFormat="1" applyFont="1" applyBorder="1" applyAlignment="1">
      <alignment horizontal="center" vertical="center"/>
    </xf>
    <xf numFmtId="2" fontId="29" fillId="0" borderId="90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2" fontId="37" fillId="4" borderId="65" xfId="3" applyNumberFormat="1" applyFont="1" applyFill="1" applyBorder="1" applyAlignment="1">
      <alignment horizontal="center" vertical="center"/>
    </xf>
    <xf numFmtId="0" fontId="31" fillId="0" borderId="85" xfId="0" applyFont="1" applyBorder="1" applyAlignment="1">
      <alignment horizontal="center" vertical="center" wrapText="1"/>
    </xf>
    <xf numFmtId="2" fontId="31" fillId="0" borderId="66" xfId="0" applyNumberFormat="1" applyFont="1" applyBorder="1" applyAlignment="1">
      <alignment horizontal="center" vertical="center"/>
    </xf>
    <xf numFmtId="0" fontId="29" fillId="0" borderId="92" xfId="0" applyFont="1" applyBorder="1" applyAlignment="1" applyProtection="1">
      <alignment horizontal="center" vertical="center"/>
      <protection locked="0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7" xfId="0" applyFont="1" applyBorder="1" applyAlignment="1">
      <alignment horizontal="center" vertical="center"/>
    </xf>
    <xf numFmtId="14" fontId="29" fillId="0" borderId="81" xfId="0" applyNumberFormat="1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1" xfId="0" applyFont="1" applyBorder="1" applyAlignment="1">
      <alignment vertical="center" wrapText="1"/>
    </xf>
    <xf numFmtId="0" fontId="1" fillId="0" borderId="100" xfId="1" applyBorder="1" applyAlignment="1">
      <alignment horizontal="center" vertical="center" wrapText="1"/>
    </xf>
    <xf numFmtId="0" fontId="30" fillId="0" borderId="101" xfId="1" applyFont="1" applyBorder="1" applyAlignment="1">
      <alignment horizontal="center" vertical="center" wrapText="1"/>
    </xf>
    <xf numFmtId="0" fontId="30" fillId="0" borderId="100" xfId="1" applyFont="1" applyBorder="1" applyAlignment="1">
      <alignment horizontal="center" vertical="center" wrapText="1"/>
    </xf>
    <xf numFmtId="0" fontId="30" fillId="0" borderId="102" xfId="1" applyFont="1" applyBorder="1" applyAlignment="1">
      <alignment horizontal="center" vertical="center" wrapText="1"/>
    </xf>
    <xf numFmtId="0" fontId="30" fillId="0" borderId="105" xfId="1" applyFont="1" applyBorder="1" applyAlignment="1">
      <alignment vertical="center" wrapText="1"/>
    </xf>
    <xf numFmtId="0" fontId="30" fillId="0" borderId="103" xfId="1" applyFont="1" applyBorder="1" applyAlignment="1">
      <alignment horizontal="center" vertical="center" wrapText="1"/>
    </xf>
    <xf numFmtId="0" fontId="30" fillId="0" borderId="104" xfId="1" applyFont="1" applyBorder="1" applyAlignment="1">
      <alignment horizontal="center" vertical="center" wrapText="1"/>
    </xf>
    <xf numFmtId="0" fontId="30" fillId="0" borderId="105" xfId="1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64" fillId="0" borderId="0" xfId="0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66" fillId="0" borderId="2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31" fillId="0" borderId="4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2" fontId="33" fillId="0" borderId="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2" fontId="31" fillId="8" borderId="5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2" fontId="29" fillId="0" borderId="81" xfId="0" applyNumberFormat="1" applyFont="1" applyBorder="1" applyAlignment="1" applyProtection="1">
      <alignment horizontal="center" vertical="center"/>
      <protection locked="0"/>
    </xf>
    <xf numFmtId="2" fontId="29" fillId="0" borderId="98" xfId="0" applyNumberFormat="1" applyFont="1" applyBorder="1" applyAlignment="1" applyProtection="1">
      <alignment horizontal="center" vertical="center"/>
      <protection locked="0"/>
    </xf>
    <xf numFmtId="2" fontId="29" fillId="0" borderId="99" xfId="0" applyNumberFormat="1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center" vertical="center" wrapText="1"/>
    </xf>
    <xf numFmtId="2" fontId="29" fillId="11" borderId="99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Alignment="1">
      <alignment horizontal="center" vertical="center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31" fillId="0" borderId="109" xfId="0" applyFont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110" xfId="0" applyNumberFormat="1" applyFont="1" applyBorder="1" applyAlignment="1">
      <alignment horizontal="center" vertical="center"/>
    </xf>
    <xf numFmtId="166" fontId="29" fillId="0" borderId="77" xfId="0" applyNumberFormat="1" applyFont="1" applyBorder="1" applyAlignment="1">
      <alignment horizontal="center" vertical="center"/>
    </xf>
    <xf numFmtId="0" fontId="29" fillId="0" borderId="81" xfId="0" applyFont="1" applyBorder="1" applyAlignment="1">
      <alignment vertical="center"/>
    </xf>
    <xf numFmtId="10" fontId="33" fillId="6" borderId="60" xfId="3" applyNumberFormat="1" applyFont="1" applyFill="1" applyBorder="1" applyAlignment="1">
      <alignment horizontal="center" vertical="center"/>
    </xf>
    <xf numFmtId="10" fontId="33" fillId="6" borderId="111" xfId="3" applyNumberFormat="1" applyFont="1" applyFill="1" applyBorder="1" applyAlignment="1">
      <alignment horizontal="center" vertical="center"/>
    </xf>
    <xf numFmtId="2" fontId="33" fillId="6" borderId="27" xfId="3" applyNumberFormat="1" applyFont="1" applyFill="1" applyBorder="1" applyAlignment="1">
      <alignment horizontal="center" vertical="center"/>
    </xf>
    <xf numFmtId="2" fontId="33" fillId="6" borderId="7" xfId="3" applyNumberFormat="1" applyFont="1" applyFill="1" applyBorder="1" applyAlignment="1">
      <alignment horizontal="center" vertical="center"/>
    </xf>
    <xf numFmtId="2" fontId="40" fillId="6" borderId="28" xfId="3" applyNumberFormat="1" applyFont="1" applyFill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vertical="center" wrapText="1"/>
    </xf>
    <xf numFmtId="2" fontId="30" fillId="0" borderId="53" xfId="0" applyNumberFormat="1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2" fontId="29" fillId="0" borderId="112" xfId="0" applyNumberFormat="1" applyFont="1" applyBorder="1" applyAlignment="1">
      <alignment horizontal="center" vertical="center"/>
    </xf>
    <xf numFmtId="2" fontId="40" fillId="4" borderId="113" xfId="3" applyNumberFormat="1" applyFont="1" applyFill="1" applyBorder="1" applyAlignment="1">
      <alignment horizontal="center" vertical="center"/>
    </xf>
    <xf numFmtId="0" fontId="30" fillId="0" borderId="111" xfId="1" applyFont="1" applyBorder="1" applyAlignment="1">
      <alignment horizontal="center" vertical="center" wrapText="1"/>
    </xf>
    <xf numFmtId="9" fontId="29" fillId="3" borderId="61" xfId="3" applyFont="1" applyFill="1" applyBorder="1" applyAlignment="1">
      <alignment horizontal="center" vertical="center"/>
    </xf>
    <xf numFmtId="9" fontId="29" fillId="3" borderId="62" xfId="3" applyFont="1" applyFill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9" fontId="29" fillId="3" borderId="64" xfId="3" applyFont="1" applyFill="1" applyBorder="1" applyAlignment="1">
      <alignment horizontal="center" vertical="center"/>
    </xf>
    <xf numFmtId="9" fontId="29" fillId="12" borderId="48" xfId="3" applyFont="1" applyFill="1" applyBorder="1" applyAlignment="1">
      <alignment horizontal="center" vertical="center"/>
    </xf>
    <xf numFmtId="9" fontId="29" fillId="12" borderId="62" xfId="3" applyFont="1" applyFill="1" applyBorder="1" applyAlignment="1">
      <alignment horizontal="center" vertical="center"/>
    </xf>
    <xf numFmtId="9" fontId="31" fillId="12" borderId="48" xfId="3" applyFont="1" applyFill="1" applyBorder="1" applyAlignment="1">
      <alignment horizontal="center" vertical="center"/>
    </xf>
    <xf numFmtId="0" fontId="30" fillId="0" borderId="114" xfId="1" applyFont="1" applyBorder="1" applyAlignment="1">
      <alignment horizontal="center" vertical="center" wrapText="1"/>
    </xf>
    <xf numFmtId="1" fontId="29" fillId="3" borderId="82" xfId="3" applyNumberFormat="1" applyFont="1" applyFill="1" applyBorder="1" applyAlignment="1">
      <alignment horizontal="center" vertical="center"/>
    </xf>
    <xf numFmtId="1" fontId="29" fillId="3" borderId="83" xfId="3" applyNumberFormat="1" applyFont="1" applyFill="1" applyBorder="1" applyAlignment="1">
      <alignment horizontal="center" vertical="center"/>
    </xf>
    <xf numFmtId="1" fontId="29" fillId="3" borderId="116" xfId="3" applyNumberFormat="1" applyFont="1" applyFill="1" applyBorder="1" applyAlignment="1">
      <alignment horizontal="center" vertical="center"/>
    </xf>
    <xf numFmtId="0" fontId="29" fillId="0" borderId="115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2" fontId="29" fillId="3" borderId="82" xfId="3" applyNumberFormat="1" applyFont="1" applyFill="1" applyBorder="1" applyAlignment="1">
      <alignment horizontal="center" vertical="center"/>
    </xf>
    <xf numFmtId="2" fontId="29" fillId="3" borderId="83" xfId="3" applyNumberFormat="1" applyFont="1" applyFill="1" applyBorder="1" applyAlignment="1">
      <alignment horizontal="center" vertical="center"/>
    </xf>
    <xf numFmtId="9" fontId="29" fillId="12" borderId="43" xfId="3" applyFont="1" applyFill="1" applyBorder="1" applyAlignment="1">
      <alignment horizontal="center" vertical="center"/>
    </xf>
    <xf numFmtId="9" fontId="29" fillId="12" borderId="83" xfId="3" applyFont="1" applyFill="1" applyBorder="1" applyAlignment="1">
      <alignment horizontal="center" vertical="center"/>
    </xf>
    <xf numFmtId="2" fontId="29" fillId="3" borderId="85" xfId="3" applyNumberFormat="1" applyFont="1" applyFill="1" applyBorder="1" applyAlignment="1">
      <alignment horizontal="center" vertical="center"/>
    </xf>
    <xf numFmtId="2" fontId="31" fillId="3" borderId="42" xfId="3" applyNumberFormat="1" applyFont="1" applyFill="1" applyBorder="1" applyAlignment="1">
      <alignment horizontal="center" vertical="center"/>
    </xf>
    <xf numFmtId="2" fontId="31" fillId="3" borderId="44" xfId="3" applyNumberFormat="1" applyFont="1" applyFill="1" applyBorder="1" applyAlignment="1">
      <alignment horizontal="center" vertical="center"/>
    </xf>
    <xf numFmtId="2" fontId="31" fillId="3" borderId="66" xfId="3" applyNumberFormat="1" applyFont="1" applyFill="1" applyBorder="1" applyAlignment="1">
      <alignment horizontal="center" vertical="center"/>
    </xf>
    <xf numFmtId="0" fontId="30" fillId="0" borderId="118" xfId="1" applyFont="1" applyBorder="1" applyAlignment="1">
      <alignment horizontal="center" vertical="center" wrapText="1"/>
    </xf>
    <xf numFmtId="2" fontId="29" fillId="3" borderId="52" xfId="3" applyNumberFormat="1" applyFont="1" applyFill="1" applyBorder="1" applyAlignment="1">
      <alignment horizontal="center" vertical="center"/>
    </xf>
    <xf numFmtId="2" fontId="29" fillId="3" borderId="53" xfId="3" applyNumberFormat="1" applyFont="1" applyFill="1" applyBorder="1" applyAlignment="1">
      <alignment horizontal="center" vertical="center"/>
    </xf>
    <xf numFmtId="2" fontId="29" fillId="3" borderId="116" xfId="3" applyNumberFormat="1" applyFont="1" applyFill="1" applyBorder="1" applyAlignment="1">
      <alignment horizontal="center" vertical="center"/>
    </xf>
    <xf numFmtId="2" fontId="29" fillId="3" borderId="119" xfId="3" applyNumberFormat="1" applyFont="1" applyFill="1" applyBorder="1" applyAlignment="1">
      <alignment horizontal="center" vertical="center"/>
    </xf>
    <xf numFmtId="0" fontId="30" fillId="0" borderId="120" xfId="1" applyFont="1" applyBorder="1" applyAlignment="1">
      <alignment horizontal="center" vertical="center" wrapText="1"/>
    </xf>
    <xf numFmtId="0" fontId="30" fillId="0" borderId="121" xfId="1" applyFont="1" applyBorder="1" applyAlignment="1">
      <alignment horizontal="center" vertical="center" wrapText="1"/>
    </xf>
    <xf numFmtId="0" fontId="30" fillId="0" borderId="122" xfId="1" applyFont="1" applyBorder="1" applyAlignment="1">
      <alignment horizontal="center" vertical="center" wrapText="1"/>
    </xf>
    <xf numFmtId="0" fontId="30" fillId="0" borderId="123" xfId="1" applyFont="1" applyBorder="1" applyAlignment="1">
      <alignment horizontal="center" vertical="center" wrapText="1"/>
    </xf>
    <xf numFmtId="0" fontId="30" fillId="0" borderId="124" xfId="1" applyFont="1" applyBorder="1" applyAlignment="1">
      <alignment horizontal="center" vertical="center" wrapText="1"/>
    </xf>
    <xf numFmtId="2" fontId="29" fillId="3" borderId="125" xfId="3" applyNumberFormat="1" applyFont="1" applyFill="1" applyBorder="1" applyAlignment="1">
      <alignment horizontal="center" vertical="center"/>
    </xf>
    <xf numFmtId="2" fontId="29" fillId="3" borderId="126" xfId="3" applyNumberFormat="1" applyFont="1" applyFill="1" applyBorder="1" applyAlignment="1">
      <alignment horizontal="center" vertical="center"/>
    </xf>
    <xf numFmtId="2" fontId="33" fillId="6" borderId="8" xfId="3" applyNumberFormat="1" applyFont="1" applyFill="1" applyBorder="1" applyAlignment="1">
      <alignment horizontal="center" vertical="center"/>
    </xf>
    <xf numFmtId="2" fontId="33" fillId="6" borderId="9" xfId="0" applyNumberFormat="1" applyFont="1" applyFill="1" applyBorder="1" applyAlignment="1">
      <alignment horizontal="center" vertical="center"/>
    </xf>
    <xf numFmtId="2" fontId="33" fillId="6" borderId="9" xfId="3" applyNumberFormat="1" applyFont="1" applyFill="1" applyBorder="1" applyAlignment="1">
      <alignment horizontal="center" vertical="center"/>
    </xf>
    <xf numFmtId="2" fontId="33" fillId="6" borderId="129" xfId="0" applyNumberFormat="1" applyFont="1" applyFill="1" applyBorder="1" applyAlignment="1">
      <alignment horizontal="center" vertical="center"/>
    </xf>
    <xf numFmtId="2" fontId="33" fillId="6" borderId="88" xfId="0" applyNumberFormat="1" applyFont="1" applyFill="1" applyBorder="1" applyAlignment="1">
      <alignment horizontal="center" vertical="center"/>
    </xf>
    <xf numFmtId="2" fontId="33" fillId="6" borderId="130" xfId="0" applyNumberFormat="1" applyFont="1" applyFill="1" applyBorder="1" applyAlignment="1">
      <alignment horizontal="center" vertical="center"/>
    </xf>
    <xf numFmtId="2" fontId="33" fillId="6" borderId="131" xfId="0" applyNumberFormat="1" applyFont="1" applyFill="1" applyBorder="1" applyAlignment="1">
      <alignment horizontal="center" vertical="center"/>
    </xf>
    <xf numFmtId="2" fontId="33" fillId="6" borderId="46" xfId="0" applyNumberFormat="1" applyFont="1" applyFill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2" fontId="29" fillId="0" borderId="128" xfId="0" applyNumberFormat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9" fillId="0" borderId="81" xfId="0" applyFont="1" applyBorder="1" applyAlignment="1" applyProtection="1">
      <alignment horizontal="center" vertical="center"/>
      <protection locked="0"/>
    </xf>
    <xf numFmtId="0" fontId="29" fillId="0" borderId="8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/>
    </xf>
    <xf numFmtId="165" fontId="29" fillId="0" borderId="20" xfId="3" applyNumberFormat="1" applyFont="1" applyBorder="1" applyAlignment="1">
      <alignment vertical="center"/>
    </xf>
    <xf numFmtId="2" fontId="30" fillId="0" borderId="132" xfId="0" applyNumberFormat="1" applyFont="1" applyBorder="1" applyAlignment="1">
      <alignment horizontal="center" vertical="center"/>
    </xf>
    <xf numFmtId="1" fontId="29" fillId="3" borderId="127" xfId="3" applyNumberFormat="1" applyFont="1" applyFill="1" applyBorder="1" applyAlignment="1">
      <alignment horizontal="center" vertical="center"/>
    </xf>
    <xf numFmtId="1" fontId="29" fillId="6" borderId="133" xfId="0" applyNumberFormat="1" applyFont="1" applyFill="1" applyBorder="1" applyAlignment="1">
      <alignment horizontal="center" vertical="center"/>
    </xf>
    <xf numFmtId="2" fontId="29" fillId="3" borderId="86" xfId="3" applyNumberFormat="1" applyFont="1" applyFill="1" applyBorder="1" applyAlignment="1">
      <alignment horizontal="center" vertical="center"/>
    </xf>
    <xf numFmtId="2" fontId="31" fillId="0" borderId="86" xfId="0" applyNumberFormat="1" applyFont="1" applyBorder="1" applyAlignment="1">
      <alignment horizontal="center" vertical="center" wrapText="1"/>
    </xf>
    <xf numFmtId="9" fontId="31" fillId="3" borderId="42" xfId="3" applyFont="1" applyFill="1" applyBorder="1" applyAlignment="1">
      <alignment horizontal="center" vertical="center"/>
    </xf>
    <xf numFmtId="9" fontId="31" fillId="3" borderId="44" xfId="3" applyFont="1" applyFill="1" applyBorder="1" applyAlignment="1">
      <alignment horizontal="center" vertical="center"/>
    </xf>
    <xf numFmtId="9" fontId="31" fillId="3" borderId="128" xfId="3" applyFont="1" applyFill="1" applyBorder="1" applyAlignment="1">
      <alignment horizontal="center" vertical="center"/>
    </xf>
    <xf numFmtId="10" fontId="33" fillId="6" borderId="134" xfId="3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2" fontId="29" fillId="3" borderId="132" xfId="3" applyNumberFormat="1" applyFont="1" applyFill="1" applyBorder="1" applyAlignment="1">
      <alignment horizontal="center" vertical="center"/>
    </xf>
    <xf numFmtId="2" fontId="33" fillId="6" borderId="135" xfId="3" applyNumberFormat="1" applyFont="1" applyFill="1" applyBorder="1" applyAlignment="1">
      <alignment horizontal="center" vertical="center"/>
    </xf>
    <xf numFmtId="1" fontId="29" fillId="0" borderId="98" xfId="0" applyNumberFormat="1" applyFont="1" applyBorder="1" applyAlignment="1" applyProtection="1">
      <alignment horizontal="center" vertical="center"/>
      <protection locked="0"/>
    </xf>
    <xf numFmtId="1" fontId="29" fillId="0" borderId="81" xfId="0" applyNumberFormat="1" applyFont="1" applyBorder="1" applyAlignment="1" applyProtection="1">
      <alignment horizontal="center" vertical="center"/>
      <protection locked="0"/>
    </xf>
    <xf numFmtId="1" fontId="29" fillId="0" borderId="99" xfId="0" applyNumberFormat="1" applyFont="1" applyBorder="1" applyAlignment="1" applyProtection="1">
      <alignment horizontal="center" vertical="center"/>
      <protection locked="0"/>
    </xf>
    <xf numFmtId="1" fontId="29" fillId="0" borderId="92" xfId="0" applyNumberFormat="1" applyFont="1" applyBorder="1" applyAlignment="1" applyProtection="1">
      <alignment horizontal="center" vertical="center"/>
      <protection locked="0"/>
    </xf>
    <xf numFmtId="1" fontId="29" fillId="0" borderId="22" xfId="0" applyNumberFormat="1" applyFont="1" applyBorder="1" applyAlignment="1" applyProtection="1">
      <alignment horizontal="center" vertical="center"/>
      <protection locked="0"/>
    </xf>
    <xf numFmtId="1" fontId="29" fillId="0" borderId="93" xfId="0" applyNumberFormat="1" applyFont="1" applyBorder="1" applyAlignment="1" applyProtection="1">
      <alignment horizontal="center" vertical="center"/>
      <protection locked="0"/>
    </xf>
    <xf numFmtId="0" fontId="68" fillId="0" borderId="51" xfId="0" applyFont="1" applyBorder="1" applyAlignment="1">
      <alignment horizontal="center" vertical="center"/>
    </xf>
    <xf numFmtId="0" fontId="68" fillId="0" borderId="22" xfId="0" applyFont="1" applyBorder="1" applyAlignment="1">
      <alignment vertical="center"/>
    </xf>
    <xf numFmtId="0" fontId="68" fillId="0" borderId="22" xfId="0" applyFont="1" applyBorder="1" applyAlignment="1">
      <alignment horizontal="center" vertical="center"/>
    </xf>
    <xf numFmtId="0" fontId="68" fillId="0" borderId="22" xfId="0" applyFont="1" applyBorder="1" applyAlignment="1">
      <alignment vertical="center" wrapText="1"/>
    </xf>
    <xf numFmtId="0" fontId="68" fillId="0" borderId="0" xfId="0" applyFont="1" applyAlignment="1">
      <alignment horizontal="left" vertical="center" wrapText="1"/>
    </xf>
    <xf numFmtId="0" fontId="29" fillId="0" borderId="83" xfId="0" applyFont="1" applyBorder="1" applyAlignment="1">
      <alignment vertical="center" wrapText="1"/>
    </xf>
    <xf numFmtId="0" fontId="29" fillId="0" borderId="83" xfId="0" applyFont="1" applyBorder="1" applyAlignment="1">
      <alignment horizontal="center" vertical="center" wrapText="1"/>
    </xf>
    <xf numFmtId="9" fontId="29" fillId="3" borderId="136" xfId="3" applyFont="1" applyFill="1" applyBorder="1" applyAlignment="1">
      <alignment horizontal="center" vertical="center"/>
    </xf>
    <xf numFmtId="9" fontId="29" fillId="3" borderId="137" xfId="3" applyFont="1" applyFill="1" applyBorder="1" applyAlignment="1">
      <alignment horizontal="center" vertical="center"/>
    </xf>
    <xf numFmtId="9" fontId="29" fillId="0" borderId="62" xfId="0" applyNumberFormat="1" applyFont="1" applyBorder="1" applyAlignment="1">
      <alignment horizontal="center" vertical="center"/>
    </xf>
    <xf numFmtId="9" fontId="29" fillId="0" borderId="137" xfId="0" applyNumberFormat="1" applyFont="1" applyBorder="1" applyAlignment="1">
      <alignment horizontal="center" vertical="center"/>
    </xf>
    <xf numFmtId="9" fontId="29" fillId="3" borderId="47" xfId="3" applyFont="1" applyFill="1" applyBorder="1" applyAlignment="1">
      <alignment horizontal="center" vertical="center"/>
    </xf>
    <xf numFmtId="9" fontId="29" fillId="3" borderId="48" xfId="3" applyFont="1" applyFill="1" applyBorder="1" applyAlignment="1">
      <alignment horizontal="center" vertical="center"/>
    </xf>
    <xf numFmtId="9" fontId="29" fillId="3" borderId="63" xfId="3" applyFont="1" applyFill="1" applyBorder="1" applyAlignment="1">
      <alignment horizontal="center" vertical="center"/>
    </xf>
    <xf numFmtId="2" fontId="58" fillId="0" borderId="0" xfId="3" applyNumberFormat="1" applyFont="1" applyFill="1" applyBorder="1" applyAlignment="1">
      <alignment horizontal="center" vertical="center"/>
    </xf>
    <xf numFmtId="0" fontId="29" fillId="0" borderId="138" xfId="0" applyFont="1" applyBorder="1" applyAlignment="1">
      <alignment vertical="center"/>
    </xf>
    <xf numFmtId="0" fontId="29" fillId="0" borderId="139" xfId="0" applyFont="1" applyBorder="1" applyAlignment="1">
      <alignment vertical="center"/>
    </xf>
    <xf numFmtId="0" fontId="67" fillId="0" borderId="29" xfId="0" applyFont="1" applyBorder="1" applyAlignment="1">
      <alignment horizontal="center" vertical="center"/>
    </xf>
    <xf numFmtId="0" fontId="69" fillId="0" borderId="51" xfId="0" applyFont="1" applyBorder="1" applyAlignment="1">
      <alignment horizontal="center" vertical="center"/>
    </xf>
    <xf numFmtId="0" fontId="30" fillId="0" borderId="140" xfId="1" applyFont="1" applyBorder="1" applyAlignment="1">
      <alignment horizontal="center" vertical="center" wrapText="1"/>
    </xf>
    <xf numFmtId="9" fontId="29" fillId="3" borderId="141" xfId="3" applyFont="1" applyFill="1" applyBorder="1" applyAlignment="1">
      <alignment horizontal="center" vertical="center"/>
    </xf>
    <xf numFmtId="9" fontId="29" fillId="3" borderId="15" xfId="3" applyFont="1" applyFill="1" applyBorder="1" applyAlignment="1">
      <alignment horizontal="center" vertical="center"/>
    </xf>
    <xf numFmtId="9" fontId="29" fillId="0" borderId="15" xfId="0" applyNumberFormat="1" applyFont="1" applyBorder="1" applyAlignment="1">
      <alignment horizontal="center" vertical="center"/>
    </xf>
    <xf numFmtId="9" fontId="29" fillId="3" borderId="24" xfId="3" applyFont="1" applyFill="1" applyBorder="1" applyAlignment="1">
      <alignment horizontal="center" vertical="center"/>
    </xf>
    <xf numFmtId="9" fontId="29" fillId="0" borderId="24" xfId="0" applyNumberFormat="1" applyFont="1" applyBorder="1" applyAlignment="1">
      <alignment horizontal="center" vertical="center"/>
    </xf>
    <xf numFmtId="9" fontId="29" fillId="3" borderId="87" xfId="3" applyFont="1" applyFill="1" applyBorder="1" applyAlignment="1">
      <alignment horizontal="center" vertical="center"/>
    </xf>
    <xf numFmtId="0" fontId="29" fillId="13" borderId="0" xfId="0" applyFont="1" applyFill="1" applyAlignment="1">
      <alignment vertical="center"/>
    </xf>
    <xf numFmtId="0" fontId="29" fillId="13" borderId="0" xfId="0" applyFont="1" applyFill="1" applyAlignment="1">
      <alignment horizontal="center" vertical="center"/>
    </xf>
    <xf numFmtId="2" fontId="31" fillId="3" borderId="39" xfId="3" applyNumberFormat="1" applyFont="1" applyFill="1" applyBorder="1" applyAlignment="1">
      <alignment horizontal="center" vertical="center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68" fillId="0" borderId="4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64" fillId="0" borderId="0" xfId="0" applyFont="1" applyAlignment="1">
      <alignment horizontal="right" vertical="center" wrapText="1"/>
    </xf>
    <xf numFmtId="0" fontId="64" fillId="0" borderId="0" xfId="0" applyFont="1" applyAlignment="1" applyProtection="1">
      <alignment horizontal="right" vertical="center" wrapText="1"/>
      <protection locked="0"/>
    </xf>
    <xf numFmtId="0" fontId="35" fillId="0" borderId="33" xfId="1" applyFont="1" applyBorder="1" applyAlignment="1">
      <alignment horizontal="center" vertical="center" wrapText="1"/>
    </xf>
    <xf numFmtId="0" fontId="35" fillId="0" borderId="110" xfId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94" xfId="1" applyFont="1" applyBorder="1" applyAlignment="1">
      <alignment horizontal="center" vertical="center" wrapText="1"/>
    </xf>
    <xf numFmtId="0" fontId="30" fillId="0" borderId="95" xfId="1" applyFont="1" applyBorder="1" applyAlignment="1">
      <alignment horizontal="center" vertical="center" wrapText="1"/>
    </xf>
    <xf numFmtId="0" fontId="30" fillId="0" borderId="96" xfId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C1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Datos!$C$160</c:f>
              <c:strCache>
                <c:ptCount val="1"/>
                <c:pt idx="0">
                  <c:v>Participación diaria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Datos!$B$161:$B$191</c:f>
              <c:numCache>
                <c:formatCode>[$-C0A]d\-mmm;@</c:formatCode>
                <c:ptCount val="31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  <c:pt idx="7">
                  <c:v>45950</c:v>
                </c:pt>
                <c:pt idx="8">
                  <c:v>45951</c:v>
                </c:pt>
                <c:pt idx="9">
                  <c:v>45952</c:v>
                </c:pt>
                <c:pt idx="10">
                  <c:v>45953</c:v>
                </c:pt>
                <c:pt idx="11">
                  <c:v>45954</c:v>
                </c:pt>
                <c:pt idx="12">
                  <c:v>45955</c:v>
                </c:pt>
                <c:pt idx="13">
                  <c:v>45956</c:v>
                </c:pt>
                <c:pt idx="14">
                  <c:v>45957</c:v>
                </c:pt>
                <c:pt idx="15">
                  <c:v>45958</c:v>
                </c:pt>
                <c:pt idx="16">
                  <c:v>45959</c:v>
                </c:pt>
                <c:pt idx="17">
                  <c:v>45960</c:v>
                </c:pt>
                <c:pt idx="18">
                  <c:v>45961</c:v>
                </c:pt>
                <c:pt idx="19">
                  <c:v>45962</c:v>
                </c:pt>
                <c:pt idx="20">
                  <c:v>45963</c:v>
                </c:pt>
                <c:pt idx="21">
                  <c:v>45964</c:v>
                </c:pt>
                <c:pt idx="22">
                  <c:v>45965</c:v>
                </c:pt>
                <c:pt idx="23">
                  <c:v>45966</c:v>
                </c:pt>
                <c:pt idx="24">
                  <c:v>45967</c:v>
                </c:pt>
                <c:pt idx="25">
                  <c:v>45968</c:v>
                </c:pt>
                <c:pt idx="26">
                  <c:v>45969</c:v>
                </c:pt>
                <c:pt idx="27">
                  <c:v>45970</c:v>
                </c:pt>
                <c:pt idx="28">
                  <c:v>45971</c:v>
                </c:pt>
                <c:pt idx="29">
                  <c:v>45972</c:v>
                </c:pt>
                <c:pt idx="30">
                  <c:v>45973</c:v>
                </c:pt>
              </c:numCache>
            </c:numRef>
          </c:cat>
          <c:val>
            <c:numRef>
              <c:f>Datos!$D$161:$D$191</c:f>
              <c:numCache>
                <c:formatCode>0.00%</c:formatCode>
                <c:ptCount val="31"/>
                <c:pt idx="0">
                  <c:v>0.12</c:v>
                </c:pt>
                <c:pt idx="1">
                  <c:v>7.2727272727272727E-3</c:v>
                </c:pt>
                <c:pt idx="2">
                  <c:v>1.090909090909091E-2</c:v>
                </c:pt>
                <c:pt idx="3">
                  <c:v>1.090909090909091E-2</c:v>
                </c:pt>
                <c:pt idx="4">
                  <c:v>0</c:v>
                </c:pt>
                <c:pt idx="5">
                  <c:v>3.6363636363636364E-3</c:v>
                </c:pt>
                <c:pt idx="6">
                  <c:v>0</c:v>
                </c:pt>
                <c:pt idx="7">
                  <c:v>1.090909090909091E-2</c:v>
                </c:pt>
                <c:pt idx="8">
                  <c:v>3.6363636363636364E-3</c:v>
                </c:pt>
                <c:pt idx="9">
                  <c:v>3.6363636363636364E-3</c:v>
                </c:pt>
                <c:pt idx="10">
                  <c:v>0</c:v>
                </c:pt>
                <c:pt idx="11">
                  <c:v>7.636363636363637E-2</c:v>
                </c:pt>
                <c:pt idx="12">
                  <c:v>7.2727272727272727E-3</c:v>
                </c:pt>
                <c:pt idx="13">
                  <c:v>1.8181818181818181E-2</c:v>
                </c:pt>
                <c:pt idx="14">
                  <c:v>2.181818181818182E-2</c:v>
                </c:pt>
                <c:pt idx="15">
                  <c:v>1.090909090909091E-2</c:v>
                </c:pt>
                <c:pt idx="16">
                  <c:v>7.2727272727272727E-3</c:v>
                </c:pt>
                <c:pt idx="17">
                  <c:v>3.272727272727273E-2</c:v>
                </c:pt>
                <c:pt idx="18">
                  <c:v>3.6363636363636364E-3</c:v>
                </c:pt>
                <c:pt idx="19">
                  <c:v>0</c:v>
                </c:pt>
                <c:pt idx="20">
                  <c:v>3.6363636363636364E-3</c:v>
                </c:pt>
                <c:pt idx="21">
                  <c:v>3.6363636363636364E-3</c:v>
                </c:pt>
                <c:pt idx="22">
                  <c:v>3.6363636363636364E-3</c:v>
                </c:pt>
                <c:pt idx="23">
                  <c:v>3.6363636363636364E-3</c:v>
                </c:pt>
                <c:pt idx="24">
                  <c:v>0</c:v>
                </c:pt>
                <c:pt idx="25">
                  <c:v>0.04</c:v>
                </c:pt>
                <c:pt idx="26">
                  <c:v>0</c:v>
                </c:pt>
                <c:pt idx="27">
                  <c:v>7.2727272727272727E-3</c:v>
                </c:pt>
                <c:pt idx="28">
                  <c:v>0</c:v>
                </c:pt>
                <c:pt idx="29">
                  <c:v>0</c:v>
                </c:pt>
                <c:pt idx="30">
                  <c:v>3.6363636363636364E-3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strRef>
              <c:f>Datos!$E$160</c:f>
              <c:strCache>
                <c:ptCount val="1"/>
                <c:pt idx="0">
                  <c:v>Participación acumulada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Datos!$B$161:$B$191</c:f>
              <c:numCache>
                <c:formatCode>[$-C0A]d\-mmm;@</c:formatCode>
                <c:ptCount val="31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  <c:pt idx="7">
                  <c:v>45950</c:v>
                </c:pt>
                <c:pt idx="8">
                  <c:v>45951</c:v>
                </c:pt>
                <c:pt idx="9">
                  <c:v>45952</c:v>
                </c:pt>
                <c:pt idx="10">
                  <c:v>45953</c:v>
                </c:pt>
                <c:pt idx="11">
                  <c:v>45954</c:v>
                </c:pt>
                <c:pt idx="12">
                  <c:v>45955</c:v>
                </c:pt>
                <c:pt idx="13">
                  <c:v>45956</c:v>
                </c:pt>
                <c:pt idx="14">
                  <c:v>45957</c:v>
                </c:pt>
                <c:pt idx="15">
                  <c:v>45958</c:v>
                </c:pt>
                <c:pt idx="16">
                  <c:v>45959</c:v>
                </c:pt>
                <c:pt idx="17">
                  <c:v>45960</c:v>
                </c:pt>
                <c:pt idx="18">
                  <c:v>45961</c:v>
                </c:pt>
                <c:pt idx="19">
                  <c:v>45962</c:v>
                </c:pt>
                <c:pt idx="20">
                  <c:v>45963</c:v>
                </c:pt>
                <c:pt idx="21">
                  <c:v>45964</c:v>
                </c:pt>
                <c:pt idx="22">
                  <c:v>45965</c:v>
                </c:pt>
                <c:pt idx="23">
                  <c:v>45966</c:v>
                </c:pt>
                <c:pt idx="24">
                  <c:v>45967</c:v>
                </c:pt>
                <c:pt idx="25">
                  <c:v>45968</c:v>
                </c:pt>
                <c:pt idx="26">
                  <c:v>45969</c:v>
                </c:pt>
                <c:pt idx="27">
                  <c:v>45970</c:v>
                </c:pt>
                <c:pt idx="28">
                  <c:v>45971</c:v>
                </c:pt>
                <c:pt idx="29">
                  <c:v>45972</c:v>
                </c:pt>
                <c:pt idx="30">
                  <c:v>45973</c:v>
                </c:pt>
              </c:numCache>
            </c:numRef>
          </c:cat>
          <c:val>
            <c:numRef>
              <c:f>Datos!$F$161:$F$191</c:f>
              <c:numCache>
                <c:formatCode>0.00%</c:formatCode>
                <c:ptCount val="31"/>
                <c:pt idx="0">
                  <c:v>0.12</c:v>
                </c:pt>
                <c:pt idx="1">
                  <c:v>0.12727272727272726</c:v>
                </c:pt>
                <c:pt idx="2">
                  <c:v>0.13818181818181818</c:v>
                </c:pt>
                <c:pt idx="3">
                  <c:v>0.14909090909090908</c:v>
                </c:pt>
                <c:pt idx="4">
                  <c:v>0.14909090909090908</c:v>
                </c:pt>
                <c:pt idx="5">
                  <c:v>0.15272727272727274</c:v>
                </c:pt>
                <c:pt idx="6">
                  <c:v>0.15272727272727274</c:v>
                </c:pt>
                <c:pt idx="7">
                  <c:v>0.16363636363636364</c:v>
                </c:pt>
                <c:pt idx="8">
                  <c:v>0.16727272727272727</c:v>
                </c:pt>
                <c:pt idx="9">
                  <c:v>0.1709090909090909</c:v>
                </c:pt>
                <c:pt idx="10">
                  <c:v>0.1709090909090909</c:v>
                </c:pt>
                <c:pt idx="11">
                  <c:v>0.24727272727272728</c:v>
                </c:pt>
                <c:pt idx="12">
                  <c:v>0.25454545454545452</c:v>
                </c:pt>
                <c:pt idx="13">
                  <c:v>0.27272727272727271</c:v>
                </c:pt>
                <c:pt idx="14">
                  <c:v>0.29454545454545455</c:v>
                </c:pt>
                <c:pt idx="15">
                  <c:v>0.30545454545454548</c:v>
                </c:pt>
                <c:pt idx="16">
                  <c:v>0.31272727272727274</c:v>
                </c:pt>
                <c:pt idx="17">
                  <c:v>0.34545454545454546</c:v>
                </c:pt>
                <c:pt idx="18">
                  <c:v>0.34909090909090912</c:v>
                </c:pt>
                <c:pt idx="19">
                  <c:v>0.34909090909090912</c:v>
                </c:pt>
                <c:pt idx="20">
                  <c:v>0.35272727272727272</c:v>
                </c:pt>
                <c:pt idx="21">
                  <c:v>0.35636363636363638</c:v>
                </c:pt>
                <c:pt idx="22">
                  <c:v>0.36</c:v>
                </c:pt>
                <c:pt idx="23">
                  <c:v>0.36363636363636365</c:v>
                </c:pt>
                <c:pt idx="24">
                  <c:v>0.36363636363636365</c:v>
                </c:pt>
                <c:pt idx="25">
                  <c:v>0.40363636363636363</c:v>
                </c:pt>
                <c:pt idx="26">
                  <c:v>0.40363636363636363</c:v>
                </c:pt>
                <c:pt idx="27">
                  <c:v>0.41090909090909089</c:v>
                </c:pt>
                <c:pt idx="28">
                  <c:v>0.41090909090909089</c:v>
                </c:pt>
                <c:pt idx="29">
                  <c:v>0.41090909090909089</c:v>
                </c:pt>
                <c:pt idx="30">
                  <c:v>0.41454545454545455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Resumo!$AI$11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Resumo!$Q$13:$Z$13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Grao de satisfacción
2024/25
-IPD19 ACSUG-</c:v>
                </c:pt>
              </c:strCache>
            </c:strRef>
          </c:cat>
          <c:val>
            <c:numRef>
              <c:f>Resumo!$Q$55:$Z$55</c:f>
              <c:numCache>
                <c:formatCode>0.00</c:formatCode>
                <c:ptCount val="10"/>
                <c:pt idx="0">
                  <c:v>3.49</c:v>
                </c:pt>
                <c:pt idx="1">
                  <c:v>3.4947771710347668</c:v>
                </c:pt>
                <c:pt idx="2">
                  <c:v>3.76</c:v>
                </c:pt>
                <c:pt idx="3">
                  <c:v>3.85</c:v>
                </c:pt>
                <c:pt idx="4">
                  <c:v>3.89</c:v>
                </c:pt>
                <c:pt idx="5">
                  <c:v>3.9746031746031747</c:v>
                </c:pt>
                <c:pt idx="6">
                  <c:v>3.9700078926598263</c:v>
                </c:pt>
                <c:pt idx="7">
                  <c:v>3.8621966269025094</c:v>
                </c:pt>
                <c:pt idx="8">
                  <c:v>3.9255707762557077</c:v>
                </c:pt>
                <c:pt idx="9">
                  <c:v>3.9645756457564576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Resumo!$O$57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Resumo!$Q$13:$Z$13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Grao de satisfacción
2024/25
-IPD19 ACSUG-</c:v>
                </c:pt>
              </c:strCache>
            </c:strRef>
          </c:cat>
          <c:val>
            <c:numRef>
              <c:f>Resumo!$P$57:$Y$57</c:f>
              <c:numCache>
                <c:formatCode>0.00</c:formatCode>
                <c:ptCount val="10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  <c:pt idx="8">
                  <c:v>3.9</c:v>
                </c:pt>
                <c:pt idx="9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3º ano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Resumo!$AI$11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rgbClr val="C1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Datos!$EK$51:$EL$51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Datos!$EK$52:$EL$52</c:f>
              <c:numCache>
                <c:formatCode>0.00</c:formatCode>
                <c:ptCount val="2"/>
                <c:pt idx="0">
                  <c:v>3.8632181627440247</c:v>
                </c:pt>
                <c:pt idx="1">
                  <c:v>3.8652091906721533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EB7-8EA2-09866F88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3º ano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8217052097939812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Datos!$L$164</c:f>
              <c:strCache>
                <c:ptCount val="1"/>
                <c:pt idx="0">
                  <c:v>PROMEDIOS UNIVERSIDADE POR RAMAS DE COÑECEMENTO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Datos!$K$165:$K$169</c:f>
              <c:strCache>
                <c:ptCount val="5"/>
                <c:pt idx="0">
                  <c:v>Artes e Humanidades (AH)</c:v>
                </c:pt>
                <c:pt idx="1">
                  <c:v>Ciencias (C)</c:v>
                </c:pt>
                <c:pt idx="2">
                  <c:v>Ciencias da Saúde (CS)</c:v>
                </c:pt>
                <c:pt idx="3">
                  <c:v>Ciencias Sociais e Xurídicas (CSX)</c:v>
                </c:pt>
                <c:pt idx="4">
                  <c:v>Enxeñaría e Arquitectura (EA)</c:v>
                </c:pt>
              </c:strCache>
            </c:strRef>
          </c:cat>
          <c:val>
            <c:numRef>
              <c:f>Datos!$L$165:$L$169</c:f>
              <c:numCache>
                <c:formatCode>0.00</c:formatCode>
                <c:ptCount val="5"/>
                <c:pt idx="0">
                  <c:v>4.0199999999999996</c:v>
                </c:pt>
                <c:pt idx="1">
                  <c:v>3.88</c:v>
                </c:pt>
                <c:pt idx="2">
                  <c:v>2.71</c:v>
                </c:pt>
                <c:pt idx="3">
                  <c:v>4.2</c:v>
                </c:pt>
                <c:pt idx="4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5-40DD-9FDF-6EE2C069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Resumo!$O$70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Resumo!$O$71:$O$75</c:f>
              <c:numCache>
                <c:formatCode>0.00</c:formatCode>
                <c:ptCount val="5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5-40DD-9FDF-6EE2C069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por</a:t>
                </a:r>
                <a:r>
                  <a:rPr lang="en-US" sz="2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rama de coñecemento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3º ano</a:t>
                </a:r>
                <a:endParaRPr lang="en-US" sz="20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4150130470908424"/>
          <c:h val="0.65370493925100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12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Datos!$G$170:$G$190</c:f>
              <c:strCache>
                <c:ptCount val="21"/>
                <c:pt idx="0">
                  <c:v>Española</c:v>
                </c:pt>
                <c:pt idx="1">
                  <c:v>Portuguesa</c:v>
                </c:pt>
                <c:pt idx="2">
                  <c:v>Alxeriana</c:v>
                </c:pt>
                <c:pt idx="3">
                  <c:v>Chilena</c:v>
                </c:pt>
                <c:pt idx="4">
                  <c:v>Colombiana</c:v>
                </c:pt>
                <c:pt idx="5">
                  <c:v>Brasileira</c:v>
                </c:pt>
                <c:pt idx="6">
                  <c:v>Chinesa</c:v>
                </c:pt>
                <c:pt idx="7">
                  <c:v>Paquistaní</c:v>
                </c:pt>
                <c:pt idx="8">
                  <c:v>Cubana</c:v>
                </c:pt>
                <c:pt idx="9">
                  <c:v>Hindú</c:v>
                </c:pt>
                <c:pt idx="10">
                  <c:v>Ecuatoriana</c:v>
                </c:pt>
                <c:pt idx="11">
                  <c:v>Italiana</c:v>
                </c:pt>
                <c:pt idx="12">
                  <c:v>Angolana</c:v>
                </c:pt>
                <c:pt idx="13">
                  <c:v>Británica</c:v>
                </c:pt>
                <c:pt idx="14">
                  <c:v>Exipcia</c:v>
                </c:pt>
                <c:pt idx="15">
                  <c:v>Francesa</c:v>
                </c:pt>
                <c:pt idx="16">
                  <c:v>Iraquí</c:v>
                </c:pt>
                <c:pt idx="17">
                  <c:v>Mexicana</c:v>
                </c:pt>
                <c:pt idx="18">
                  <c:v>Rusa</c:v>
                </c:pt>
                <c:pt idx="19">
                  <c:v>Uruguaia</c:v>
                </c:pt>
                <c:pt idx="20">
                  <c:v>NS/NC</c:v>
                </c:pt>
              </c:strCache>
            </c:strRef>
          </c:cat>
          <c:val>
            <c:numRef>
              <c:f>Datos!$H$170:$H$190</c:f>
              <c:numCache>
                <c:formatCode>0.0%</c:formatCode>
                <c:ptCount val="21"/>
                <c:pt idx="0">
                  <c:v>0.52066115702479343</c:v>
                </c:pt>
                <c:pt idx="1">
                  <c:v>0.20661157024793389</c:v>
                </c:pt>
                <c:pt idx="2">
                  <c:v>3.3057851239669422E-2</c:v>
                </c:pt>
                <c:pt idx="3">
                  <c:v>3.3057851239669422E-2</c:v>
                </c:pt>
                <c:pt idx="4">
                  <c:v>2.4793388429752067E-2</c:v>
                </c:pt>
                <c:pt idx="5">
                  <c:v>1.6528925619834711E-2</c:v>
                </c:pt>
                <c:pt idx="6">
                  <c:v>1.6528925619834711E-2</c:v>
                </c:pt>
                <c:pt idx="7">
                  <c:v>1.6528925619834711E-2</c:v>
                </c:pt>
                <c:pt idx="8">
                  <c:v>8.2644628099173556E-3</c:v>
                </c:pt>
                <c:pt idx="9">
                  <c:v>8.2644628099173556E-3</c:v>
                </c:pt>
                <c:pt idx="10">
                  <c:v>8.2644628099173556E-3</c:v>
                </c:pt>
                <c:pt idx="11">
                  <c:v>8.2644628099173556E-3</c:v>
                </c:pt>
                <c:pt idx="12">
                  <c:v>8.2644628099173556E-3</c:v>
                </c:pt>
                <c:pt idx="13">
                  <c:v>8.2644628099173556E-3</c:v>
                </c:pt>
                <c:pt idx="14">
                  <c:v>8.2644628099173556E-3</c:v>
                </c:pt>
                <c:pt idx="15">
                  <c:v>8.2644628099173556E-3</c:v>
                </c:pt>
                <c:pt idx="16">
                  <c:v>8.2644628099173556E-3</c:v>
                </c:pt>
                <c:pt idx="17">
                  <c:v>8.2644628099173556E-3</c:v>
                </c:pt>
                <c:pt idx="18">
                  <c:v>8.2644628099173556E-3</c:v>
                </c:pt>
                <c:pt idx="19">
                  <c:v>8.2644628099173556E-3</c:v>
                </c:pt>
                <c:pt idx="20">
                  <c:v>3.3057851239669422E-2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532-904B-2A25CCC6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tx>
            <c:strRef>
              <c:f>Datos!$I$169</c:f>
              <c:strCache>
                <c:ptCount val="1"/>
                <c:pt idx="0">
                  <c:v>Dedicación maioritaria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AB-42A6-B18E-12C76D4B78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AB-42A6-B18E-12C76D4B78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AB-42A6-B18E-12C76D4B787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Datos!$I$170:$I$172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Datos!$J$170:$J$172</c:f>
              <c:numCache>
                <c:formatCode>0.0%</c:formatCode>
                <c:ptCount val="3"/>
                <c:pt idx="0">
                  <c:v>0.61157024793388426</c:v>
                </c:pt>
                <c:pt idx="1">
                  <c:v>0.36363636363636365</c:v>
                </c:pt>
                <c:pt idx="2">
                  <c:v>2.4793388429752067E-2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2A6-B18E-12C76D4B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Datos!$I$173</c:f>
              <c:strCache>
                <c:ptCount val="1"/>
                <c:pt idx="0">
                  <c:v>Dispón de bolsa ou contrato para realizar os estudos?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D-4155-B73C-B0E71EE915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D-4155-B73C-B0E71EE915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D-4155-B73C-B0E71EE915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Datos!$I$174:$I$176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Datos!$J$174:$J$176</c:f>
              <c:numCache>
                <c:formatCode>0.0%</c:formatCode>
                <c:ptCount val="3"/>
                <c:pt idx="0">
                  <c:v>0.35537190082644626</c:v>
                </c:pt>
                <c:pt idx="1">
                  <c:v>0.61157024793388426</c:v>
                </c:pt>
                <c:pt idx="2">
                  <c:v>3.3057851239669422E-2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D-4155-B73C-B0E71EE9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5935359095413"/>
          <c:y val="0.34828594545688857"/>
          <c:w val="0.13638243447307111"/>
          <c:h val="0.3871519974531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Datos!$G$160:$G$161</c:f>
              <c:strCache>
                <c:ptCount val="2"/>
                <c:pt idx="0">
                  <c:v>Idioma empregado</c:v>
                </c:pt>
                <c:pt idx="1">
                  <c:v>gl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5-441A-8672-6D68786017D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5-441A-8672-6D68786017D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5-441A-8672-6D68786017D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Datos!$G$161:$G$163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Datos!$H$161:$H$163</c:f>
              <c:numCache>
                <c:formatCode>0.0%</c:formatCode>
                <c:ptCount val="3"/>
                <c:pt idx="0">
                  <c:v>0.92561983471074383</c:v>
                </c:pt>
                <c:pt idx="1">
                  <c:v>3.3057851239669422E-2</c:v>
                </c:pt>
                <c:pt idx="2">
                  <c:v>4.1322314049586778E-2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5-441A-8672-6D687860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Datos!$G$164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6-4BD1-BD83-DCB6DE738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6-4BD1-BD83-DCB6DE7386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6-4BD1-BD83-DCB6DE73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Datos!$G$165:$G$167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Datos!$H$165:$H$167</c:f>
              <c:numCache>
                <c:formatCode>0.0%</c:formatCode>
                <c:ptCount val="3"/>
                <c:pt idx="0">
                  <c:v>0.46280991735537191</c:v>
                </c:pt>
                <c:pt idx="1">
                  <c:v>0.53719008264462809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F6-4BD1-BD83-DCB6DE7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35213269081639E-2"/>
          <c:y val="0.12288202978976603"/>
          <c:w val="0.94471121229386301"/>
          <c:h val="0.67388258031447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Resumo!$N$70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69-417E-84B3-5BEE23D3471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69-417E-84B3-5BEE23D3471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69-417E-84B3-5BEE23D3471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69-417E-84B3-5BEE23D3471E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69-417E-84B3-5BEE23D3471E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69-417E-84B3-5BEE23D34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Resumo!$D$71:$D$101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Resumo!$N$71:$N$101</c:f>
              <c:numCache>
                <c:formatCode>0.00</c:formatCode>
                <c:ptCount val="31"/>
                <c:pt idx="0">
                  <c:v>4</c:v>
                </c:pt>
                <c:pt idx="1">
                  <c:v>3.6974789915966388</c:v>
                </c:pt>
                <c:pt idx="2">
                  <c:v>3.6890756302521011</c:v>
                </c:pt>
                <c:pt idx="3">
                  <c:v>3.4741379310344827</c:v>
                </c:pt>
                <c:pt idx="4">
                  <c:v>3.3421052631578947</c:v>
                </c:pt>
                <c:pt idx="5">
                  <c:v>3.0973451327433628</c:v>
                </c:pt>
                <c:pt idx="6">
                  <c:v>3.5569800569800569</c:v>
                </c:pt>
                <c:pt idx="7">
                  <c:v>4.3947368421052628</c:v>
                </c:pt>
                <c:pt idx="8">
                  <c:v>3.53125</c:v>
                </c:pt>
                <c:pt idx="9">
                  <c:v>3.6517857142857144</c:v>
                </c:pt>
                <c:pt idx="10">
                  <c:v>3.7168141592920354</c:v>
                </c:pt>
                <c:pt idx="11">
                  <c:v>3.8367816091954023</c:v>
                </c:pt>
                <c:pt idx="12">
                  <c:v>4.3130434782608695</c:v>
                </c:pt>
                <c:pt idx="13">
                  <c:v>4.339130434782609</c:v>
                </c:pt>
                <c:pt idx="14">
                  <c:v>4.4482758620689653</c:v>
                </c:pt>
                <c:pt idx="15">
                  <c:v>4.389380530973451</c:v>
                </c:pt>
                <c:pt idx="16">
                  <c:v>3.9911504424778763</c:v>
                </c:pt>
                <c:pt idx="17">
                  <c:v>4.2972027972027975</c:v>
                </c:pt>
                <c:pt idx="18">
                  <c:v>4.2300884955752212</c:v>
                </c:pt>
                <c:pt idx="19">
                  <c:v>4</c:v>
                </c:pt>
                <c:pt idx="20">
                  <c:v>4.1220657276995309</c:v>
                </c:pt>
                <c:pt idx="21">
                  <c:v>4.3652173913043475</c:v>
                </c:pt>
                <c:pt idx="22">
                  <c:v>4.1491228070175437</c:v>
                </c:pt>
                <c:pt idx="23">
                  <c:v>3.6782608695652175</c:v>
                </c:pt>
                <c:pt idx="24">
                  <c:v>4.418181818181818</c:v>
                </c:pt>
                <c:pt idx="25">
                  <c:v>3.7476635514018692</c:v>
                </c:pt>
                <c:pt idx="26">
                  <c:v>4.4587155963302756</c:v>
                </c:pt>
                <c:pt idx="27">
                  <c:v>4.1358208955223876</c:v>
                </c:pt>
                <c:pt idx="28">
                  <c:v>3.9915254237288136</c:v>
                </c:pt>
                <c:pt idx="29">
                  <c:v>4.4615384615384617</c:v>
                </c:pt>
                <c:pt idx="30">
                  <c:v>3.9915254237288136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FE6-BCC8-1E6C47B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031496"/>
        <c:axId val="409032672"/>
        <c:extLst/>
      </c:barChart>
      <c:lineChart>
        <c:grouping val="stacked"/>
        <c:varyColors val="0"/>
        <c:ser>
          <c:idx val="0"/>
          <c:order val="1"/>
          <c:tx>
            <c:strRef>
              <c:f>Resumo!$O$70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Resumo!$D$71:$D$101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Resumo!$O$71:$O$101</c:f>
              <c:numCache>
                <c:formatCode>0.00</c:formatCode>
                <c:ptCount val="31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2-4CD4-BB7B-9874FD75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31496"/>
        <c:axId val="409032672"/>
      </c:lineChart>
      <c:catAx>
        <c:axId val="40903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032672"/>
        <c:crosses val="autoZero"/>
        <c:auto val="1"/>
        <c:lblAlgn val="ctr"/>
        <c:lblOffset val="100"/>
        <c:noMultiLvlLbl val="0"/>
      </c:catAx>
      <c:valAx>
        <c:axId val="4090326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 por pregunta e sección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3º ano</a:t>
                </a:r>
              </a:p>
            </c:rich>
          </c:tx>
          <c:layout>
            <c:manualLayout>
              <c:xMode val="edge"/>
              <c:yMode val="edge"/>
              <c:x val="0.41485486857807491"/>
              <c:y val="5.09470176409319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090314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Resumo!$P$13</c:f>
              <c:strCache>
                <c:ptCount val="1"/>
                <c:pt idx="0">
                  <c:v>Taxa de
Participación (%)
-IPD19 ACSUG-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(Resumo!$E$13:$M$13,Resumo!$O$12)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(Resumo!$E$55:$M$55,Resumo!$P$55)</c:f>
              <c:numCache>
                <c:formatCode>0.00%</c:formatCode>
                <c:ptCount val="10"/>
                <c:pt idx="0">
                  <c:v>0.44126984126984126</c:v>
                </c:pt>
                <c:pt idx="1">
                  <c:v>0.4732142857142857</c:v>
                </c:pt>
                <c:pt idx="2">
                  <c:v>0.42574257425742573</c:v>
                </c:pt>
                <c:pt idx="3">
                  <c:v>0.45384615384615384</c:v>
                </c:pt>
                <c:pt idx="4">
                  <c:v>0.50367647058823528</c:v>
                </c:pt>
                <c:pt idx="5">
                  <c:v>0.49751243781094528</c:v>
                </c:pt>
                <c:pt idx="6">
                  <c:v>0.43775100401606426</c:v>
                </c:pt>
                <c:pt idx="7">
                  <c:v>0.46502057613168724</c:v>
                </c:pt>
                <c:pt idx="8">
                  <c:v>0.41056910569105692</c:v>
                </c:pt>
                <c:pt idx="9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9AD-9084-FE9C948B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  <a:p>
                <a:pPr>
                  <a:defRPr sz="2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3º ano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054636913416528"/>
          <c:y val="0.89117373754331397"/>
          <c:w val="0.80679487972986286"/>
          <c:h val="6.9408512450003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Resultados de satisfacción por temáticas</a:t>
            </a:r>
          </a:p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</a:p>
        </c:rich>
      </c:tx>
      <c:layout>
        <c:manualLayout>
          <c:xMode val="edge"/>
          <c:yMode val="edge"/>
          <c:x val="0.45398859068835107"/>
          <c:y val="2.722168357910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667701661608513"/>
          <c:y val="0.16372282891676676"/>
          <c:w val="0.51029999825245298"/>
          <c:h val="0.70773723669194766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Resumo!$E$70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Resumo!$E$71:$E$102</c:f>
              <c:numCache>
                <c:formatCode>0.00</c:formatCode>
                <c:ptCount val="32"/>
                <c:pt idx="0">
                  <c:v>3.6115702479338845</c:v>
                </c:pt>
                <c:pt idx="1">
                  <c:v>3.1833333333333331</c:v>
                </c:pt>
                <c:pt idx="2">
                  <c:v>3.0782608695652174</c:v>
                </c:pt>
                <c:pt idx="3">
                  <c:v>3.5299145299145298</c:v>
                </c:pt>
                <c:pt idx="4">
                  <c:v>1.9152542372881356</c:v>
                </c:pt>
                <c:pt idx="5">
                  <c:v>1.6728971962616823</c:v>
                </c:pt>
                <c:pt idx="6">
                  <c:v>2.83</c:v>
                </c:pt>
                <c:pt idx="7">
                  <c:v>3.5245901639344264</c:v>
                </c:pt>
                <c:pt idx="8">
                  <c:v>2.415929203539823</c:v>
                </c:pt>
                <c:pt idx="9">
                  <c:v>3.0584039548022597</c:v>
                </c:pt>
                <c:pt idx="10">
                  <c:v>3.4102564102564101</c:v>
                </c:pt>
                <c:pt idx="11">
                  <c:v>3.09</c:v>
                </c:pt>
                <c:pt idx="12">
                  <c:v>4.0168067226890756</c:v>
                </c:pt>
                <c:pt idx="13">
                  <c:v>4.3805309734513278</c:v>
                </c:pt>
                <c:pt idx="14">
                  <c:v>4.4237288135593218</c:v>
                </c:pt>
                <c:pt idx="15">
                  <c:v>4.268817204301075</c:v>
                </c:pt>
                <c:pt idx="16">
                  <c:v>3.4285752323135501</c:v>
                </c:pt>
                <c:pt idx="17">
                  <c:v>3.91</c:v>
                </c:pt>
                <c:pt idx="18">
                  <c:v>3.79</c:v>
                </c:pt>
                <c:pt idx="19">
                  <c:v>3.91</c:v>
                </c:pt>
                <c:pt idx="20">
                  <c:v>3.85</c:v>
                </c:pt>
                <c:pt idx="21">
                  <c:v>4.2413793103448274</c:v>
                </c:pt>
                <c:pt idx="22">
                  <c:v>4</c:v>
                </c:pt>
                <c:pt idx="23">
                  <c:v>3.2857142857142856</c:v>
                </c:pt>
                <c:pt idx="24">
                  <c:v>4.0442477876106198</c:v>
                </c:pt>
                <c:pt idx="25">
                  <c:v>3.32</c:v>
                </c:pt>
                <c:pt idx="26">
                  <c:v>3.84</c:v>
                </c:pt>
                <c:pt idx="27">
                  <c:v>3.79</c:v>
                </c:pt>
                <c:pt idx="28">
                  <c:v>3.6068376068376069</c:v>
                </c:pt>
                <c:pt idx="29">
                  <c:v>3.9702970297029703</c:v>
                </c:pt>
                <c:pt idx="30">
                  <c:v>3.79</c:v>
                </c:pt>
                <c:pt idx="31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78F-BA62-183B66164437}"/>
            </c:ext>
          </c:extLst>
        </c:ser>
        <c:ser>
          <c:idx val="1"/>
          <c:order val="1"/>
          <c:tx>
            <c:strRef>
              <c:f>Resumo!$F$70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Resumo!$F$71:$F$102</c:f>
              <c:numCache>
                <c:formatCode>0.00</c:formatCode>
                <c:ptCount val="32"/>
                <c:pt idx="0">
                  <c:v>3.5686274509803924</c:v>
                </c:pt>
                <c:pt idx="1">
                  <c:v>3.0490196078431371</c:v>
                </c:pt>
                <c:pt idx="2">
                  <c:v>2.989795918367347</c:v>
                </c:pt>
                <c:pt idx="3">
                  <c:v>3.7628865979381443</c:v>
                </c:pt>
                <c:pt idx="4">
                  <c:v>2.375</c:v>
                </c:pt>
                <c:pt idx="5">
                  <c:v>1.6896551724137931</c:v>
                </c:pt>
                <c:pt idx="6">
                  <c:v>2.91</c:v>
                </c:pt>
                <c:pt idx="7">
                  <c:v>3.676190476190476</c:v>
                </c:pt>
                <c:pt idx="8">
                  <c:v>2.4623655913978495</c:v>
                </c:pt>
                <c:pt idx="9">
                  <c:v>3.1161781179985066</c:v>
                </c:pt>
                <c:pt idx="10">
                  <c:v>3.2647058823529411</c:v>
                </c:pt>
                <c:pt idx="11">
                  <c:v>3.13</c:v>
                </c:pt>
                <c:pt idx="12">
                  <c:v>3.9514563106796117</c:v>
                </c:pt>
                <c:pt idx="13">
                  <c:v>4.3191489361702127</c:v>
                </c:pt>
                <c:pt idx="14">
                  <c:v>4.3461538461538458</c:v>
                </c:pt>
                <c:pt idx="15">
                  <c:v>4.33</c:v>
                </c:pt>
                <c:pt idx="16">
                  <c:v>3.471388028895769</c:v>
                </c:pt>
                <c:pt idx="17">
                  <c:v>3.91</c:v>
                </c:pt>
                <c:pt idx="18">
                  <c:v>3.7142857142857144</c:v>
                </c:pt>
                <c:pt idx="19">
                  <c:v>3.6979166666666665</c:v>
                </c:pt>
                <c:pt idx="20" formatCode="General">
                  <c:v>3.83</c:v>
                </c:pt>
                <c:pt idx="21">
                  <c:v>4.1553398058252426</c:v>
                </c:pt>
                <c:pt idx="22">
                  <c:v>3.9238095238095236</c:v>
                </c:pt>
                <c:pt idx="23">
                  <c:v>3.3465346534653464</c:v>
                </c:pt>
                <c:pt idx="24">
                  <c:v>4.2765957446808507</c:v>
                </c:pt>
                <c:pt idx="25">
                  <c:v>3.1904761904761907</c:v>
                </c:pt>
                <c:pt idx="26">
                  <c:v>4.1162790697674421</c:v>
                </c:pt>
                <c:pt idx="27">
                  <c:v>3.83</c:v>
                </c:pt>
                <c:pt idx="28">
                  <c:v>3.5242718446601944</c:v>
                </c:pt>
                <c:pt idx="29">
                  <c:v>4.0804597701149428</c:v>
                </c:pt>
                <c:pt idx="30">
                  <c:v>3.83</c:v>
                </c:pt>
                <c:pt idx="31">
                  <c:v>3.4947771710347668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F-478F-BA62-183B66164437}"/>
            </c:ext>
          </c:extLst>
        </c:ser>
        <c:ser>
          <c:idx val="2"/>
          <c:order val="2"/>
          <c:tx>
            <c:strRef>
              <c:f>Resumo!$G$70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Resumo!$G$71:$G$102</c:f>
              <c:numCache>
                <c:formatCode>0.00</c:formatCode>
                <c:ptCount val="32"/>
                <c:pt idx="0">
                  <c:v>3.7183098591549295</c:v>
                </c:pt>
                <c:pt idx="1">
                  <c:v>3.528169014084507</c:v>
                </c:pt>
                <c:pt idx="2">
                  <c:v>3.6971830985915495</c:v>
                </c:pt>
                <c:pt idx="3">
                  <c:v>3.59375</c:v>
                </c:pt>
                <c:pt idx="4">
                  <c:v>2.2913385826771653</c:v>
                </c:pt>
                <c:pt idx="5">
                  <c:v>1.9043478260869566</c:v>
                </c:pt>
                <c:pt idx="6">
                  <c:v>3.12</c:v>
                </c:pt>
                <c:pt idx="7">
                  <c:v>3.8865248226950353</c:v>
                </c:pt>
                <c:pt idx="8">
                  <c:v>3.0458015267175571</c:v>
                </c:pt>
                <c:pt idx="9">
                  <c:v>3.6099290780141846</c:v>
                </c:pt>
                <c:pt idx="10">
                  <c:v>3.645390070921986</c:v>
                </c:pt>
                <c:pt idx="11">
                  <c:v>3.56</c:v>
                </c:pt>
                <c:pt idx="12">
                  <c:v>4.0359712230215825</c:v>
                </c:pt>
                <c:pt idx="13">
                  <c:v>4.5035971223021587</c:v>
                </c:pt>
                <c:pt idx="14">
                  <c:v>4.4676258992805753</c:v>
                </c:pt>
                <c:pt idx="15">
                  <c:v>4.163636363636364</c:v>
                </c:pt>
                <c:pt idx="16">
                  <c:v>3.8489208633093526</c:v>
                </c:pt>
                <c:pt idx="17">
                  <c:v>4.0999999999999996</c:v>
                </c:pt>
                <c:pt idx="18">
                  <c:v>3.949640287769784</c:v>
                </c:pt>
                <c:pt idx="19">
                  <c:v>4.1811594202898554</c:v>
                </c:pt>
                <c:pt idx="20" formatCode="General">
                  <c:v>4.07</c:v>
                </c:pt>
                <c:pt idx="21">
                  <c:v>4.1870503597122299</c:v>
                </c:pt>
                <c:pt idx="22">
                  <c:v>4.1294964028776979</c:v>
                </c:pt>
                <c:pt idx="23">
                  <c:v>3.97</c:v>
                </c:pt>
                <c:pt idx="24">
                  <c:v>4.419354838709677</c:v>
                </c:pt>
                <c:pt idx="25">
                  <c:v>3.2476190476190476</c:v>
                </c:pt>
                <c:pt idx="26">
                  <c:v>4.0666666666666664</c:v>
                </c:pt>
                <c:pt idx="27">
                  <c:v>3.97</c:v>
                </c:pt>
                <c:pt idx="28">
                  <c:v>3.8201438848920861</c:v>
                </c:pt>
                <c:pt idx="29">
                  <c:v>4.2068965517241379</c:v>
                </c:pt>
                <c:pt idx="30">
                  <c:v>3.97</c:v>
                </c:pt>
                <c:pt idx="31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F-478F-BA62-183B66164437}"/>
            </c:ext>
          </c:extLst>
        </c:ser>
        <c:ser>
          <c:idx val="3"/>
          <c:order val="3"/>
          <c:tx>
            <c:strRef>
              <c:f>Resumo!$H$70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Resumo!$H$71:$H$102</c:f>
              <c:numCache>
                <c:formatCode>0.00</c:formatCode>
                <c:ptCount val="32"/>
                <c:pt idx="0">
                  <c:v>3.7807017543859649</c:v>
                </c:pt>
                <c:pt idx="1">
                  <c:v>3.6160714285714284</c:v>
                </c:pt>
                <c:pt idx="2">
                  <c:v>3.6203703703703702</c:v>
                </c:pt>
                <c:pt idx="3">
                  <c:v>3.6296296296296298</c:v>
                </c:pt>
                <c:pt idx="4">
                  <c:v>2.4054054054054053</c:v>
                </c:pt>
                <c:pt idx="5">
                  <c:v>1.854368932038835</c:v>
                </c:pt>
                <c:pt idx="6">
                  <c:v>3.15</c:v>
                </c:pt>
                <c:pt idx="7">
                  <c:v>4.3157894736842106</c:v>
                </c:pt>
                <c:pt idx="8">
                  <c:v>2.9819819819819822</c:v>
                </c:pt>
                <c:pt idx="9">
                  <c:v>3.8918918918918921</c:v>
                </c:pt>
                <c:pt idx="10">
                  <c:v>4.0884955752212386</c:v>
                </c:pt>
                <c:pt idx="11">
                  <c:v>3.83</c:v>
                </c:pt>
                <c:pt idx="12">
                  <c:v>4.2336448598130838</c:v>
                </c:pt>
                <c:pt idx="13">
                  <c:v>4.4854368932038833</c:v>
                </c:pt>
                <c:pt idx="14">
                  <c:v>4.5277777777777777</c:v>
                </c:pt>
                <c:pt idx="15">
                  <c:v>4.17</c:v>
                </c:pt>
                <c:pt idx="16">
                  <c:v>3.8446967751874297</c:v>
                </c:pt>
                <c:pt idx="17">
                  <c:v>4.17</c:v>
                </c:pt>
                <c:pt idx="18">
                  <c:v>4.0392156862745097</c:v>
                </c:pt>
                <c:pt idx="19">
                  <c:v>4.1702127659574471</c:v>
                </c:pt>
                <c:pt idx="20" formatCode="General">
                  <c:v>4.0999999999999996</c:v>
                </c:pt>
                <c:pt idx="21">
                  <c:v>4.2972972972972974</c:v>
                </c:pt>
                <c:pt idx="22">
                  <c:v>4.209090909090909</c:v>
                </c:pt>
                <c:pt idx="23">
                  <c:v>3.5094339622641511</c:v>
                </c:pt>
                <c:pt idx="24">
                  <c:v>4.0370370370370372</c:v>
                </c:pt>
                <c:pt idx="25">
                  <c:v>3.4</c:v>
                </c:pt>
                <c:pt idx="26">
                  <c:v>4.375</c:v>
                </c:pt>
                <c:pt idx="27">
                  <c:v>4</c:v>
                </c:pt>
                <c:pt idx="28">
                  <c:v>3.9210526315789473</c:v>
                </c:pt>
                <c:pt idx="29">
                  <c:v>4.2244897959183669</c:v>
                </c:pt>
                <c:pt idx="30">
                  <c:v>4</c:v>
                </c:pt>
                <c:pt idx="31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F-478F-BA62-183B66164437}"/>
            </c:ext>
          </c:extLst>
        </c:ser>
        <c:ser>
          <c:idx val="6"/>
          <c:order val="4"/>
          <c:tx>
            <c:strRef>
              <c:f>Resumo!$I$70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Resumo!$I$71:$I$102</c:f>
              <c:numCache>
                <c:formatCode>0.00</c:formatCode>
                <c:ptCount val="32"/>
                <c:pt idx="0">
                  <c:v>4.0188679245283021</c:v>
                </c:pt>
                <c:pt idx="1">
                  <c:v>3.8773584905660377</c:v>
                </c:pt>
                <c:pt idx="2">
                  <c:v>3.7452830188679247</c:v>
                </c:pt>
                <c:pt idx="3">
                  <c:v>3.393939393939394</c:v>
                </c:pt>
                <c:pt idx="4">
                  <c:v>2.2698412698412698</c:v>
                </c:pt>
                <c:pt idx="5">
                  <c:v>1.9830508474576272</c:v>
                </c:pt>
                <c:pt idx="6">
                  <c:v>3.21</c:v>
                </c:pt>
                <c:pt idx="7">
                  <c:v>4.2307692307692308</c:v>
                </c:pt>
                <c:pt idx="8">
                  <c:v>2.7851239669421486</c:v>
                </c:pt>
                <c:pt idx="9">
                  <c:v>4.0480769230769234</c:v>
                </c:pt>
                <c:pt idx="10">
                  <c:v>4.1923076923076925</c:v>
                </c:pt>
                <c:pt idx="11">
                  <c:v>3.86</c:v>
                </c:pt>
                <c:pt idx="12">
                  <c:v>4.4059405940594063</c:v>
                </c:pt>
                <c:pt idx="13">
                  <c:v>4.4950495049504955</c:v>
                </c:pt>
                <c:pt idx="14">
                  <c:v>4.5445544554455441</c:v>
                </c:pt>
                <c:pt idx="15">
                  <c:v>4.5339805825242721</c:v>
                </c:pt>
                <c:pt idx="16">
                  <c:v>4.3828382838283835</c:v>
                </c:pt>
                <c:pt idx="17">
                  <c:v>4.45</c:v>
                </c:pt>
                <c:pt idx="18">
                  <c:v>4.1584158415841586</c:v>
                </c:pt>
                <c:pt idx="19">
                  <c:v>4.4554455445544559</c:v>
                </c:pt>
                <c:pt idx="20" formatCode="General">
                  <c:v>4.3099999999999996</c:v>
                </c:pt>
                <c:pt idx="21">
                  <c:v>4.5346534653465342</c:v>
                </c:pt>
                <c:pt idx="22">
                  <c:v>4.4158415841584162</c:v>
                </c:pt>
                <c:pt idx="23">
                  <c:v>3.9207920792079207</c:v>
                </c:pt>
                <c:pt idx="24">
                  <c:v>4.5</c:v>
                </c:pt>
                <c:pt idx="25">
                  <c:v>3.407766990291262</c:v>
                </c:pt>
                <c:pt idx="26">
                  <c:v>4.3142857142857141</c:v>
                </c:pt>
                <c:pt idx="27">
                  <c:v>4.21</c:v>
                </c:pt>
                <c:pt idx="28">
                  <c:v>4.0792079207920793</c:v>
                </c:pt>
                <c:pt idx="29">
                  <c:v>4.4909090909090912</c:v>
                </c:pt>
                <c:pt idx="30">
                  <c:v>4.21</c:v>
                </c:pt>
                <c:pt idx="31">
                  <c:v>4.0074640184579025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E19-BA3C-E4B1A1354664}"/>
            </c:ext>
          </c:extLst>
        </c:ser>
        <c:ser>
          <c:idx val="4"/>
          <c:order val="5"/>
          <c:tx>
            <c:strRef>
              <c:f>Resumo!$J$70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Resumo!$J$71:$J$102</c:f>
              <c:numCache>
                <c:formatCode>0.00</c:formatCode>
                <c:ptCount val="32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  <c:pt idx="31">
                  <c:v>3.9746031746031747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F-478F-BA62-183B66164437}"/>
            </c:ext>
          </c:extLst>
        </c:ser>
        <c:ser>
          <c:idx val="5"/>
          <c:order val="6"/>
          <c:tx>
            <c:strRef>
              <c:f>Resumo!$K$70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Resumo!$K$71:$K$102</c:f>
              <c:numCache>
                <c:formatCode>0.00</c:formatCode>
                <c:ptCount val="32"/>
                <c:pt idx="0">
                  <c:v>3.9911504424778763</c:v>
                </c:pt>
                <c:pt idx="1">
                  <c:v>3.7567567567567566</c:v>
                </c:pt>
                <c:pt idx="2">
                  <c:v>3.596330275229358</c:v>
                </c:pt>
                <c:pt idx="3">
                  <c:v>3.4095238095238094</c:v>
                </c:pt>
                <c:pt idx="4">
                  <c:v>3.2285714285714286</c:v>
                </c:pt>
                <c:pt idx="5">
                  <c:v>2.9807692307692308</c:v>
                </c:pt>
                <c:pt idx="6">
                  <c:v>3.5038639876352398</c:v>
                </c:pt>
                <c:pt idx="7">
                  <c:v>4.2342342342342345</c:v>
                </c:pt>
                <c:pt idx="8">
                  <c:v>3.411111111111111</c:v>
                </c:pt>
                <c:pt idx="9">
                  <c:v>3.8454545454545452</c:v>
                </c:pt>
                <c:pt idx="10">
                  <c:v>3.8909090909090911</c:v>
                </c:pt>
                <c:pt idx="11">
                  <c:v>3.8669833729216152</c:v>
                </c:pt>
                <c:pt idx="12">
                  <c:v>4.3018867924528301</c:v>
                </c:pt>
                <c:pt idx="13">
                  <c:v>4.4537037037037033</c:v>
                </c:pt>
                <c:pt idx="14">
                  <c:v>4.5999999999999996</c:v>
                </c:pt>
                <c:pt idx="15">
                  <c:v>4.4579439252336446</c:v>
                </c:pt>
                <c:pt idx="16">
                  <c:v>4</c:v>
                </c:pt>
                <c:pt idx="17">
                  <c:v>4.3634651600753296</c:v>
                </c:pt>
                <c:pt idx="18">
                  <c:v>4.1826923076923075</c:v>
                </c:pt>
                <c:pt idx="19">
                  <c:v>4.1444444444444448</c:v>
                </c:pt>
                <c:pt idx="20">
                  <c:v>4.1649484536082477</c:v>
                </c:pt>
                <c:pt idx="21">
                  <c:v>4.4485981308411215</c:v>
                </c:pt>
                <c:pt idx="22">
                  <c:v>4.2252252252252251</c:v>
                </c:pt>
                <c:pt idx="23">
                  <c:v>3.5471698113207548</c:v>
                </c:pt>
                <c:pt idx="24">
                  <c:v>4.2718446601941746</c:v>
                </c:pt>
                <c:pt idx="25">
                  <c:v>3.7755102040816326</c:v>
                </c:pt>
                <c:pt idx="26">
                  <c:v>4.3619047619047615</c:v>
                </c:pt>
                <c:pt idx="27">
                  <c:v>4.1095238095238091</c:v>
                </c:pt>
                <c:pt idx="28">
                  <c:v>4.0630630630630629</c:v>
                </c:pt>
                <c:pt idx="29">
                  <c:v>4.463917525773196</c:v>
                </c:pt>
                <c:pt idx="30">
                  <c:v>4.2634902944181299</c:v>
                </c:pt>
                <c:pt idx="31">
                  <c:v>3.9700078926598263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6F-478F-BA62-183B66164437}"/>
            </c:ext>
          </c:extLst>
        </c:ser>
        <c:ser>
          <c:idx val="9"/>
          <c:order val="7"/>
          <c:tx>
            <c:strRef>
              <c:f>Resumo!$L$70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Resumo!$L$71:$L$101</c:f>
              <c:numCache>
                <c:formatCode>0.00</c:formatCode>
                <c:ptCount val="31"/>
                <c:pt idx="0">
                  <c:v>3.9537037037037037</c:v>
                </c:pt>
                <c:pt idx="1">
                  <c:v>3.457943925233645</c:v>
                </c:pt>
                <c:pt idx="2">
                  <c:v>3.38</c:v>
                </c:pt>
                <c:pt idx="3">
                  <c:v>3.3636363636363638</c:v>
                </c:pt>
                <c:pt idx="4">
                  <c:v>3.0526315789473686</c:v>
                </c:pt>
                <c:pt idx="5">
                  <c:v>2.7604166666666665</c:v>
                </c:pt>
                <c:pt idx="6">
                  <c:v>3.3438016528925618</c:v>
                </c:pt>
                <c:pt idx="7">
                  <c:v>4.2870370370370372</c:v>
                </c:pt>
                <c:pt idx="8">
                  <c:v>3.2608695652173911</c:v>
                </c:pt>
                <c:pt idx="9">
                  <c:v>3.5428571428571427</c:v>
                </c:pt>
                <c:pt idx="10">
                  <c:v>3.6730769230769229</c:v>
                </c:pt>
                <c:pt idx="11">
                  <c:v>3.709046454767726</c:v>
                </c:pt>
                <c:pt idx="12">
                  <c:v>4.1826923076923075</c:v>
                </c:pt>
                <c:pt idx="13">
                  <c:v>4.4299065420560746</c:v>
                </c:pt>
                <c:pt idx="14">
                  <c:v>4.5094339622641506</c:v>
                </c:pt>
                <c:pt idx="15">
                  <c:v>4.4056603773584904</c:v>
                </c:pt>
                <c:pt idx="16">
                  <c:v>3.9292929292929295</c:v>
                </c:pt>
                <c:pt idx="17">
                  <c:v>4.2969348659003828</c:v>
                </c:pt>
                <c:pt idx="18">
                  <c:v>4.0808080808080804</c:v>
                </c:pt>
                <c:pt idx="19">
                  <c:v>4.0843373493975905</c:v>
                </c:pt>
                <c:pt idx="20">
                  <c:v>4.0824175824175821</c:v>
                </c:pt>
                <c:pt idx="21">
                  <c:v>4.3809523809523814</c:v>
                </c:pt>
                <c:pt idx="22">
                  <c:v>4.1634615384615383</c:v>
                </c:pt>
                <c:pt idx="23">
                  <c:v>3.6336633663366338</c:v>
                </c:pt>
                <c:pt idx="24">
                  <c:v>4.2233009708737868</c:v>
                </c:pt>
                <c:pt idx="25">
                  <c:v>3.5789473684210527</c:v>
                </c:pt>
                <c:pt idx="26">
                  <c:v>4.1386138613861387</c:v>
                </c:pt>
                <c:pt idx="27">
                  <c:v>4.027914614121511</c:v>
                </c:pt>
                <c:pt idx="28">
                  <c:v>3.9423076923076925</c:v>
                </c:pt>
                <c:pt idx="29">
                  <c:v>4.4105263157894736</c:v>
                </c:pt>
                <c:pt idx="30">
                  <c:v>4.1764170040485826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3-4ECB-B26C-757931E799C2}"/>
            </c:ext>
          </c:extLst>
        </c:ser>
        <c:ser>
          <c:idx val="7"/>
          <c:order val="8"/>
          <c:tx>
            <c:strRef>
              <c:f>Resumo!$N$70</c:f>
              <c:strCache>
                <c:ptCount val="1"/>
                <c:pt idx="0">
                  <c:v>2024/25</c:v>
                </c:pt>
              </c:strCache>
            </c:strRef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Resumo!$N$71:$N$102</c:f>
              <c:numCache>
                <c:formatCode>0.00</c:formatCode>
                <c:ptCount val="32"/>
                <c:pt idx="0">
                  <c:v>4</c:v>
                </c:pt>
                <c:pt idx="1">
                  <c:v>3.6974789915966388</c:v>
                </c:pt>
                <c:pt idx="2">
                  <c:v>3.6890756302521011</c:v>
                </c:pt>
                <c:pt idx="3">
                  <c:v>3.4741379310344827</c:v>
                </c:pt>
                <c:pt idx="4">
                  <c:v>3.3421052631578947</c:v>
                </c:pt>
                <c:pt idx="5">
                  <c:v>3.0973451327433628</c:v>
                </c:pt>
                <c:pt idx="6">
                  <c:v>3.5569800569800569</c:v>
                </c:pt>
                <c:pt idx="7">
                  <c:v>4.3947368421052628</c:v>
                </c:pt>
                <c:pt idx="8">
                  <c:v>3.53125</c:v>
                </c:pt>
                <c:pt idx="9">
                  <c:v>3.6517857142857144</c:v>
                </c:pt>
                <c:pt idx="10">
                  <c:v>3.7168141592920354</c:v>
                </c:pt>
                <c:pt idx="11">
                  <c:v>3.8367816091954023</c:v>
                </c:pt>
                <c:pt idx="12">
                  <c:v>4.3130434782608695</c:v>
                </c:pt>
                <c:pt idx="13">
                  <c:v>4.339130434782609</c:v>
                </c:pt>
                <c:pt idx="14">
                  <c:v>4.4482758620689653</c:v>
                </c:pt>
                <c:pt idx="15">
                  <c:v>4.389380530973451</c:v>
                </c:pt>
                <c:pt idx="16">
                  <c:v>3.9911504424778763</c:v>
                </c:pt>
                <c:pt idx="17">
                  <c:v>4.2972027972027975</c:v>
                </c:pt>
                <c:pt idx="18">
                  <c:v>4.2300884955752212</c:v>
                </c:pt>
                <c:pt idx="19">
                  <c:v>4</c:v>
                </c:pt>
                <c:pt idx="20">
                  <c:v>4.1220657276995309</c:v>
                </c:pt>
                <c:pt idx="21">
                  <c:v>4.3652173913043475</c:v>
                </c:pt>
                <c:pt idx="22">
                  <c:v>4.1491228070175437</c:v>
                </c:pt>
                <c:pt idx="23">
                  <c:v>3.6782608695652175</c:v>
                </c:pt>
                <c:pt idx="24">
                  <c:v>4.418181818181818</c:v>
                </c:pt>
                <c:pt idx="25">
                  <c:v>3.7476635514018692</c:v>
                </c:pt>
                <c:pt idx="26">
                  <c:v>4.4587155963302756</c:v>
                </c:pt>
                <c:pt idx="27">
                  <c:v>4.1358208955223876</c:v>
                </c:pt>
                <c:pt idx="28">
                  <c:v>3.9915254237288136</c:v>
                </c:pt>
                <c:pt idx="29">
                  <c:v>4.4615384615384617</c:v>
                </c:pt>
                <c:pt idx="30">
                  <c:v>3.9915254237288136</c:v>
                </c:pt>
                <c:pt idx="31">
                  <c:v>3.9645756457564576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8-4550-BC9A-C7E3CF0B5FC3}"/>
            </c:ext>
          </c:extLst>
        </c:ser>
        <c:ser>
          <c:idx val="8"/>
          <c:order val="9"/>
          <c:tx>
            <c:strRef>
              <c:f>Resumo!$O$70</c:f>
              <c:strCache>
                <c:ptCount val="1"/>
                <c:pt idx="0">
                  <c:v>Obxectivo de Calidade 2024/25</c:v>
                </c:pt>
              </c:strCache>
            </c:strRef>
          </c:tx>
          <c:spPr>
            <a:ln w="3175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Resumo!$D$71:$D$102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Total Eido - Universidade de Vigo
(media)</c:v>
                </c:pt>
              </c:strCache>
            </c:strRef>
          </c:cat>
          <c:val>
            <c:numRef>
              <c:f>Resumo!$O$71:$O$102</c:f>
              <c:numCache>
                <c:formatCode>0.00</c:formatCode>
                <c:ptCount val="32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8-4550-BC9A-C7E3CF0B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5967"/>
        <c:axId val="1991657215"/>
      </c:radarChart>
      <c:catAx>
        <c:axId val="199165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91657215"/>
        <c:crosses val="autoZero"/>
        <c:auto val="1"/>
        <c:lblAlgn val="ctr"/>
        <c:lblOffset val="100"/>
        <c:noMultiLvlLbl val="0"/>
      </c:catAx>
      <c:valAx>
        <c:axId val="199165721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  <a:headEnd type="oval"/>
            <a:tailEnd type="oval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916559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265283209822749"/>
          <c:y val="7.8918840801659132E-2"/>
          <c:w val="0.39607093407654492"/>
          <c:h val="1.4206386641697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3</xdr:row>
      <xdr:rowOff>85725</xdr:rowOff>
    </xdr:from>
    <xdr:to>
      <xdr:col>14</xdr:col>
      <xdr:colOff>76200</xdr:colOff>
      <xdr:row>26</xdr:row>
      <xdr:rowOff>135731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232834</xdr:colOff>
      <xdr:row>31</xdr:row>
      <xdr:rowOff>52917</xdr:rowOff>
    </xdr:from>
    <xdr:to>
      <xdr:col>18</xdr:col>
      <xdr:colOff>687916</xdr:colOff>
      <xdr:row>59</xdr:row>
      <xdr:rowOff>42333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128219</xdr:colOff>
      <xdr:row>46</xdr:row>
      <xdr:rowOff>142872</xdr:rowOff>
    </xdr:from>
    <xdr:to>
      <xdr:col>6</xdr:col>
      <xdr:colOff>63500</xdr:colOff>
      <xdr:row>61</xdr:row>
      <xdr:rowOff>116418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170413</xdr:colOff>
      <xdr:row>63</xdr:row>
      <xdr:rowOff>137584</xdr:rowOff>
    </xdr:from>
    <xdr:to>
      <xdr:col>6</xdr:col>
      <xdr:colOff>31751</xdr:colOff>
      <xdr:row>78</xdr:row>
      <xdr:rowOff>179917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357" y="20184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109" y="218557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107157</xdr:colOff>
      <xdr:row>28</xdr:row>
      <xdr:rowOff>107157</xdr:rowOff>
    </xdr:from>
    <xdr:to>
      <xdr:col>6</xdr:col>
      <xdr:colOff>63500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102659</xdr:colOff>
      <xdr:row>62</xdr:row>
      <xdr:rowOff>104245</xdr:rowOff>
    </xdr:from>
    <xdr:to>
      <xdr:col>15</xdr:col>
      <xdr:colOff>678393</xdr:colOff>
      <xdr:row>77</xdr:row>
      <xdr:rowOff>128057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668320</xdr:colOff>
      <xdr:row>3</xdr:row>
      <xdr:rowOff>22576</xdr:rowOff>
    </xdr:from>
    <xdr:to>
      <xdr:col>27</xdr:col>
      <xdr:colOff>956320</xdr:colOff>
      <xdr:row>3</xdr:row>
      <xdr:rowOff>313588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820" y="403576"/>
          <a:ext cx="288000" cy="291012"/>
        </a:xfrm>
        <a:prstGeom prst="rect">
          <a:avLst/>
        </a:prstGeom>
      </xdr:spPr>
    </xdr:pic>
    <xdr:clientData/>
  </xdr:twoCellAnchor>
  <xdr:twoCellAnchor>
    <xdr:from>
      <xdr:col>34</xdr:col>
      <xdr:colOff>238126</xdr:colOff>
      <xdr:row>4</xdr:row>
      <xdr:rowOff>180975</xdr:rowOff>
    </xdr:from>
    <xdr:to>
      <xdr:col>66</xdr:col>
      <xdr:colOff>206376</xdr:colOff>
      <xdr:row>9</xdr:row>
      <xdr:rowOff>4643437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714375</xdr:colOff>
      <xdr:row>4</xdr:row>
      <xdr:rowOff>200025</xdr:rowOff>
    </xdr:from>
    <xdr:to>
      <xdr:col>8</xdr:col>
      <xdr:colOff>623094</xdr:colOff>
      <xdr:row>9</xdr:row>
      <xdr:rowOff>4619625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24492</xdr:colOff>
      <xdr:row>67</xdr:row>
      <xdr:rowOff>208190</xdr:rowOff>
    </xdr:from>
    <xdr:to>
      <xdr:col>55</xdr:col>
      <xdr:colOff>500742</xdr:colOff>
      <xdr:row>150</xdr:row>
      <xdr:rowOff>14515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38101</xdr:colOff>
      <xdr:row>4</xdr:row>
      <xdr:rowOff>180975</xdr:rowOff>
    </xdr:from>
    <xdr:to>
      <xdr:col>26</xdr:col>
      <xdr:colOff>547687</xdr:colOff>
      <xdr:row>9</xdr:row>
      <xdr:rowOff>4619625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190501</xdr:colOff>
      <xdr:row>4</xdr:row>
      <xdr:rowOff>238125</xdr:rowOff>
    </xdr:from>
    <xdr:to>
      <xdr:col>33</xdr:col>
      <xdr:colOff>761999</xdr:colOff>
      <xdr:row>9</xdr:row>
      <xdr:rowOff>4548187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57</xdr:col>
      <xdr:colOff>746125</xdr:colOff>
      <xdr:row>12</xdr:row>
      <xdr:rowOff>0</xdr:rowOff>
    </xdr:from>
    <xdr:to>
      <xdr:col>71</xdr:col>
      <xdr:colOff>127000</xdr:colOff>
      <xdr:row>26</xdr:row>
      <xdr:rowOff>256117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3713</xdr:colOff>
      <xdr:row>2</xdr:row>
      <xdr:rowOff>265598</xdr:rowOff>
    </xdr:from>
    <xdr:to>
      <xdr:col>3</xdr:col>
      <xdr:colOff>280071</xdr:colOff>
      <xdr:row>2</xdr:row>
      <xdr:rowOff>563458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463" y="1515754"/>
          <a:ext cx="276358" cy="29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Normal="85" zoomScaleSheetLayoutView="100" workbookViewId="0">
      <selection activeCell="F16" sqref="F16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6"/>
      <c r="C2" s="127"/>
      <c r="D2" s="127"/>
      <c r="E2" s="127"/>
      <c r="F2" s="127"/>
      <c r="G2" s="127"/>
      <c r="H2" s="127"/>
      <c r="I2" s="127"/>
      <c r="J2" s="128"/>
    </row>
    <row r="3" spans="1:35" ht="15" customHeight="1">
      <c r="A3" s="3"/>
      <c r="B3" s="129"/>
      <c r="C3" s="11"/>
      <c r="D3" s="11"/>
      <c r="E3" s="11"/>
      <c r="F3" s="11"/>
      <c r="I3" s="37" t="s">
        <v>0</v>
      </c>
      <c r="J3" s="13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29"/>
      <c r="D4" s="11"/>
      <c r="E4" s="11"/>
      <c r="F4" s="11"/>
      <c r="I4" s="12"/>
      <c r="J4" s="1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29"/>
      <c r="C5" s="11"/>
      <c r="D5" s="11"/>
      <c r="E5" s="11"/>
      <c r="F5" s="11"/>
      <c r="G5" s="11"/>
      <c r="H5" s="11"/>
      <c r="I5" s="11"/>
      <c r="J5" s="13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29"/>
      <c r="C6" s="11"/>
      <c r="E6" s="11"/>
      <c r="G6" s="11"/>
      <c r="H6" s="11"/>
      <c r="I6" s="11"/>
      <c r="J6" s="13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32"/>
      <c r="C7" s="13"/>
      <c r="E7" s="13"/>
      <c r="F7" s="133" t="s">
        <v>109</v>
      </c>
      <c r="G7" s="13"/>
      <c r="H7" s="11"/>
      <c r="I7" s="11"/>
      <c r="J7" s="13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34"/>
      <c r="F8" s="135"/>
      <c r="J8" s="13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32"/>
      <c r="F9" s="133" t="s">
        <v>110</v>
      </c>
      <c r="G9" s="137"/>
      <c r="J9" s="13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32"/>
      <c r="J10" s="13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32"/>
      <c r="C11" s="13"/>
      <c r="D11" s="13"/>
      <c r="E11" s="13"/>
      <c r="F11" s="138" t="s">
        <v>317</v>
      </c>
      <c r="G11" s="13"/>
      <c r="H11" s="11"/>
      <c r="I11" s="11"/>
      <c r="J11" s="13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32"/>
      <c r="C12" s="38"/>
      <c r="D12" s="2"/>
      <c r="E12" s="13"/>
      <c r="F12" s="139" t="s">
        <v>318</v>
      </c>
      <c r="G12" s="13"/>
      <c r="H12" s="11"/>
      <c r="I12" s="11"/>
      <c r="J12" s="13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32"/>
      <c r="C13" s="2"/>
      <c r="D13" s="2"/>
      <c r="E13" s="13"/>
      <c r="G13" s="13"/>
      <c r="H13" s="11"/>
      <c r="I13" s="11"/>
      <c r="J13" s="13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32"/>
      <c r="C14" s="38"/>
      <c r="D14" s="2"/>
      <c r="E14" s="31"/>
      <c r="F14" s="31"/>
      <c r="G14" s="31"/>
      <c r="H14" s="31"/>
      <c r="I14" s="31"/>
      <c r="J14" s="13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40"/>
      <c r="J15" s="14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40"/>
      <c r="C16" s="142"/>
      <c r="D16" s="142"/>
      <c r="E16" s="142"/>
      <c r="F16" s="143" t="s">
        <v>464</v>
      </c>
      <c r="G16" s="142"/>
      <c r="H16" s="142"/>
      <c r="I16" s="142"/>
      <c r="J16" s="14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40"/>
      <c r="C17" s="142"/>
      <c r="D17" s="142"/>
      <c r="E17" s="142"/>
      <c r="F17" s="142"/>
      <c r="G17" s="142"/>
      <c r="H17" s="142"/>
      <c r="I17" s="142"/>
      <c r="J17" s="14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40"/>
      <c r="D18" s="144"/>
      <c r="E18" s="144"/>
      <c r="F18" s="145" t="s">
        <v>111</v>
      </c>
      <c r="G18" s="144"/>
      <c r="H18" s="144"/>
      <c r="I18" s="144"/>
      <c r="J18" s="14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40"/>
      <c r="C19" s="146"/>
      <c r="D19" s="147"/>
      <c r="E19" s="147"/>
      <c r="F19" s="147" t="s">
        <v>113</v>
      </c>
      <c r="G19" s="147"/>
      <c r="H19" s="147"/>
      <c r="I19" s="147"/>
      <c r="J19" s="141"/>
      <c r="K19" s="3"/>
      <c r="L19" s="3"/>
      <c r="M19" s="3"/>
      <c r="N19" s="3"/>
      <c r="O19" s="3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40"/>
      <c r="C20" s="148"/>
      <c r="D20" s="149"/>
      <c r="E20" s="149"/>
      <c r="G20" s="149"/>
      <c r="H20" s="149"/>
      <c r="I20" s="149"/>
      <c r="J20" s="1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40"/>
      <c r="C21" s="38"/>
      <c r="D21" s="2"/>
      <c r="E21" s="31"/>
      <c r="F21" s="150" t="s">
        <v>319</v>
      </c>
      <c r="G21" s="31"/>
      <c r="H21" s="31"/>
      <c r="I21" s="31"/>
      <c r="J21" s="1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51"/>
      <c r="C22" s="38"/>
      <c r="D22" s="2"/>
      <c r="E22" s="31"/>
      <c r="F22" s="152" t="s">
        <v>344</v>
      </c>
      <c r="G22" s="31"/>
      <c r="H22" s="31"/>
      <c r="I22" s="31"/>
      <c r="J22" s="1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51"/>
      <c r="J23" s="1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51"/>
      <c r="C24" s="14"/>
      <c r="D24" s="2"/>
      <c r="E24" s="31"/>
      <c r="F24" s="31"/>
      <c r="G24" s="31"/>
      <c r="H24" s="31"/>
      <c r="I24" s="31"/>
      <c r="J24" s="1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51"/>
      <c r="C25" s="423"/>
      <c r="D25" s="423"/>
      <c r="E25" s="423"/>
      <c r="F25" s="423"/>
      <c r="G25" s="31"/>
      <c r="H25" s="31"/>
      <c r="I25" s="31"/>
      <c r="J25" s="1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51"/>
      <c r="C26" s="38"/>
      <c r="D26" s="2"/>
      <c r="E26" s="31"/>
      <c r="F26" s="31"/>
      <c r="G26" s="31"/>
      <c r="H26" s="31"/>
      <c r="I26" s="31"/>
      <c r="J26" s="1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51"/>
      <c r="C27" s="2"/>
      <c r="D27" s="2"/>
      <c r="E27" s="31"/>
      <c r="F27" s="31"/>
      <c r="G27" s="31"/>
      <c r="H27" s="31"/>
      <c r="I27" s="31"/>
      <c r="J27" s="1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51"/>
      <c r="C28" s="423"/>
      <c r="D28" s="423"/>
      <c r="E28" s="423"/>
      <c r="F28" s="423"/>
      <c r="G28" s="31"/>
      <c r="H28" s="31"/>
      <c r="I28" s="31"/>
      <c r="J28" s="1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51"/>
      <c r="C29" s="38"/>
      <c r="D29" s="2"/>
      <c r="E29" s="31"/>
      <c r="H29" s="31"/>
      <c r="I29" s="153" t="s">
        <v>112</v>
      </c>
      <c r="J29" s="1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51"/>
      <c r="E30" s="31"/>
      <c r="F30" s="31"/>
      <c r="H30" s="31"/>
      <c r="I30" s="154" t="s">
        <v>345</v>
      </c>
      <c r="J30" s="1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51"/>
      <c r="C31" s="2"/>
      <c r="D31" s="14"/>
      <c r="E31" s="31"/>
      <c r="F31" s="31"/>
      <c r="G31" s="31"/>
      <c r="H31" s="31"/>
      <c r="I31" s="31"/>
      <c r="J31" s="1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51"/>
      <c r="C32" s="2"/>
      <c r="D32" s="11"/>
      <c r="E32" s="31"/>
      <c r="F32" s="31"/>
      <c r="G32" s="31"/>
      <c r="H32" s="31"/>
      <c r="I32" s="31"/>
      <c r="J32" s="1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51"/>
      <c r="C33" s="2"/>
      <c r="D33" s="11"/>
      <c r="E33" s="31"/>
      <c r="F33" s="31"/>
      <c r="G33" s="31"/>
      <c r="H33" s="31"/>
      <c r="I33" s="31"/>
      <c r="J33" s="1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51"/>
      <c r="C34" s="2"/>
      <c r="D34" s="10"/>
      <c r="E34" s="31"/>
      <c r="F34" s="31"/>
      <c r="G34" s="31"/>
      <c r="H34" s="31"/>
      <c r="I34" s="31"/>
      <c r="J34" s="1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51"/>
      <c r="C35" s="2"/>
      <c r="D35" s="10"/>
      <c r="E35" s="31"/>
      <c r="F35" s="31"/>
      <c r="G35" s="31"/>
      <c r="H35" s="31"/>
      <c r="I35" s="31"/>
      <c r="J35" s="1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51"/>
      <c r="C36" s="2"/>
      <c r="D36" s="10"/>
      <c r="E36" s="31"/>
      <c r="F36" s="31"/>
      <c r="G36" s="31"/>
      <c r="H36" s="31"/>
      <c r="I36" s="31"/>
      <c r="J36" s="1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51"/>
      <c r="C37" s="2"/>
      <c r="D37" s="10"/>
      <c r="E37" s="31"/>
      <c r="F37" s="31"/>
      <c r="G37" s="31"/>
      <c r="H37" s="31"/>
      <c r="I37" s="31"/>
      <c r="J37" s="1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51"/>
      <c r="C38" s="2"/>
      <c r="D38" s="2"/>
      <c r="E38" s="10"/>
      <c r="F38" s="10"/>
      <c r="G38" s="10"/>
      <c r="H38" s="10"/>
      <c r="I38" s="32" t="s">
        <v>346</v>
      </c>
      <c r="J38" s="141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51"/>
      <c r="C39" s="11"/>
      <c r="D39" s="10"/>
      <c r="E39" s="10"/>
      <c r="F39" s="10"/>
      <c r="G39" s="10"/>
      <c r="H39" s="10"/>
      <c r="J39" s="141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55"/>
      <c r="C40" s="156"/>
      <c r="D40" s="156"/>
      <c r="E40" s="156"/>
      <c r="F40" s="156"/>
      <c r="G40" s="156"/>
      <c r="H40" s="156"/>
      <c r="I40" s="156"/>
      <c r="J40" s="157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topLeftCell="A25" zoomScale="90" zoomScaleNormal="70" zoomScaleSheetLayoutView="90" workbookViewId="0">
      <selection activeCell="R18" sqref="R18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58" t="s">
        <v>465</v>
      </c>
      <c r="C2" s="40"/>
      <c r="D2" s="41"/>
      <c r="E2" s="39"/>
      <c r="F2" s="40"/>
      <c r="G2" s="40"/>
      <c r="H2" s="40"/>
      <c r="I2" s="40"/>
      <c r="J2" s="40"/>
    </row>
    <row r="3" spans="2:10" ht="6.75" customHeight="1">
      <c r="B3" s="25"/>
      <c r="D3" s="16"/>
      <c r="E3" s="1"/>
    </row>
    <row r="4" spans="2:10" ht="15" customHeight="1"/>
    <row r="5" spans="2:10" ht="15" customHeight="1"/>
    <row r="6" spans="2:10" ht="15" customHeight="1">
      <c r="B6" s="24"/>
      <c r="C6" s="24"/>
    </row>
    <row r="7" spans="2:10" ht="15" customHeight="1">
      <c r="B7" s="24"/>
      <c r="C7" s="24"/>
    </row>
    <row r="8" spans="2:10" ht="15" customHeight="1">
      <c r="B8" s="24"/>
      <c r="C8" s="24"/>
    </row>
    <row r="9" spans="2:10" ht="15" customHeight="1">
      <c r="B9" s="24"/>
      <c r="C9" s="24"/>
    </row>
    <row r="10" spans="2:10" ht="15" customHeight="1">
      <c r="B10" s="24"/>
      <c r="C10" s="24"/>
    </row>
    <row r="11" spans="2:10" ht="15" customHeight="1">
      <c r="B11" s="24"/>
      <c r="C11" s="24"/>
    </row>
    <row r="12" spans="2:10" ht="15" customHeight="1">
      <c r="B12" s="24"/>
      <c r="C12" s="24"/>
    </row>
    <row r="13" spans="2:10" ht="15" customHeight="1">
      <c r="B13" s="24"/>
      <c r="C13" s="24"/>
    </row>
    <row r="14" spans="2:10" ht="15" customHeight="1">
      <c r="B14" s="24"/>
      <c r="C14" s="24"/>
    </row>
    <row r="15" spans="2:10" ht="15" customHeight="1">
      <c r="B15" s="24"/>
      <c r="C15" s="24"/>
    </row>
    <row r="16" spans="2:10" ht="15" customHeight="1">
      <c r="B16" s="24"/>
      <c r="C16" s="24"/>
    </row>
    <row r="17" spans="2:4" ht="15" customHeight="1">
      <c r="B17" s="24"/>
      <c r="C17" s="24"/>
    </row>
    <row r="18" spans="2:4" ht="15" customHeight="1">
      <c r="B18" s="24"/>
      <c r="C18" s="24"/>
    </row>
    <row r="19" spans="2:4" ht="15" customHeight="1">
      <c r="B19" s="24"/>
      <c r="C19" s="24"/>
    </row>
    <row r="20" spans="2:4" ht="15" customHeight="1">
      <c r="B20" s="24"/>
      <c r="C20" s="24"/>
    </row>
    <row r="21" spans="2:4" ht="15" customHeight="1">
      <c r="B21" s="24"/>
      <c r="C21" s="24"/>
    </row>
    <row r="22" spans="2:4" ht="15" customHeight="1">
      <c r="B22" s="24"/>
      <c r="C22" s="24"/>
    </row>
    <row r="23" spans="2:4" ht="15" customHeight="1">
      <c r="B23" s="24"/>
      <c r="C23" s="24"/>
    </row>
    <row r="24" spans="2:4" ht="15" customHeight="1">
      <c r="B24" s="24"/>
      <c r="C24" s="24"/>
    </row>
    <row r="25" spans="2:4" ht="15" customHeight="1">
      <c r="B25" s="24"/>
      <c r="C25" s="24"/>
    </row>
    <row r="26" spans="2:4" ht="15" customHeight="1">
      <c r="B26" s="24"/>
      <c r="C26" s="24"/>
    </row>
    <row r="27" spans="2:4" ht="15" customHeight="1">
      <c r="C27" s="24"/>
    </row>
    <row r="28" spans="2:4">
      <c r="C28" s="24"/>
      <c r="D28"/>
    </row>
    <row r="29" spans="2:4">
      <c r="C29" s="24"/>
      <c r="D29"/>
    </row>
    <row r="30" spans="2:4">
      <c r="C30" s="24"/>
      <c r="D30"/>
    </row>
    <row r="31" spans="2:4">
      <c r="C31" s="24"/>
      <c r="D31"/>
    </row>
    <row r="32" spans="2:4">
      <c r="C32" s="24"/>
      <c r="D32"/>
    </row>
    <row r="33" spans="3:4">
      <c r="C33" s="24"/>
      <c r="D33"/>
    </row>
    <row r="34" spans="3:4">
      <c r="C34" s="24"/>
      <c r="D34"/>
    </row>
    <row r="35" spans="3:4">
      <c r="C35" s="24"/>
      <c r="D35"/>
    </row>
    <row r="36" spans="3:4">
      <c r="C36" s="24"/>
      <c r="D36"/>
    </row>
    <row r="37" spans="3:4">
      <c r="C37" s="24"/>
      <c r="D37"/>
    </row>
    <row r="38" spans="3:4">
      <c r="C38" s="24"/>
      <c r="D38"/>
    </row>
    <row r="39" spans="3:4">
      <c r="C39" s="24"/>
      <c r="D39"/>
    </row>
    <row r="40" spans="3:4">
      <c r="C40" s="24"/>
      <c r="D40"/>
    </row>
    <row r="41" spans="3:4">
      <c r="C41" s="24"/>
      <c r="D41"/>
    </row>
    <row r="42" spans="3:4">
      <c r="C42" s="24"/>
      <c r="D42"/>
    </row>
    <row r="43" spans="3:4">
      <c r="C43" s="24"/>
      <c r="D43"/>
    </row>
    <row r="44" spans="3:4">
      <c r="C44" s="24"/>
      <c r="D44"/>
    </row>
    <row r="45" spans="3:4">
      <c r="C45" s="24"/>
      <c r="D45"/>
    </row>
    <row r="46" spans="3:4">
      <c r="C46" s="24"/>
      <c r="D46"/>
    </row>
    <row r="47" spans="3:4">
      <c r="C47" s="24"/>
      <c r="D47"/>
    </row>
    <row r="48" spans="3:4">
      <c r="C48" s="24"/>
      <c r="D48"/>
    </row>
    <row r="49" spans="3:4">
      <c r="C49" s="24"/>
      <c r="D49"/>
    </row>
    <row r="50" spans="3:4">
      <c r="C50" s="24"/>
      <c r="D50"/>
    </row>
    <row r="51" spans="3:4">
      <c r="C51" s="24"/>
      <c r="D51"/>
    </row>
    <row r="52" spans="3:4">
      <c r="C52" s="24"/>
      <c r="D52"/>
    </row>
    <row r="54" spans="3:4">
      <c r="C54" s="24"/>
      <c r="D54"/>
    </row>
    <row r="55" spans="3:4">
      <c r="C55" s="24"/>
      <c r="D55"/>
    </row>
    <row r="56" spans="3:4">
      <c r="C56" s="24"/>
      <c r="D56"/>
    </row>
    <row r="57" spans="3:4">
      <c r="D57"/>
    </row>
    <row r="58" spans="3:4">
      <c r="C58" s="24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E108"/>
  <sheetViews>
    <sheetView view="pageBreakPreview" topLeftCell="C4" zoomScale="90" zoomScaleNormal="60" zoomScaleSheetLayoutView="90" workbookViewId="0">
      <selection activeCell="M4" sqref="M4"/>
    </sheetView>
  </sheetViews>
  <sheetFormatPr baseColWidth="10" defaultColWidth="11.42578125" defaultRowHeight="15"/>
  <cols>
    <col min="1" max="1" width="5.140625" style="1" customWidth="1"/>
    <col min="2" max="3" width="16.28515625" style="1" customWidth="1"/>
    <col min="4" max="4" width="83.42578125" style="18" customWidth="1"/>
    <col min="5" max="10" width="15.7109375" style="18" customWidth="1"/>
    <col min="11" max="13" width="15.7109375" style="17" customWidth="1"/>
    <col min="14" max="15" width="15.7109375" style="1" customWidth="1"/>
    <col min="16" max="16" width="17.42578125" style="1" customWidth="1"/>
    <col min="17" max="21" width="15.7109375" style="1" customWidth="1"/>
    <col min="22" max="22" width="13.140625" style="1" customWidth="1"/>
    <col min="23" max="25" width="15.7109375" style="1" customWidth="1"/>
    <col min="26" max="26" width="16.28515625" style="1" customWidth="1"/>
    <col min="27" max="30" width="15.7109375" style="1" customWidth="1"/>
    <col min="31" max="55" width="18.28515625" style="1" customWidth="1"/>
    <col min="56" max="16384" width="11.42578125" style="1"/>
  </cols>
  <sheetData>
    <row r="1" spans="1:57" ht="5.25" customHeight="1">
      <c r="V1"/>
    </row>
    <row r="2" spans="1:57" ht="15" customHeight="1"/>
    <row r="3" spans="1:57" ht="9" customHeight="1"/>
    <row r="4" spans="1:57" ht="42" customHeight="1">
      <c r="B4" s="189" t="s">
        <v>466</v>
      </c>
      <c r="C4" s="189"/>
      <c r="D4" s="189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W4" s="42"/>
      <c r="X4" s="42"/>
      <c r="Y4" s="42"/>
      <c r="Z4" s="42"/>
      <c r="AA4" s="42"/>
    </row>
    <row r="5" spans="1:57" ht="66.75" customHeight="1">
      <c r="V5" s="42"/>
    </row>
    <row r="6" spans="1:57" ht="66.75" customHeight="1"/>
    <row r="7" spans="1:57" ht="66.75" customHeight="1"/>
    <row r="8" spans="1:57" ht="51" customHeight="1"/>
    <row r="9" spans="1:57" ht="39" customHeight="1"/>
    <row r="10" spans="1:57" ht="407.25" customHeight="1" thickBot="1"/>
    <row r="11" spans="1:57" ht="50.25" customHeight="1">
      <c r="A11" s="51"/>
      <c r="B11" s="51"/>
      <c r="C11" s="51"/>
      <c r="D11" s="55"/>
      <c r="E11" s="89"/>
      <c r="F11" s="116"/>
      <c r="G11" s="116"/>
      <c r="H11" s="116"/>
      <c r="I11" s="116"/>
      <c r="J11" s="116"/>
      <c r="K11" s="374" t="s">
        <v>90</v>
      </c>
      <c r="L11" s="374"/>
      <c r="M11" s="374"/>
      <c r="N11" s="90"/>
      <c r="O11" s="116"/>
      <c r="P11" s="116"/>
      <c r="Q11" s="398"/>
      <c r="R11" s="101"/>
      <c r="S11" s="101"/>
      <c r="T11" s="101"/>
      <c r="U11" s="101"/>
      <c r="V11" s="122"/>
      <c r="W11" s="101"/>
      <c r="X11" s="101"/>
      <c r="Y11" s="101"/>
      <c r="Z11" s="399"/>
      <c r="AA11" s="101"/>
      <c r="AB11" s="101"/>
      <c r="AC11" s="101"/>
      <c r="AD11" s="101"/>
      <c r="AE11" s="101"/>
      <c r="AF11" s="101"/>
      <c r="AG11" s="101"/>
      <c r="AH11" s="101"/>
      <c r="AI11" s="400" t="s">
        <v>233</v>
      </c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399"/>
    </row>
    <row r="12" spans="1:57" ht="34.5" customHeight="1" thickBot="1">
      <c r="A12" s="51"/>
      <c r="B12" s="51"/>
      <c r="C12" s="51"/>
      <c r="D12" s="55"/>
      <c r="E12" s="102"/>
      <c r="F12" s="55"/>
      <c r="G12" s="55"/>
      <c r="H12" s="55"/>
      <c r="I12" s="55"/>
      <c r="J12" s="55"/>
      <c r="K12" s="55"/>
      <c r="L12" s="55"/>
      <c r="M12" s="55"/>
      <c r="N12" s="91"/>
      <c r="O12" s="92" t="s">
        <v>446</v>
      </c>
      <c r="P12" s="93"/>
      <c r="Q12" s="420" t="s">
        <v>91</v>
      </c>
      <c r="R12" s="421"/>
      <c r="S12" s="421"/>
      <c r="T12" s="421"/>
      <c r="U12" s="421"/>
      <c r="V12" s="421"/>
      <c r="W12" s="421"/>
      <c r="X12" s="421"/>
      <c r="Y12" s="421"/>
      <c r="Z12" s="422"/>
      <c r="AA12" s="103"/>
      <c r="AB12" s="104"/>
      <c r="AC12" s="195" t="s">
        <v>147</v>
      </c>
      <c r="AD12" s="104"/>
      <c r="AE12" s="104"/>
      <c r="AF12" s="104"/>
      <c r="AG12" s="103"/>
      <c r="AH12" s="104"/>
      <c r="AI12" s="104"/>
      <c r="AJ12" s="104"/>
      <c r="AK12" s="104"/>
      <c r="AL12" s="104"/>
      <c r="AM12" s="104"/>
      <c r="AN12" s="105" t="s">
        <v>94</v>
      </c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6"/>
    </row>
    <row r="13" spans="1:57" s="19" customFormat="1" ht="240.75" thickBot="1">
      <c r="A13" s="57" t="s">
        <v>2</v>
      </c>
      <c r="B13" s="353" t="s">
        <v>292</v>
      </c>
      <c r="C13" s="353" t="s">
        <v>293</v>
      </c>
      <c r="D13" s="353" t="s">
        <v>342</v>
      </c>
      <c r="E13" s="114" t="s">
        <v>92</v>
      </c>
      <c r="F13" s="307" t="s">
        <v>93</v>
      </c>
      <c r="G13" s="307" t="s">
        <v>107</v>
      </c>
      <c r="H13" s="307" t="s">
        <v>140</v>
      </c>
      <c r="I13" s="307" t="s">
        <v>146</v>
      </c>
      <c r="J13" s="307" t="s">
        <v>229</v>
      </c>
      <c r="K13" s="307" t="s">
        <v>311</v>
      </c>
      <c r="L13" s="307" t="s">
        <v>321</v>
      </c>
      <c r="M13" s="402" t="s">
        <v>341</v>
      </c>
      <c r="N13" s="316" t="s">
        <v>1</v>
      </c>
      <c r="O13" s="108" t="s">
        <v>343</v>
      </c>
      <c r="P13" s="418" t="s">
        <v>480</v>
      </c>
      <c r="Q13" s="117" t="s">
        <v>92</v>
      </c>
      <c r="R13" s="118" t="s">
        <v>93</v>
      </c>
      <c r="S13" s="118" t="s">
        <v>107</v>
      </c>
      <c r="T13" s="118" t="s">
        <v>140</v>
      </c>
      <c r="U13" s="118" t="s">
        <v>146</v>
      </c>
      <c r="V13" s="118" t="s">
        <v>229</v>
      </c>
      <c r="W13" s="118" t="s">
        <v>311</v>
      </c>
      <c r="X13" s="118" t="s">
        <v>321</v>
      </c>
      <c r="Y13" s="118" t="s">
        <v>341</v>
      </c>
      <c r="Z13" s="419" t="s">
        <v>481</v>
      </c>
      <c r="AA13" s="107" t="s">
        <v>234</v>
      </c>
      <c r="AB13" s="108" t="s">
        <v>235</v>
      </c>
      <c r="AC13" s="108" t="s">
        <v>236</v>
      </c>
      <c r="AD13" s="108" t="s">
        <v>237</v>
      </c>
      <c r="AE13" s="330" t="s">
        <v>238</v>
      </c>
      <c r="AF13" s="330" t="s">
        <v>239</v>
      </c>
      <c r="AG13" s="335" t="s">
        <v>240</v>
      </c>
      <c r="AH13" s="336" t="s">
        <v>241</v>
      </c>
      <c r="AI13" s="336" t="s">
        <v>242</v>
      </c>
      <c r="AJ13" s="336" t="s">
        <v>243</v>
      </c>
      <c r="AK13" s="336" t="s">
        <v>244</v>
      </c>
      <c r="AL13" s="337" t="s">
        <v>245</v>
      </c>
      <c r="AM13" s="338" t="s">
        <v>246</v>
      </c>
      <c r="AN13" s="336" t="s">
        <v>247</v>
      </c>
      <c r="AO13" s="336" t="s">
        <v>248</v>
      </c>
      <c r="AP13" s="337" t="s">
        <v>249</v>
      </c>
      <c r="AQ13" s="338" t="s">
        <v>250</v>
      </c>
      <c r="AR13" s="336" t="s">
        <v>251</v>
      </c>
      <c r="AS13" s="336" t="s">
        <v>252</v>
      </c>
      <c r="AT13" s="336" t="s">
        <v>253</v>
      </c>
      <c r="AU13" s="337" t="s">
        <v>254</v>
      </c>
      <c r="AV13" s="338" t="s">
        <v>255</v>
      </c>
      <c r="AW13" s="337" t="s">
        <v>256</v>
      </c>
      <c r="AX13" s="338" t="s">
        <v>257</v>
      </c>
      <c r="AY13" s="336" t="s">
        <v>258</v>
      </c>
      <c r="AZ13" s="336" t="s">
        <v>259</v>
      </c>
      <c r="BA13" s="336" t="s">
        <v>260</v>
      </c>
      <c r="BB13" s="336" t="s">
        <v>261</v>
      </c>
      <c r="BC13" s="337" t="s">
        <v>262</v>
      </c>
      <c r="BD13" s="338" t="s">
        <v>263</v>
      </c>
      <c r="BE13" s="339" t="s">
        <v>264</v>
      </c>
    </row>
    <row r="14" spans="1:57" ht="30" customHeight="1">
      <c r="A14" s="94">
        <v>1</v>
      </c>
      <c r="B14" s="215" t="s">
        <v>24</v>
      </c>
      <c r="C14" s="354">
        <v>5600896</v>
      </c>
      <c r="D14" s="95" t="s">
        <v>51</v>
      </c>
      <c r="E14" s="394">
        <v>0.4</v>
      </c>
      <c r="F14" s="308">
        <v>0.15384615384615385</v>
      </c>
      <c r="G14" s="308">
        <v>0.61111111111111116</v>
      </c>
      <c r="H14" s="308" t="s">
        <v>141</v>
      </c>
      <c r="I14" s="308" t="s">
        <v>141</v>
      </c>
      <c r="J14" s="308">
        <v>0.61538461538461542</v>
      </c>
      <c r="K14" s="390">
        <v>0.66666666666666663</v>
      </c>
      <c r="L14" s="390">
        <v>0.44444444444444442</v>
      </c>
      <c r="M14" s="403">
        <v>0.29411764705882354</v>
      </c>
      <c r="N14" s="321">
        <v>16</v>
      </c>
      <c r="O14" s="317">
        <f>Datos!BU5</f>
        <v>8</v>
      </c>
      <c r="P14" s="369">
        <f>O14/N14</f>
        <v>0.5</v>
      </c>
      <c r="Q14" s="119">
        <v>3.3641666666666667</v>
      </c>
      <c r="R14" s="322">
        <v>3.3470238095238094</v>
      </c>
      <c r="S14" s="322">
        <v>3.9683453583453585</v>
      </c>
      <c r="T14" s="322" t="s">
        <v>141</v>
      </c>
      <c r="U14" s="322" t="s">
        <v>141</v>
      </c>
      <c r="V14" s="331">
        <v>3.5082506613756617</v>
      </c>
      <c r="W14" s="331">
        <v>3.9222718253968254</v>
      </c>
      <c r="X14" s="331">
        <v>3.7440476190476191</v>
      </c>
      <c r="Y14" s="331">
        <v>3.8571759259259255</v>
      </c>
      <c r="Z14" s="327">
        <f>Datos!BT5</f>
        <v>4.0214285714285714</v>
      </c>
      <c r="AA14" s="119">
        <f>Datos!BN5</f>
        <v>3.3125</v>
      </c>
      <c r="AB14" s="322">
        <f>Datos!BO5</f>
        <v>3.8035714285714288</v>
      </c>
      <c r="AC14" s="322">
        <f>Datos!BP5</f>
        <v>4.3250000000000002</v>
      </c>
      <c r="AD14" s="322">
        <f>Datos!BQ5</f>
        <v>4.0833333333333339</v>
      </c>
      <c r="AE14" s="322">
        <f>Datos!BR5</f>
        <v>4.041666666666667</v>
      </c>
      <c r="AF14" s="331">
        <f>Datos!BS5</f>
        <v>4.5625</v>
      </c>
      <c r="AG14" s="119">
        <f>Datos!AO5</f>
        <v>3.875</v>
      </c>
      <c r="AH14" s="322">
        <f>Datos!AP5</f>
        <v>3.375</v>
      </c>
      <c r="AI14" s="322">
        <f>Datos!AQ5</f>
        <v>3.375</v>
      </c>
      <c r="AJ14" s="322">
        <f>Datos!AR5</f>
        <v>3.125</v>
      </c>
      <c r="AK14" s="322">
        <f>Datos!AS5</f>
        <v>3.125</v>
      </c>
      <c r="AL14" s="340">
        <f>Datos!AT5</f>
        <v>3</v>
      </c>
      <c r="AM14" s="341">
        <f>Datos!AU5</f>
        <v>4.625</v>
      </c>
      <c r="AN14" s="322">
        <f>Datos!AV5</f>
        <v>3.7142857142857144</v>
      </c>
      <c r="AO14" s="322">
        <f>Datos!AW5</f>
        <v>3.25</v>
      </c>
      <c r="AP14" s="340">
        <f>Datos!AX5</f>
        <v>3.625</v>
      </c>
      <c r="AQ14" s="341">
        <f>Datos!AY5</f>
        <v>4</v>
      </c>
      <c r="AR14" s="322">
        <f>Datos!AZ5</f>
        <v>4.5</v>
      </c>
      <c r="AS14" s="322">
        <f>Datos!BA5</f>
        <v>4.625</v>
      </c>
      <c r="AT14" s="322">
        <f>Datos!BB5</f>
        <v>4.5</v>
      </c>
      <c r="AU14" s="340">
        <f>Datos!BC5</f>
        <v>4</v>
      </c>
      <c r="AV14" s="341">
        <f>Datos!BD5</f>
        <v>4.166666666666667</v>
      </c>
      <c r="AW14" s="340">
        <f>Datos!BE5</f>
        <v>4</v>
      </c>
      <c r="AX14" s="341">
        <f>Datos!BF5</f>
        <v>4.375</v>
      </c>
      <c r="AY14" s="322">
        <f>Datos!BG5</f>
        <v>4.25</v>
      </c>
      <c r="AZ14" s="322">
        <f>Datos!BH5</f>
        <v>3.625</v>
      </c>
      <c r="BA14" s="322">
        <f>Datos!BI5</f>
        <v>4</v>
      </c>
      <c r="BB14" s="322">
        <f>Datos!BJ5</f>
        <v>3.625</v>
      </c>
      <c r="BC14" s="340">
        <f>Datos!BK5</f>
        <v>4.375</v>
      </c>
      <c r="BD14" s="341">
        <f>Datos!BL5</f>
        <v>4.125</v>
      </c>
      <c r="BE14" s="191">
        <f>Datos!BM5</f>
        <v>5</v>
      </c>
    </row>
    <row r="15" spans="1:57" ht="30" customHeight="1">
      <c r="A15" s="96">
        <v>2</v>
      </c>
      <c r="B15" s="190" t="s">
        <v>45</v>
      </c>
      <c r="C15" s="355">
        <v>5600864</v>
      </c>
      <c r="D15" s="97" t="s">
        <v>142</v>
      </c>
      <c r="E15" s="395">
        <v>0.42857142857142855</v>
      </c>
      <c r="F15" s="309">
        <v>0.7142857142857143</v>
      </c>
      <c r="G15" s="309">
        <v>0.8</v>
      </c>
      <c r="H15" s="309" t="s">
        <v>141</v>
      </c>
      <c r="I15" s="309" t="s">
        <v>141</v>
      </c>
      <c r="J15" s="309">
        <v>0</v>
      </c>
      <c r="K15" s="391">
        <v>0.4</v>
      </c>
      <c r="L15" s="391">
        <v>0.5</v>
      </c>
      <c r="M15" s="404">
        <v>0.75</v>
      </c>
      <c r="N15" s="320">
        <v>4</v>
      </c>
      <c r="O15" s="318">
        <f>Datos!BU6</f>
        <v>3</v>
      </c>
      <c r="P15" s="370">
        <f>O15/N15</f>
        <v>0.75</v>
      </c>
      <c r="Q15" s="120">
        <v>3.2385714285714284</v>
      </c>
      <c r="R15" s="323">
        <v>3.0700952380952389</v>
      </c>
      <c r="S15" s="323">
        <v>3.5541666666666671</v>
      </c>
      <c r="T15" s="323" t="s">
        <v>141</v>
      </c>
      <c r="U15" s="323" t="s">
        <v>141</v>
      </c>
      <c r="V15" s="332"/>
      <c r="W15" s="332">
        <v>4.3527777777777779</v>
      </c>
      <c r="X15" s="332">
        <v>3.7953703703703696</v>
      </c>
      <c r="Y15" s="332">
        <v>3.669166666666666</v>
      </c>
      <c r="Z15" s="328">
        <f>Datos!BT6</f>
        <v>3.8050925925925925</v>
      </c>
      <c r="AA15" s="120">
        <f>Datos!BN6</f>
        <v>3.3333333333333335</v>
      </c>
      <c r="AB15" s="323">
        <f>Datos!BO6</f>
        <v>3.0416666666666665</v>
      </c>
      <c r="AC15" s="323">
        <f>Datos!BP6</f>
        <v>4.4000000000000004</v>
      </c>
      <c r="AD15" s="323">
        <f>Datos!BQ6</f>
        <v>4.1666666666666661</v>
      </c>
      <c r="AE15" s="323">
        <f>Datos!BR6</f>
        <v>3.8888888888888893</v>
      </c>
      <c r="AF15" s="332">
        <f>Datos!BS6</f>
        <v>4</v>
      </c>
      <c r="AG15" s="120">
        <f>Datos!AO6</f>
        <v>4</v>
      </c>
      <c r="AH15" s="323">
        <f>Datos!AP6</f>
        <v>3</v>
      </c>
      <c r="AI15" s="323">
        <f>Datos!AQ6</f>
        <v>3</v>
      </c>
      <c r="AJ15" s="323">
        <f>Datos!AR6</f>
        <v>3.3333333333333335</v>
      </c>
      <c r="AK15" s="323">
        <f>Datos!AS6</f>
        <v>3.3333333333333335</v>
      </c>
      <c r="AL15" s="334">
        <f>Datos!AT6</f>
        <v>3.3333333333333335</v>
      </c>
      <c r="AM15" s="333">
        <f>Datos!AU6</f>
        <v>4.333333333333333</v>
      </c>
      <c r="AN15" s="323">
        <f>Datos!AV6</f>
        <v>2.5</v>
      </c>
      <c r="AO15" s="323">
        <f>Datos!AW6</f>
        <v>2.6666666666666665</v>
      </c>
      <c r="AP15" s="334">
        <f>Datos!AX6</f>
        <v>2.6666666666666665</v>
      </c>
      <c r="AQ15" s="333">
        <f>Datos!AY6</f>
        <v>4.666666666666667</v>
      </c>
      <c r="AR15" s="323">
        <f>Datos!AZ6</f>
        <v>5</v>
      </c>
      <c r="AS15" s="323">
        <f>Datos!BA6</f>
        <v>4.333333333333333</v>
      </c>
      <c r="AT15" s="323">
        <f>Datos!BB6</f>
        <v>4.333333333333333</v>
      </c>
      <c r="AU15" s="334">
        <f>Datos!BC6</f>
        <v>3.6666666666666665</v>
      </c>
      <c r="AV15" s="333">
        <f>Datos!BD6</f>
        <v>4</v>
      </c>
      <c r="AW15" s="334">
        <f>Datos!BE6</f>
        <v>4.333333333333333</v>
      </c>
      <c r="AX15" s="333">
        <f>Datos!BF6</f>
        <v>4</v>
      </c>
      <c r="AY15" s="323">
        <f>Datos!BG6</f>
        <v>3.3333333333333335</v>
      </c>
      <c r="AZ15" s="323">
        <f>Datos!BH6</f>
        <v>3.3333333333333335</v>
      </c>
      <c r="BA15" s="323">
        <f>Datos!BI6</f>
        <v>4.666666666666667</v>
      </c>
      <c r="BB15" s="323">
        <f>Datos!BJ6</f>
        <v>3.3333333333333335</v>
      </c>
      <c r="BC15" s="334">
        <f>Datos!BK6</f>
        <v>4.666666666666667</v>
      </c>
      <c r="BD15" s="333">
        <f>Datos!BL6</f>
        <v>4.333333333333333</v>
      </c>
      <c r="BE15" s="192">
        <f>Datos!BM6</f>
        <v>3.6666666666666665</v>
      </c>
    </row>
    <row r="16" spans="1:57" ht="30" customHeight="1">
      <c r="A16" s="96">
        <v>3</v>
      </c>
      <c r="B16" s="190" t="s">
        <v>40</v>
      </c>
      <c r="C16" s="355">
        <v>5600812</v>
      </c>
      <c r="D16" s="97" t="s">
        <v>476</v>
      </c>
      <c r="E16" s="395">
        <v>0.5</v>
      </c>
      <c r="F16" s="309">
        <v>1</v>
      </c>
      <c r="G16" s="309">
        <v>1</v>
      </c>
      <c r="H16" s="309" t="s">
        <v>141</v>
      </c>
      <c r="I16" s="309" t="s">
        <v>141</v>
      </c>
      <c r="J16" s="309">
        <v>1</v>
      </c>
      <c r="K16" s="391">
        <v>1</v>
      </c>
      <c r="L16" s="391"/>
      <c r="M16" s="404">
        <v>0.5</v>
      </c>
      <c r="N16" s="320">
        <v>6</v>
      </c>
      <c r="O16" s="318">
        <f>Datos!BU7</f>
        <v>5</v>
      </c>
      <c r="P16" s="370">
        <f t="shared" ref="P16:P18" si="0">O16/N16</f>
        <v>0.83333333333333337</v>
      </c>
      <c r="Q16" s="120">
        <v>3.6053968253968249</v>
      </c>
      <c r="R16" s="323">
        <v>3.5671428571428572</v>
      </c>
      <c r="S16" s="323">
        <v>2.9000000000000004</v>
      </c>
      <c r="T16" s="323" t="s">
        <v>141</v>
      </c>
      <c r="U16" s="323" t="s">
        <v>141</v>
      </c>
      <c r="V16" s="332">
        <v>3.5861111111111108</v>
      </c>
      <c r="W16" s="332">
        <v>4.1888888888888891</v>
      </c>
      <c r="X16" s="332"/>
      <c r="Y16" s="332">
        <v>3.9305555555555558</v>
      </c>
      <c r="Z16" s="328">
        <f>Datos!BT7</f>
        <v>4.2786111111111111</v>
      </c>
      <c r="AA16" s="120">
        <f>Datos!BN7</f>
        <v>3.5749999999999997</v>
      </c>
      <c r="AB16" s="323">
        <f>Datos!BO7</f>
        <v>3.625</v>
      </c>
      <c r="AC16" s="323">
        <f>Datos!BP7</f>
        <v>4.8800000000000008</v>
      </c>
      <c r="AD16" s="323">
        <f>Datos!BQ7</f>
        <v>4.6999999999999993</v>
      </c>
      <c r="AE16" s="323">
        <f>Datos!BR7</f>
        <v>4.291666666666667</v>
      </c>
      <c r="AF16" s="332">
        <f>Datos!BS7</f>
        <v>4.5999999999999996</v>
      </c>
      <c r="AG16" s="120">
        <f>Datos!AO7</f>
        <v>4.2</v>
      </c>
      <c r="AH16" s="323">
        <f>Datos!AP7</f>
        <v>4</v>
      </c>
      <c r="AI16" s="323">
        <f>Datos!AQ7</f>
        <v>4</v>
      </c>
      <c r="AJ16" s="323">
        <f>Datos!AR7</f>
        <v>3.5</v>
      </c>
      <c r="AK16" s="323">
        <f>Datos!AS7</f>
        <v>3</v>
      </c>
      <c r="AL16" s="334">
        <f>Datos!AT7</f>
        <v>2.75</v>
      </c>
      <c r="AM16" s="333">
        <f>Datos!AU7</f>
        <v>3.5</v>
      </c>
      <c r="AN16" s="323">
        <f>Datos!AV7</f>
        <v>3.25</v>
      </c>
      <c r="AO16" s="323">
        <f>Datos!AW7</f>
        <v>3.75</v>
      </c>
      <c r="AP16" s="334">
        <f>Datos!AX7</f>
        <v>4</v>
      </c>
      <c r="AQ16" s="333">
        <f>Datos!AY7</f>
        <v>5</v>
      </c>
      <c r="AR16" s="323">
        <f>Datos!AZ7</f>
        <v>5</v>
      </c>
      <c r="AS16" s="323">
        <f>Datos!BA7</f>
        <v>4.8</v>
      </c>
      <c r="AT16" s="323">
        <f>Datos!BB7</f>
        <v>4.8</v>
      </c>
      <c r="AU16" s="334">
        <f>Datos!BC7</f>
        <v>4.8</v>
      </c>
      <c r="AV16" s="333">
        <f>Datos!BD7</f>
        <v>4.5999999999999996</v>
      </c>
      <c r="AW16" s="334">
        <f>Datos!BE7</f>
        <v>4.8</v>
      </c>
      <c r="AX16" s="333">
        <f>Datos!BF7</f>
        <v>4.8</v>
      </c>
      <c r="AY16" s="323">
        <f>Datos!BG7</f>
        <v>4.8</v>
      </c>
      <c r="AZ16" s="323">
        <f>Datos!BH7</f>
        <v>3.2</v>
      </c>
      <c r="BA16" s="323">
        <f>Datos!BI7</f>
        <v>4</v>
      </c>
      <c r="BB16" s="323">
        <f>Datos!BJ7</f>
        <v>4.2</v>
      </c>
      <c r="BC16" s="334">
        <f>Datos!BK7</f>
        <v>4.75</v>
      </c>
      <c r="BD16" s="333">
        <f>Datos!BL7</f>
        <v>4.2</v>
      </c>
      <c r="BE16" s="192">
        <f>Datos!BM7</f>
        <v>5</v>
      </c>
    </row>
    <row r="17" spans="1:57" ht="30" customHeight="1">
      <c r="A17" s="96">
        <v>4</v>
      </c>
      <c r="B17" s="113" t="s">
        <v>98</v>
      </c>
      <c r="C17" s="355">
        <v>5601318</v>
      </c>
      <c r="D17" s="113" t="s">
        <v>143</v>
      </c>
      <c r="E17" s="313"/>
      <c r="F17" s="314"/>
      <c r="G17" s="314"/>
      <c r="H17" s="314"/>
      <c r="I17" s="310" t="s">
        <v>141</v>
      </c>
      <c r="J17" s="392">
        <v>0.33333333333333331</v>
      </c>
      <c r="K17" s="393">
        <v>0.42857142857142855</v>
      </c>
      <c r="L17" s="393">
        <v>0.75</v>
      </c>
      <c r="M17" s="405">
        <v>0.375</v>
      </c>
      <c r="N17" s="320">
        <v>8</v>
      </c>
      <c r="O17" s="318">
        <f>Datos!BU8</f>
        <v>3</v>
      </c>
      <c r="P17" s="370">
        <f t="shared" si="0"/>
        <v>0.375</v>
      </c>
      <c r="Q17" s="324"/>
      <c r="R17" s="325"/>
      <c r="S17" s="325"/>
      <c r="T17" s="325"/>
      <c r="U17" s="232" t="s">
        <v>141</v>
      </c>
      <c r="V17" s="85">
        <v>3.6092592592592592</v>
      </c>
      <c r="W17" s="85">
        <v>4.2638888888888884</v>
      </c>
      <c r="X17" s="85">
        <v>3.244444444444444</v>
      </c>
      <c r="Y17" s="85">
        <v>3.0472222222222225</v>
      </c>
      <c r="Z17" s="328">
        <f>Datos!BT8</f>
        <v>4.1629629629629639</v>
      </c>
      <c r="AA17" s="120">
        <f>Datos!BN8</f>
        <v>3.1111111111111112</v>
      </c>
      <c r="AB17" s="323">
        <f>Datos!BO8</f>
        <v>3.666666666666667</v>
      </c>
      <c r="AC17" s="323">
        <f>Datos!BP8</f>
        <v>4.5333333333333332</v>
      </c>
      <c r="AD17" s="323">
        <f>Datos!BQ8</f>
        <v>4.1666666666666661</v>
      </c>
      <c r="AE17" s="323">
        <f>Datos!BR8</f>
        <v>4.666666666666667</v>
      </c>
      <c r="AF17" s="332">
        <f>Datos!BS8</f>
        <v>4.8333333333333339</v>
      </c>
      <c r="AG17" s="120">
        <f>Datos!AO8</f>
        <v>4.333333333333333</v>
      </c>
      <c r="AH17" s="323">
        <f>Datos!AP8</f>
        <v>3.6666666666666665</v>
      </c>
      <c r="AI17" s="323">
        <f>Datos!AQ8</f>
        <v>3</v>
      </c>
      <c r="AJ17" s="323">
        <f>Datos!AR8</f>
        <v>2.3333333333333335</v>
      </c>
      <c r="AK17" s="323">
        <f>Datos!AS8</f>
        <v>2.6666666666666665</v>
      </c>
      <c r="AL17" s="334">
        <f>Datos!AT8</f>
        <v>2.6666666666666665</v>
      </c>
      <c r="AM17" s="333">
        <f>Datos!AU8</f>
        <v>4</v>
      </c>
      <c r="AN17" s="323">
        <f>Datos!AV8</f>
        <v>4</v>
      </c>
      <c r="AO17" s="323">
        <f>Datos!AW8</f>
        <v>3.3333333333333335</v>
      </c>
      <c r="AP17" s="334">
        <f>Datos!AX8</f>
        <v>3.3333333333333335</v>
      </c>
      <c r="AQ17" s="333">
        <f>Datos!AY8</f>
        <v>4.666666666666667</v>
      </c>
      <c r="AR17" s="323">
        <f>Datos!AZ8</f>
        <v>4.666666666666667</v>
      </c>
      <c r="AS17" s="323">
        <f>Datos!BA8</f>
        <v>5</v>
      </c>
      <c r="AT17" s="323">
        <f>Datos!BB8</f>
        <v>4.333333333333333</v>
      </c>
      <c r="AU17" s="334">
        <f>Datos!BC8</f>
        <v>4</v>
      </c>
      <c r="AV17" s="333">
        <f>Datos!BD8</f>
        <v>4.333333333333333</v>
      </c>
      <c r="AW17" s="334">
        <f>Datos!BE8</f>
        <v>4</v>
      </c>
      <c r="AX17" s="333">
        <f>Datos!BF8</f>
        <v>4.666666666666667</v>
      </c>
      <c r="AY17" s="323">
        <f>Datos!BG8</f>
        <v>4.666666666666667</v>
      </c>
      <c r="AZ17" s="323">
        <f>Datos!BH8</f>
        <v>4.666666666666667</v>
      </c>
      <c r="BA17" s="323">
        <f>Datos!BI8</f>
        <v>5</v>
      </c>
      <c r="BB17" s="323">
        <f>Datos!BJ8</f>
        <v>4</v>
      </c>
      <c r="BC17" s="334">
        <f>Datos!BK8</f>
        <v>5</v>
      </c>
      <c r="BD17" s="333">
        <f>Datos!BL8</f>
        <v>4.666666666666667</v>
      </c>
      <c r="BE17" s="192">
        <f>Datos!BM8</f>
        <v>5</v>
      </c>
    </row>
    <row r="18" spans="1:57" ht="30" customHeight="1">
      <c r="A18" s="96">
        <v>5</v>
      </c>
      <c r="B18" s="113" t="s">
        <v>313</v>
      </c>
      <c r="C18" s="355" t="s">
        <v>320</v>
      </c>
      <c r="D18" s="113" t="s">
        <v>314</v>
      </c>
      <c r="E18" s="313"/>
      <c r="F18" s="314"/>
      <c r="G18" s="314"/>
      <c r="H18" s="314"/>
      <c r="I18" s="314"/>
      <c r="J18" s="314"/>
      <c r="K18" s="309">
        <v>0.35714285714285715</v>
      </c>
      <c r="L18" s="391">
        <v>0.66666666666666663</v>
      </c>
      <c r="M18" s="404">
        <v>0.75</v>
      </c>
      <c r="N18" s="320">
        <v>4</v>
      </c>
      <c r="O18" s="318">
        <f>Datos!BU9</f>
        <v>3</v>
      </c>
      <c r="P18" s="370">
        <f t="shared" si="0"/>
        <v>0.75</v>
      </c>
      <c r="Q18" s="324"/>
      <c r="R18" s="325"/>
      <c r="S18" s="325"/>
      <c r="T18" s="325"/>
      <c r="U18" s="325"/>
      <c r="V18" s="325"/>
      <c r="X18" s="85">
        <v>4.5518518518518531</v>
      </c>
      <c r="Y18" s="85">
        <v>4.3106481481481476</v>
      </c>
      <c r="Z18" s="328">
        <f>Datos!BT9</f>
        <v>5</v>
      </c>
      <c r="AA18" s="120">
        <f>Datos!BN9</f>
        <v>5</v>
      </c>
      <c r="AB18" s="323">
        <f>Datos!BO9</f>
        <v>5</v>
      </c>
      <c r="AC18" s="323">
        <f>Datos!BP9</f>
        <v>5</v>
      </c>
      <c r="AD18" s="323">
        <f>Datos!BQ9</f>
        <v>5</v>
      </c>
      <c r="AE18" s="323">
        <f>Datos!BR9</f>
        <v>5</v>
      </c>
      <c r="AF18" s="332">
        <f>Datos!BS9</f>
        <v>5</v>
      </c>
      <c r="AG18" s="120">
        <f>Datos!AO9</f>
        <v>5</v>
      </c>
      <c r="AH18" s="323">
        <f>Datos!AP9</f>
        <v>5</v>
      </c>
      <c r="AI18" s="323">
        <f>Datos!AQ9</f>
        <v>5</v>
      </c>
      <c r="AJ18" s="323">
        <f>Datos!AR9</f>
        <v>5</v>
      </c>
      <c r="AK18" s="323">
        <f>Datos!AS9</f>
        <v>5</v>
      </c>
      <c r="AL18" s="334">
        <f>Datos!AT9</f>
        <v>5</v>
      </c>
      <c r="AM18" s="333">
        <f>Datos!AU9</f>
        <v>5</v>
      </c>
      <c r="AN18" s="323">
        <f>Datos!AV9</f>
        <v>5</v>
      </c>
      <c r="AO18" s="323">
        <f>Datos!AW9</f>
        <v>5</v>
      </c>
      <c r="AP18" s="334">
        <f>Datos!AX9</f>
        <v>5</v>
      </c>
      <c r="AQ18" s="333">
        <f>Datos!AY9</f>
        <v>5</v>
      </c>
      <c r="AR18" s="323">
        <f>Datos!AZ9</f>
        <v>5</v>
      </c>
      <c r="AS18" s="323">
        <f>Datos!BA9</f>
        <v>5</v>
      </c>
      <c r="AT18" s="323">
        <f>Datos!BB9</f>
        <v>5</v>
      </c>
      <c r="AU18" s="334">
        <f>Datos!BC9</f>
        <v>5</v>
      </c>
      <c r="AV18" s="333">
        <f>Datos!BD9</f>
        <v>5</v>
      </c>
      <c r="AW18" s="334">
        <f>Datos!BE9</f>
        <v>5</v>
      </c>
      <c r="AX18" s="333">
        <f>Datos!BF9</f>
        <v>5</v>
      </c>
      <c r="AY18" s="323">
        <f>Datos!BG9</f>
        <v>5</v>
      </c>
      <c r="AZ18" s="323">
        <f>Datos!BH9</f>
        <v>5</v>
      </c>
      <c r="BA18" s="323">
        <f>Datos!BI9</f>
        <v>5</v>
      </c>
      <c r="BB18" s="323">
        <f>Datos!BJ9</f>
        <v>5</v>
      </c>
      <c r="BC18" s="334">
        <f>Datos!BK9</f>
        <v>5</v>
      </c>
      <c r="BD18" s="333">
        <f>Datos!BL9</f>
        <v>5</v>
      </c>
      <c r="BE18" s="192">
        <f>Datos!BM9</f>
        <v>5</v>
      </c>
    </row>
    <row r="19" spans="1:57" ht="30" customHeight="1">
      <c r="A19" s="96">
        <v>6</v>
      </c>
      <c r="B19" s="190" t="s">
        <v>27</v>
      </c>
      <c r="C19" s="67">
        <v>5600831</v>
      </c>
      <c r="D19" s="97" t="s">
        <v>52</v>
      </c>
      <c r="E19" s="395">
        <v>0.72222222222222221</v>
      </c>
      <c r="F19" s="309">
        <v>0.5714285714285714</v>
      </c>
      <c r="G19" s="309">
        <v>0.33333333333333331</v>
      </c>
      <c r="H19" s="309" t="s">
        <v>141</v>
      </c>
      <c r="I19" s="309" t="s">
        <v>141</v>
      </c>
      <c r="J19" s="309">
        <v>0.2857142857142857</v>
      </c>
      <c r="K19" s="391">
        <v>0.5</v>
      </c>
      <c r="L19" s="391">
        <v>0.55555555555555558</v>
      </c>
      <c r="M19" s="404">
        <v>0.35714285714285715</v>
      </c>
      <c r="N19" s="320">
        <v>14</v>
      </c>
      <c r="O19" s="318">
        <f>Datos!BU10</f>
        <v>7</v>
      </c>
      <c r="P19" s="370">
        <f t="shared" ref="P19:P40" si="1">O19/N19</f>
        <v>0.5</v>
      </c>
      <c r="Q19" s="120">
        <v>3.573755102040816</v>
      </c>
      <c r="R19" s="323">
        <v>4.0912499999999996</v>
      </c>
      <c r="S19" s="323">
        <v>4.2067857142857141</v>
      </c>
      <c r="T19" s="323" t="s">
        <v>141</v>
      </c>
      <c r="U19" s="323" t="s">
        <v>141</v>
      </c>
      <c r="V19" s="332">
        <v>4.3486111111111105</v>
      </c>
      <c r="W19" s="85">
        <v>4.0202777777777774</v>
      </c>
      <c r="X19" s="85">
        <v>4.4514351851851846</v>
      </c>
      <c r="Y19" s="85">
        <v>4.0763888888888884</v>
      </c>
      <c r="Z19" s="328">
        <f>Datos!BT10</f>
        <v>4.3319775132275131</v>
      </c>
      <c r="AA19" s="120">
        <f>Datos!BN10</f>
        <v>4.1190476190476186</v>
      </c>
      <c r="AB19" s="323">
        <f>Datos!BO10</f>
        <v>3.8125</v>
      </c>
      <c r="AC19" s="323">
        <f>Datos!BP10</f>
        <v>4.4571428571428573</v>
      </c>
      <c r="AD19" s="323">
        <f>Datos!BQ10</f>
        <v>4.6309523809523814</v>
      </c>
      <c r="AE19" s="323">
        <f>Datos!BR10</f>
        <v>4.4722222222222223</v>
      </c>
      <c r="AF19" s="332">
        <f>Datos!BS10</f>
        <v>4.5</v>
      </c>
      <c r="AG19" s="120">
        <f>Datos!AO10</f>
        <v>4.1428571428571432</v>
      </c>
      <c r="AH19" s="323">
        <f>Datos!AP10</f>
        <v>4</v>
      </c>
      <c r="AI19" s="323">
        <f>Datos!AQ10</f>
        <v>4.4285714285714288</v>
      </c>
      <c r="AJ19" s="323">
        <f>Datos!AR10</f>
        <v>4</v>
      </c>
      <c r="AK19" s="323">
        <f>Datos!AS10</f>
        <v>4</v>
      </c>
      <c r="AL19" s="334">
        <f>Datos!AT10</f>
        <v>4.1428571428571432</v>
      </c>
      <c r="AM19" s="333">
        <f>Datos!AU10</f>
        <v>4.2</v>
      </c>
      <c r="AN19" s="323">
        <f>Datos!AV10</f>
        <v>4.25</v>
      </c>
      <c r="AO19" s="323">
        <f>Datos!AW10</f>
        <v>3.4</v>
      </c>
      <c r="AP19" s="334">
        <f>Datos!AX10</f>
        <v>3.4</v>
      </c>
      <c r="AQ19" s="333">
        <f>Datos!AY10</f>
        <v>4.8571428571428568</v>
      </c>
      <c r="AR19" s="323">
        <f>Datos!AZ10</f>
        <v>4.7142857142857144</v>
      </c>
      <c r="AS19" s="323">
        <f>Datos!BA10</f>
        <v>4.8571428571428568</v>
      </c>
      <c r="AT19" s="323">
        <f>Datos!BB10</f>
        <v>4.1428571428571432</v>
      </c>
      <c r="AU19" s="334">
        <f>Datos!BC10</f>
        <v>3.7142857142857144</v>
      </c>
      <c r="AV19" s="333">
        <f>Datos!BD10</f>
        <v>4.4285714285714288</v>
      </c>
      <c r="AW19" s="334">
        <f>Datos!BE10</f>
        <v>4.833333333333333</v>
      </c>
      <c r="AX19" s="333">
        <f>Datos!BF10</f>
        <v>4.8571428571428568</v>
      </c>
      <c r="AY19" s="323">
        <f>Datos!BG10</f>
        <v>4.833333333333333</v>
      </c>
      <c r="AZ19" s="323">
        <f>Datos!BH10</f>
        <v>4.1428571428571432</v>
      </c>
      <c r="BA19" s="323">
        <f>Datos!BI10</f>
        <v>4.1428571428571432</v>
      </c>
      <c r="BB19" s="323">
        <f>Datos!BJ10</f>
        <v>4.1428571428571432</v>
      </c>
      <c r="BC19" s="334">
        <f>Datos!BK10</f>
        <v>4.7142857142857144</v>
      </c>
      <c r="BD19" s="333">
        <f>Datos!BL10</f>
        <v>4</v>
      </c>
      <c r="BE19" s="192">
        <f>Datos!BM10</f>
        <v>5</v>
      </c>
    </row>
    <row r="20" spans="1:57" ht="30" customHeight="1">
      <c r="A20" s="96">
        <v>7</v>
      </c>
      <c r="B20" s="409" t="s">
        <v>431</v>
      </c>
      <c r="C20" s="410">
        <v>5601468</v>
      </c>
      <c r="D20" s="409" t="s">
        <v>447</v>
      </c>
      <c r="E20" s="313"/>
      <c r="F20" s="314"/>
      <c r="G20" s="314"/>
      <c r="H20" s="314"/>
      <c r="I20" s="314"/>
      <c r="J20" s="314"/>
      <c r="K20" s="314"/>
      <c r="L20" s="314"/>
      <c r="M20" s="314"/>
      <c r="N20" s="320">
        <v>2</v>
      </c>
      <c r="O20" s="318">
        <f>Datos!BU11</f>
        <v>1</v>
      </c>
      <c r="P20" s="370">
        <f t="shared" si="1"/>
        <v>0.5</v>
      </c>
      <c r="Q20" s="324"/>
      <c r="R20" s="325"/>
      <c r="S20" s="325"/>
      <c r="T20" s="325"/>
      <c r="U20" s="325"/>
      <c r="V20" s="325"/>
      <c r="W20" s="325"/>
      <c r="X20" s="325"/>
      <c r="Y20" s="325"/>
      <c r="Z20" s="411">
        <f>Datos!BT11</f>
        <v>4.1694444444444443</v>
      </c>
      <c r="AA20" s="120">
        <f>Datos!BN11</f>
        <v>2.5</v>
      </c>
      <c r="AB20" s="323">
        <f>Datos!BO11</f>
        <v>4.75</v>
      </c>
      <c r="AC20" s="323">
        <f>Datos!BP11</f>
        <v>4.5999999999999996</v>
      </c>
      <c r="AD20" s="323">
        <f>Datos!BQ11</f>
        <v>3.5</v>
      </c>
      <c r="AE20" s="323">
        <f>Datos!BR11</f>
        <v>4.666666666666667</v>
      </c>
      <c r="AF20" s="332">
        <f>Datos!BS11</f>
        <v>5</v>
      </c>
      <c r="AG20" s="120">
        <f>Datos!AO11</f>
        <v>4</v>
      </c>
      <c r="AH20" s="323">
        <f>Datos!AP11</f>
        <v>2</v>
      </c>
      <c r="AI20" s="323">
        <f>Datos!AQ11</f>
        <v>2</v>
      </c>
      <c r="AJ20" s="323">
        <f>Datos!AR11</f>
        <v>2</v>
      </c>
      <c r="AK20" s="323">
        <f>Datos!AS11</f>
        <v>2</v>
      </c>
      <c r="AL20" s="334">
        <f>Datos!AT11</f>
        <v>3</v>
      </c>
      <c r="AM20" s="333">
        <f>Datos!AU11</f>
        <v>5</v>
      </c>
      <c r="AN20" s="323">
        <f>Datos!AV11</f>
        <v>4</v>
      </c>
      <c r="AO20" s="323">
        <f>Datos!AW11</f>
        <v>5</v>
      </c>
      <c r="AP20" s="334">
        <f>Datos!AX11</f>
        <v>5</v>
      </c>
      <c r="AQ20" s="333">
        <f>Datos!AY11</f>
        <v>4</v>
      </c>
      <c r="AR20" s="323">
        <f>Datos!AZ11</f>
        <v>5</v>
      </c>
      <c r="AS20" s="323">
        <f>Datos!BA11</f>
        <v>5</v>
      </c>
      <c r="AT20" s="323">
        <f>Datos!BB11</f>
        <v>5</v>
      </c>
      <c r="AU20" s="334">
        <f>Datos!BC11</f>
        <v>4</v>
      </c>
      <c r="AV20" s="333">
        <f>Datos!BD11</f>
        <v>4</v>
      </c>
      <c r="AW20" s="334">
        <f>Datos!BE11</f>
        <v>3</v>
      </c>
      <c r="AX20" s="333">
        <f>Datos!BF11</f>
        <v>5</v>
      </c>
      <c r="AY20" s="323">
        <f>Datos!BG11</f>
        <v>5</v>
      </c>
      <c r="AZ20" s="323">
        <f>Datos!BH11</f>
        <v>4</v>
      </c>
      <c r="BA20" s="323">
        <f>Datos!BI11</f>
        <v>5</v>
      </c>
      <c r="BB20" s="323">
        <f>Datos!BJ11</f>
        <v>4</v>
      </c>
      <c r="BC20" s="334">
        <f>Datos!BK11</f>
        <v>5</v>
      </c>
      <c r="BD20" s="333">
        <f>Datos!BL11</f>
        <v>5</v>
      </c>
      <c r="BE20" s="192">
        <f>Datos!BM11</f>
        <v>5</v>
      </c>
    </row>
    <row r="21" spans="1:57" ht="30" customHeight="1">
      <c r="A21" s="96">
        <v>8</v>
      </c>
      <c r="B21" s="190" t="s">
        <v>36</v>
      </c>
      <c r="C21" s="355">
        <v>5600875</v>
      </c>
      <c r="D21" s="97" t="s">
        <v>467</v>
      </c>
      <c r="E21" s="395">
        <v>0.2</v>
      </c>
      <c r="F21" s="309">
        <v>0.25</v>
      </c>
      <c r="G21" s="309">
        <v>0.36363636363636365</v>
      </c>
      <c r="H21" s="309" t="s">
        <v>141</v>
      </c>
      <c r="I21" s="309" t="s">
        <v>141</v>
      </c>
      <c r="J21" s="309">
        <v>0.75</v>
      </c>
      <c r="K21" s="391">
        <v>0.36363636363636365</v>
      </c>
      <c r="L21" s="391">
        <v>0.5</v>
      </c>
      <c r="M21" s="404">
        <v>1</v>
      </c>
      <c r="N21" s="320">
        <v>6</v>
      </c>
      <c r="O21" s="318">
        <f>Datos!BU12</f>
        <v>2</v>
      </c>
      <c r="P21" s="370">
        <f t="shared" si="1"/>
        <v>0.33333333333333331</v>
      </c>
      <c r="Q21" s="120">
        <v>3.8930952380952375</v>
      </c>
      <c r="R21" s="323">
        <v>4.2790476190476188</v>
      </c>
      <c r="S21" s="323">
        <v>4.0249007936507937</v>
      </c>
      <c r="T21" s="323" t="s">
        <v>141</v>
      </c>
      <c r="U21" s="323" t="s">
        <v>141</v>
      </c>
      <c r="V21" s="332">
        <v>3.8763888888888887</v>
      </c>
      <c r="W21" s="332">
        <v>4.6805555555555562</v>
      </c>
      <c r="X21" s="332">
        <v>4.7476851851851851</v>
      </c>
      <c r="Y21" s="332">
        <v>2.7606481481481482</v>
      </c>
      <c r="Z21" s="328">
        <f>Datos!BT12</f>
        <v>4.9444444444444446</v>
      </c>
      <c r="AA21" s="120">
        <f>Datos!BN12</f>
        <v>4.916666666666667</v>
      </c>
      <c r="AB21" s="323">
        <f>Datos!BO12</f>
        <v>4.75</v>
      </c>
      <c r="AC21" s="323">
        <f>Datos!BP12</f>
        <v>5</v>
      </c>
      <c r="AD21" s="323">
        <f>Datos!BQ12</f>
        <v>5</v>
      </c>
      <c r="AE21" s="323">
        <f>Datos!BR12</f>
        <v>5</v>
      </c>
      <c r="AF21" s="332">
        <f>Datos!BS12</f>
        <v>5</v>
      </c>
      <c r="AG21" s="120">
        <f>Datos!AO12</f>
        <v>5</v>
      </c>
      <c r="AH21" s="323">
        <f>Datos!AP12</f>
        <v>5</v>
      </c>
      <c r="AI21" s="323">
        <f>Datos!AQ12</f>
        <v>5</v>
      </c>
      <c r="AJ21" s="323">
        <f>Datos!AR12</f>
        <v>5</v>
      </c>
      <c r="AK21" s="323">
        <f>Datos!AS12</f>
        <v>5</v>
      </c>
      <c r="AL21" s="334">
        <f>Datos!AT12</f>
        <v>4.5</v>
      </c>
      <c r="AM21" s="333">
        <f>Datos!AU12</f>
        <v>5</v>
      </c>
      <c r="AN21" s="323">
        <f>Datos!AV12</f>
        <v>5</v>
      </c>
      <c r="AO21" s="323">
        <f>Datos!AW12</f>
        <v>4.5</v>
      </c>
      <c r="AP21" s="334">
        <f>Datos!AX12</f>
        <v>4.5</v>
      </c>
      <c r="AQ21" s="333">
        <f>Datos!AY12</f>
        <v>5</v>
      </c>
      <c r="AR21" s="323">
        <f>Datos!AZ12</f>
        <v>5</v>
      </c>
      <c r="AS21" s="323">
        <f>Datos!BA12</f>
        <v>5</v>
      </c>
      <c r="AT21" s="323">
        <f>Datos!BB12</f>
        <v>5</v>
      </c>
      <c r="AU21" s="334">
        <f>Datos!BC12</f>
        <v>5</v>
      </c>
      <c r="AV21" s="333">
        <f>Datos!BD12</f>
        <v>5</v>
      </c>
      <c r="AW21" s="334">
        <f>Datos!BE12</f>
        <v>5</v>
      </c>
      <c r="AX21" s="333">
        <f>Datos!BF12</f>
        <v>5</v>
      </c>
      <c r="AY21" s="323">
        <f>Datos!BG12</f>
        <v>5</v>
      </c>
      <c r="AZ21" s="323">
        <f>Datos!BH12</f>
        <v>5</v>
      </c>
      <c r="BA21" s="323">
        <f>Datos!BI12</f>
        <v>5</v>
      </c>
      <c r="BB21" s="323">
        <f>Datos!BJ12</f>
        <v>5</v>
      </c>
      <c r="BC21" s="334">
        <f>Datos!BK12</f>
        <v>5</v>
      </c>
      <c r="BD21" s="333">
        <f>Datos!BL12</f>
        <v>5</v>
      </c>
      <c r="BE21" s="192">
        <f>Datos!BM12</f>
        <v>5</v>
      </c>
    </row>
    <row r="22" spans="1:57" ht="30" customHeight="1">
      <c r="A22" s="96">
        <v>9</v>
      </c>
      <c r="B22" s="190" t="s">
        <v>38</v>
      </c>
      <c r="C22" s="355">
        <v>5600889</v>
      </c>
      <c r="D22" s="97" t="s">
        <v>468</v>
      </c>
      <c r="E22" s="395">
        <v>0.26666666666666666</v>
      </c>
      <c r="F22" s="309">
        <v>0.54545454545454541</v>
      </c>
      <c r="G22" s="309">
        <v>0.26666666666666666</v>
      </c>
      <c r="H22" s="309" t="s">
        <v>141</v>
      </c>
      <c r="I22" s="309" t="s">
        <v>141</v>
      </c>
      <c r="J22" s="309">
        <v>0.6</v>
      </c>
      <c r="K22" s="391">
        <v>1</v>
      </c>
      <c r="L22" s="391">
        <v>0.22222222222222221</v>
      </c>
      <c r="M22" s="404">
        <v>0.66666666666666663</v>
      </c>
      <c r="N22" s="320">
        <v>8</v>
      </c>
      <c r="O22" s="318">
        <f>Datos!BU13</f>
        <v>2</v>
      </c>
      <c r="P22" s="370">
        <f t="shared" si="1"/>
        <v>0.25</v>
      </c>
      <c r="Q22" s="120">
        <v>3.292876984126984</v>
      </c>
      <c r="R22" s="323">
        <v>2.585119047619048</v>
      </c>
      <c r="S22" s="323">
        <v>3.9899999999999998</v>
      </c>
      <c r="T22" s="323" t="s">
        <v>141</v>
      </c>
      <c r="U22" s="323" t="s">
        <v>141</v>
      </c>
      <c r="V22" s="332">
        <v>3.5603703703703702</v>
      </c>
      <c r="W22" s="332">
        <v>4.0189814814814815</v>
      </c>
      <c r="X22" s="332">
        <v>3.8722222222222222</v>
      </c>
      <c r="Y22" s="332">
        <v>3.6078703703703705</v>
      </c>
      <c r="Z22" s="328">
        <f>Datos!BT13</f>
        <v>3.8958333333333335</v>
      </c>
      <c r="AA22" s="120">
        <f>Datos!BN13</f>
        <v>3.5833333333333335</v>
      </c>
      <c r="AB22" s="323">
        <f>Datos!BO13</f>
        <v>4.125</v>
      </c>
      <c r="AC22" s="323">
        <f>Datos!BP13</f>
        <v>4.5</v>
      </c>
      <c r="AD22" s="323">
        <f>Datos!BQ13</f>
        <v>3.5</v>
      </c>
      <c r="AE22" s="323">
        <f>Datos!BR13</f>
        <v>3.6666666666666665</v>
      </c>
      <c r="AF22" s="332">
        <f>Datos!BS13</f>
        <v>4</v>
      </c>
      <c r="AG22" s="120">
        <f>Datos!AO13</f>
        <v>5</v>
      </c>
      <c r="AH22" s="323">
        <f>Datos!AP13</f>
        <v>4</v>
      </c>
      <c r="AI22" s="323">
        <f>Datos!AQ13</f>
        <v>3</v>
      </c>
      <c r="AJ22" s="323">
        <f>Datos!AR13</f>
        <v>3</v>
      </c>
      <c r="AK22" s="323">
        <f>Datos!AS13</f>
        <v>3</v>
      </c>
      <c r="AL22" s="334">
        <f>Datos!AT13</f>
        <v>3.5</v>
      </c>
      <c r="AM22" s="333">
        <f>Datos!AU13</f>
        <v>4.5</v>
      </c>
      <c r="AN22" s="323">
        <f>Datos!AV13</f>
        <v>5</v>
      </c>
      <c r="AO22" s="323">
        <f>Datos!AW13</f>
        <v>3</v>
      </c>
      <c r="AP22" s="334">
        <f>Datos!AX13</f>
        <v>4</v>
      </c>
      <c r="AQ22" s="333">
        <f>Datos!AY13</f>
        <v>5</v>
      </c>
      <c r="AR22" s="323">
        <f>Datos!AZ13</f>
        <v>5</v>
      </c>
      <c r="AS22" s="323">
        <f>Datos!BA13</f>
        <v>5</v>
      </c>
      <c r="AT22" s="323"/>
      <c r="AU22" s="334">
        <f>Datos!BC13</f>
        <v>3</v>
      </c>
      <c r="AV22" s="333">
        <f>Datos!BD13</f>
        <v>3.5</v>
      </c>
      <c r="AW22" s="334">
        <f>Datos!BE13</f>
        <v>3.5</v>
      </c>
      <c r="AX22" s="333">
        <f>Datos!BF13</f>
        <v>4.5</v>
      </c>
      <c r="AY22" s="323">
        <f>Datos!BG13</f>
        <v>2.5</v>
      </c>
      <c r="AZ22" s="323">
        <f>Datos!BH13</f>
        <v>3.5</v>
      </c>
      <c r="BA22" s="323">
        <f>Datos!BI13</f>
        <v>5</v>
      </c>
      <c r="BB22" s="323">
        <f>Datos!BJ13</f>
        <v>2.5</v>
      </c>
      <c r="BC22" s="334">
        <f>Datos!BK13</f>
        <v>4</v>
      </c>
      <c r="BD22" s="333">
        <f>Datos!BL13</f>
        <v>4</v>
      </c>
      <c r="BE22" s="192"/>
    </row>
    <row r="23" spans="1:57" ht="30" customHeight="1">
      <c r="A23" s="96">
        <v>10</v>
      </c>
      <c r="B23" s="190" t="s">
        <v>29</v>
      </c>
      <c r="C23" s="355">
        <v>5600884</v>
      </c>
      <c r="D23" s="97" t="s">
        <v>53</v>
      </c>
      <c r="E23" s="395">
        <v>0.5</v>
      </c>
      <c r="F23" s="309">
        <v>0.66666666666666663</v>
      </c>
      <c r="G23" s="309">
        <v>0.625</v>
      </c>
      <c r="H23" s="309" t="s">
        <v>141</v>
      </c>
      <c r="I23" s="309" t="s">
        <v>141</v>
      </c>
      <c r="J23" s="309">
        <v>0.77777777777777779</v>
      </c>
      <c r="K23" s="391">
        <v>0.5</v>
      </c>
      <c r="L23" s="391">
        <v>0.5714285714285714</v>
      </c>
      <c r="M23" s="404">
        <v>0.5</v>
      </c>
      <c r="N23" s="320">
        <v>6</v>
      </c>
      <c r="O23" s="318">
        <f>Datos!BU14</f>
        <v>5</v>
      </c>
      <c r="P23" s="370">
        <f t="shared" si="1"/>
        <v>0.83333333333333337</v>
      </c>
      <c r="Q23" s="120">
        <v>3.1537142857142855</v>
      </c>
      <c r="R23" s="323">
        <v>3.1074574829931976</v>
      </c>
      <c r="S23" s="323">
        <v>3.7326785714285711</v>
      </c>
      <c r="T23" s="323" t="s">
        <v>141</v>
      </c>
      <c r="U23" s="323" t="s">
        <v>141</v>
      </c>
      <c r="V23" s="332">
        <v>4.5360449735449739</v>
      </c>
      <c r="W23" s="332">
        <v>3.7498677248677246</v>
      </c>
      <c r="X23" s="332">
        <v>3.7208333333333332</v>
      </c>
      <c r="Y23" s="332">
        <v>4.4490740740740735</v>
      </c>
      <c r="Z23" s="328">
        <f>Datos!BT14</f>
        <v>3.8791666666666669</v>
      </c>
      <c r="AA23" s="120">
        <f>Datos!BN14</f>
        <v>2.8666666666666667</v>
      </c>
      <c r="AB23" s="323">
        <f>Datos!BO14</f>
        <v>4.0250000000000004</v>
      </c>
      <c r="AC23" s="323">
        <f>Datos!BP14</f>
        <v>4.5166666666666666</v>
      </c>
      <c r="AD23" s="323">
        <f>Datos!BQ14</f>
        <v>3.75</v>
      </c>
      <c r="AE23" s="323">
        <f>Datos!BR14</f>
        <v>3.9166666666666665</v>
      </c>
      <c r="AF23" s="332">
        <f>Datos!BS14</f>
        <v>4.2</v>
      </c>
      <c r="AG23" s="120">
        <f>Datos!AO14</f>
        <v>3.6</v>
      </c>
      <c r="AH23" s="323">
        <f>Datos!AP14</f>
        <v>3.2</v>
      </c>
      <c r="AI23" s="323">
        <f>Datos!AQ14</f>
        <v>3.2</v>
      </c>
      <c r="AJ23" s="323">
        <f>Datos!AR14</f>
        <v>3</v>
      </c>
      <c r="AK23" s="323">
        <f>Datos!AS14</f>
        <v>2.4</v>
      </c>
      <c r="AL23" s="334">
        <f>Datos!AT14</f>
        <v>1.8</v>
      </c>
      <c r="AM23" s="333">
        <f>Datos!AU14</f>
        <v>4.5999999999999996</v>
      </c>
      <c r="AN23" s="323">
        <f>Datos!AV14</f>
        <v>3.5</v>
      </c>
      <c r="AO23" s="323">
        <f>Datos!AW14</f>
        <v>3.6</v>
      </c>
      <c r="AP23" s="334">
        <f>Datos!AX14</f>
        <v>4.4000000000000004</v>
      </c>
      <c r="AQ23" s="333">
        <f>Datos!AY14</f>
        <v>4.333333333333333</v>
      </c>
      <c r="AR23" s="323">
        <f>Datos!AZ14</f>
        <v>4.5</v>
      </c>
      <c r="AS23" s="323">
        <f>Datos!BA14</f>
        <v>4.75</v>
      </c>
      <c r="AT23" s="323">
        <f>Datos!BB14</f>
        <v>5</v>
      </c>
      <c r="AU23" s="334">
        <f>Datos!BC14</f>
        <v>4</v>
      </c>
      <c r="AV23" s="333">
        <f>Datos!BD14</f>
        <v>4.75</v>
      </c>
      <c r="AW23" s="334">
        <f>Datos!BE14</f>
        <v>2.75</v>
      </c>
      <c r="AX23" s="333">
        <f>Datos!BF14</f>
        <v>4</v>
      </c>
      <c r="AY23" s="323">
        <f>Datos!BG14</f>
        <v>3.8</v>
      </c>
      <c r="AZ23" s="323">
        <f>Datos!BH14</f>
        <v>3.2</v>
      </c>
      <c r="BA23" s="323">
        <f>Datos!BI14</f>
        <v>4</v>
      </c>
      <c r="BB23" s="323">
        <f>Datos!BJ14</f>
        <v>3.75</v>
      </c>
      <c r="BC23" s="334">
        <f>Datos!BK14</f>
        <v>4.75</v>
      </c>
      <c r="BD23" s="333">
        <f>Datos!BL14</f>
        <v>3.4</v>
      </c>
      <c r="BE23" s="192">
        <f>Datos!BM14</f>
        <v>5</v>
      </c>
    </row>
    <row r="24" spans="1:57" ht="30" customHeight="1">
      <c r="A24" s="96">
        <v>11</v>
      </c>
      <c r="B24" s="190" t="s">
        <v>30</v>
      </c>
      <c r="C24" s="355">
        <v>5600840</v>
      </c>
      <c r="D24" s="97" t="s">
        <v>54</v>
      </c>
      <c r="E24" s="395">
        <v>0.53846153846153844</v>
      </c>
      <c r="F24" s="309">
        <v>0.25</v>
      </c>
      <c r="G24" s="309">
        <v>0.54545454545454541</v>
      </c>
      <c r="H24" s="309" t="s">
        <v>141</v>
      </c>
      <c r="I24" s="309" t="s">
        <v>141</v>
      </c>
      <c r="J24" s="309">
        <v>0.55555555555555558</v>
      </c>
      <c r="K24" s="391">
        <v>0.66666666666666663</v>
      </c>
      <c r="L24" s="391">
        <v>0.22222222222222221</v>
      </c>
      <c r="M24" s="404">
        <v>0.5</v>
      </c>
      <c r="N24" s="320">
        <v>9</v>
      </c>
      <c r="O24" s="318">
        <f>Datos!BU15</f>
        <v>7</v>
      </c>
      <c r="P24" s="370">
        <f t="shared" si="1"/>
        <v>0.77777777777777779</v>
      </c>
      <c r="Q24" s="120">
        <v>2.9628174603174604</v>
      </c>
      <c r="R24" s="323">
        <v>3.6841269841269844</v>
      </c>
      <c r="S24" s="323">
        <v>3.5001587301587298</v>
      </c>
      <c r="T24" s="323" t="s">
        <v>141</v>
      </c>
      <c r="U24" s="323" t="s">
        <v>141</v>
      </c>
      <c r="V24" s="332">
        <v>4.2458333333333336</v>
      </c>
      <c r="W24" s="332">
        <v>4.2696759259259265</v>
      </c>
      <c r="X24" s="332">
        <v>4.0444444444444443</v>
      </c>
      <c r="Y24" s="332">
        <v>4.8148148148148149</v>
      </c>
      <c r="Z24" s="328">
        <f>Datos!BT15</f>
        <v>4.1087301587301583</v>
      </c>
      <c r="AA24" s="120">
        <f>Datos!BN15</f>
        <v>3.6904761904761902</v>
      </c>
      <c r="AB24" s="323">
        <f>Datos!BO15</f>
        <v>4.1071428571428577</v>
      </c>
      <c r="AC24" s="323">
        <f>Datos!BP15</f>
        <v>4.3428571428571434</v>
      </c>
      <c r="AD24" s="323">
        <f>Datos!BQ15</f>
        <v>3.916666666666667</v>
      </c>
      <c r="AE24" s="323">
        <f>Datos!BR15</f>
        <v>4.3095238095238093</v>
      </c>
      <c r="AF24" s="332">
        <f>Datos!BS15</f>
        <v>4.2857142857142865</v>
      </c>
      <c r="AG24" s="120">
        <f>Datos!AO15</f>
        <v>4.2857142857142856</v>
      </c>
      <c r="AH24" s="323">
        <f>Datos!AP15</f>
        <v>3.7142857142857144</v>
      </c>
      <c r="AI24" s="323">
        <f>Datos!AQ15</f>
        <v>3.7142857142857144</v>
      </c>
      <c r="AJ24" s="323">
        <f>Datos!AR15</f>
        <v>3.5714285714285716</v>
      </c>
      <c r="AK24" s="323">
        <f>Datos!AS15</f>
        <v>3.5714285714285716</v>
      </c>
      <c r="AL24" s="334">
        <f>Datos!AT15</f>
        <v>3.2857142857142856</v>
      </c>
      <c r="AM24" s="333">
        <f>Datos!AU15</f>
        <v>4.8571428571428568</v>
      </c>
      <c r="AN24" s="323">
        <f>Datos!AV15</f>
        <v>3.5714285714285716</v>
      </c>
      <c r="AO24" s="323">
        <f>Datos!AW15</f>
        <v>4.2857142857142856</v>
      </c>
      <c r="AP24" s="334">
        <f>Datos!AX15</f>
        <v>3.7142857142857144</v>
      </c>
      <c r="AQ24" s="333">
        <f>Datos!AY15</f>
        <v>4.1428571428571432</v>
      </c>
      <c r="AR24" s="323">
        <f>Datos!AZ15</f>
        <v>4.4285714285714288</v>
      </c>
      <c r="AS24" s="323">
        <f>Datos!BA15</f>
        <v>4.4285714285714288</v>
      </c>
      <c r="AT24" s="323">
        <f>Datos!BB15</f>
        <v>4.4285714285714288</v>
      </c>
      <c r="AU24" s="334">
        <f>Datos!BC15</f>
        <v>4.2857142857142856</v>
      </c>
      <c r="AV24" s="333">
        <f>Datos!BD15</f>
        <v>4</v>
      </c>
      <c r="AW24" s="334">
        <f>Datos!BE15</f>
        <v>3.8333333333333335</v>
      </c>
      <c r="AX24" s="333">
        <f>Datos!BF15</f>
        <v>4.2857142857142856</v>
      </c>
      <c r="AY24" s="323">
        <f>Datos!BG15</f>
        <v>4.1428571428571432</v>
      </c>
      <c r="AZ24" s="323">
        <f>Datos!BH15</f>
        <v>4</v>
      </c>
      <c r="BA24" s="323">
        <f>Datos!BI15</f>
        <v>4.7142857142857144</v>
      </c>
      <c r="BB24" s="323">
        <f>Datos!BJ15</f>
        <v>4</v>
      </c>
      <c r="BC24" s="334">
        <f>Datos!BK15</f>
        <v>4.7142857142857144</v>
      </c>
      <c r="BD24" s="333">
        <f>Datos!BL15</f>
        <v>4.1428571428571432</v>
      </c>
      <c r="BE24" s="192">
        <f>Datos!BM15</f>
        <v>4.4285714285714288</v>
      </c>
    </row>
    <row r="25" spans="1:57" ht="30" customHeight="1">
      <c r="A25" s="96">
        <v>12</v>
      </c>
      <c r="B25" s="190" t="s">
        <v>85</v>
      </c>
      <c r="C25" s="355">
        <v>5601225</v>
      </c>
      <c r="D25" s="97" t="s">
        <v>88</v>
      </c>
      <c r="E25" s="313"/>
      <c r="F25" s="314"/>
      <c r="G25" s="309">
        <v>0.66666666666666663</v>
      </c>
      <c r="H25" s="309" t="s">
        <v>141</v>
      </c>
      <c r="I25" s="309" t="s">
        <v>141</v>
      </c>
      <c r="J25" s="309">
        <v>0.8</v>
      </c>
      <c r="K25" s="391">
        <v>0.6</v>
      </c>
      <c r="L25" s="391">
        <v>0.25</v>
      </c>
      <c r="M25" s="404">
        <v>0.33333333333333331</v>
      </c>
      <c r="N25" s="320">
        <v>5</v>
      </c>
      <c r="O25" s="318">
        <f>Datos!BU16</f>
        <v>3</v>
      </c>
      <c r="P25" s="370">
        <f t="shared" si="1"/>
        <v>0.6</v>
      </c>
      <c r="Q25" s="324"/>
      <c r="R25" s="325"/>
      <c r="S25" s="232">
        <v>3.7558730158730165</v>
      </c>
      <c r="T25" s="232" t="s">
        <v>141</v>
      </c>
      <c r="U25" s="232" t="s">
        <v>141</v>
      </c>
      <c r="V25" s="85">
        <v>4.2479166666666659</v>
      </c>
      <c r="W25" s="332">
        <v>4.6875</v>
      </c>
      <c r="X25" s="332">
        <v>4.2611111111111111</v>
      </c>
      <c r="Y25" s="332">
        <v>4.2638888888888884</v>
      </c>
      <c r="Z25" s="328">
        <f>Datos!BT16</f>
        <v>4.0847222222222221</v>
      </c>
      <c r="AA25" s="120">
        <f>Datos!BN16</f>
        <v>3.1666666666666665</v>
      </c>
      <c r="AB25" s="323">
        <f>Datos!BO16</f>
        <v>3.375</v>
      </c>
      <c r="AC25" s="323">
        <f>Datos!BP16</f>
        <v>4.4666666666666668</v>
      </c>
      <c r="AD25" s="323">
        <f>Datos!BQ16</f>
        <v>4.5</v>
      </c>
      <c r="AE25" s="323">
        <f>Datos!BR16</f>
        <v>4.333333333333333</v>
      </c>
      <c r="AF25" s="332">
        <f>Datos!BS16</f>
        <v>4.6666666666666661</v>
      </c>
      <c r="AG25" s="120">
        <f>Datos!AO16</f>
        <v>4</v>
      </c>
      <c r="AH25" s="323">
        <f>Datos!AP16</f>
        <v>3.3333333333333335</v>
      </c>
      <c r="AI25" s="323">
        <f>Datos!AQ16</f>
        <v>3.6666666666666665</v>
      </c>
      <c r="AJ25" s="323">
        <f>Datos!AR16</f>
        <v>3</v>
      </c>
      <c r="AK25" s="323">
        <f>Datos!AS16</f>
        <v>2.6666666666666665</v>
      </c>
      <c r="AL25" s="334">
        <f>Datos!AT16</f>
        <v>2.3333333333333335</v>
      </c>
      <c r="AM25" s="333">
        <f>Datos!AU16</f>
        <v>4</v>
      </c>
      <c r="AN25" s="323">
        <f>Datos!AV16</f>
        <v>3</v>
      </c>
      <c r="AO25" s="323">
        <f>Datos!AW16</f>
        <v>3.5</v>
      </c>
      <c r="AP25" s="334">
        <f>Datos!AX16</f>
        <v>3</v>
      </c>
      <c r="AQ25" s="333">
        <f>Datos!AY16</f>
        <v>4.666666666666667</v>
      </c>
      <c r="AR25" s="323">
        <f>Datos!AZ16</f>
        <v>4.333333333333333</v>
      </c>
      <c r="AS25" s="323">
        <f>Datos!BA16</f>
        <v>4.333333333333333</v>
      </c>
      <c r="AT25" s="323">
        <f>Datos!BB16</f>
        <v>4.666666666666667</v>
      </c>
      <c r="AU25" s="334">
        <f>Datos!BC16</f>
        <v>4.333333333333333</v>
      </c>
      <c r="AV25" s="333">
        <f>Datos!BD16</f>
        <v>4.666666666666667</v>
      </c>
      <c r="AW25" s="334">
        <f>Datos!BE16</f>
        <v>4.333333333333333</v>
      </c>
      <c r="AX25" s="333">
        <f>Datos!BF16</f>
        <v>5</v>
      </c>
      <c r="AY25" s="323">
        <f>Datos!BG16</f>
        <v>4</v>
      </c>
      <c r="AZ25" s="323">
        <f>Datos!BH16</f>
        <v>4.333333333333333</v>
      </c>
      <c r="BA25" s="323">
        <f>Datos!BI16</f>
        <v>4</v>
      </c>
      <c r="BB25" s="323">
        <f>Datos!BJ16</f>
        <v>4</v>
      </c>
      <c r="BC25" s="334">
        <f>Datos!BK16</f>
        <v>4.666666666666667</v>
      </c>
      <c r="BD25" s="333">
        <f>Datos!BL16</f>
        <v>4.333333333333333</v>
      </c>
      <c r="BE25" s="192">
        <f>Datos!BM16</f>
        <v>5</v>
      </c>
    </row>
    <row r="26" spans="1:57" ht="30" customHeight="1">
      <c r="A26" s="96">
        <v>13</v>
      </c>
      <c r="B26" s="113" t="s">
        <v>99</v>
      </c>
      <c r="C26" s="355">
        <v>5601317</v>
      </c>
      <c r="D26" s="68" t="s">
        <v>105</v>
      </c>
      <c r="E26" s="313"/>
      <c r="F26" s="314"/>
      <c r="G26" s="314"/>
      <c r="H26" s="314"/>
      <c r="I26" s="310" t="s">
        <v>141</v>
      </c>
      <c r="J26" s="392">
        <v>0.46666666666666667</v>
      </c>
      <c r="K26" s="393">
        <v>0.66666666666666663</v>
      </c>
      <c r="L26" s="393">
        <v>0.42857142857142855</v>
      </c>
      <c r="M26" s="405">
        <v>0.27272727272727271</v>
      </c>
      <c r="N26" s="320">
        <v>12</v>
      </c>
      <c r="O26" s="318">
        <f>Datos!BU17</f>
        <v>5</v>
      </c>
      <c r="P26" s="370">
        <f t="shared" si="1"/>
        <v>0.41666666666666669</v>
      </c>
      <c r="Q26" s="324"/>
      <c r="R26" s="325"/>
      <c r="S26" s="325"/>
      <c r="T26" s="325"/>
      <c r="U26" s="232" t="s">
        <v>141</v>
      </c>
      <c r="V26" s="85">
        <v>3.9963624338624335</v>
      </c>
      <c r="W26" s="85">
        <v>4.0220679012345686</v>
      </c>
      <c r="X26" s="85">
        <v>3.525509259259259</v>
      </c>
      <c r="Y26" s="85">
        <v>4.0939814814814817</v>
      </c>
      <c r="Z26" s="328">
        <f>Datos!BT17</f>
        <v>3.9708333333333332</v>
      </c>
      <c r="AA26" s="120">
        <f>Datos!BN17</f>
        <v>4.166666666666667</v>
      </c>
      <c r="AB26" s="323">
        <f>Datos!BO17</f>
        <v>3.8</v>
      </c>
      <c r="AC26" s="323">
        <f>Datos!BP17</f>
        <v>4.3499999999999996</v>
      </c>
      <c r="AD26" s="323">
        <f>Datos!BQ17</f>
        <v>4.083333333333333</v>
      </c>
      <c r="AE26" s="323">
        <f>Datos!BR17</f>
        <v>3.7916666666666665</v>
      </c>
      <c r="AF26" s="332">
        <f>Datos!BS17</f>
        <v>3.6333333333333333</v>
      </c>
      <c r="AG26" s="120">
        <f>Datos!AO17</f>
        <v>4</v>
      </c>
      <c r="AH26" s="323">
        <f>Datos!AP17</f>
        <v>4.5</v>
      </c>
      <c r="AI26" s="323">
        <f>Datos!AQ17</f>
        <v>4.25</v>
      </c>
      <c r="AJ26" s="323">
        <f>Datos!AR17</f>
        <v>4.25</v>
      </c>
      <c r="AK26" s="323">
        <f>Datos!AS17</f>
        <v>4.25</v>
      </c>
      <c r="AL26" s="334">
        <f>Datos!AT17</f>
        <v>3.75</v>
      </c>
      <c r="AM26" s="333">
        <f>Datos!AU17</f>
        <v>4</v>
      </c>
      <c r="AN26" s="323">
        <f>Datos!AV17</f>
        <v>3.8</v>
      </c>
      <c r="AO26" s="323">
        <f>Datos!AW17</f>
        <v>3.6</v>
      </c>
      <c r="AP26" s="334">
        <f>Datos!AX17</f>
        <v>3.8</v>
      </c>
      <c r="AQ26" s="333">
        <f>Datos!AY17</f>
        <v>4.5</v>
      </c>
      <c r="AR26" s="323">
        <f>Datos!AZ17</f>
        <v>4.4000000000000004</v>
      </c>
      <c r="AS26" s="323">
        <f>Datos!BA17</f>
        <v>4</v>
      </c>
      <c r="AT26" s="323">
        <f>Datos!BB17</f>
        <v>4.25</v>
      </c>
      <c r="AU26" s="334">
        <f>Datos!BC17</f>
        <v>4.5999999999999996</v>
      </c>
      <c r="AV26" s="333">
        <f>Datos!BD17</f>
        <v>4.5</v>
      </c>
      <c r="AW26" s="334">
        <f>Datos!BE17</f>
        <v>3.6666666666666665</v>
      </c>
      <c r="AX26" s="333">
        <f>Datos!BF17</f>
        <v>3.5</v>
      </c>
      <c r="AY26" s="323">
        <f>Datos!BG17</f>
        <v>3.5</v>
      </c>
      <c r="AZ26" s="323">
        <f>Datos!BH17</f>
        <v>3.75</v>
      </c>
      <c r="BA26" s="323">
        <f>Datos!BI17</f>
        <v>5</v>
      </c>
      <c r="BB26" s="323">
        <f>Datos!BJ17</f>
        <v>3</v>
      </c>
      <c r="BC26" s="334">
        <f>Datos!BK17</f>
        <v>4</v>
      </c>
      <c r="BD26" s="333">
        <f>Datos!BL17</f>
        <v>3.6</v>
      </c>
      <c r="BE26" s="192">
        <f>Datos!BM17</f>
        <v>3.6666666666666665</v>
      </c>
    </row>
    <row r="27" spans="1:57" ht="30" customHeight="1">
      <c r="A27" s="96">
        <v>14</v>
      </c>
      <c r="B27" s="190" t="s">
        <v>20</v>
      </c>
      <c r="C27" s="67">
        <v>5600870</v>
      </c>
      <c r="D27" s="97" t="s">
        <v>55</v>
      </c>
      <c r="E27" s="395">
        <v>0.33333333333333331</v>
      </c>
      <c r="F27" s="309">
        <v>0.375</v>
      </c>
      <c r="G27" s="309">
        <v>0.5</v>
      </c>
      <c r="H27" s="309" t="s">
        <v>141</v>
      </c>
      <c r="I27" s="309" t="s">
        <v>141</v>
      </c>
      <c r="J27" s="309">
        <v>0.33333333333333331</v>
      </c>
      <c r="K27" s="391">
        <v>0.75</v>
      </c>
      <c r="L27" s="391">
        <v>0.6</v>
      </c>
      <c r="M27" s="404">
        <v>0.5</v>
      </c>
      <c r="N27" s="320">
        <v>4</v>
      </c>
      <c r="O27" s="318">
        <f>Datos!BU18</f>
        <v>0</v>
      </c>
      <c r="P27" s="370">
        <f t="shared" si="1"/>
        <v>0</v>
      </c>
      <c r="Q27" s="120">
        <v>4.288095238095238</v>
      </c>
      <c r="R27" s="323">
        <v>3.3140476190476194</v>
      </c>
      <c r="S27" s="323">
        <v>3.4185714285714282</v>
      </c>
      <c r="T27" s="323" t="s">
        <v>141</v>
      </c>
      <c r="U27" s="323" t="s">
        <v>141</v>
      </c>
      <c r="V27" s="332">
        <v>4.5638888888888891</v>
      </c>
      <c r="W27" s="85">
        <v>5</v>
      </c>
      <c r="X27" s="85">
        <v>3.9333333333333336</v>
      </c>
      <c r="Y27" s="85">
        <v>3.4527777777777779</v>
      </c>
      <c r="Z27" s="328"/>
      <c r="AA27" s="120"/>
      <c r="AB27" s="323"/>
      <c r="AC27" s="323"/>
      <c r="AD27" s="323"/>
      <c r="AE27" s="323"/>
      <c r="AF27" s="332"/>
      <c r="AG27" s="120"/>
      <c r="AH27" s="323"/>
      <c r="AI27" s="323"/>
      <c r="AJ27" s="323"/>
      <c r="AK27" s="323"/>
      <c r="AL27" s="334"/>
      <c r="AM27" s="333"/>
      <c r="AN27" s="323"/>
      <c r="AO27" s="323"/>
      <c r="AP27" s="334"/>
      <c r="AQ27" s="333"/>
      <c r="AR27" s="323"/>
      <c r="AS27" s="323"/>
      <c r="AT27" s="323"/>
      <c r="AU27" s="334"/>
      <c r="AV27" s="333"/>
      <c r="AW27" s="334"/>
      <c r="AX27" s="333"/>
      <c r="AY27" s="323"/>
      <c r="AZ27" s="323"/>
      <c r="BA27" s="323"/>
      <c r="BB27" s="323"/>
      <c r="BC27" s="334"/>
      <c r="BD27" s="333"/>
      <c r="BE27" s="192"/>
    </row>
    <row r="28" spans="1:57" ht="30" customHeight="1">
      <c r="A28" s="96">
        <v>15</v>
      </c>
      <c r="B28" s="190" t="s">
        <v>32</v>
      </c>
      <c r="C28" s="355">
        <v>5600707</v>
      </c>
      <c r="D28" s="97" t="s">
        <v>56</v>
      </c>
      <c r="E28" s="395">
        <v>0.57894736842105265</v>
      </c>
      <c r="F28" s="309">
        <v>0.1111111111111111</v>
      </c>
      <c r="G28" s="309">
        <v>0.33333333333333331</v>
      </c>
      <c r="H28" s="309" t="s">
        <v>141</v>
      </c>
      <c r="I28" s="309" t="s">
        <v>141</v>
      </c>
      <c r="J28" s="309">
        <v>0.36363636363636365</v>
      </c>
      <c r="K28" s="391">
        <v>0.45454545454545453</v>
      </c>
      <c r="L28" s="391">
        <v>0.16666666666666666</v>
      </c>
      <c r="M28" s="404">
        <v>0.54545454545454541</v>
      </c>
      <c r="N28" s="320">
        <v>13</v>
      </c>
      <c r="O28" s="318">
        <f>Datos!BU19</f>
        <v>10</v>
      </c>
      <c r="P28" s="370">
        <f t="shared" si="1"/>
        <v>0.76923076923076927</v>
      </c>
      <c r="Q28" s="120">
        <v>3.7140154950869233</v>
      </c>
      <c r="R28" s="323">
        <v>4.3495238095238093</v>
      </c>
      <c r="S28" s="323">
        <v>3.84</v>
      </c>
      <c r="T28" s="323" t="s">
        <v>141</v>
      </c>
      <c r="U28" s="323" t="s">
        <v>141</v>
      </c>
      <c r="V28" s="332">
        <v>3.6333333333333333</v>
      </c>
      <c r="W28" s="332">
        <v>4.166666666666667</v>
      </c>
      <c r="X28" s="332">
        <v>3.206666666666667</v>
      </c>
      <c r="Y28" s="332">
        <v>4.2601851851851853</v>
      </c>
      <c r="Z28" s="328">
        <f>Datos!BT19</f>
        <v>3.8632385361552029</v>
      </c>
      <c r="AA28" s="120">
        <f>Datos!BN19</f>
        <v>3.2166666666666668</v>
      </c>
      <c r="AB28" s="323">
        <f>Datos!BO19</f>
        <v>3.4142857142857146</v>
      </c>
      <c r="AC28" s="323">
        <f>Datos!BP19</f>
        <v>4.2472222222222218</v>
      </c>
      <c r="AD28" s="323">
        <f>Datos!BQ19</f>
        <v>4.2083333333333339</v>
      </c>
      <c r="AE28" s="323">
        <f>Datos!BR19</f>
        <v>3.9818121693121689</v>
      </c>
      <c r="AF28" s="332">
        <f>Datos!BS19</f>
        <v>4.1111111111111107</v>
      </c>
      <c r="AG28" s="120">
        <f>Datos!AO19</f>
        <v>3.6</v>
      </c>
      <c r="AH28" s="323">
        <f>Datos!AP19</f>
        <v>3</v>
      </c>
      <c r="AI28" s="323">
        <f>Datos!AQ19</f>
        <v>3.2</v>
      </c>
      <c r="AJ28" s="323">
        <f>Datos!AR19</f>
        <v>3.5</v>
      </c>
      <c r="AK28" s="323">
        <f>Datos!AS19</f>
        <v>3.5</v>
      </c>
      <c r="AL28" s="334">
        <f>Datos!AT19</f>
        <v>2.5</v>
      </c>
      <c r="AM28" s="333">
        <f>Datos!AU19</f>
        <v>4.0999999999999996</v>
      </c>
      <c r="AN28" s="323">
        <f>Datos!AV19</f>
        <v>2.8571428571428572</v>
      </c>
      <c r="AO28" s="323">
        <f>Datos!AW19</f>
        <v>3.4</v>
      </c>
      <c r="AP28" s="334">
        <f>Datos!AX19</f>
        <v>3.3</v>
      </c>
      <c r="AQ28" s="333">
        <f>Datos!AY19</f>
        <v>4.1111111111111107</v>
      </c>
      <c r="AR28" s="323">
        <f>Datos!AZ19</f>
        <v>4</v>
      </c>
      <c r="AS28" s="323">
        <f>Datos!BA19</f>
        <v>4.5555555555555554</v>
      </c>
      <c r="AT28" s="323">
        <f>Datos!BB19</f>
        <v>4.4444444444444446</v>
      </c>
      <c r="AU28" s="334">
        <f>Datos!BC19</f>
        <v>4.125</v>
      </c>
      <c r="AV28" s="333">
        <f>Datos!BD19</f>
        <v>4.25</v>
      </c>
      <c r="AW28" s="334">
        <f>Datos!BE19</f>
        <v>4.166666666666667</v>
      </c>
      <c r="AX28" s="333">
        <f>Datos!BF19</f>
        <v>4.2222222222222223</v>
      </c>
      <c r="AY28" s="323">
        <f>Datos!BG19</f>
        <v>3.4444444444444446</v>
      </c>
      <c r="AZ28" s="323">
        <f>Datos!BH19</f>
        <v>3.5555555555555554</v>
      </c>
      <c r="BA28" s="323">
        <f>Datos!BI19</f>
        <v>4.5714285714285712</v>
      </c>
      <c r="BB28" s="323">
        <f>Datos!BJ19</f>
        <v>3.875</v>
      </c>
      <c r="BC28" s="334">
        <f>Datos!BK19</f>
        <v>4.2222222222222223</v>
      </c>
      <c r="BD28" s="333">
        <f>Datos!BL19</f>
        <v>3.6666666666666665</v>
      </c>
      <c r="BE28" s="192">
        <f>Datos!BM19</f>
        <v>4.5555555555555554</v>
      </c>
    </row>
    <row r="29" spans="1:57" ht="30" customHeight="1">
      <c r="A29" s="96">
        <v>16</v>
      </c>
      <c r="B29" s="190" t="s">
        <v>28</v>
      </c>
      <c r="C29" s="355">
        <v>5600881</v>
      </c>
      <c r="D29" s="97" t="s">
        <v>449</v>
      </c>
      <c r="E29" s="395">
        <v>0.33333333333333331</v>
      </c>
      <c r="F29" s="309">
        <v>0.66666666666666663</v>
      </c>
      <c r="G29" s="309">
        <v>0.2857142857142857</v>
      </c>
      <c r="H29" s="309" t="s">
        <v>141</v>
      </c>
      <c r="I29" s="309" t="s">
        <v>141</v>
      </c>
      <c r="J29" s="309">
        <v>1</v>
      </c>
      <c r="K29" s="391"/>
      <c r="L29" s="391">
        <v>0</v>
      </c>
      <c r="M29" s="404">
        <v>0.33333333333333331</v>
      </c>
      <c r="N29" s="320">
        <v>1</v>
      </c>
      <c r="O29" s="318">
        <f>Datos!BU20</f>
        <v>0</v>
      </c>
      <c r="P29" s="370">
        <f t="shared" si="1"/>
        <v>0</v>
      </c>
      <c r="Q29" s="120">
        <v>2.5978571428571429</v>
      </c>
      <c r="R29" s="323">
        <v>3.3343333333333334</v>
      </c>
      <c r="S29" s="323">
        <v>2.3823809523809523</v>
      </c>
      <c r="T29" s="323" t="s">
        <v>141</v>
      </c>
      <c r="U29" s="323" t="s">
        <v>141</v>
      </c>
      <c r="V29" s="332">
        <v>4.479166666666667</v>
      </c>
      <c r="W29" s="332">
        <v>4.1652777777777779</v>
      </c>
      <c r="X29" s="332"/>
      <c r="Y29" s="332">
        <v>3.9750000000000001</v>
      </c>
      <c r="Z29" s="328"/>
      <c r="AA29" s="120"/>
      <c r="AB29" s="323"/>
      <c r="AC29" s="323"/>
      <c r="AD29" s="323"/>
      <c r="AE29" s="323"/>
      <c r="AF29" s="332"/>
      <c r="AG29" s="120"/>
      <c r="AH29" s="323"/>
      <c r="AI29" s="323"/>
      <c r="AJ29" s="323"/>
      <c r="AK29" s="323"/>
      <c r="AL29" s="334"/>
      <c r="AM29" s="333"/>
      <c r="AN29" s="323"/>
      <c r="AO29" s="323"/>
      <c r="AP29" s="334"/>
      <c r="AQ29" s="333"/>
      <c r="AR29" s="323"/>
      <c r="AS29" s="323"/>
      <c r="AT29" s="323"/>
      <c r="AU29" s="334"/>
      <c r="AV29" s="333"/>
      <c r="AW29" s="334"/>
      <c r="AX29" s="333"/>
      <c r="AY29" s="323"/>
      <c r="AZ29" s="323"/>
      <c r="BA29" s="323"/>
      <c r="BB29" s="323"/>
      <c r="BC29" s="334"/>
      <c r="BD29" s="333"/>
      <c r="BE29" s="192"/>
    </row>
    <row r="30" spans="1:57" ht="30" customHeight="1">
      <c r="A30" s="96">
        <v>17</v>
      </c>
      <c r="B30" s="190" t="s">
        <v>21</v>
      </c>
      <c r="C30" s="355">
        <v>5600811</v>
      </c>
      <c r="D30" s="97" t="s">
        <v>57</v>
      </c>
      <c r="E30" s="395">
        <v>0.5714285714285714</v>
      </c>
      <c r="F30" s="309">
        <v>0.75</v>
      </c>
      <c r="G30" s="309">
        <v>0.33333333333333331</v>
      </c>
      <c r="H30" s="309" t="s">
        <v>141</v>
      </c>
      <c r="I30" s="309" t="s">
        <v>141</v>
      </c>
      <c r="J30" s="309"/>
      <c r="K30" s="309">
        <v>0</v>
      </c>
      <c r="L30" s="309">
        <v>1</v>
      </c>
      <c r="M30" s="406">
        <v>0.46153846153846156</v>
      </c>
      <c r="N30" s="319">
        <v>6</v>
      </c>
      <c r="O30" s="318">
        <f>Datos!BU21</f>
        <v>3</v>
      </c>
      <c r="P30" s="370">
        <f t="shared" si="1"/>
        <v>0.5</v>
      </c>
      <c r="Q30" s="120">
        <v>4.4479166666666661</v>
      </c>
      <c r="R30" s="323">
        <v>3.9575000000000005</v>
      </c>
      <c r="S30" s="323">
        <v>4.0955555555555554</v>
      </c>
      <c r="T30" s="323" t="s">
        <v>141</v>
      </c>
      <c r="U30" s="323" t="s">
        <v>141</v>
      </c>
      <c r="V30" s="332"/>
      <c r="W30" s="332">
        <v>4.7152777777777786</v>
      </c>
      <c r="X30" s="332">
        <v>4.1675925925925918</v>
      </c>
      <c r="Y30" s="332">
        <v>3.5069444444444442</v>
      </c>
      <c r="Z30" s="328">
        <f>Datos!BT21</f>
        <v>4.4148148148148145</v>
      </c>
      <c r="AA30" s="120">
        <f>Datos!BN21</f>
        <v>4.1388888888888884</v>
      </c>
      <c r="AB30" s="323">
        <f>Datos!BO21</f>
        <v>4.083333333333333</v>
      </c>
      <c r="AC30" s="323">
        <f>Datos!BP21</f>
        <v>4.9333333333333336</v>
      </c>
      <c r="AD30" s="323">
        <f>Datos!BQ21</f>
        <v>4.1666666666666661</v>
      </c>
      <c r="AE30" s="323">
        <f>Datos!BR21</f>
        <v>4.5</v>
      </c>
      <c r="AF30" s="332">
        <f>Datos!BS21</f>
        <v>4.6666666666666661</v>
      </c>
      <c r="AG30" s="120">
        <f>Datos!AO21</f>
        <v>5</v>
      </c>
      <c r="AH30" s="323">
        <f>Datos!AP21</f>
        <v>4.5</v>
      </c>
      <c r="AI30" s="323">
        <f>Datos!AQ21</f>
        <v>4.666666666666667</v>
      </c>
      <c r="AJ30" s="323">
        <f>Datos!AR21</f>
        <v>4</v>
      </c>
      <c r="AK30" s="323">
        <f>Datos!AS21</f>
        <v>3.3333333333333335</v>
      </c>
      <c r="AL30" s="334">
        <f>Datos!AT21</f>
        <v>3.3333333333333335</v>
      </c>
      <c r="AM30" s="333">
        <f>Datos!AU21</f>
        <v>4.333333333333333</v>
      </c>
      <c r="AN30" s="323">
        <f>Datos!AV21</f>
        <v>4.333333333333333</v>
      </c>
      <c r="AO30" s="323">
        <f>Datos!AW21</f>
        <v>4</v>
      </c>
      <c r="AP30" s="334">
        <f>Datos!AX21</f>
        <v>3.6666666666666665</v>
      </c>
      <c r="AQ30" s="333">
        <f>Datos!AY21</f>
        <v>5</v>
      </c>
      <c r="AR30" s="323">
        <f>Datos!AZ21</f>
        <v>5</v>
      </c>
      <c r="AS30" s="323">
        <f>Datos!BA21</f>
        <v>5</v>
      </c>
      <c r="AT30" s="323">
        <f>Datos!BB21</f>
        <v>5</v>
      </c>
      <c r="AU30" s="334">
        <f>Datos!BC21</f>
        <v>4.666666666666667</v>
      </c>
      <c r="AV30" s="333">
        <f>Datos!BD21</f>
        <v>4.333333333333333</v>
      </c>
      <c r="AW30" s="334">
        <f>Datos!BE21</f>
        <v>4</v>
      </c>
      <c r="AX30" s="333">
        <f>Datos!BF21</f>
        <v>5</v>
      </c>
      <c r="AY30" s="323">
        <f>Datos!BG21</f>
        <v>5</v>
      </c>
      <c r="AZ30" s="323">
        <f>Datos!BH21</f>
        <v>4</v>
      </c>
      <c r="BA30" s="323">
        <f>Datos!BI21</f>
        <v>4.666666666666667</v>
      </c>
      <c r="BB30" s="323">
        <f>Datos!BJ21</f>
        <v>4</v>
      </c>
      <c r="BC30" s="334">
        <f>Datos!BK21</f>
        <v>4.333333333333333</v>
      </c>
      <c r="BD30" s="333">
        <f>Datos!BL21</f>
        <v>4.333333333333333</v>
      </c>
      <c r="BE30" s="192">
        <f>Datos!BM21</f>
        <v>5</v>
      </c>
    </row>
    <row r="31" spans="1:57" ht="30" customHeight="1">
      <c r="A31" s="96">
        <v>18</v>
      </c>
      <c r="B31" s="190" t="s">
        <v>37</v>
      </c>
      <c r="C31" s="355">
        <v>5600810</v>
      </c>
      <c r="D31" s="97" t="s">
        <v>477</v>
      </c>
      <c r="E31" s="395">
        <v>0</v>
      </c>
      <c r="F31" s="309">
        <v>0.66666666666666663</v>
      </c>
      <c r="G31" s="309">
        <v>1</v>
      </c>
      <c r="H31" s="309" t="s">
        <v>141</v>
      </c>
      <c r="I31" s="309" t="s">
        <v>141</v>
      </c>
      <c r="J31" s="309">
        <v>0</v>
      </c>
      <c r="K31" s="309">
        <v>0.54545454545454541</v>
      </c>
      <c r="L31" s="309">
        <v>0.4</v>
      </c>
      <c r="M31" s="406">
        <v>0.2857142857142857</v>
      </c>
      <c r="N31" s="319">
        <v>5</v>
      </c>
      <c r="O31" s="318">
        <f>Datos!BU22</f>
        <v>2</v>
      </c>
      <c r="P31" s="370">
        <f t="shared" si="1"/>
        <v>0.4</v>
      </c>
      <c r="Q31" s="120"/>
      <c r="R31" s="323">
        <v>2.5619047619047617</v>
      </c>
      <c r="S31" s="323">
        <v>2.9638095238095241</v>
      </c>
      <c r="T31" s="323" t="s">
        <v>141</v>
      </c>
      <c r="U31" s="323" t="s">
        <v>141</v>
      </c>
      <c r="V31" s="332"/>
      <c r="W31" s="332"/>
      <c r="X31" s="332">
        <v>3.8666666666666667</v>
      </c>
      <c r="Y31" s="332">
        <v>3.7374999999999994</v>
      </c>
      <c r="Z31" s="328">
        <f>Datos!BT22</f>
        <v>2.7111111111111108</v>
      </c>
      <c r="AA31" s="120">
        <f>Datos!BN22</f>
        <v>2.9166666666666665</v>
      </c>
      <c r="AB31" s="323">
        <f>Datos!BO22</f>
        <v>2.75</v>
      </c>
      <c r="AC31" s="323">
        <f>Datos!BP22</f>
        <v>2.1</v>
      </c>
      <c r="AD31" s="323">
        <f>Datos!BQ22</f>
        <v>1</v>
      </c>
      <c r="AE31" s="323">
        <f>Datos!BR22</f>
        <v>3.5</v>
      </c>
      <c r="AF31" s="332">
        <f>Datos!BS22</f>
        <v>4</v>
      </c>
      <c r="AG31" s="120">
        <f>Datos!AO22</f>
        <v>3.5</v>
      </c>
      <c r="AH31" s="323">
        <f>Datos!AP22</f>
        <v>2</v>
      </c>
      <c r="AI31" s="323">
        <f>Datos!AQ22</f>
        <v>2</v>
      </c>
      <c r="AJ31" s="323">
        <f>Datos!AR22</f>
        <v>3.5</v>
      </c>
      <c r="AK31" s="323">
        <f>Datos!AS22</f>
        <v>3</v>
      </c>
      <c r="AL31" s="334">
        <f>Datos!AT22</f>
        <v>3.5</v>
      </c>
      <c r="AM31" s="333">
        <f>Datos!AU22</f>
        <v>4.5</v>
      </c>
      <c r="AN31" s="323">
        <f>Datos!AV22</f>
        <v>2</v>
      </c>
      <c r="AO31" s="323">
        <f>Datos!AW22</f>
        <v>2.5</v>
      </c>
      <c r="AP31" s="334">
        <f>Datos!AX22</f>
        <v>2</v>
      </c>
      <c r="AQ31" s="333">
        <f>Datos!AY22</f>
        <v>2.5</v>
      </c>
      <c r="AR31" s="323">
        <f>Datos!AZ22</f>
        <v>2</v>
      </c>
      <c r="AS31" s="323">
        <f>Datos!BA22</f>
        <v>2</v>
      </c>
      <c r="AT31" s="323">
        <f>Datos!BB22</f>
        <v>1.5</v>
      </c>
      <c r="AU31" s="334">
        <f>Datos!BC22</f>
        <v>2.5</v>
      </c>
      <c r="AV31" s="333">
        <f>Datos!BD22</f>
        <v>1</v>
      </c>
      <c r="AW31" s="334">
        <f>Datos!BE22</f>
        <v>1</v>
      </c>
      <c r="AX31" s="333">
        <f>Datos!BF22</f>
        <v>4</v>
      </c>
      <c r="AY31" s="323">
        <f>Datos!BG22</f>
        <v>2.5</v>
      </c>
      <c r="AZ31" s="323">
        <f>Datos!BH22</f>
        <v>3</v>
      </c>
      <c r="BA31" s="323">
        <f>Datos!BI22</f>
        <v>5</v>
      </c>
      <c r="BB31" s="323">
        <f>Datos!BJ22</f>
        <v>4</v>
      </c>
      <c r="BC31" s="334">
        <f>Datos!BK22</f>
        <v>2.5</v>
      </c>
      <c r="BD31" s="333">
        <f>Datos!BL22</f>
        <v>3</v>
      </c>
      <c r="BE31" s="192">
        <f>Datos!BM22</f>
        <v>5</v>
      </c>
    </row>
    <row r="32" spans="1:57" ht="30" customHeight="1">
      <c r="A32" s="96">
        <v>19</v>
      </c>
      <c r="B32" s="190" t="s">
        <v>34</v>
      </c>
      <c r="C32" s="355">
        <v>5600867</v>
      </c>
      <c r="D32" s="97" t="s">
        <v>58</v>
      </c>
      <c r="E32" s="395">
        <v>0.1</v>
      </c>
      <c r="F32" s="309">
        <v>1</v>
      </c>
      <c r="G32" s="309">
        <v>0.33333333333333331</v>
      </c>
      <c r="H32" s="309" t="s">
        <v>141</v>
      </c>
      <c r="I32" s="309" t="s">
        <v>141</v>
      </c>
      <c r="J32" s="309">
        <v>0.2857142857142857</v>
      </c>
      <c r="K32" s="309">
        <v>0.625</v>
      </c>
      <c r="L32" s="309">
        <v>0.625</v>
      </c>
      <c r="M32" s="406">
        <v>0.5</v>
      </c>
      <c r="N32" s="319">
        <v>12</v>
      </c>
      <c r="O32" s="318">
        <f>Datos!BU23</f>
        <v>2</v>
      </c>
      <c r="P32" s="370">
        <f t="shared" si="1"/>
        <v>0.16666666666666666</v>
      </c>
      <c r="Q32" s="120">
        <v>1.836904761904762</v>
      </c>
      <c r="R32" s="323">
        <v>4.0953968253968265</v>
      </c>
      <c r="S32" s="323">
        <v>3.613928571428572</v>
      </c>
      <c r="T32" s="323" t="s">
        <v>141</v>
      </c>
      <c r="U32" s="323" t="s">
        <v>141</v>
      </c>
      <c r="V32" s="332">
        <v>4.8</v>
      </c>
      <c r="W32" s="332">
        <v>3.7808333333333333</v>
      </c>
      <c r="X32" s="332">
        <v>3.0204629629629629</v>
      </c>
      <c r="Y32" s="332">
        <v>4.2356481481481483</v>
      </c>
      <c r="Z32" s="328">
        <f>Datos!BT23</f>
        <v>4.708333333333333</v>
      </c>
      <c r="AA32" s="120">
        <f>Datos!BN23</f>
        <v>4</v>
      </c>
      <c r="AB32" s="323">
        <f>Datos!BO23</f>
        <v>4.25</v>
      </c>
      <c r="AC32" s="323">
        <f>Datos!BP23</f>
        <v>5</v>
      </c>
      <c r="AD32" s="323">
        <f>Datos!BQ23</f>
        <v>5</v>
      </c>
      <c r="AE32" s="323">
        <f>Datos!BR23</f>
        <v>5</v>
      </c>
      <c r="AF32" s="332">
        <f>Datos!BS23</f>
        <v>5</v>
      </c>
      <c r="AG32" s="120">
        <f>Datos!AO23</f>
        <v>4.5</v>
      </c>
      <c r="AH32" s="323">
        <f>Datos!AP23</f>
        <v>4.5</v>
      </c>
      <c r="AI32" s="323">
        <f>Datos!AQ23</f>
        <v>4</v>
      </c>
      <c r="AJ32" s="323">
        <f>Datos!AR23</f>
        <v>3</v>
      </c>
      <c r="AK32" s="323">
        <f>Datos!AS23</f>
        <v>4</v>
      </c>
      <c r="AL32" s="334">
        <f>Datos!AT23</f>
        <v>4</v>
      </c>
      <c r="AM32" s="333">
        <f>Datos!AU23</f>
        <v>4.5</v>
      </c>
      <c r="AN32" s="323">
        <f>Datos!AV23</f>
        <v>4</v>
      </c>
      <c r="AO32" s="323">
        <f>Datos!AW23</f>
        <v>4</v>
      </c>
      <c r="AP32" s="334">
        <f>Datos!AX23</f>
        <v>4.5</v>
      </c>
      <c r="AQ32" s="333">
        <f>Datos!AY23</f>
        <v>5</v>
      </c>
      <c r="AR32" s="323">
        <f>Datos!AZ23</f>
        <v>5</v>
      </c>
      <c r="AS32" s="323">
        <f>Datos!BA23</f>
        <v>5</v>
      </c>
      <c r="AT32" s="323">
        <f>Datos!BB23</f>
        <v>5</v>
      </c>
      <c r="AU32" s="334">
        <f>Datos!BC23</f>
        <v>5</v>
      </c>
      <c r="AV32" s="333">
        <f>Datos!BD23</f>
        <v>5</v>
      </c>
      <c r="AW32" s="334">
        <f>Datos!BE23</f>
        <v>5</v>
      </c>
      <c r="AX32" s="333">
        <f>Datos!BF23</f>
        <v>5</v>
      </c>
      <c r="AY32" s="323">
        <f>Datos!BG23</f>
        <v>5</v>
      </c>
      <c r="AZ32" s="323">
        <f>Datos!BH23</f>
        <v>5</v>
      </c>
      <c r="BA32" s="323">
        <f>Datos!BI23</f>
        <v>5</v>
      </c>
      <c r="BB32" s="323">
        <f>Datos!BJ23</f>
        <v>5</v>
      </c>
      <c r="BC32" s="334">
        <f>Datos!BK23</f>
        <v>5</v>
      </c>
      <c r="BD32" s="333">
        <f>Datos!BL23</f>
        <v>5</v>
      </c>
      <c r="BE32" s="192">
        <f>Datos!BM23</f>
        <v>5</v>
      </c>
    </row>
    <row r="33" spans="1:57" ht="30" customHeight="1">
      <c r="A33" s="96">
        <v>20</v>
      </c>
      <c r="B33" s="190" t="s">
        <v>44</v>
      </c>
      <c r="C33" s="355">
        <v>5600861</v>
      </c>
      <c r="D33" s="97" t="s">
        <v>59</v>
      </c>
      <c r="E33" s="395">
        <v>0.16666666666666666</v>
      </c>
      <c r="F33" s="309">
        <v>0.8</v>
      </c>
      <c r="G33" s="309">
        <v>0.4</v>
      </c>
      <c r="H33" s="309" t="s">
        <v>141</v>
      </c>
      <c r="I33" s="309" t="s">
        <v>141</v>
      </c>
      <c r="J33" s="309">
        <v>0.55555555555555558</v>
      </c>
      <c r="K33" s="309"/>
      <c r="L33" s="309">
        <v>0.55555555555555558</v>
      </c>
      <c r="M33" s="406">
        <v>0.2</v>
      </c>
      <c r="N33" s="319">
        <v>10</v>
      </c>
      <c r="O33" s="318">
        <f>Datos!BU24</f>
        <v>2</v>
      </c>
      <c r="P33" s="370">
        <f t="shared" si="1"/>
        <v>0.2</v>
      </c>
      <c r="Q33" s="120">
        <v>3.9878571428571425</v>
      </c>
      <c r="R33" s="323">
        <v>3.7932738095238094</v>
      </c>
      <c r="S33" s="323">
        <v>2.9853571428571426</v>
      </c>
      <c r="T33" s="323" t="s">
        <v>141</v>
      </c>
      <c r="U33" s="323" t="s">
        <v>141</v>
      </c>
      <c r="V33" s="332">
        <v>3.56</v>
      </c>
      <c r="W33" s="332">
        <v>4.4978240740740736</v>
      </c>
      <c r="X33" s="332">
        <v>3.8016666666666672</v>
      </c>
      <c r="Y33" s="332">
        <v>4.8972222222222221</v>
      </c>
      <c r="Z33" s="328">
        <f>Datos!BT24</f>
        <v>3.2513888888888887</v>
      </c>
      <c r="AA33" s="120">
        <f>Datos!BN24</f>
        <v>3.0833333333333335</v>
      </c>
      <c r="AB33" s="323">
        <f>Datos!BO24</f>
        <v>3.125</v>
      </c>
      <c r="AC33" s="323">
        <f>Datos!BP24</f>
        <v>3.8</v>
      </c>
      <c r="AD33" s="323">
        <f>Datos!BQ24</f>
        <v>2.75</v>
      </c>
      <c r="AE33" s="323">
        <f>Datos!BR24</f>
        <v>3.75</v>
      </c>
      <c r="AF33" s="332">
        <f>Datos!BS24</f>
        <v>3</v>
      </c>
      <c r="AG33" s="120">
        <f>Datos!AO24</f>
        <v>3.5</v>
      </c>
      <c r="AH33" s="323">
        <f>Datos!AP24</f>
        <v>4</v>
      </c>
      <c r="AI33" s="323">
        <f>Datos!AQ24</f>
        <v>4</v>
      </c>
      <c r="AJ33" s="323">
        <f>Datos!AR24</f>
        <v>2.5</v>
      </c>
      <c r="AK33" s="323">
        <f>Datos!AS24</f>
        <v>2</v>
      </c>
      <c r="AL33" s="334">
        <f>Datos!AT24</f>
        <v>2.5</v>
      </c>
      <c r="AM33" s="333">
        <f>Datos!AU24</f>
        <v>4</v>
      </c>
      <c r="AN33" s="323">
        <f>Datos!AV24</f>
        <v>2</v>
      </c>
      <c r="AO33" s="323">
        <f>Datos!AW24</f>
        <v>3</v>
      </c>
      <c r="AP33" s="334">
        <f>Datos!AX24</f>
        <v>3.5</v>
      </c>
      <c r="AQ33" s="333">
        <f>Datos!AY24</f>
        <v>4.5</v>
      </c>
      <c r="AR33" s="323">
        <f>Datos!AZ24</f>
        <v>4.5</v>
      </c>
      <c r="AS33" s="323">
        <f>Datos!BA24</f>
        <v>4.5</v>
      </c>
      <c r="AT33" s="323">
        <f>Datos!BB24</f>
        <v>3.5</v>
      </c>
      <c r="AU33" s="334">
        <f>Datos!BC24</f>
        <v>2</v>
      </c>
      <c r="AV33" s="333">
        <f>Datos!BD24</f>
        <v>3</v>
      </c>
      <c r="AW33" s="334">
        <f>Datos!BE24</f>
        <v>2.5</v>
      </c>
      <c r="AX33" s="333">
        <f>Datos!BF24</f>
        <v>4.5</v>
      </c>
      <c r="AY33" s="323">
        <f>Datos!BG24</f>
        <v>4</v>
      </c>
      <c r="AZ33" s="323">
        <f>Datos!BH24</f>
        <v>3</v>
      </c>
      <c r="BA33" s="323">
        <f>Datos!BI24</f>
        <v>3.5</v>
      </c>
      <c r="BB33" s="323">
        <f>Datos!BJ24</f>
        <v>2.5</v>
      </c>
      <c r="BC33" s="334">
        <f>Datos!BK24</f>
        <v>5</v>
      </c>
      <c r="BD33" s="333">
        <f>Datos!BL24</f>
        <v>3</v>
      </c>
      <c r="BE33" s="192">
        <f>Datos!BM24</f>
        <v>3</v>
      </c>
    </row>
    <row r="34" spans="1:57" ht="30" customHeight="1">
      <c r="A34" s="96">
        <v>21</v>
      </c>
      <c r="B34" s="113" t="s">
        <v>31</v>
      </c>
      <c r="C34" s="355">
        <v>5600536</v>
      </c>
      <c r="D34" s="68" t="s">
        <v>478</v>
      </c>
      <c r="E34" s="395">
        <v>0.2</v>
      </c>
      <c r="F34" s="309">
        <v>1</v>
      </c>
      <c r="G34" s="309">
        <v>0</v>
      </c>
      <c r="H34" s="309" t="s">
        <v>141</v>
      </c>
      <c r="I34" s="309" t="s">
        <v>141</v>
      </c>
      <c r="J34" s="309"/>
      <c r="K34" s="309">
        <v>0.52941176470588236</v>
      </c>
      <c r="L34" s="309">
        <v>0.25</v>
      </c>
      <c r="M34" s="406">
        <v>0</v>
      </c>
      <c r="N34" s="319">
        <v>1</v>
      </c>
      <c r="O34" s="318">
        <f>Datos!BU25</f>
        <v>0</v>
      </c>
      <c r="P34" s="370">
        <f t="shared" si="1"/>
        <v>0</v>
      </c>
      <c r="Q34" s="120">
        <v>1.7885714285714287</v>
      </c>
      <c r="R34" s="323">
        <v>1.6773809523809522</v>
      </c>
      <c r="S34" s="323"/>
      <c r="T34" s="323" t="s">
        <v>141</v>
      </c>
      <c r="U34" s="323" t="s">
        <v>141</v>
      </c>
      <c r="V34" s="332"/>
      <c r="W34" s="332"/>
      <c r="X34" s="332">
        <v>5</v>
      </c>
      <c r="Y34" s="332"/>
      <c r="Z34" s="328"/>
      <c r="AA34" s="120"/>
      <c r="AB34" s="323"/>
      <c r="AC34" s="323"/>
      <c r="AD34" s="323"/>
      <c r="AE34" s="323"/>
      <c r="AF34" s="332"/>
      <c r="AG34" s="120"/>
      <c r="AH34" s="323"/>
      <c r="AI34" s="323"/>
      <c r="AJ34" s="323"/>
      <c r="AK34" s="323"/>
      <c r="AL34" s="334"/>
      <c r="AM34" s="333"/>
      <c r="AN34" s="323"/>
      <c r="AO34" s="323"/>
      <c r="AP34" s="334"/>
      <c r="AQ34" s="333"/>
      <c r="AR34" s="323"/>
      <c r="AS34" s="323"/>
      <c r="AT34" s="323"/>
      <c r="AU34" s="334"/>
      <c r="AV34" s="333"/>
      <c r="AW34" s="334"/>
      <c r="AX34" s="333"/>
      <c r="AY34" s="323"/>
      <c r="AZ34" s="323"/>
      <c r="BA34" s="323"/>
      <c r="BB34" s="323"/>
      <c r="BC34" s="334"/>
      <c r="BD34" s="333"/>
      <c r="BE34" s="192"/>
    </row>
    <row r="35" spans="1:57" ht="30" customHeight="1">
      <c r="A35" s="96">
        <v>22</v>
      </c>
      <c r="B35" s="388" t="s">
        <v>339</v>
      </c>
      <c r="C35" s="389" t="s">
        <v>340</v>
      </c>
      <c r="D35" s="97" t="s">
        <v>469</v>
      </c>
      <c r="E35" s="395">
        <v>0.68421052631578949</v>
      </c>
      <c r="F35" s="309">
        <v>0.52173913043478259</v>
      </c>
      <c r="G35" s="309">
        <v>0.76923076923076927</v>
      </c>
      <c r="H35" s="309" t="s">
        <v>141</v>
      </c>
      <c r="I35" s="309" t="s">
        <v>141</v>
      </c>
      <c r="J35" s="309">
        <v>0.4</v>
      </c>
      <c r="K35" s="309">
        <v>1</v>
      </c>
      <c r="L35" s="309">
        <v>0.4</v>
      </c>
      <c r="M35" s="406">
        <v>0</v>
      </c>
      <c r="N35" s="319">
        <v>15</v>
      </c>
      <c r="O35" s="318">
        <f>Datos!BU26</f>
        <v>4</v>
      </c>
      <c r="P35" s="370">
        <f t="shared" si="1"/>
        <v>0.26666666666666666</v>
      </c>
      <c r="Q35" s="120">
        <v>3.0490716110658953</v>
      </c>
      <c r="R35" s="323">
        <v>3.3519606782106783</v>
      </c>
      <c r="S35" s="323">
        <v>3.4674096459096462</v>
      </c>
      <c r="T35" s="323" t="s">
        <v>141</v>
      </c>
      <c r="U35" s="323" t="s">
        <v>141</v>
      </c>
      <c r="V35" s="332">
        <v>3.5583333333333336</v>
      </c>
      <c r="W35" s="332">
        <v>3.0834160052910051</v>
      </c>
      <c r="X35" s="332">
        <v>3.911111111111111</v>
      </c>
      <c r="Y35" s="332"/>
      <c r="Z35" s="328">
        <f>Datos!BT26</f>
        <v>3.7351851851851854</v>
      </c>
      <c r="AA35" s="120">
        <f>Datos!BN26</f>
        <v>3.0833333333333335</v>
      </c>
      <c r="AB35" s="323">
        <f>Datos!BO26</f>
        <v>3.9166666666666665</v>
      </c>
      <c r="AC35" s="323">
        <f>Datos!BP26</f>
        <v>4.05</v>
      </c>
      <c r="AD35" s="323">
        <f>Datos!BQ26</f>
        <v>4</v>
      </c>
      <c r="AE35" s="323">
        <f>Datos!BR26</f>
        <v>3.7777777777777781</v>
      </c>
      <c r="AF35" s="332">
        <f>Datos!BS26</f>
        <v>3.583333333333333</v>
      </c>
      <c r="AG35" s="120">
        <f>Datos!AO26</f>
        <v>3.75</v>
      </c>
      <c r="AH35" s="323">
        <f>Datos!AP26</f>
        <v>3.5</v>
      </c>
      <c r="AI35" s="323">
        <f>Datos!AQ26</f>
        <v>3.5</v>
      </c>
      <c r="AJ35" s="323">
        <f>Datos!AR26</f>
        <v>3.25</v>
      </c>
      <c r="AK35" s="323">
        <f>Datos!AS26</f>
        <v>2.5</v>
      </c>
      <c r="AL35" s="334">
        <f>Datos!AT26</f>
        <v>2</v>
      </c>
      <c r="AM35" s="333">
        <f>Datos!AU26</f>
        <v>4.75</v>
      </c>
      <c r="AN35" s="323">
        <f>Datos!AV26</f>
        <v>3.25</v>
      </c>
      <c r="AO35" s="323">
        <f>Datos!AW26</f>
        <v>3.6666666666666665</v>
      </c>
      <c r="AP35" s="334">
        <f>Datos!AX26</f>
        <v>4</v>
      </c>
      <c r="AQ35" s="333">
        <f>Datos!AY26</f>
        <v>3.75</v>
      </c>
      <c r="AR35" s="323">
        <f>Datos!AZ26</f>
        <v>4</v>
      </c>
      <c r="AS35" s="323">
        <f>Datos!BA26</f>
        <v>4</v>
      </c>
      <c r="AT35" s="323">
        <f>Datos!BB26</f>
        <v>4</v>
      </c>
      <c r="AU35" s="334">
        <f>Datos!BC26</f>
        <v>4.5</v>
      </c>
      <c r="AV35" s="333">
        <f>Datos!BD26</f>
        <v>4</v>
      </c>
      <c r="AW35" s="334">
        <f>Datos!BE26</f>
        <v>4</v>
      </c>
      <c r="AX35" s="333">
        <f>Datos!BF26</f>
        <v>4</v>
      </c>
      <c r="AY35" s="323">
        <f>Datos!BG26</f>
        <v>3.5</v>
      </c>
      <c r="AZ35" s="323">
        <f>Datos!BH26</f>
        <v>3</v>
      </c>
      <c r="BA35" s="323">
        <f>Datos!BI26</f>
        <v>4.5</v>
      </c>
      <c r="BB35" s="323">
        <f>Datos!BJ26</f>
        <v>3</v>
      </c>
      <c r="BC35" s="334">
        <f>Datos!BK26</f>
        <v>4.666666666666667</v>
      </c>
      <c r="BD35" s="333">
        <f>Datos!BL26</f>
        <v>3.5</v>
      </c>
      <c r="BE35" s="192">
        <f>Datos!BM26</f>
        <v>3.6666666666666665</v>
      </c>
    </row>
    <row r="36" spans="1:57" ht="30" customHeight="1">
      <c r="A36" s="96">
        <v>23</v>
      </c>
      <c r="B36" s="113" t="s">
        <v>47</v>
      </c>
      <c r="C36" s="355">
        <v>5600813</v>
      </c>
      <c r="D36" s="68" t="s">
        <v>60</v>
      </c>
      <c r="E36" s="395">
        <v>0.66666666666666663</v>
      </c>
      <c r="F36" s="309"/>
      <c r="G36" s="309">
        <v>1</v>
      </c>
      <c r="H36" s="309" t="s">
        <v>141</v>
      </c>
      <c r="I36" s="309" t="s">
        <v>141</v>
      </c>
      <c r="J36" s="309">
        <v>0.5</v>
      </c>
      <c r="K36" s="309">
        <v>0.23076923076923078</v>
      </c>
      <c r="L36" s="309">
        <v>0</v>
      </c>
      <c r="M36" s="406">
        <v>1</v>
      </c>
      <c r="N36" s="319">
        <v>1</v>
      </c>
      <c r="O36" s="318">
        <f>Datos!BU27</f>
        <v>0</v>
      </c>
      <c r="P36" s="370">
        <f t="shared" si="1"/>
        <v>0</v>
      </c>
      <c r="Q36" s="120">
        <v>4.4423809523809528</v>
      </c>
      <c r="R36" s="323"/>
      <c r="S36" s="323">
        <v>4.4023809523809527</v>
      </c>
      <c r="T36" s="323" t="s">
        <v>141</v>
      </c>
      <c r="U36" s="323" t="s">
        <v>141</v>
      </c>
      <c r="V36" s="332">
        <v>4.4111111111111105</v>
      </c>
      <c r="W36" s="332">
        <v>3.7888888888888892</v>
      </c>
      <c r="X36" s="332"/>
      <c r="Y36" s="332">
        <v>4.4805555555555561</v>
      </c>
      <c r="Z36" s="328"/>
      <c r="AA36" s="120"/>
      <c r="AB36" s="323"/>
      <c r="AC36" s="323"/>
      <c r="AD36" s="323"/>
      <c r="AE36" s="323"/>
      <c r="AF36" s="332"/>
      <c r="AG36" s="120"/>
      <c r="AH36" s="323"/>
      <c r="AI36" s="323"/>
      <c r="AJ36" s="323"/>
      <c r="AK36" s="323"/>
      <c r="AL36" s="334"/>
      <c r="AM36" s="333"/>
      <c r="AN36" s="323"/>
      <c r="AO36" s="323"/>
      <c r="AP36" s="334"/>
      <c r="AQ36" s="333"/>
      <c r="AR36" s="323"/>
      <c r="AS36" s="323"/>
      <c r="AT36" s="323"/>
      <c r="AU36" s="334"/>
      <c r="AV36" s="333"/>
      <c r="AW36" s="334"/>
      <c r="AX36" s="333"/>
      <c r="AY36" s="323"/>
      <c r="AZ36" s="323"/>
      <c r="BA36" s="323"/>
      <c r="BB36" s="323"/>
      <c r="BC36" s="334"/>
      <c r="BD36" s="333"/>
      <c r="BE36" s="192"/>
    </row>
    <row r="37" spans="1:57" ht="30" customHeight="1">
      <c r="A37" s="96">
        <v>24</v>
      </c>
      <c r="B37" s="97" t="s">
        <v>338</v>
      </c>
      <c r="C37" s="389" t="s">
        <v>337</v>
      </c>
      <c r="D37" s="97" t="s">
        <v>231</v>
      </c>
      <c r="E37" s="395">
        <v>0.5</v>
      </c>
      <c r="F37" s="309">
        <v>0.42857142857142855</v>
      </c>
      <c r="G37" s="309">
        <v>0.17647058823529413</v>
      </c>
      <c r="H37" s="309" t="s">
        <v>141</v>
      </c>
      <c r="I37" s="309" t="s">
        <v>141</v>
      </c>
      <c r="J37" s="309">
        <v>0.25</v>
      </c>
      <c r="K37" s="309">
        <v>0.33333333333333331</v>
      </c>
      <c r="L37" s="309">
        <v>0.5</v>
      </c>
      <c r="M37" s="406">
        <v>0.6875</v>
      </c>
      <c r="N37" s="319">
        <v>12</v>
      </c>
      <c r="O37" s="318">
        <f>Datos!BU28</f>
        <v>7</v>
      </c>
      <c r="P37" s="370">
        <f t="shared" si="1"/>
        <v>0.58333333333333337</v>
      </c>
      <c r="Q37" s="301">
        <v>3.45</v>
      </c>
      <c r="R37" s="323">
        <v>3.9950793650793655</v>
      </c>
      <c r="S37" s="323">
        <v>3.4183333333333339</v>
      </c>
      <c r="T37" s="323" t="s">
        <v>141</v>
      </c>
      <c r="U37" s="323" t="s">
        <v>141</v>
      </c>
      <c r="V37" s="332">
        <v>3.756018518518518</v>
      </c>
      <c r="W37" s="332">
        <v>3.6467592592592588</v>
      </c>
      <c r="X37" s="332">
        <v>4.2319444444444443</v>
      </c>
      <c r="Y37" s="332">
        <v>4.239324394741061</v>
      </c>
      <c r="Z37" s="328">
        <f>Datos!BT28</f>
        <v>4.4897486772486772</v>
      </c>
      <c r="AA37" s="120">
        <f>Datos!BN28</f>
        <v>4.0198412698412698</v>
      </c>
      <c r="AB37" s="323">
        <f>Datos!BO28</f>
        <v>4.6916666666666664</v>
      </c>
      <c r="AC37" s="323">
        <f>Datos!BP28</f>
        <v>4.7380952380952381</v>
      </c>
      <c r="AD37" s="323">
        <f>Datos!BQ28</f>
        <v>4.4142857142857146</v>
      </c>
      <c r="AE37" s="323">
        <f>Datos!BR28</f>
        <v>4.3603174603174599</v>
      </c>
      <c r="AF37" s="332">
        <f>Datos!BS28</f>
        <v>4.7142857142857144</v>
      </c>
      <c r="AG37" s="120">
        <f>Datos!AO28</f>
        <v>4.2857142857142856</v>
      </c>
      <c r="AH37" s="323">
        <f>Datos!AP28</f>
        <v>4.2857142857142856</v>
      </c>
      <c r="AI37" s="323">
        <f>Datos!AQ28</f>
        <v>3.8333333333333335</v>
      </c>
      <c r="AJ37" s="323">
        <f>Datos!AR28</f>
        <v>3.7142857142857144</v>
      </c>
      <c r="AK37" s="323">
        <f>Datos!AS28</f>
        <v>3.8571428571428572</v>
      </c>
      <c r="AL37" s="334">
        <f>Datos!AT28</f>
        <v>4.1428571428571432</v>
      </c>
      <c r="AM37" s="333">
        <f>Datos!AU28</f>
        <v>4.833333333333333</v>
      </c>
      <c r="AN37" s="323">
        <f>Datos!AV28</f>
        <v>5</v>
      </c>
      <c r="AO37" s="323">
        <f>Datos!AW28</f>
        <v>4.5999999999999996</v>
      </c>
      <c r="AP37" s="334">
        <f>Datos!AX28</f>
        <v>4.333333333333333</v>
      </c>
      <c r="AQ37" s="333">
        <f>Datos!AY28</f>
        <v>4.7142857142857144</v>
      </c>
      <c r="AR37" s="323">
        <f>Datos!AZ28</f>
        <v>4.7142857142857144</v>
      </c>
      <c r="AS37" s="323">
        <f>Datos!BA28</f>
        <v>4.7142857142857144</v>
      </c>
      <c r="AT37" s="323">
        <f>Datos!BB28</f>
        <v>4.833333333333333</v>
      </c>
      <c r="AU37" s="334">
        <f>Datos!BC28</f>
        <v>4.7142857142857144</v>
      </c>
      <c r="AV37" s="333">
        <f>Datos!BD28</f>
        <v>4.4285714285714288</v>
      </c>
      <c r="AW37" s="334">
        <f>Datos!BE28</f>
        <v>4.4000000000000004</v>
      </c>
      <c r="AX37" s="333">
        <f>Datos!BF28</f>
        <v>4.4285714285714288</v>
      </c>
      <c r="AY37" s="323">
        <f>Datos!BG28</f>
        <v>4.4000000000000004</v>
      </c>
      <c r="AZ37" s="323">
        <f>Datos!BH28</f>
        <v>4.1428571428571432</v>
      </c>
      <c r="BA37" s="323">
        <f>Datos!BI28</f>
        <v>4.7142857142857144</v>
      </c>
      <c r="BB37" s="323">
        <f>Datos!BJ28</f>
        <v>4.1428571428571432</v>
      </c>
      <c r="BC37" s="334">
        <f>Datos!BK28</f>
        <v>4.333333333333333</v>
      </c>
      <c r="BD37" s="333">
        <f>Datos!BL28</f>
        <v>4.4285714285714288</v>
      </c>
      <c r="BE37" s="192">
        <f>Datos!BM28</f>
        <v>5</v>
      </c>
    </row>
    <row r="38" spans="1:57" ht="30" customHeight="1">
      <c r="A38" s="96">
        <v>25</v>
      </c>
      <c r="B38" s="190" t="s">
        <v>82</v>
      </c>
      <c r="C38" s="67">
        <v>5600956</v>
      </c>
      <c r="D38" s="97" t="s">
        <v>470</v>
      </c>
      <c r="E38" s="313"/>
      <c r="F38" s="309">
        <v>0.25</v>
      </c>
      <c r="G38" s="309">
        <v>0.2857142857142857</v>
      </c>
      <c r="H38" s="309" t="s">
        <v>141</v>
      </c>
      <c r="I38" s="309" t="s">
        <v>141</v>
      </c>
      <c r="J38" s="309">
        <v>0.33333333333333331</v>
      </c>
      <c r="K38" s="309">
        <v>0.5</v>
      </c>
      <c r="L38" s="309">
        <v>0.77777777777777779</v>
      </c>
      <c r="M38" s="406">
        <v>0</v>
      </c>
      <c r="N38" s="319">
        <v>2</v>
      </c>
      <c r="O38" s="318">
        <f>Datos!BU29</f>
        <v>1</v>
      </c>
      <c r="P38" s="370">
        <f t="shared" si="1"/>
        <v>0.5</v>
      </c>
      <c r="Q38" s="324"/>
      <c r="R38" s="323">
        <v>3.5100000000000002</v>
      </c>
      <c r="S38" s="323">
        <v>2.9480952380952381</v>
      </c>
      <c r="T38" s="323" t="s">
        <v>141</v>
      </c>
      <c r="U38" s="323" t="s">
        <v>141</v>
      </c>
      <c r="V38" s="332">
        <v>4.3194444444444438</v>
      </c>
      <c r="W38" s="332">
        <v>2.5861111111111108</v>
      </c>
      <c r="X38" s="332">
        <v>3.7449735449735448</v>
      </c>
      <c r="Y38" s="332"/>
      <c r="Z38" s="328">
        <f>Datos!BT29</f>
        <v>4.3416666666666668</v>
      </c>
      <c r="AA38" s="120">
        <f>Datos!BN29</f>
        <v>4</v>
      </c>
      <c r="AB38" s="323">
        <f>Datos!BO29</f>
        <v>4</v>
      </c>
      <c r="AC38" s="323">
        <f>Datos!BP29</f>
        <v>4.8</v>
      </c>
      <c r="AD38" s="323">
        <f>Datos!BQ29</f>
        <v>4</v>
      </c>
      <c r="AE38" s="323">
        <f>Datos!BR29</f>
        <v>4.75</v>
      </c>
      <c r="AF38" s="332">
        <f>Datos!BS29</f>
        <v>4.5</v>
      </c>
      <c r="AG38" s="120">
        <f>Datos!AO29</f>
        <v>4</v>
      </c>
      <c r="AH38" s="323">
        <f>Datos!AP29</f>
        <v>4</v>
      </c>
      <c r="AI38" s="323">
        <f>Datos!AQ29</f>
        <v>4</v>
      </c>
      <c r="AJ38" s="323">
        <f>Datos!AR29</f>
        <v>4</v>
      </c>
      <c r="AK38" s="323">
        <f>Datos!AS29</f>
        <v>4</v>
      </c>
      <c r="AL38" s="334">
        <f>Datos!AT29</f>
        <v>4</v>
      </c>
      <c r="AM38" s="333">
        <f>Datos!AU29</f>
        <v>4</v>
      </c>
      <c r="AN38" s="323">
        <f>Datos!AV29</f>
        <v>4</v>
      </c>
      <c r="AO38" s="323">
        <f>Datos!AW29</f>
        <v>4</v>
      </c>
      <c r="AP38" s="334">
        <f>Datos!AX29</f>
        <v>4</v>
      </c>
      <c r="AQ38" s="333">
        <f>Datos!AY29</f>
        <v>5</v>
      </c>
      <c r="AR38" s="323">
        <f>Datos!AZ29</f>
        <v>5</v>
      </c>
      <c r="AS38" s="323">
        <f>Datos!BA29</f>
        <v>5</v>
      </c>
      <c r="AT38" s="323">
        <f>Datos!BB29</f>
        <v>5</v>
      </c>
      <c r="AU38" s="334">
        <f>Datos!BC29</f>
        <v>4</v>
      </c>
      <c r="AV38" s="333">
        <f>Datos!BD29</f>
        <v>4</v>
      </c>
      <c r="AW38" s="334">
        <f>Datos!BE29</f>
        <v>4</v>
      </c>
      <c r="AX38" s="333">
        <f>Datos!BF29</f>
        <v>5</v>
      </c>
      <c r="AY38" s="323">
        <f>Datos!BG29</f>
        <v>5</v>
      </c>
      <c r="AZ38" s="323"/>
      <c r="BA38" s="323">
        <f>Datos!BI29</f>
        <v>5</v>
      </c>
      <c r="BB38" s="323"/>
      <c r="BC38" s="334">
        <f>Datos!BK29</f>
        <v>4</v>
      </c>
      <c r="BD38" s="333">
        <f>Datos!BL29</f>
        <v>4</v>
      </c>
      <c r="BE38" s="192">
        <f>Datos!BM29</f>
        <v>5</v>
      </c>
    </row>
    <row r="39" spans="1:57" ht="30" customHeight="1">
      <c r="A39" s="96">
        <v>26</v>
      </c>
      <c r="B39" s="190" t="s">
        <v>25</v>
      </c>
      <c r="C39" s="355">
        <v>5600874</v>
      </c>
      <c r="D39" s="97" t="s">
        <v>61</v>
      </c>
      <c r="E39" s="395">
        <v>0.55555555555555558</v>
      </c>
      <c r="F39" s="309">
        <v>0.33333333333333331</v>
      </c>
      <c r="G39" s="309">
        <v>0</v>
      </c>
      <c r="H39" s="309" t="s">
        <v>141</v>
      </c>
      <c r="I39" s="309" t="s">
        <v>141</v>
      </c>
      <c r="J39" s="309">
        <v>0.5</v>
      </c>
      <c r="K39" s="309"/>
      <c r="L39" s="309">
        <v>0.4</v>
      </c>
      <c r="M39" s="406">
        <v>0.75</v>
      </c>
      <c r="N39" s="319">
        <v>5</v>
      </c>
      <c r="O39" s="318">
        <f>Datos!BU30</f>
        <v>1</v>
      </c>
      <c r="P39" s="370">
        <f t="shared" si="1"/>
        <v>0.2</v>
      </c>
      <c r="Q39" s="120">
        <v>3.9119047619047622</v>
      </c>
      <c r="R39" s="323">
        <v>2.7184523809523808</v>
      </c>
      <c r="S39" s="323"/>
      <c r="T39" s="323" t="s">
        <v>141</v>
      </c>
      <c r="U39" s="323" t="s">
        <v>141</v>
      </c>
      <c r="V39" s="332">
        <v>3.8569444444444443</v>
      </c>
      <c r="W39" s="332">
        <v>4.4453703703703704</v>
      </c>
      <c r="X39" s="332">
        <v>4.3388888888888886</v>
      </c>
      <c r="Y39" s="332">
        <v>4.4398148148148158</v>
      </c>
      <c r="Z39" s="328">
        <f>Datos!BT30</f>
        <v>1</v>
      </c>
      <c r="AA39" s="120">
        <f>Datos!BN30</f>
        <v>1</v>
      </c>
      <c r="AB39" s="323">
        <f>Datos!BO30</f>
        <v>1</v>
      </c>
      <c r="AC39" s="323">
        <f>Datos!BP30</f>
        <v>1</v>
      </c>
      <c r="AD39" s="323">
        <f>Datos!BQ30</f>
        <v>1</v>
      </c>
      <c r="AE39" s="323">
        <f>Datos!BR30</f>
        <v>1</v>
      </c>
      <c r="AF39" s="332">
        <f>Datos!BS30</f>
        <v>1</v>
      </c>
      <c r="AG39" s="120">
        <f>Datos!AO30</f>
        <v>1</v>
      </c>
      <c r="AH39" s="323">
        <f>Datos!AP30</f>
        <v>1</v>
      </c>
      <c r="AI39" s="323">
        <f>Datos!AQ30</f>
        <v>1</v>
      </c>
      <c r="AJ39" s="323">
        <f>Datos!AR30</f>
        <v>1</v>
      </c>
      <c r="AK39" s="323">
        <f>Datos!AS30</f>
        <v>1</v>
      </c>
      <c r="AL39" s="334">
        <f>Datos!AT30</f>
        <v>1</v>
      </c>
      <c r="AM39" s="333">
        <f>Datos!AU30</f>
        <v>1</v>
      </c>
      <c r="AN39" s="323">
        <f>Datos!AV30</f>
        <v>1</v>
      </c>
      <c r="AO39" s="323">
        <f>Datos!AW30</f>
        <v>1</v>
      </c>
      <c r="AP39" s="334">
        <f>Datos!AX30</f>
        <v>1</v>
      </c>
      <c r="AQ39" s="333">
        <f>Datos!AY30</f>
        <v>1</v>
      </c>
      <c r="AR39" s="323">
        <f>Datos!AZ30</f>
        <v>1</v>
      </c>
      <c r="AS39" s="323">
        <f>Datos!BA30</f>
        <v>1</v>
      </c>
      <c r="AT39" s="323">
        <f>Datos!BB30</f>
        <v>1</v>
      </c>
      <c r="AU39" s="334">
        <f>Datos!BC30</f>
        <v>1</v>
      </c>
      <c r="AV39" s="333">
        <f>Datos!BD30</f>
        <v>1</v>
      </c>
      <c r="AW39" s="334">
        <f>Datos!BE30</f>
        <v>1</v>
      </c>
      <c r="AX39" s="333">
        <f>Datos!BF30</f>
        <v>1</v>
      </c>
      <c r="AY39" s="323">
        <f>Datos!BG30</f>
        <v>1</v>
      </c>
      <c r="AZ39" s="323">
        <f>Datos!BH30</f>
        <v>1</v>
      </c>
      <c r="BA39" s="323">
        <f>Datos!BI30</f>
        <v>1</v>
      </c>
      <c r="BB39" s="323">
        <f>Datos!BJ30</f>
        <v>1</v>
      </c>
      <c r="BC39" s="334">
        <f>Datos!BK30</f>
        <v>1</v>
      </c>
      <c r="BD39" s="333">
        <f>Datos!BL30</f>
        <v>1</v>
      </c>
      <c r="BE39" s="192">
        <f>Datos!BM30</f>
        <v>1</v>
      </c>
    </row>
    <row r="40" spans="1:57" ht="30" customHeight="1">
      <c r="A40" s="96">
        <v>27</v>
      </c>
      <c r="B40" s="190" t="s">
        <v>41</v>
      </c>
      <c r="C40" s="355">
        <v>5600869</v>
      </c>
      <c r="D40" s="97" t="s">
        <v>471</v>
      </c>
      <c r="E40" s="395">
        <v>0.33333333333333331</v>
      </c>
      <c r="F40" s="309">
        <v>0.33333333333333331</v>
      </c>
      <c r="G40" s="309">
        <v>0</v>
      </c>
      <c r="H40" s="309" t="s">
        <v>141</v>
      </c>
      <c r="I40" s="309" t="s">
        <v>141</v>
      </c>
      <c r="J40" s="309"/>
      <c r="K40" s="309">
        <v>0.53333333333333333</v>
      </c>
      <c r="L40" s="309"/>
      <c r="M40" s="406">
        <v>0.5</v>
      </c>
      <c r="N40" s="319">
        <v>9</v>
      </c>
      <c r="O40" s="318">
        <f>Datos!BU31</f>
        <v>3</v>
      </c>
      <c r="P40" s="370">
        <f t="shared" si="1"/>
        <v>0.33333333333333331</v>
      </c>
      <c r="Q40" s="120">
        <v>2.8528571428571428</v>
      </c>
      <c r="R40" s="323">
        <v>3.0495238095238095</v>
      </c>
      <c r="S40" s="323"/>
      <c r="T40" s="323" t="s">
        <v>141</v>
      </c>
      <c r="U40" s="323" t="s">
        <v>141</v>
      </c>
      <c r="V40" s="332"/>
      <c r="W40" s="332"/>
      <c r="X40" s="332"/>
      <c r="Y40" s="332">
        <v>3.1533333333333333</v>
      </c>
      <c r="Z40" s="328">
        <f>Datos!BT31</f>
        <v>4.041666666666667</v>
      </c>
      <c r="AA40" s="120">
        <f>Datos!BN31</f>
        <v>3.6666666666666665</v>
      </c>
      <c r="AB40" s="323">
        <f>Datos!BO31</f>
        <v>4.25</v>
      </c>
      <c r="AC40" s="323">
        <f>Datos!BP31</f>
        <v>4</v>
      </c>
      <c r="AD40" s="323">
        <f>Datos!BQ31</f>
        <v>3.666666666666667</v>
      </c>
      <c r="AE40" s="323">
        <f>Datos!BR31</f>
        <v>4.166666666666667</v>
      </c>
      <c r="AF40" s="332">
        <f>Datos!BS31</f>
        <v>4.5</v>
      </c>
      <c r="AG40" s="120">
        <f>Datos!AO31</f>
        <v>4</v>
      </c>
      <c r="AH40" s="323">
        <f>Datos!AP31</f>
        <v>4</v>
      </c>
      <c r="AI40" s="323">
        <f>Datos!AQ31</f>
        <v>4</v>
      </c>
      <c r="AJ40" s="323">
        <f>Datos!AR31</f>
        <v>3</v>
      </c>
      <c r="AK40" s="323">
        <f>Datos!AS31</f>
        <v>3.3333333333333335</v>
      </c>
      <c r="AL40" s="334">
        <f>Datos!AT31</f>
        <v>3.6666666666666665</v>
      </c>
      <c r="AM40" s="333">
        <f>Datos!AU31</f>
        <v>4.666666666666667</v>
      </c>
      <c r="AN40" s="323">
        <f>Datos!AV31</f>
        <v>4</v>
      </c>
      <c r="AO40" s="323">
        <f>Datos!AW31</f>
        <v>4.333333333333333</v>
      </c>
      <c r="AP40" s="334">
        <f>Datos!AX31</f>
        <v>4</v>
      </c>
      <c r="AQ40" s="333">
        <f>Datos!AY31</f>
        <v>4.333333333333333</v>
      </c>
      <c r="AR40" s="323">
        <f>Datos!AZ31</f>
        <v>3.3333333333333335</v>
      </c>
      <c r="AS40" s="323">
        <f>Datos!BA31</f>
        <v>4.333333333333333</v>
      </c>
      <c r="AT40" s="323">
        <f>Datos!BB31</f>
        <v>4</v>
      </c>
      <c r="AU40" s="334">
        <f>Datos!BC31</f>
        <v>4</v>
      </c>
      <c r="AV40" s="333">
        <f>Datos!BD31</f>
        <v>4</v>
      </c>
      <c r="AW40" s="334">
        <f>Datos!BE31</f>
        <v>3.3333333333333335</v>
      </c>
      <c r="AX40" s="333">
        <f>Datos!BF31</f>
        <v>4.333333333333333</v>
      </c>
      <c r="AY40" s="323">
        <f>Datos!BG31</f>
        <v>4.333333333333333</v>
      </c>
      <c r="AZ40" s="323">
        <f>Datos!BH31</f>
        <v>3.6666666666666665</v>
      </c>
      <c r="BA40" s="323">
        <f>Datos!BI31</f>
        <v>4</v>
      </c>
      <c r="BB40" s="323">
        <f>Datos!BJ31</f>
        <v>4.666666666666667</v>
      </c>
      <c r="BC40" s="334">
        <f>Datos!BK31</f>
        <v>4</v>
      </c>
      <c r="BD40" s="333">
        <f>Datos!BL31</f>
        <v>4</v>
      </c>
      <c r="BE40" s="192">
        <f>Datos!BM31</f>
        <v>5</v>
      </c>
    </row>
    <row r="41" spans="1:57" ht="30" customHeight="1">
      <c r="A41" s="96">
        <v>28</v>
      </c>
      <c r="B41" s="190" t="s">
        <v>22</v>
      </c>
      <c r="C41" s="355">
        <v>5600839</v>
      </c>
      <c r="D41" s="97" t="s">
        <v>472</v>
      </c>
      <c r="E41" s="395">
        <v>0.52173913043478259</v>
      </c>
      <c r="F41" s="309">
        <v>0.35</v>
      </c>
      <c r="G41" s="309">
        <v>0.25</v>
      </c>
      <c r="H41" s="309" t="s">
        <v>141</v>
      </c>
      <c r="I41" s="309" t="s">
        <v>141</v>
      </c>
      <c r="J41" s="309">
        <v>0.33333333333333331</v>
      </c>
      <c r="K41" s="309">
        <v>0.5</v>
      </c>
      <c r="L41" s="309">
        <v>0.4</v>
      </c>
      <c r="M41" s="406">
        <v>0.22222222222222221</v>
      </c>
      <c r="N41" s="319">
        <v>19</v>
      </c>
      <c r="O41" s="318">
        <f>Datos!BU32</f>
        <v>7</v>
      </c>
      <c r="P41" s="370">
        <f t="shared" ref="P41:P49" si="2">O41/N41</f>
        <v>0.36842105263157893</v>
      </c>
      <c r="Q41" s="120">
        <v>3.8342553081838799</v>
      </c>
      <c r="R41" s="323">
        <v>3.7572471655328799</v>
      </c>
      <c r="S41" s="323">
        <v>3.2797142857142858</v>
      </c>
      <c r="T41" s="323" t="s">
        <v>141</v>
      </c>
      <c r="U41" s="323" t="s">
        <v>141</v>
      </c>
      <c r="V41" s="332">
        <v>3.4768518518518516</v>
      </c>
      <c r="W41" s="332">
        <v>4.1037962962962959</v>
      </c>
      <c r="X41" s="332">
        <v>3.5726851851851849</v>
      </c>
      <c r="Y41" s="332">
        <v>3.7527777777777778</v>
      </c>
      <c r="Z41" s="328">
        <f>Datos!BT32</f>
        <v>3.8352116402116407</v>
      </c>
      <c r="AA41" s="120">
        <f>Datos!BN32</f>
        <v>3.3055555555555554</v>
      </c>
      <c r="AB41" s="323">
        <f>Datos!BO32</f>
        <v>3.5595238095238098</v>
      </c>
      <c r="AC41" s="323">
        <f>Datos!BP32</f>
        <v>3.8200000000000003</v>
      </c>
      <c r="AD41" s="323">
        <f>Datos!BQ32</f>
        <v>4.1428571428571423</v>
      </c>
      <c r="AE41" s="323">
        <f>Datos!BR32</f>
        <v>4.083333333333333</v>
      </c>
      <c r="AF41" s="332">
        <f>Datos!BS32</f>
        <v>4.0999999999999996</v>
      </c>
      <c r="AG41" s="120">
        <f>Datos!AO32</f>
        <v>3.7142857142857144</v>
      </c>
      <c r="AH41" s="323">
        <f>Datos!AP32</f>
        <v>3.4285714285714284</v>
      </c>
      <c r="AI41" s="323">
        <f>Datos!AQ32</f>
        <v>3.7142857142857144</v>
      </c>
      <c r="AJ41" s="323">
        <f>Datos!AR32</f>
        <v>2.8333333333333335</v>
      </c>
      <c r="AK41" s="323">
        <f>Datos!AS32</f>
        <v>3</v>
      </c>
      <c r="AL41" s="334">
        <f>Datos!AT32</f>
        <v>3.1428571428571428</v>
      </c>
      <c r="AM41" s="333">
        <f>Datos!AU32</f>
        <v>3.7142857142857144</v>
      </c>
      <c r="AN41" s="323">
        <f>Datos!AV32</f>
        <v>3.6666666666666665</v>
      </c>
      <c r="AO41" s="323">
        <f>Datos!AW32</f>
        <v>3.2857142857142856</v>
      </c>
      <c r="AP41" s="334">
        <f>Datos!AX32</f>
        <v>3.5714285714285716</v>
      </c>
      <c r="AQ41" s="333">
        <f>Datos!AY32</f>
        <v>4</v>
      </c>
      <c r="AR41" s="323">
        <f>Datos!AZ32</f>
        <v>4</v>
      </c>
      <c r="AS41" s="323">
        <f>Datos!BA32</f>
        <v>3.6</v>
      </c>
      <c r="AT41" s="323">
        <f>Datos!BB32</f>
        <v>3.8333333333333335</v>
      </c>
      <c r="AU41" s="334">
        <f>Datos!BC32</f>
        <v>3.6666666666666665</v>
      </c>
      <c r="AV41" s="333">
        <f>Datos!BD32</f>
        <v>4.2857142857142856</v>
      </c>
      <c r="AW41" s="334">
        <f>Datos!BE32</f>
        <v>4</v>
      </c>
      <c r="AX41" s="333">
        <f>Datos!BF32</f>
        <v>4.166666666666667</v>
      </c>
      <c r="AY41" s="323">
        <f>Datos!BG32</f>
        <v>4.333333333333333</v>
      </c>
      <c r="AZ41" s="323">
        <f>Datos!BH32</f>
        <v>3.1666666666666665</v>
      </c>
      <c r="BA41" s="323">
        <f>Datos!BI32</f>
        <v>4.666666666666667</v>
      </c>
      <c r="BB41" s="323">
        <f>Datos!BJ32</f>
        <v>3.5</v>
      </c>
      <c r="BC41" s="334">
        <f>Datos!BK32</f>
        <v>4.666666666666667</v>
      </c>
      <c r="BD41" s="333">
        <f>Datos!BL32</f>
        <v>4</v>
      </c>
      <c r="BE41" s="192">
        <f>Datos!BM32</f>
        <v>4.2</v>
      </c>
    </row>
    <row r="42" spans="1:57" ht="30" customHeight="1">
      <c r="A42" s="96">
        <v>29</v>
      </c>
      <c r="B42" s="113" t="s">
        <v>46</v>
      </c>
      <c r="C42" s="355">
        <v>5600847</v>
      </c>
      <c r="D42" s="68" t="s">
        <v>473</v>
      </c>
      <c r="E42" s="395">
        <v>0.66666666666666663</v>
      </c>
      <c r="F42" s="309">
        <v>0.66666666666666663</v>
      </c>
      <c r="G42" s="309">
        <v>0.5</v>
      </c>
      <c r="H42" s="309" t="s">
        <v>141</v>
      </c>
      <c r="I42" s="309" t="s">
        <v>141</v>
      </c>
      <c r="J42" s="309">
        <v>0.66666666666666663</v>
      </c>
      <c r="K42" s="309">
        <v>0.22222222222222221</v>
      </c>
      <c r="L42" s="309">
        <v>0</v>
      </c>
      <c r="M42" s="406">
        <v>0.33333333333333331</v>
      </c>
      <c r="N42" s="319">
        <v>2</v>
      </c>
      <c r="O42" s="318">
        <f>Datos!BU33</f>
        <v>1</v>
      </c>
      <c r="P42" s="370">
        <f t="shared" si="2"/>
        <v>0.5</v>
      </c>
      <c r="Q42" s="120">
        <v>2.6901190476190475</v>
      </c>
      <c r="R42" s="323">
        <v>4.4563095238095238</v>
      </c>
      <c r="S42" s="323">
        <v>3.2373809523809527</v>
      </c>
      <c r="T42" s="323" t="s">
        <v>141</v>
      </c>
      <c r="U42" s="323" t="s">
        <v>141</v>
      </c>
      <c r="V42" s="332">
        <v>4.5875000000000004</v>
      </c>
      <c r="W42" s="332">
        <v>4.8888888888888884</v>
      </c>
      <c r="X42" s="332"/>
      <c r="Y42" s="332">
        <v>4.1486111111111112</v>
      </c>
      <c r="Z42" s="328">
        <f>Datos!BT33</f>
        <v>2.338888888888889</v>
      </c>
      <c r="AA42" s="120">
        <f>Datos!BN33</f>
        <v>1.1666666666666667</v>
      </c>
      <c r="AB42" s="323">
        <f>Datos!BO33</f>
        <v>2</v>
      </c>
      <c r="AC42" s="323">
        <f>Datos!BP33</f>
        <v>2.2000000000000002</v>
      </c>
      <c r="AD42" s="323">
        <f>Datos!BQ33</f>
        <v>4</v>
      </c>
      <c r="AE42" s="323">
        <f>Datos!BR33</f>
        <v>3.1666666666666665</v>
      </c>
      <c r="AF42" s="332">
        <f>Datos!BS33</f>
        <v>1.5</v>
      </c>
      <c r="AG42" s="120">
        <f>Datos!AO33</f>
        <v>2</v>
      </c>
      <c r="AH42" s="323">
        <f>Datos!AP33</f>
        <v>1</v>
      </c>
      <c r="AI42" s="323">
        <f>Datos!AQ33</f>
        <v>1</v>
      </c>
      <c r="AJ42" s="323">
        <f>Datos!AR33</f>
        <v>1</v>
      </c>
      <c r="AK42" s="323">
        <f>Datos!AS33</f>
        <v>1</v>
      </c>
      <c r="AL42" s="334">
        <f>Datos!AT33</f>
        <v>1</v>
      </c>
      <c r="AM42" s="333">
        <f>Datos!AU33</f>
        <v>5</v>
      </c>
      <c r="AN42" s="323">
        <f>Datos!AV33</f>
        <v>1</v>
      </c>
      <c r="AO42" s="323">
        <f>Datos!AW33</f>
        <v>1</v>
      </c>
      <c r="AP42" s="334">
        <f>Datos!AX33</f>
        <v>1</v>
      </c>
      <c r="AQ42" s="333">
        <f>Datos!AY33</f>
        <v>1</v>
      </c>
      <c r="AR42" s="323">
        <f>Datos!AZ33</f>
        <v>1</v>
      </c>
      <c r="AS42" s="323">
        <f>Datos!BA33</f>
        <v>2</v>
      </c>
      <c r="AT42" s="323">
        <f>Datos!BB33</f>
        <v>5</v>
      </c>
      <c r="AU42" s="334">
        <f>Datos!BC33</f>
        <v>2</v>
      </c>
      <c r="AV42" s="333">
        <f>Datos!BD33</f>
        <v>5</v>
      </c>
      <c r="AW42" s="334">
        <f>Datos!BE33</f>
        <v>3</v>
      </c>
      <c r="AX42" s="333">
        <f>Datos!BF33</f>
        <v>5</v>
      </c>
      <c r="AY42" s="323">
        <f>Datos!BG33</f>
        <v>3</v>
      </c>
      <c r="AZ42" s="323">
        <f>Datos!BH33</f>
        <v>1</v>
      </c>
      <c r="BA42" s="323">
        <f>Datos!BI33</f>
        <v>4</v>
      </c>
      <c r="BB42" s="323">
        <f>Datos!BJ33</f>
        <v>1</v>
      </c>
      <c r="BC42" s="334">
        <f>Datos!BK33</f>
        <v>5</v>
      </c>
      <c r="BD42" s="333">
        <f>Datos!BL33</f>
        <v>2</v>
      </c>
      <c r="BE42" s="192">
        <f>Datos!BM33</f>
        <v>1</v>
      </c>
    </row>
    <row r="43" spans="1:57" ht="30" customHeight="1">
      <c r="A43" s="96">
        <v>30</v>
      </c>
      <c r="B43" s="409" t="s">
        <v>436</v>
      </c>
      <c r="C43" s="410">
        <v>5601471</v>
      </c>
      <c r="D43" s="409" t="s">
        <v>448</v>
      </c>
      <c r="E43" s="313"/>
      <c r="F43" s="314"/>
      <c r="G43" s="314"/>
      <c r="H43" s="314"/>
      <c r="I43" s="314"/>
      <c r="J43" s="314"/>
      <c r="K43" s="314"/>
      <c r="L43" s="314"/>
      <c r="M43" s="314"/>
      <c r="N43" s="319">
        <v>3</v>
      </c>
      <c r="O43" s="318">
        <f>Datos!BU34</f>
        <v>2</v>
      </c>
      <c r="P43" s="370">
        <f t="shared" si="2"/>
        <v>0.66666666666666663</v>
      </c>
      <c r="Q43" s="324"/>
      <c r="R43" s="325"/>
      <c r="S43" s="325"/>
      <c r="T43" s="325"/>
      <c r="U43" s="325"/>
      <c r="V43" s="325"/>
      <c r="W43" s="325"/>
      <c r="X43" s="325"/>
      <c r="Y43" s="325"/>
      <c r="Z43" s="328">
        <f>Datos!BT34</f>
        <v>2.5763888888888888</v>
      </c>
      <c r="AA43" s="120">
        <f>Datos!BN34</f>
        <v>2.9166666666666665</v>
      </c>
      <c r="AB43" s="323">
        <f>Datos!BO34</f>
        <v>2.125</v>
      </c>
      <c r="AC43" s="323">
        <f>Datos!BP34</f>
        <v>3.5</v>
      </c>
      <c r="AD43" s="323">
        <f>Datos!BQ34</f>
        <v>2.25</v>
      </c>
      <c r="AE43" s="323">
        <f>Datos!BR34</f>
        <v>3.1666666666666665</v>
      </c>
      <c r="AF43" s="332">
        <f>Datos!BS34</f>
        <v>1.5</v>
      </c>
      <c r="AG43" s="120">
        <f>Datos!AO34</f>
        <v>3</v>
      </c>
      <c r="AH43" s="323">
        <f>Datos!AP34</f>
        <v>3.5</v>
      </c>
      <c r="AI43" s="323">
        <f>Datos!AQ34</f>
        <v>3.5</v>
      </c>
      <c r="AJ43" s="323">
        <f>Datos!AR34</f>
        <v>3.5</v>
      </c>
      <c r="AK43" s="323">
        <f>Datos!AS34</f>
        <v>3</v>
      </c>
      <c r="AL43" s="334">
        <f>Datos!AT34</f>
        <v>1</v>
      </c>
      <c r="AM43" s="333">
        <f>Datos!AU34</f>
        <v>4</v>
      </c>
      <c r="AN43" s="323">
        <f>Datos!AV34</f>
        <v>1</v>
      </c>
      <c r="AO43" s="323">
        <f>Datos!AW34</f>
        <v>1.5</v>
      </c>
      <c r="AP43" s="334">
        <f>Datos!AX34</f>
        <v>2</v>
      </c>
      <c r="AQ43" s="333">
        <f>Datos!AY34</f>
        <v>2.5</v>
      </c>
      <c r="AR43" s="323">
        <f>Datos!AZ34</f>
        <v>3</v>
      </c>
      <c r="AS43" s="323">
        <f>Datos!BA34</f>
        <v>4.5</v>
      </c>
      <c r="AT43" s="323">
        <f>Datos!BB34</f>
        <v>4.5</v>
      </c>
      <c r="AU43" s="334">
        <f>Datos!BC34</f>
        <v>3</v>
      </c>
      <c r="AV43" s="333">
        <f>Datos!BD34</f>
        <v>3.5</v>
      </c>
      <c r="AW43" s="334">
        <f>Datos!BE34</f>
        <v>1</v>
      </c>
      <c r="AX43" s="333">
        <f>Datos!BF34</f>
        <v>4</v>
      </c>
      <c r="AY43" s="323">
        <f>Datos!BG34</f>
        <v>2.5</v>
      </c>
      <c r="AZ43" s="323">
        <f>Datos!BH34</f>
        <v>1</v>
      </c>
      <c r="BA43" s="323">
        <f>Datos!BI34</f>
        <v>5</v>
      </c>
      <c r="BB43" s="323">
        <f>Datos!BJ34</f>
        <v>2</v>
      </c>
      <c r="BC43" s="334">
        <f>Datos!BK34</f>
        <v>4.5</v>
      </c>
      <c r="BD43" s="333">
        <f>Datos!BL34</f>
        <v>2</v>
      </c>
      <c r="BE43" s="192">
        <f>Datos!BM34</f>
        <v>1</v>
      </c>
    </row>
    <row r="44" spans="1:57" ht="30" customHeight="1">
      <c r="A44" s="96">
        <v>31</v>
      </c>
      <c r="B44" s="190" t="s">
        <v>35</v>
      </c>
      <c r="C44" s="355">
        <v>5600871</v>
      </c>
      <c r="D44" s="97" t="s">
        <v>144</v>
      </c>
      <c r="E44" s="395">
        <v>0.27272727272727271</v>
      </c>
      <c r="F44" s="309">
        <v>0.72727272727272729</v>
      </c>
      <c r="G44" s="309">
        <v>0.22222222222222221</v>
      </c>
      <c r="H44" s="309" t="s">
        <v>141</v>
      </c>
      <c r="I44" s="309" t="s">
        <v>141</v>
      </c>
      <c r="J44" s="309">
        <v>0.75</v>
      </c>
      <c r="K44" s="309">
        <v>0.4</v>
      </c>
      <c r="L44" s="309">
        <v>0.5</v>
      </c>
      <c r="M44" s="406">
        <v>0</v>
      </c>
      <c r="N44" s="319">
        <v>7</v>
      </c>
      <c r="O44" s="318">
        <f>Datos!BU35</f>
        <v>4</v>
      </c>
      <c r="P44" s="370">
        <f t="shared" si="2"/>
        <v>0.5714285714285714</v>
      </c>
      <c r="Q44" s="120">
        <v>3.6914285714285713</v>
      </c>
      <c r="R44" s="323">
        <v>3.803869047619048</v>
      </c>
      <c r="S44" s="323">
        <v>3.1760714285714284</v>
      </c>
      <c r="T44" s="323" t="s">
        <v>141</v>
      </c>
      <c r="U44" s="323" t="s">
        <v>141</v>
      </c>
      <c r="V44" s="332">
        <v>4.5972222222222232</v>
      </c>
      <c r="W44" s="332">
        <v>4.5319444444444441</v>
      </c>
      <c r="X44" s="332">
        <v>4.1028703703703702</v>
      </c>
      <c r="Y44" s="332"/>
      <c r="Z44" s="328">
        <f>Datos!BT35</f>
        <v>4.4037037037037043</v>
      </c>
      <c r="AA44" s="120">
        <f>Datos!BN35</f>
        <v>4.0555555555555554</v>
      </c>
      <c r="AB44" s="323">
        <f>Datos!BO35</f>
        <v>4.5</v>
      </c>
      <c r="AC44" s="323">
        <f>Datos!BP35</f>
        <v>4.7</v>
      </c>
      <c r="AD44" s="323">
        <f>Datos!BQ35</f>
        <v>4</v>
      </c>
      <c r="AE44" s="323">
        <f>Datos!BR35</f>
        <v>4.416666666666667</v>
      </c>
      <c r="AF44" s="332">
        <f>Datos!BS35</f>
        <v>4.75</v>
      </c>
      <c r="AG44" s="120">
        <f>Datos!AO35</f>
        <v>4</v>
      </c>
      <c r="AH44" s="323">
        <f>Datos!AP35</f>
        <v>4.25</v>
      </c>
      <c r="AI44" s="323">
        <f>Datos!AQ35</f>
        <v>4.75</v>
      </c>
      <c r="AJ44" s="323">
        <f>Datos!AR35</f>
        <v>4</v>
      </c>
      <c r="AK44" s="323">
        <f>Datos!AS35</f>
        <v>4</v>
      </c>
      <c r="AL44" s="334">
        <f>Datos!AT35</f>
        <v>3.3333333333333335</v>
      </c>
      <c r="AM44" s="333">
        <f>Datos!AU35</f>
        <v>4.75</v>
      </c>
      <c r="AN44" s="323">
        <f>Datos!AV35</f>
        <v>4</v>
      </c>
      <c r="AO44" s="323">
        <f>Datos!AW35</f>
        <v>4.5</v>
      </c>
      <c r="AP44" s="334">
        <f>Datos!AX35</f>
        <v>4.75</v>
      </c>
      <c r="AQ44" s="333">
        <f>Datos!AY35</f>
        <v>4.75</v>
      </c>
      <c r="AR44" s="323">
        <f>Datos!AZ35</f>
        <v>4.75</v>
      </c>
      <c r="AS44" s="323">
        <f>Datos!BA35</f>
        <v>4.75</v>
      </c>
      <c r="AT44" s="323">
        <f>Datos!BB35</f>
        <v>4.75</v>
      </c>
      <c r="AU44" s="334">
        <f>Datos!BC35</f>
        <v>4.5</v>
      </c>
      <c r="AV44" s="333">
        <f>Datos!BD35</f>
        <v>4</v>
      </c>
      <c r="AW44" s="334">
        <f>Datos!BE35</f>
        <v>4</v>
      </c>
      <c r="AX44" s="333">
        <f>Datos!BF35</f>
        <v>4.5</v>
      </c>
      <c r="AY44" s="323">
        <f>Datos!BG35</f>
        <v>4.75</v>
      </c>
      <c r="AZ44" s="323">
        <f>Datos!BH35</f>
        <v>3.5</v>
      </c>
      <c r="BA44" s="323">
        <f>Datos!BI35</f>
        <v>4.75</v>
      </c>
      <c r="BB44" s="323">
        <f>Datos!BJ35</f>
        <v>4.5</v>
      </c>
      <c r="BC44" s="334">
        <f>Datos!BK35</f>
        <v>4.5</v>
      </c>
      <c r="BD44" s="333">
        <f>Datos!BL35</f>
        <v>4.5</v>
      </c>
      <c r="BE44" s="192">
        <f>Datos!BM35</f>
        <v>5</v>
      </c>
    </row>
    <row r="45" spans="1:57" ht="30" customHeight="1">
      <c r="A45" s="96">
        <v>32</v>
      </c>
      <c r="B45" s="190" t="s">
        <v>43</v>
      </c>
      <c r="C45" s="355">
        <v>5600983</v>
      </c>
      <c r="D45" s="97" t="s">
        <v>62</v>
      </c>
      <c r="E45" s="395">
        <v>0.15384615384615385</v>
      </c>
      <c r="F45" s="309">
        <v>0.625</v>
      </c>
      <c r="G45" s="309">
        <v>0.33333333333333331</v>
      </c>
      <c r="H45" s="309" t="s">
        <v>141</v>
      </c>
      <c r="I45" s="309" t="s">
        <v>141</v>
      </c>
      <c r="J45" s="309">
        <v>0.3</v>
      </c>
      <c r="K45" s="309">
        <v>0.66666666666666663</v>
      </c>
      <c r="L45" s="309">
        <v>0.42857142857142855</v>
      </c>
      <c r="M45" s="406">
        <v>1</v>
      </c>
      <c r="N45" s="319">
        <v>4</v>
      </c>
      <c r="O45" s="318">
        <f>Datos!BU36</f>
        <v>1</v>
      </c>
      <c r="P45" s="370">
        <f t="shared" si="2"/>
        <v>0.25</v>
      </c>
      <c r="Q45" s="120">
        <v>2.3358333333333334</v>
      </c>
      <c r="R45" s="323">
        <v>3.5589642857142856</v>
      </c>
      <c r="S45" s="323">
        <v>4.1295833333333336</v>
      </c>
      <c r="T45" s="323" t="s">
        <v>141</v>
      </c>
      <c r="U45" s="323" t="s">
        <v>141</v>
      </c>
      <c r="V45" s="332">
        <v>4.4138888888888888</v>
      </c>
      <c r="W45" s="332">
        <v>4.4259259259259265</v>
      </c>
      <c r="X45" s="332">
        <v>4.2736111111111112</v>
      </c>
      <c r="Y45" s="332">
        <v>3.9768518518518516</v>
      </c>
      <c r="Z45" s="328">
        <f>Datos!BT36</f>
        <v>5</v>
      </c>
      <c r="AA45" s="120">
        <f>Datos!BN36</f>
        <v>5</v>
      </c>
      <c r="AB45" s="323">
        <f>Datos!BO36</f>
        <v>5</v>
      </c>
      <c r="AC45" s="323">
        <f>Datos!BP36</f>
        <v>5</v>
      </c>
      <c r="AD45" s="323">
        <f>Datos!BQ36</f>
        <v>5</v>
      </c>
      <c r="AE45" s="323">
        <f>Datos!BR36</f>
        <v>5</v>
      </c>
      <c r="AF45" s="332">
        <f>Datos!BS36</f>
        <v>5</v>
      </c>
      <c r="AG45" s="120">
        <f>Datos!AO36</f>
        <v>5</v>
      </c>
      <c r="AH45" s="323">
        <f>Datos!AP36</f>
        <v>5</v>
      </c>
      <c r="AI45" s="323">
        <f>Datos!AQ36</f>
        <v>5</v>
      </c>
      <c r="AJ45" s="323">
        <f>Datos!AR36</f>
        <v>5</v>
      </c>
      <c r="AK45" s="323">
        <f>Datos!AS36</f>
        <v>5</v>
      </c>
      <c r="AL45" s="334">
        <f>Datos!AT36</f>
        <v>5</v>
      </c>
      <c r="AM45" s="333">
        <f>Datos!AU36</f>
        <v>5</v>
      </c>
      <c r="AN45" s="323">
        <f>Datos!AV36</f>
        <v>5</v>
      </c>
      <c r="AO45" s="323">
        <f>Datos!AW36</f>
        <v>5</v>
      </c>
      <c r="AP45" s="334">
        <f>Datos!AX36</f>
        <v>5</v>
      </c>
      <c r="AQ45" s="333">
        <f>Datos!AY36</f>
        <v>5</v>
      </c>
      <c r="AR45" s="323">
        <f>Datos!AZ36</f>
        <v>5</v>
      </c>
      <c r="AS45" s="323">
        <f>Datos!BA36</f>
        <v>5</v>
      </c>
      <c r="AT45" s="323">
        <f>Datos!BB36</f>
        <v>5</v>
      </c>
      <c r="AU45" s="334">
        <f>Datos!BC36</f>
        <v>5</v>
      </c>
      <c r="AV45" s="333">
        <f>Datos!BD36</f>
        <v>5</v>
      </c>
      <c r="AW45" s="334">
        <f>Datos!BE36</f>
        <v>5</v>
      </c>
      <c r="AX45" s="333">
        <f>Datos!BF36</f>
        <v>5</v>
      </c>
      <c r="AY45" s="323">
        <f>Datos!BG36</f>
        <v>5</v>
      </c>
      <c r="AZ45" s="323">
        <f>Datos!BH36</f>
        <v>5</v>
      </c>
      <c r="BA45" s="323">
        <f>Datos!BI36</f>
        <v>5</v>
      </c>
      <c r="BB45" s="323">
        <f>Datos!BJ36</f>
        <v>5</v>
      </c>
      <c r="BC45" s="334">
        <f>Datos!BK36</f>
        <v>5</v>
      </c>
      <c r="BD45" s="333">
        <f>Datos!BL36</f>
        <v>5</v>
      </c>
      <c r="BE45" s="192">
        <f>Datos!BM36</f>
        <v>5</v>
      </c>
    </row>
    <row r="46" spans="1:57" ht="30" customHeight="1">
      <c r="A46" s="96">
        <v>33</v>
      </c>
      <c r="B46" s="190" t="s">
        <v>48</v>
      </c>
      <c r="C46" s="67">
        <v>5600984</v>
      </c>
      <c r="D46" s="97" t="s">
        <v>63</v>
      </c>
      <c r="E46" s="395">
        <v>0.42857142857142855</v>
      </c>
      <c r="F46" s="309">
        <v>0.66666666666666663</v>
      </c>
      <c r="G46" s="309"/>
      <c r="H46" s="309" t="s">
        <v>141</v>
      </c>
      <c r="I46" s="309" t="s">
        <v>141</v>
      </c>
      <c r="J46" s="309">
        <v>1</v>
      </c>
      <c r="K46" s="309">
        <v>0.66666666666666663</v>
      </c>
      <c r="L46" s="309">
        <v>1</v>
      </c>
      <c r="M46" s="406">
        <v>0.25</v>
      </c>
      <c r="N46" s="319">
        <v>6</v>
      </c>
      <c r="O46" s="318">
        <f>Datos!BU37</f>
        <v>1</v>
      </c>
      <c r="P46" s="370">
        <f t="shared" si="2"/>
        <v>0.16666666666666666</v>
      </c>
      <c r="Q46" s="120">
        <v>3.9273809523809518</v>
      </c>
      <c r="R46" s="323">
        <v>2.8892857142857142</v>
      </c>
      <c r="S46" s="323"/>
      <c r="T46" s="323" t="s">
        <v>141</v>
      </c>
      <c r="U46" s="323" t="s">
        <v>141</v>
      </c>
      <c r="V46" s="332">
        <v>3.8138888888888887</v>
      </c>
      <c r="W46" s="332">
        <v>3.7611111111111111</v>
      </c>
      <c r="X46" s="332">
        <v>4.2553240740740739</v>
      </c>
      <c r="Y46" s="332">
        <v>3.3444444444444446</v>
      </c>
      <c r="Z46" s="328">
        <f>Datos!BT37</f>
        <v>3.5472222222222225</v>
      </c>
      <c r="AA46" s="120">
        <f>Datos!BN37</f>
        <v>3.3333333333333335</v>
      </c>
      <c r="AB46" s="323">
        <f>Datos!BO37</f>
        <v>3.25</v>
      </c>
      <c r="AC46" s="323">
        <f>Datos!BP37</f>
        <v>4.4000000000000004</v>
      </c>
      <c r="AD46" s="323">
        <f>Datos!BQ37</f>
        <v>3.5</v>
      </c>
      <c r="AE46" s="323">
        <f>Datos!BR37</f>
        <v>2.8</v>
      </c>
      <c r="AF46" s="332">
        <f>Datos!BS37</f>
        <v>4</v>
      </c>
      <c r="AG46" s="120">
        <f>Datos!AO37</f>
        <v>4</v>
      </c>
      <c r="AH46" s="323">
        <f>Datos!AP37</f>
        <v>5</v>
      </c>
      <c r="AI46" s="323">
        <f>Datos!AQ37</f>
        <v>3</v>
      </c>
      <c r="AJ46" s="323">
        <f>Datos!AR37</f>
        <v>4</v>
      </c>
      <c r="AK46" s="323">
        <f>Datos!AS37</f>
        <v>3</v>
      </c>
      <c r="AL46" s="334">
        <f>Datos!AT37</f>
        <v>1</v>
      </c>
      <c r="AM46" s="333">
        <f>Datos!AU37</f>
        <v>5</v>
      </c>
      <c r="AN46" s="323">
        <f>Datos!AV37</f>
        <v>2</v>
      </c>
      <c r="AO46" s="323">
        <f>Datos!AW37</f>
        <v>3</v>
      </c>
      <c r="AP46" s="334">
        <f>Datos!AX37</f>
        <v>3</v>
      </c>
      <c r="AQ46" s="333">
        <f>Datos!AY37</f>
        <v>5</v>
      </c>
      <c r="AR46" s="323">
        <f>Datos!AZ37</f>
        <v>4</v>
      </c>
      <c r="AS46" s="323">
        <f>Datos!BA37</f>
        <v>4</v>
      </c>
      <c r="AT46" s="323">
        <f>Datos!BB37</f>
        <v>5</v>
      </c>
      <c r="AU46" s="334">
        <f>Datos!BC37</f>
        <v>4</v>
      </c>
      <c r="AV46" s="333">
        <f>Datos!BD37</f>
        <v>3</v>
      </c>
      <c r="AW46" s="334">
        <f>Datos!BE37</f>
        <v>4</v>
      </c>
      <c r="AX46" s="333">
        <f>Datos!BF37</f>
        <v>5</v>
      </c>
      <c r="AY46" s="323">
        <f>Datos!BG37</f>
        <v>5</v>
      </c>
      <c r="AZ46" s="323">
        <f>Datos!BH37</f>
        <v>2</v>
      </c>
      <c r="BA46" s="323">
        <f>Datos!BI37</f>
        <v>1</v>
      </c>
      <c r="BB46" s="323">
        <f>Datos!BJ37</f>
        <v>1</v>
      </c>
      <c r="BC46" s="334"/>
      <c r="BD46" s="333">
        <f>Datos!BL37</f>
        <v>4</v>
      </c>
      <c r="BE46" s="192"/>
    </row>
    <row r="47" spans="1:57" ht="45">
      <c r="A47" s="96">
        <v>34</v>
      </c>
      <c r="B47" s="388" t="s">
        <v>335</v>
      </c>
      <c r="C47" s="389" t="s">
        <v>336</v>
      </c>
      <c r="D47" s="190" t="s">
        <v>89</v>
      </c>
      <c r="E47" s="313"/>
      <c r="F47" s="314"/>
      <c r="G47" s="309">
        <v>0.44444444444444442</v>
      </c>
      <c r="H47" s="309" t="s">
        <v>141</v>
      </c>
      <c r="I47" s="309" t="s">
        <v>141</v>
      </c>
      <c r="J47" s="309">
        <v>0.8</v>
      </c>
      <c r="K47" s="309">
        <v>1</v>
      </c>
      <c r="L47" s="309">
        <v>0.75</v>
      </c>
      <c r="M47" s="406">
        <v>0.5714285714285714</v>
      </c>
      <c r="N47" s="319">
        <v>5</v>
      </c>
      <c r="O47" s="318">
        <f>Datos!BU38</f>
        <v>4</v>
      </c>
      <c r="P47" s="370">
        <f t="shared" si="2"/>
        <v>0.8</v>
      </c>
      <c r="Q47" s="324"/>
      <c r="R47" s="325"/>
      <c r="S47" s="232">
        <v>4.1366666666666676</v>
      </c>
      <c r="T47" s="232" t="s">
        <v>141</v>
      </c>
      <c r="U47" s="232" t="s">
        <v>141</v>
      </c>
      <c r="V47" s="85">
        <v>4.1932870370370372</v>
      </c>
      <c r="W47" s="332">
        <v>3.8275462962962963</v>
      </c>
      <c r="X47" s="332">
        <v>4.0240740740740746</v>
      </c>
      <c r="Y47" s="332">
        <v>3.819212962962963</v>
      </c>
      <c r="Z47" s="328">
        <f>Datos!BT38</f>
        <v>4.5254629629629628</v>
      </c>
      <c r="AA47" s="120">
        <f>Datos!BN38</f>
        <v>4.208333333333333</v>
      </c>
      <c r="AB47" s="323">
        <f>Datos!BO38</f>
        <v>4.375</v>
      </c>
      <c r="AC47" s="323">
        <f>Datos!BP38</f>
        <v>4.75</v>
      </c>
      <c r="AD47" s="323">
        <f>Datos!BQ38</f>
        <v>4.875</v>
      </c>
      <c r="AE47" s="323">
        <f>Datos!BR38</f>
        <v>4.1944444444444446</v>
      </c>
      <c r="AF47" s="332">
        <f>Datos!BS38</f>
        <v>4.75</v>
      </c>
      <c r="AG47" s="120">
        <f>Datos!AO38</f>
        <v>5</v>
      </c>
      <c r="AH47" s="323">
        <f>Datos!AP38</f>
        <v>4.75</v>
      </c>
      <c r="AI47" s="323">
        <f>Datos!AQ38</f>
        <v>4.25</v>
      </c>
      <c r="AJ47" s="323">
        <f>Datos!AR38</f>
        <v>4.25</v>
      </c>
      <c r="AK47" s="323">
        <f>Datos!AS38</f>
        <v>4</v>
      </c>
      <c r="AL47" s="334">
        <f>Datos!AT38</f>
        <v>3</v>
      </c>
      <c r="AM47" s="333">
        <f>Datos!AU38</f>
        <v>4.5</v>
      </c>
      <c r="AN47" s="323">
        <f>Datos!AV38</f>
        <v>4</v>
      </c>
      <c r="AO47" s="323">
        <f>Datos!AW38</f>
        <v>4.5</v>
      </c>
      <c r="AP47" s="334">
        <f>Datos!AX38</f>
        <v>4.5</v>
      </c>
      <c r="AQ47" s="333">
        <f>Datos!AY38</f>
        <v>4.75</v>
      </c>
      <c r="AR47" s="323">
        <f>Datos!AZ38</f>
        <v>5</v>
      </c>
      <c r="AS47" s="323">
        <f>Datos!BA38</f>
        <v>5</v>
      </c>
      <c r="AT47" s="323">
        <f>Datos!BB38</f>
        <v>5</v>
      </c>
      <c r="AU47" s="334">
        <f>Datos!BC38</f>
        <v>4</v>
      </c>
      <c r="AV47" s="333">
        <f>Datos!BD38</f>
        <v>4.75</v>
      </c>
      <c r="AW47" s="334">
        <f>Datos!BE38</f>
        <v>5</v>
      </c>
      <c r="AX47" s="333">
        <f>Datos!BF38</f>
        <v>4.5</v>
      </c>
      <c r="AY47" s="323">
        <f>Datos!BG38</f>
        <v>4.5</v>
      </c>
      <c r="AZ47" s="323">
        <f>Datos!BH38</f>
        <v>3.75</v>
      </c>
      <c r="BA47" s="323">
        <f>Datos!BI38</f>
        <v>4.75</v>
      </c>
      <c r="BB47" s="323">
        <f>Datos!BJ38</f>
        <v>3.6666666666666665</v>
      </c>
      <c r="BC47" s="334">
        <f>Datos!BK38</f>
        <v>4</v>
      </c>
      <c r="BD47" s="333">
        <f>Datos!BL38</f>
        <v>4.5</v>
      </c>
      <c r="BE47" s="192">
        <f>Datos!BM38</f>
        <v>5</v>
      </c>
    </row>
    <row r="48" spans="1:57" s="36" customFormat="1" ht="30" customHeight="1">
      <c r="A48" s="96">
        <v>35</v>
      </c>
      <c r="B48" s="190" t="s">
        <v>23</v>
      </c>
      <c r="C48" s="355">
        <v>5600883</v>
      </c>
      <c r="D48" s="97" t="s">
        <v>64</v>
      </c>
      <c r="E48" s="395">
        <v>0.66666666666666663</v>
      </c>
      <c r="F48" s="309">
        <v>0.16666666666666666</v>
      </c>
      <c r="G48" s="309">
        <v>0.625</v>
      </c>
      <c r="H48" s="309" t="s">
        <v>141</v>
      </c>
      <c r="I48" s="309" t="s">
        <v>141</v>
      </c>
      <c r="J48" s="309">
        <v>1</v>
      </c>
      <c r="K48" s="309">
        <v>0.33333333333333331</v>
      </c>
      <c r="L48" s="309">
        <v>0.25</v>
      </c>
      <c r="M48" s="406">
        <v>0.16666666666666666</v>
      </c>
      <c r="N48" s="319">
        <v>6</v>
      </c>
      <c r="O48" s="318">
        <f>Datos!BU39</f>
        <v>4</v>
      </c>
      <c r="P48" s="370">
        <f t="shared" si="2"/>
        <v>0.66666666666666663</v>
      </c>
      <c r="Q48" s="120">
        <v>4.0984523809523807</v>
      </c>
      <c r="R48" s="323">
        <v>3.8140476190476194</v>
      </c>
      <c r="S48" s="323">
        <v>4.1500000000000004</v>
      </c>
      <c r="T48" s="323" t="s">
        <v>141</v>
      </c>
      <c r="U48" s="323" t="s">
        <v>141</v>
      </c>
      <c r="V48" s="332">
        <v>4.0578703703703711</v>
      </c>
      <c r="W48" s="85">
        <v>3.6018518518518516</v>
      </c>
      <c r="X48" s="85">
        <v>2.9388888888888887</v>
      </c>
      <c r="Y48" s="85">
        <v>5</v>
      </c>
      <c r="Z48" s="328">
        <f>Datos!BT39</f>
        <v>4.05</v>
      </c>
      <c r="AA48" s="120">
        <f>Datos!BN39</f>
        <v>3.125</v>
      </c>
      <c r="AB48" s="323">
        <f>Datos!BO39</f>
        <v>3.8333333333333335</v>
      </c>
      <c r="AC48" s="323">
        <f>Datos!BP39</f>
        <v>4.05</v>
      </c>
      <c r="AD48" s="323">
        <f>Datos!BQ39</f>
        <v>4.375</v>
      </c>
      <c r="AE48" s="323">
        <f>Datos!BR39</f>
        <v>4.291666666666667</v>
      </c>
      <c r="AF48" s="332">
        <f>Datos!BS39</f>
        <v>4.625</v>
      </c>
      <c r="AG48" s="120">
        <f>Datos!AO39</f>
        <v>3.25</v>
      </c>
      <c r="AH48" s="323">
        <f>Datos!AP39</f>
        <v>2.75</v>
      </c>
      <c r="AI48" s="323">
        <f>Datos!AQ39</f>
        <v>2.75</v>
      </c>
      <c r="AJ48" s="323">
        <f>Datos!AR39</f>
        <v>3.75</v>
      </c>
      <c r="AK48" s="323">
        <f>Datos!AS39</f>
        <v>3.75</v>
      </c>
      <c r="AL48" s="334">
        <f>Datos!AT39</f>
        <v>2.5</v>
      </c>
      <c r="AM48" s="333">
        <f>Datos!AU39</f>
        <v>5</v>
      </c>
      <c r="AN48" s="323">
        <f>Datos!AV39</f>
        <v>3.3333333333333335</v>
      </c>
      <c r="AO48" s="323">
        <f>Datos!AW39</f>
        <v>3.6666666666666665</v>
      </c>
      <c r="AP48" s="334">
        <f>Datos!AX39</f>
        <v>3.3333333333333335</v>
      </c>
      <c r="AQ48" s="333">
        <f>Datos!AY39</f>
        <v>4</v>
      </c>
      <c r="AR48" s="323">
        <f>Datos!AZ39</f>
        <v>4.5</v>
      </c>
      <c r="AS48" s="323">
        <f>Datos!BA39</f>
        <v>4.5</v>
      </c>
      <c r="AT48" s="323">
        <f>Datos!BB39</f>
        <v>4.5</v>
      </c>
      <c r="AU48" s="334">
        <f>Datos!BC39</f>
        <v>2.75</v>
      </c>
      <c r="AV48" s="333">
        <f>Datos!BD39</f>
        <v>4.5</v>
      </c>
      <c r="AW48" s="334">
        <f>Datos!BE39</f>
        <v>4.25</v>
      </c>
      <c r="AX48" s="333">
        <f>Datos!BF39</f>
        <v>4.5</v>
      </c>
      <c r="AY48" s="323">
        <f>Datos!BG39</f>
        <v>4.25</v>
      </c>
      <c r="AZ48" s="323">
        <f>Datos!BH39</f>
        <v>3.5</v>
      </c>
      <c r="BA48" s="323">
        <f>Datos!BI39</f>
        <v>4.5</v>
      </c>
      <c r="BB48" s="323">
        <f>Datos!BJ39</f>
        <v>4</v>
      </c>
      <c r="BC48" s="334">
        <f>Datos!BK39</f>
        <v>5</v>
      </c>
      <c r="BD48" s="333">
        <f>Datos!BL39</f>
        <v>4.25</v>
      </c>
      <c r="BE48" s="192">
        <f>Datos!BM39</f>
        <v>5</v>
      </c>
    </row>
    <row r="49" spans="1:57" ht="30" customHeight="1">
      <c r="A49" s="96">
        <v>36</v>
      </c>
      <c r="B49" s="384" t="s">
        <v>26</v>
      </c>
      <c r="C49" s="385">
        <v>5600828</v>
      </c>
      <c r="D49" s="386" t="s">
        <v>65</v>
      </c>
      <c r="E49" s="395">
        <v>0.5</v>
      </c>
      <c r="F49" s="309">
        <v>1</v>
      </c>
      <c r="G49" s="309">
        <v>0.5</v>
      </c>
      <c r="H49" s="309" t="s">
        <v>141</v>
      </c>
      <c r="I49" s="309" t="s">
        <v>141</v>
      </c>
      <c r="J49" s="309">
        <v>0</v>
      </c>
      <c r="K49" s="309"/>
      <c r="L49" s="309">
        <v>0.33333333333333331</v>
      </c>
      <c r="M49" s="406">
        <v>0.2</v>
      </c>
      <c r="N49" s="319">
        <v>8</v>
      </c>
      <c r="O49" s="318">
        <f>Datos!BU40</f>
        <v>2</v>
      </c>
      <c r="P49" s="370">
        <f t="shared" si="2"/>
        <v>0.25</v>
      </c>
      <c r="Q49" s="120">
        <v>3.0049999999999999</v>
      </c>
      <c r="R49" s="323">
        <v>1.7619047619047621</v>
      </c>
      <c r="S49" s="323">
        <v>3.7689285714285718</v>
      </c>
      <c r="T49" s="323" t="s">
        <v>141</v>
      </c>
      <c r="U49" s="323" t="s">
        <v>141</v>
      </c>
      <c r="V49" s="332"/>
      <c r="W49" s="332">
        <v>3.9</v>
      </c>
      <c r="X49" s="332">
        <v>3.8611111111111107</v>
      </c>
      <c r="Y49" s="332">
        <v>4.4708333333333332</v>
      </c>
      <c r="Z49" s="328">
        <f>Datos!BT40</f>
        <v>3.1194444444444449</v>
      </c>
      <c r="AA49" s="120">
        <f>Datos!BN40</f>
        <v>2.5833333333333335</v>
      </c>
      <c r="AB49" s="323">
        <f>Datos!BO40</f>
        <v>3.5</v>
      </c>
      <c r="AC49" s="323">
        <f>Datos!BP40</f>
        <v>2.2999999999999998</v>
      </c>
      <c r="AD49" s="323">
        <f>Datos!BQ40</f>
        <v>4</v>
      </c>
      <c r="AE49" s="323">
        <f>Datos!BR40</f>
        <v>3.5833333333333335</v>
      </c>
      <c r="AF49" s="332">
        <f>Datos!BS40</f>
        <v>2.75</v>
      </c>
      <c r="AG49" s="120">
        <f>Datos!AO40</f>
        <v>3</v>
      </c>
      <c r="AH49" s="323">
        <f>Datos!AP40</f>
        <v>2.5</v>
      </c>
      <c r="AI49" s="323">
        <f>Datos!AQ40</f>
        <v>2.5</v>
      </c>
      <c r="AJ49" s="323">
        <f>Datos!AR40</f>
        <v>3</v>
      </c>
      <c r="AK49" s="323">
        <f>Datos!AS40</f>
        <v>2.5</v>
      </c>
      <c r="AL49" s="334">
        <f>Datos!AT40</f>
        <v>2</v>
      </c>
      <c r="AM49" s="333">
        <f>Datos!AU40</f>
        <v>4.5</v>
      </c>
      <c r="AN49" s="323">
        <f>Datos!AV40</f>
        <v>2.5</v>
      </c>
      <c r="AO49" s="323">
        <f>Datos!AW40</f>
        <v>3.5</v>
      </c>
      <c r="AP49" s="334">
        <f>Datos!AX40</f>
        <v>3.5</v>
      </c>
      <c r="AQ49" s="333">
        <f>Datos!AY40</f>
        <v>3</v>
      </c>
      <c r="AR49" s="323">
        <f>Datos!AZ40</f>
        <v>2.5</v>
      </c>
      <c r="AS49" s="323">
        <f>Datos!BA40</f>
        <v>2.5</v>
      </c>
      <c r="AT49" s="323">
        <f>Datos!BB40</f>
        <v>2</v>
      </c>
      <c r="AU49" s="334">
        <f>Datos!BC40</f>
        <v>1.5</v>
      </c>
      <c r="AV49" s="333">
        <f>Datos!BD40</f>
        <v>4</v>
      </c>
      <c r="AW49" s="334">
        <f>Datos!BE40</f>
        <v>4</v>
      </c>
      <c r="AX49" s="333">
        <f>Datos!BF40</f>
        <v>2.5</v>
      </c>
      <c r="AY49" s="323">
        <f>Datos!BG40</f>
        <v>4</v>
      </c>
      <c r="AZ49" s="323">
        <f>Datos!BH40</f>
        <v>4</v>
      </c>
      <c r="BA49" s="323">
        <f>Datos!BI40</f>
        <v>4</v>
      </c>
      <c r="BB49" s="323">
        <f>Datos!BJ40</f>
        <v>3</v>
      </c>
      <c r="BC49" s="334">
        <f>Datos!BK40</f>
        <v>4</v>
      </c>
      <c r="BD49" s="333">
        <f>Datos!BL40</f>
        <v>2.5</v>
      </c>
      <c r="BE49" s="192">
        <f>Datos!BM40</f>
        <v>3</v>
      </c>
    </row>
    <row r="50" spans="1:57" ht="30" customHeight="1">
      <c r="A50" s="96">
        <v>37</v>
      </c>
      <c r="B50" s="384" t="s">
        <v>67</v>
      </c>
      <c r="C50" s="385">
        <v>5600178</v>
      </c>
      <c r="D50" s="384" t="s">
        <v>145</v>
      </c>
      <c r="E50" s="395">
        <v>1</v>
      </c>
      <c r="F50" s="309"/>
      <c r="G50" s="309"/>
      <c r="H50" s="309" t="s">
        <v>141</v>
      </c>
      <c r="I50" s="309" t="s">
        <v>141</v>
      </c>
      <c r="J50" s="309"/>
      <c r="K50" s="309">
        <v>0</v>
      </c>
      <c r="L50" s="309"/>
      <c r="M50" s="406"/>
      <c r="N50" s="319">
        <v>0</v>
      </c>
      <c r="O50" s="318">
        <f>Datos!BU41</f>
        <v>0</v>
      </c>
      <c r="P50" s="370"/>
      <c r="Q50" s="120">
        <v>1.8335714285714286</v>
      </c>
      <c r="R50" s="323"/>
      <c r="S50" s="323"/>
      <c r="T50" s="323" t="s">
        <v>141</v>
      </c>
      <c r="U50" s="323" t="s">
        <v>141</v>
      </c>
      <c r="V50" s="332"/>
      <c r="W50" s="332"/>
      <c r="X50" s="332"/>
      <c r="Y50" s="332"/>
      <c r="Z50" s="328"/>
      <c r="AA50" s="120"/>
      <c r="AB50" s="323"/>
      <c r="AC50" s="323"/>
      <c r="AD50" s="323"/>
      <c r="AE50" s="323"/>
      <c r="AF50" s="332"/>
      <c r="AG50" s="120"/>
      <c r="AH50" s="323"/>
      <c r="AI50" s="323"/>
      <c r="AJ50" s="323"/>
      <c r="AK50" s="323"/>
      <c r="AL50" s="334"/>
      <c r="AM50" s="333"/>
      <c r="AN50" s="323"/>
      <c r="AO50" s="323"/>
      <c r="AP50" s="334"/>
      <c r="AQ50" s="333"/>
      <c r="AR50" s="323"/>
      <c r="AS50" s="323"/>
      <c r="AT50" s="323"/>
      <c r="AU50" s="334"/>
      <c r="AV50" s="333"/>
      <c r="AW50" s="334"/>
      <c r="AX50" s="333"/>
      <c r="AY50" s="323"/>
      <c r="AZ50" s="323"/>
      <c r="BA50" s="323"/>
      <c r="BB50" s="323"/>
      <c r="BC50" s="334"/>
      <c r="BD50" s="333"/>
      <c r="BE50" s="192"/>
    </row>
    <row r="51" spans="1:57" ht="30" customHeight="1">
      <c r="A51" s="96">
        <v>38</v>
      </c>
      <c r="B51" s="190" t="s">
        <v>42</v>
      </c>
      <c r="C51" s="355">
        <v>5600702</v>
      </c>
      <c r="D51" s="97" t="s">
        <v>479</v>
      </c>
      <c r="E51" s="395"/>
      <c r="F51" s="309">
        <v>0</v>
      </c>
      <c r="G51" s="309">
        <v>0.375</v>
      </c>
      <c r="H51" s="309" t="s">
        <v>141</v>
      </c>
      <c r="I51" s="309" t="s">
        <v>141</v>
      </c>
      <c r="J51" s="309">
        <v>1</v>
      </c>
      <c r="K51" s="309"/>
      <c r="L51" s="309">
        <v>0.75</v>
      </c>
      <c r="M51" s="406">
        <v>0</v>
      </c>
      <c r="N51" s="319">
        <v>5</v>
      </c>
      <c r="O51" s="318">
        <f>Datos!BU42</f>
        <v>2</v>
      </c>
      <c r="P51" s="370">
        <f>O51/N51</f>
        <v>0.4</v>
      </c>
      <c r="Q51" s="120"/>
      <c r="R51" s="323"/>
      <c r="S51" s="323">
        <v>3.7573809523809523</v>
      </c>
      <c r="T51" s="323" t="s">
        <v>141</v>
      </c>
      <c r="U51" s="323" t="s">
        <v>141</v>
      </c>
      <c r="V51" s="332">
        <v>4.4138888888888888</v>
      </c>
      <c r="W51" s="332"/>
      <c r="X51" s="332">
        <v>3.8342592592592593</v>
      </c>
      <c r="Y51" s="332"/>
      <c r="Z51" s="328">
        <f>Datos!BT42</f>
        <v>3.8125</v>
      </c>
      <c r="AA51" s="120">
        <f>Datos!BN42</f>
        <v>3.3333333333333335</v>
      </c>
      <c r="AB51" s="323">
        <f>Datos!BO42</f>
        <v>2.875</v>
      </c>
      <c r="AC51" s="323">
        <f>Datos!BP42</f>
        <v>4</v>
      </c>
      <c r="AD51" s="323">
        <f>Datos!BQ42</f>
        <v>4.5</v>
      </c>
      <c r="AE51" s="323">
        <f>Datos!BR42</f>
        <v>3.6666666666666665</v>
      </c>
      <c r="AF51" s="332">
        <f>Datos!BS42</f>
        <v>4.5</v>
      </c>
      <c r="AG51" s="120">
        <f>Datos!AO42</f>
        <v>4</v>
      </c>
      <c r="AH51" s="323">
        <f>Datos!AP42</f>
        <v>4</v>
      </c>
      <c r="AI51" s="323">
        <f>Datos!AQ42</f>
        <v>4</v>
      </c>
      <c r="AJ51" s="323">
        <f>Datos!AR42</f>
        <v>3</v>
      </c>
      <c r="AK51" s="323">
        <f>Datos!AS42</f>
        <v>3</v>
      </c>
      <c r="AL51" s="334">
        <f>Datos!AT42</f>
        <v>2</v>
      </c>
      <c r="AM51" s="333">
        <f>Datos!AU42</f>
        <v>4</v>
      </c>
      <c r="AN51" s="323">
        <f>Datos!AV42</f>
        <v>2.5</v>
      </c>
      <c r="AO51" s="323">
        <f>Datos!AW42</f>
        <v>2.5</v>
      </c>
      <c r="AP51" s="334">
        <f>Datos!AX42</f>
        <v>2.5</v>
      </c>
      <c r="AQ51" s="333">
        <f>Datos!AY42</f>
        <v>4</v>
      </c>
      <c r="AR51" s="323">
        <f>Datos!AZ42</f>
        <v>3.5</v>
      </c>
      <c r="AS51" s="323">
        <f>Datos!BA42</f>
        <v>4.5</v>
      </c>
      <c r="AT51" s="323">
        <f>Datos!BB42</f>
        <v>4.5</v>
      </c>
      <c r="AU51" s="334">
        <f>Datos!BC42</f>
        <v>3.5</v>
      </c>
      <c r="AV51" s="333">
        <f>Datos!BD42</f>
        <v>4.5</v>
      </c>
      <c r="AW51" s="334">
        <f>Datos!BE42</f>
        <v>4.5</v>
      </c>
      <c r="AX51" s="333">
        <f>Datos!BF42</f>
        <v>3.5</v>
      </c>
      <c r="AY51" s="323">
        <f>Datos!BG42</f>
        <v>4.5</v>
      </c>
      <c r="AZ51" s="323">
        <f>Datos!BH42</f>
        <v>3</v>
      </c>
      <c r="BA51" s="323">
        <f>Datos!BI42</f>
        <v>4</v>
      </c>
      <c r="BB51" s="323">
        <f>Datos!BJ42</f>
        <v>3</v>
      </c>
      <c r="BC51" s="334">
        <f>Datos!BK42</f>
        <v>4</v>
      </c>
      <c r="BD51" s="333">
        <f>Datos!BL42</f>
        <v>4</v>
      </c>
      <c r="BE51" s="192">
        <f>Datos!BM42</f>
        <v>5</v>
      </c>
    </row>
    <row r="52" spans="1:57" ht="30" customHeight="1">
      <c r="A52" s="96">
        <v>39</v>
      </c>
      <c r="B52" s="113" t="s">
        <v>86</v>
      </c>
      <c r="C52" s="355" t="s">
        <v>294</v>
      </c>
      <c r="D52" s="68" t="s">
        <v>106</v>
      </c>
      <c r="E52" s="313"/>
      <c r="F52" s="302"/>
      <c r="G52" s="302"/>
      <c r="H52" s="311" t="s">
        <v>141</v>
      </c>
      <c r="I52" s="311" t="s">
        <v>141</v>
      </c>
      <c r="J52" s="392"/>
      <c r="K52" s="392">
        <v>0.25</v>
      </c>
      <c r="L52" s="392"/>
      <c r="M52" s="407">
        <v>0</v>
      </c>
      <c r="N52" s="319">
        <v>1</v>
      </c>
      <c r="O52" s="318">
        <f>Datos!BU43</f>
        <v>1</v>
      </c>
      <c r="P52" s="370">
        <f t="shared" ref="P52:P54" si="3">O52/N52</f>
        <v>1</v>
      </c>
      <c r="Q52" s="324"/>
      <c r="R52" s="232"/>
      <c r="S52" s="232"/>
      <c r="T52" s="232" t="s">
        <v>141</v>
      </c>
      <c r="U52" s="232" t="s">
        <v>141</v>
      </c>
      <c r="V52" s="85"/>
      <c r="W52" s="332">
        <v>3.3944444444444444</v>
      </c>
      <c r="X52" s="332"/>
      <c r="Y52" s="332"/>
      <c r="Z52" s="328">
        <f>Datos!BT43</f>
        <v>4.3194444444444446</v>
      </c>
      <c r="AA52" s="120">
        <f>Datos!BN43</f>
        <v>3.5</v>
      </c>
      <c r="AB52" s="323">
        <f>Datos!BO43</f>
        <v>4.25</v>
      </c>
      <c r="AC52" s="323">
        <f>Datos!BP43</f>
        <v>5</v>
      </c>
      <c r="AD52" s="323">
        <f>Datos!BQ43</f>
        <v>5</v>
      </c>
      <c r="AE52" s="323">
        <f>Datos!BR43</f>
        <v>4.166666666666667</v>
      </c>
      <c r="AF52" s="332">
        <f>Datos!BS43</f>
        <v>4</v>
      </c>
      <c r="AG52" s="120">
        <f>Datos!AO43</f>
        <v>4</v>
      </c>
      <c r="AH52" s="323">
        <f>Datos!AP43</f>
        <v>4</v>
      </c>
      <c r="AI52" s="323">
        <f>Datos!AQ43</f>
        <v>4</v>
      </c>
      <c r="AJ52" s="323">
        <f>Datos!AR43</f>
        <v>3</v>
      </c>
      <c r="AK52" s="323">
        <f>Datos!AS43</f>
        <v>3</v>
      </c>
      <c r="AL52" s="334">
        <f>Datos!AT43</f>
        <v>3</v>
      </c>
      <c r="AM52" s="333">
        <f>Datos!AU43</f>
        <v>5</v>
      </c>
      <c r="AN52" s="323">
        <f>Datos!AV43</f>
        <v>3</v>
      </c>
      <c r="AO52" s="323">
        <f>Datos!AW43</f>
        <v>5</v>
      </c>
      <c r="AP52" s="334">
        <f>Datos!AX43</f>
        <v>4</v>
      </c>
      <c r="AQ52" s="333">
        <f>Datos!AY43</f>
        <v>5</v>
      </c>
      <c r="AR52" s="323">
        <f>Datos!AZ43</f>
        <v>5</v>
      </c>
      <c r="AS52" s="323">
        <f>Datos!BA43</f>
        <v>5</v>
      </c>
      <c r="AT52" s="323">
        <f>Datos!BB43</f>
        <v>5</v>
      </c>
      <c r="AU52" s="334">
        <f>Datos!BC43</f>
        <v>5</v>
      </c>
      <c r="AV52" s="333">
        <f>Datos!BD43</f>
        <v>5</v>
      </c>
      <c r="AW52" s="334">
        <f>Datos!BE43</f>
        <v>5</v>
      </c>
      <c r="AX52" s="333">
        <f>Datos!BF43</f>
        <v>5</v>
      </c>
      <c r="AY52" s="323">
        <f>Datos!BG43</f>
        <v>5</v>
      </c>
      <c r="AZ52" s="323">
        <f>Datos!BH43</f>
        <v>4</v>
      </c>
      <c r="BA52" s="323">
        <f>Datos!BI43</f>
        <v>3</v>
      </c>
      <c r="BB52" s="323">
        <f>Datos!BJ43</f>
        <v>4</v>
      </c>
      <c r="BC52" s="334">
        <f>Datos!BK43</f>
        <v>4</v>
      </c>
      <c r="BD52" s="333">
        <f>Datos!BL43</f>
        <v>4</v>
      </c>
      <c r="BE52" s="192"/>
    </row>
    <row r="53" spans="1:57" ht="46.5" customHeight="1">
      <c r="A53" s="96">
        <v>40</v>
      </c>
      <c r="B53" s="190" t="s">
        <v>33</v>
      </c>
      <c r="C53" s="355">
        <v>5600876</v>
      </c>
      <c r="D53" s="97" t="s">
        <v>474</v>
      </c>
      <c r="E53" s="395">
        <v>0.5</v>
      </c>
      <c r="F53" s="309">
        <v>0.2857142857142857</v>
      </c>
      <c r="G53" s="309">
        <v>0.4</v>
      </c>
      <c r="H53" s="309" t="s">
        <v>141</v>
      </c>
      <c r="I53" s="309" t="s">
        <v>141</v>
      </c>
      <c r="J53" s="309">
        <v>0</v>
      </c>
      <c r="K53" s="309">
        <v>0.5</v>
      </c>
      <c r="L53" s="309">
        <v>0.33333333333333331</v>
      </c>
      <c r="M53" s="406">
        <v>0.33333333333333331</v>
      </c>
      <c r="N53" s="319">
        <v>8</v>
      </c>
      <c r="O53" s="318">
        <f>Datos!BU44</f>
        <v>1</v>
      </c>
      <c r="P53" s="370">
        <f t="shared" si="3"/>
        <v>0.125</v>
      </c>
      <c r="Q53" s="120">
        <v>3.4057142857142857</v>
      </c>
      <c r="R53" s="323">
        <v>3.8792857142857144</v>
      </c>
      <c r="S53" s="323">
        <v>3.8791666666666673</v>
      </c>
      <c r="T53" s="323" t="s">
        <v>141</v>
      </c>
      <c r="U53" s="323" t="s">
        <v>141</v>
      </c>
      <c r="V53" s="332"/>
      <c r="W53" s="85">
        <v>4.1749999999999998</v>
      </c>
      <c r="X53" s="85">
        <v>4.2888888888888888</v>
      </c>
      <c r="Y53" s="85">
        <v>4.2766666666666664</v>
      </c>
      <c r="Z53" s="328">
        <f>Datos!BT44</f>
        <v>3.3499999999999996</v>
      </c>
      <c r="AA53" s="120">
        <f>Datos!BN44</f>
        <v>2.6666666666666665</v>
      </c>
      <c r="AB53" s="323">
        <f>Datos!BO44</f>
        <v>4</v>
      </c>
      <c r="AC53" s="323">
        <f>Datos!BP44</f>
        <v>3.6</v>
      </c>
      <c r="AD53" s="323">
        <f>Datos!BQ44</f>
        <v>4</v>
      </c>
      <c r="AE53" s="323">
        <f>Datos!BR44</f>
        <v>3.8333333333333335</v>
      </c>
      <c r="AF53" s="332">
        <f>Datos!BS44</f>
        <v>2</v>
      </c>
      <c r="AG53" s="120">
        <f>Datos!AO44</f>
        <v>3</v>
      </c>
      <c r="AH53" s="323">
        <f>Datos!AP44</f>
        <v>4</v>
      </c>
      <c r="AI53" s="323">
        <f>Datos!AQ44</f>
        <v>4</v>
      </c>
      <c r="AJ53" s="323">
        <f>Datos!AR44</f>
        <v>2</v>
      </c>
      <c r="AK53" s="323">
        <f>Datos!AS44</f>
        <v>1</v>
      </c>
      <c r="AL53" s="334">
        <f>Datos!AT44</f>
        <v>2</v>
      </c>
      <c r="AM53" s="333">
        <f>Datos!AU44</f>
        <v>5</v>
      </c>
      <c r="AN53" s="323">
        <f>Datos!AV44</f>
        <v>3</v>
      </c>
      <c r="AO53" s="323">
        <f>Datos!AW44</f>
        <v>4</v>
      </c>
      <c r="AP53" s="334">
        <f>Datos!AX44</f>
        <v>4</v>
      </c>
      <c r="AQ53" s="333">
        <f>Datos!AY44</f>
        <v>3</v>
      </c>
      <c r="AR53" s="323">
        <f>Datos!AZ44</f>
        <v>4</v>
      </c>
      <c r="AS53" s="323">
        <f>Datos!BA44</f>
        <v>4</v>
      </c>
      <c r="AT53" s="323">
        <f>Datos!BB44</f>
        <v>4</v>
      </c>
      <c r="AU53" s="334">
        <f>Datos!BC44</f>
        <v>3</v>
      </c>
      <c r="AV53" s="333">
        <f>Datos!BD44</f>
        <v>4</v>
      </c>
      <c r="AW53" s="334">
        <f>Datos!BE44</f>
        <v>4</v>
      </c>
      <c r="AX53" s="333">
        <f>Datos!BF44</f>
        <v>4</v>
      </c>
      <c r="AY53" s="323">
        <f>Datos!BG44</f>
        <v>4</v>
      </c>
      <c r="AZ53" s="323">
        <f>Datos!BH44</f>
        <v>4</v>
      </c>
      <c r="BA53" s="323">
        <f>Datos!BI44</f>
        <v>4</v>
      </c>
      <c r="BB53" s="323">
        <f>Datos!BJ44</f>
        <v>3</v>
      </c>
      <c r="BC53" s="334">
        <f>Datos!BK44</f>
        <v>4</v>
      </c>
      <c r="BD53" s="333">
        <f>Datos!BL44</f>
        <v>3</v>
      </c>
      <c r="BE53" s="192">
        <f>Datos!BM44</f>
        <v>1</v>
      </c>
    </row>
    <row r="54" spans="1:57" ht="30.75" thickBot="1">
      <c r="A54" s="96">
        <v>41</v>
      </c>
      <c r="B54" s="98" t="s">
        <v>39</v>
      </c>
      <c r="C54" s="356">
        <v>5600933</v>
      </c>
      <c r="D54" s="98" t="s">
        <v>475</v>
      </c>
      <c r="E54" s="396">
        <v>0.2</v>
      </c>
      <c r="F54" s="312">
        <v>0.5</v>
      </c>
      <c r="G54" s="312">
        <v>0.44444444444444442</v>
      </c>
      <c r="H54" s="312" t="s">
        <v>141</v>
      </c>
      <c r="I54" s="312" t="s">
        <v>141</v>
      </c>
      <c r="J54" s="312">
        <v>0.5</v>
      </c>
      <c r="K54" s="312">
        <v>0.47389558232931728</v>
      </c>
      <c r="L54" s="312">
        <v>0.22222222222222221</v>
      </c>
      <c r="M54" s="408">
        <v>0.16666666666666666</v>
      </c>
      <c r="N54" s="319">
        <v>5</v>
      </c>
      <c r="O54" s="365">
        <f>Datos!BU45</f>
        <v>2</v>
      </c>
      <c r="P54" s="371">
        <f t="shared" si="3"/>
        <v>0.4</v>
      </c>
      <c r="Q54" s="121">
        <v>4.1154761904761905</v>
      </c>
      <c r="R54" s="326">
        <v>3.7378174603174599</v>
      </c>
      <c r="S54" s="326">
        <v>3.8808333333333338</v>
      </c>
      <c r="T54" s="326" t="s">
        <v>141</v>
      </c>
      <c r="U54" s="326" t="s">
        <v>141</v>
      </c>
      <c r="V54" s="367">
        <v>4.166666666666667</v>
      </c>
      <c r="W54" s="375">
        <v>4.5444444444444443</v>
      </c>
      <c r="X54" s="375">
        <v>4.2638888888888884</v>
      </c>
      <c r="Y54" s="375">
        <v>4.7027777777777775</v>
      </c>
      <c r="Z54" s="329">
        <f>Datos!BT45</f>
        <v>4.9722222222222223</v>
      </c>
      <c r="AA54" s="120">
        <f>Datos!BN45</f>
        <v>4.833333333333333</v>
      </c>
      <c r="AB54" s="323">
        <f>Datos!BO45</f>
        <v>5</v>
      </c>
      <c r="AC54" s="323">
        <f>Datos!BP45</f>
        <v>5</v>
      </c>
      <c r="AD54" s="323">
        <f>Datos!BQ45</f>
        <v>5</v>
      </c>
      <c r="AE54" s="323">
        <f>Datos!BR45</f>
        <v>5</v>
      </c>
      <c r="AF54" s="332">
        <f>Datos!BS45</f>
        <v>5</v>
      </c>
      <c r="AG54" s="120">
        <f>Datos!AO45</f>
        <v>5</v>
      </c>
      <c r="AH54" s="323">
        <f>Datos!AP45</f>
        <v>4.5</v>
      </c>
      <c r="AI54" s="323">
        <f>Datos!AQ45</f>
        <v>5</v>
      </c>
      <c r="AJ54" s="323">
        <f>Datos!AR45</f>
        <v>5</v>
      </c>
      <c r="AK54" s="323">
        <f>Datos!AS45</f>
        <v>4.5</v>
      </c>
      <c r="AL54" s="334">
        <f>Datos!AT45</f>
        <v>5</v>
      </c>
      <c r="AM54" s="333">
        <f>Datos!AU45</f>
        <v>5</v>
      </c>
      <c r="AN54" s="323">
        <f>Datos!AV45</f>
        <v>5</v>
      </c>
      <c r="AO54" s="323">
        <f>Datos!AW45</f>
        <v>5</v>
      </c>
      <c r="AP54" s="334">
        <f>Datos!AX45</f>
        <v>5</v>
      </c>
      <c r="AQ54" s="333">
        <f>Datos!AY45</f>
        <v>5</v>
      </c>
      <c r="AR54" s="323">
        <f>Datos!AZ45</f>
        <v>5</v>
      </c>
      <c r="AS54" s="323">
        <f>Datos!BA45</f>
        <v>5</v>
      </c>
      <c r="AT54" s="323">
        <f>Datos!BB45</f>
        <v>5</v>
      </c>
      <c r="AU54" s="334">
        <f>Datos!BC45</f>
        <v>5</v>
      </c>
      <c r="AV54" s="333">
        <f>Datos!BD45</f>
        <v>5</v>
      </c>
      <c r="AW54" s="334">
        <f>Datos!BE45</f>
        <v>5</v>
      </c>
      <c r="AX54" s="333">
        <f>Datos!BF45</f>
        <v>5</v>
      </c>
      <c r="AY54" s="323">
        <f>Datos!BG45</f>
        <v>5</v>
      </c>
      <c r="AZ54" s="323">
        <f>Datos!BH45</f>
        <v>5</v>
      </c>
      <c r="BA54" s="323">
        <f>Datos!BI45</f>
        <v>5</v>
      </c>
      <c r="BB54" s="323">
        <f>Datos!BJ45</f>
        <v>5</v>
      </c>
      <c r="BC54" s="334">
        <f>Datos!BK45</f>
        <v>5</v>
      </c>
      <c r="BD54" s="333">
        <f>Datos!BL45</f>
        <v>5</v>
      </c>
      <c r="BE54" s="192">
        <f>Datos!BM45</f>
        <v>5</v>
      </c>
    </row>
    <row r="55" spans="1:57" ht="36.75" thickBot="1">
      <c r="A55" s="51"/>
      <c r="B55" s="115"/>
      <c r="C55" s="115"/>
      <c r="D55" s="99" t="s">
        <v>333</v>
      </c>
      <c r="E55" s="296">
        <v>0.44126984126984126</v>
      </c>
      <c r="F55" s="297">
        <v>0.4732142857142857</v>
      </c>
      <c r="G55" s="297">
        <v>0.42574257425742573</v>
      </c>
      <c r="H55" s="297">
        <v>0.45384615384615384</v>
      </c>
      <c r="I55" s="297">
        <v>0.50367647058823528</v>
      </c>
      <c r="J55" s="297">
        <v>0.49751243781094528</v>
      </c>
      <c r="K55" s="297">
        <v>0.43775100401606426</v>
      </c>
      <c r="L55" s="297">
        <v>0.46502057613168724</v>
      </c>
      <c r="M55" s="297">
        <v>0.41056910569105692</v>
      </c>
      <c r="N55" s="366">
        <f>+SUM(N14:N54)</f>
        <v>275</v>
      </c>
      <c r="O55" s="366">
        <f>+SUM(O14:O54)</f>
        <v>121</v>
      </c>
      <c r="P55" s="372">
        <f>O55/N55</f>
        <v>0.44</v>
      </c>
      <c r="Q55" s="298">
        <v>3.49</v>
      </c>
      <c r="R55" s="299">
        <v>3.4947771710347668</v>
      </c>
      <c r="S55" s="299">
        <v>3.76</v>
      </c>
      <c r="T55" s="299">
        <v>3.85</v>
      </c>
      <c r="U55" s="299">
        <v>3.89</v>
      </c>
      <c r="V55" s="299">
        <v>3.9746031746031747</v>
      </c>
      <c r="W55" s="376">
        <v>3.9700078926598263</v>
      </c>
      <c r="X55" s="376">
        <v>3.8621966269025094</v>
      </c>
      <c r="Y55" s="376">
        <v>3.9255707762557077</v>
      </c>
      <c r="Z55" s="300">
        <f>Datos!L161</f>
        <v>3.9645756457564576</v>
      </c>
      <c r="AA55" s="342">
        <f>Datos!L160</f>
        <v>3.5569800569800569</v>
      </c>
      <c r="AB55" s="343">
        <f>Datos!R160</f>
        <v>3.8367816091954023</v>
      </c>
      <c r="AC55" s="343">
        <f>Datos!V160</f>
        <v>4.2972027972027975</v>
      </c>
      <c r="AD55" s="343">
        <f>Datos!AA160</f>
        <v>4.1220657276995309</v>
      </c>
      <c r="AE55" s="343">
        <f>Datos!AC160</f>
        <v>4.1358208955223876</v>
      </c>
      <c r="AF55" s="344">
        <f>Datos!AI160</f>
        <v>3.9915254237288136</v>
      </c>
      <c r="AG55" s="345">
        <f>+Datos!L159</f>
        <v>4</v>
      </c>
      <c r="AH55" s="346">
        <f>+Datos!M159</f>
        <v>3.6974789915966388</v>
      </c>
      <c r="AI55" s="346">
        <f>+Datos!N159</f>
        <v>3.6890756302521011</v>
      </c>
      <c r="AJ55" s="346">
        <f>+Datos!O159</f>
        <v>3.4741379310344827</v>
      </c>
      <c r="AK55" s="346">
        <f>+Datos!P159</f>
        <v>3.3421052631578947</v>
      </c>
      <c r="AL55" s="347">
        <f>+Datos!Q159</f>
        <v>3.0973451327433628</v>
      </c>
      <c r="AM55" s="348">
        <f>+Datos!R159</f>
        <v>4.3947368421052628</v>
      </c>
      <c r="AN55" s="346">
        <f>+Datos!S159</f>
        <v>3.53125</v>
      </c>
      <c r="AO55" s="346">
        <f>+Datos!T159</f>
        <v>3.6517857142857144</v>
      </c>
      <c r="AP55" s="347">
        <f>+Datos!U159</f>
        <v>3.7168141592920354</v>
      </c>
      <c r="AQ55" s="348">
        <f>+Datos!V159</f>
        <v>4.3130434782608695</v>
      </c>
      <c r="AR55" s="346">
        <f>+Datos!W159</f>
        <v>4.339130434782609</v>
      </c>
      <c r="AS55" s="346">
        <f>+Datos!X159</f>
        <v>4.4482758620689653</v>
      </c>
      <c r="AT55" s="346">
        <f>+Datos!Y159</f>
        <v>4.389380530973451</v>
      </c>
      <c r="AU55" s="347">
        <f>+Datos!Z159</f>
        <v>3.9911504424778763</v>
      </c>
      <c r="AV55" s="348">
        <f>+Datos!AA159</f>
        <v>4.2300884955752212</v>
      </c>
      <c r="AW55" s="347">
        <f>+Datos!AB159</f>
        <v>4</v>
      </c>
      <c r="AX55" s="348">
        <f>+Datos!AC159</f>
        <v>4.3652173913043475</v>
      </c>
      <c r="AY55" s="346">
        <f>+Datos!AD159</f>
        <v>4.1491228070175437</v>
      </c>
      <c r="AZ55" s="346">
        <f>+Datos!AE159</f>
        <v>3.6782608695652175</v>
      </c>
      <c r="BA55" s="346">
        <f>+Datos!AF159</f>
        <v>4.418181818181818</v>
      </c>
      <c r="BB55" s="346">
        <f>+Datos!AG159</f>
        <v>3.7476635514018692</v>
      </c>
      <c r="BC55" s="347">
        <f>+Datos!AH159</f>
        <v>4.4587155963302756</v>
      </c>
      <c r="BD55" s="348">
        <f>+Datos!AI159</f>
        <v>3.9915254237288136</v>
      </c>
      <c r="BE55" s="349">
        <f>+Datos!AJ159</f>
        <v>4.4615384615384617</v>
      </c>
    </row>
    <row r="56" spans="1:57" ht="15.75">
      <c r="A56" s="51"/>
      <c r="B56" s="51"/>
      <c r="C56" s="51"/>
      <c r="D56" s="109"/>
      <c r="E56" s="109"/>
      <c r="F56" s="109"/>
      <c r="G56" s="109"/>
      <c r="H56" s="109"/>
      <c r="I56" s="109"/>
      <c r="J56" s="109"/>
      <c r="K56" s="51"/>
      <c r="L56" s="51"/>
      <c r="M56" s="51"/>
      <c r="N56" s="51"/>
      <c r="O56" s="58"/>
      <c r="P56" s="110"/>
      <c r="Q56" s="110"/>
      <c r="R56" s="110"/>
      <c r="S56" s="110"/>
      <c r="T56" s="110"/>
      <c r="U56" s="110"/>
      <c r="V56" s="100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2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</row>
    <row r="57" spans="1:57" ht="30" customHeight="1">
      <c r="C57" s="409"/>
      <c r="D57" s="51" t="s">
        <v>322</v>
      </c>
      <c r="F57" s="1"/>
      <c r="G57" s="1"/>
      <c r="H57" s="1"/>
      <c r="I57" s="1"/>
      <c r="J57" s="1"/>
      <c r="K57" s="1"/>
      <c r="L57" s="1"/>
      <c r="M57" s="1"/>
      <c r="O57" s="196" t="s">
        <v>148</v>
      </c>
      <c r="P57" s="197"/>
      <c r="Q57" s="198"/>
      <c r="R57" s="199"/>
      <c r="S57" s="200"/>
      <c r="T57" s="201">
        <v>3.5</v>
      </c>
      <c r="U57" s="201">
        <v>3.6</v>
      </c>
      <c r="V57" s="201">
        <v>3.7</v>
      </c>
      <c r="W57" s="201">
        <v>3.85</v>
      </c>
      <c r="X57" s="397">
        <v>3.9</v>
      </c>
      <c r="Y57" s="397">
        <v>3.95</v>
      </c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29.25" customHeight="1">
      <c r="D58" s="387" t="s">
        <v>334</v>
      </c>
      <c r="E58" s="1"/>
      <c r="F58" s="1"/>
      <c r="G58" s="1"/>
      <c r="H58" s="1"/>
      <c r="I58" s="1"/>
      <c r="J58" s="1"/>
      <c r="K58" s="1"/>
      <c r="L58" s="1"/>
      <c r="M58" s="1"/>
      <c r="O58" s="23"/>
      <c r="P58" s="23"/>
      <c r="Q58" s="23"/>
      <c r="R58" s="23"/>
      <c r="S58" s="23"/>
      <c r="T58" s="23"/>
      <c r="U58" s="23"/>
      <c r="V58" s="23"/>
      <c r="AR58" s="33"/>
    </row>
    <row r="59" spans="1:57" ht="30" customHeight="1">
      <c r="D59" s="1"/>
      <c r="E59" s="51" t="s">
        <v>108</v>
      </c>
      <c r="F59" s="1"/>
      <c r="G59" s="1"/>
      <c r="H59" s="1"/>
      <c r="I59" s="1"/>
      <c r="J59" s="1"/>
      <c r="K59" s="1"/>
      <c r="L59" s="1"/>
      <c r="M59" s="1"/>
      <c r="O59" s="23"/>
      <c r="P59" s="23"/>
      <c r="Q59" s="23"/>
      <c r="R59" s="23"/>
      <c r="S59" s="23"/>
      <c r="T59" s="23"/>
      <c r="U59" s="23"/>
      <c r="V59" s="23"/>
    </row>
    <row r="60" spans="1:57">
      <c r="D60" s="1"/>
      <c r="E60" s="51"/>
      <c r="F60" s="1"/>
      <c r="G60" s="1"/>
      <c r="H60" s="1"/>
      <c r="I60" s="1"/>
      <c r="J60" s="1"/>
      <c r="K60" s="1"/>
      <c r="L60" s="1"/>
      <c r="M60" s="1"/>
      <c r="O60" s="23"/>
      <c r="P60" s="23"/>
      <c r="Q60" s="23"/>
      <c r="R60" s="23"/>
      <c r="S60" s="23"/>
      <c r="T60" s="23"/>
      <c r="U60" s="23"/>
      <c r="V60" s="23"/>
    </row>
    <row r="61" spans="1:57" ht="30" customHeight="1">
      <c r="D61" s="1"/>
      <c r="E61" s="315"/>
      <c r="F61" s="51" t="s">
        <v>230</v>
      </c>
      <c r="G61" s="1"/>
      <c r="H61" s="1"/>
      <c r="I61" s="1"/>
      <c r="J61" s="1"/>
      <c r="K61" s="1"/>
      <c r="L61" s="1"/>
      <c r="M61" s="1"/>
      <c r="O61" s="23"/>
      <c r="P61" s="23"/>
      <c r="Q61" s="23"/>
      <c r="R61" s="23"/>
      <c r="S61" s="23"/>
      <c r="T61" s="23"/>
      <c r="U61" s="23"/>
      <c r="V61" s="23"/>
    </row>
    <row r="62" spans="1:57">
      <c r="D62" s="1"/>
      <c r="E62" s="51"/>
      <c r="F62" s="1"/>
      <c r="G62" s="1"/>
      <c r="H62" s="1"/>
      <c r="I62" s="1"/>
      <c r="J62" s="1"/>
      <c r="K62" s="1"/>
      <c r="L62" s="1"/>
      <c r="M62" s="1"/>
      <c r="O62" s="27"/>
      <c r="P62" s="27"/>
      <c r="Q62" s="27"/>
      <c r="R62" s="27"/>
      <c r="S62" s="27"/>
      <c r="T62" s="27"/>
      <c r="U62" s="27"/>
      <c r="V62" s="27"/>
    </row>
    <row r="63" spans="1:57" ht="30" customHeight="1">
      <c r="D63" s="1"/>
      <c r="E63" s="51" t="s">
        <v>232</v>
      </c>
      <c r="F63" s="1"/>
      <c r="G63" s="1"/>
      <c r="H63" s="1"/>
      <c r="I63" s="1"/>
      <c r="J63" s="1"/>
      <c r="K63" s="1"/>
      <c r="L63" s="1"/>
      <c r="M63" s="1"/>
      <c r="O63" s="23"/>
      <c r="P63" s="23"/>
      <c r="Q63" s="23"/>
      <c r="R63" s="23"/>
      <c r="S63" s="23"/>
      <c r="T63" s="23"/>
      <c r="U63" s="23"/>
      <c r="V63" s="23"/>
    </row>
    <row r="64" spans="1:57">
      <c r="D64" s="1"/>
      <c r="E64" s="1"/>
      <c r="F64" s="1"/>
      <c r="G64" s="1"/>
      <c r="H64" s="1"/>
      <c r="I64" s="1"/>
      <c r="J64" s="1"/>
      <c r="K64" s="1"/>
      <c r="L64" s="1"/>
      <c r="M64" s="1"/>
      <c r="O64" s="23"/>
      <c r="P64" s="23"/>
      <c r="Q64" s="23"/>
      <c r="R64" s="23"/>
      <c r="S64" s="23"/>
      <c r="T64" s="23"/>
      <c r="U64" s="23"/>
      <c r="V64" s="23"/>
    </row>
    <row r="65" spans="1:25" ht="30" customHeight="1">
      <c r="D65" s="1"/>
      <c r="E65" s="51" t="s">
        <v>153</v>
      </c>
      <c r="F65" s="1"/>
      <c r="G65" s="1"/>
      <c r="H65" s="1"/>
      <c r="I65" s="1"/>
      <c r="J65" s="1"/>
      <c r="K65" s="1"/>
      <c r="L65" s="1"/>
      <c r="M65" s="1"/>
      <c r="O65" s="23"/>
      <c r="P65" s="23"/>
      <c r="Q65" s="23"/>
      <c r="R65" s="23"/>
      <c r="S65" s="23"/>
      <c r="T65" s="23"/>
      <c r="U65" s="23"/>
      <c r="V65" s="23"/>
    </row>
    <row r="66" spans="1:25" ht="30" customHeight="1">
      <c r="D66" s="1"/>
      <c r="E66" s="51" t="s">
        <v>154</v>
      </c>
      <c r="F66" s="1"/>
      <c r="G66" s="1"/>
      <c r="H66" s="1"/>
      <c r="I66" s="1"/>
      <c r="J66" s="1"/>
      <c r="K66" s="1"/>
      <c r="L66" s="1"/>
      <c r="M66" s="1"/>
      <c r="O66" s="23"/>
      <c r="P66" s="23"/>
      <c r="Q66" s="23"/>
      <c r="R66" s="23"/>
      <c r="S66" s="23"/>
      <c r="T66" s="23"/>
      <c r="U66" s="23"/>
      <c r="V66" s="23"/>
    </row>
    <row r="67" spans="1:25">
      <c r="D67" s="1"/>
      <c r="E67" s="1"/>
      <c r="F67" s="1"/>
      <c r="G67" s="1"/>
      <c r="H67" s="1"/>
      <c r="I67" s="1"/>
      <c r="J67" s="1"/>
      <c r="K67" s="1"/>
      <c r="L67" s="1"/>
      <c r="M67" s="1"/>
      <c r="O67" s="23"/>
      <c r="P67" s="23"/>
      <c r="Q67" s="23"/>
      <c r="R67" s="23"/>
      <c r="S67" s="23"/>
      <c r="T67" s="23"/>
      <c r="U67" s="23"/>
      <c r="V67" s="23"/>
    </row>
    <row r="68" spans="1:25" ht="15.75" thickBot="1">
      <c r="D68" s="1"/>
      <c r="E68" s="1"/>
      <c r="F68" s="1"/>
      <c r="G68" s="1"/>
      <c r="H68" s="1"/>
      <c r="I68" s="1"/>
      <c r="J68" s="1"/>
      <c r="K68" s="1"/>
      <c r="L68" s="1"/>
      <c r="M68" s="1"/>
      <c r="O68" s="27"/>
      <c r="P68" s="27"/>
      <c r="Q68" s="27"/>
      <c r="R68" s="27"/>
      <c r="S68" s="27"/>
      <c r="T68" s="27"/>
      <c r="U68" s="27"/>
      <c r="V68" s="27"/>
    </row>
    <row r="69" spans="1:25" ht="53.25" customHeight="1" thickBot="1">
      <c r="E69" s="202"/>
      <c r="F69" s="203"/>
      <c r="G69" s="90" t="s">
        <v>149</v>
      </c>
      <c r="H69" s="203"/>
      <c r="I69" s="203"/>
      <c r="J69" s="203"/>
      <c r="K69" s="203"/>
      <c r="L69" s="203"/>
      <c r="M69" s="203"/>
      <c r="N69" s="204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72.75" thickBot="1">
      <c r="A70" s="57" t="s">
        <v>2</v>
      </c>
      <c r="B70" s="57" t="s">
        <v>150</v>
      </c>
      <c r="C70" s="57"/>
      <c r="D70" s="350" t="s">
        <v>265</v>
      </c>
      <c r="E70" s="236" t="s">
        <v>92</v>
      </c>
      <c r="F70" s="237" t="s">
        <v>93</v>
      </c>
      <c r="G70" s="238" t="s">
        <v>107</v>
      </c>
      <c r="H70" s="238" t="s">
        <v>140</v>
      </c>
      <c r="I70" s="238" t="s">
        <v>146</v>
      </c>
      <c r="J70" s="238" t="s">
        <v>229</v>
      </c>
      <c r="K70" s="238" t="s">
        <v>311</v>
      </c>
      <c r="L70" s="238" t="s">
        <v>321</v>
      </c>
      <c r="M70" s="238" t="s">
        <v>341</v>
      </c>
      <c r="N70" s="194" t="s">
        <v>446</v>
      </c>
      <c r="O70" s="225" t="s">
        <v>450</v>
      </c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30" customHeight="1">
      <c r="A71" s="205">
        <v>1</v>
      </c>
      <c r="B71" s="206"/>
      <c r="C71" s="206"/>
      <c r="D71" s="97" t="s">
        <v>268</v>
      </c>
      <c r="E71" s="227">
        <v>3.6115702479338845</v>
      </c>
      <c r="F71" s="228">
        <v>3.5686274509803924</v>
      </c>
      <c r="G71" s="229">
        <v>3.7183098591549295</v>
      </c>
      <c r="H71" s="228">
        <v>3.7807017543859649</v>
      </c>
      <c r="I71" s="83">
        <v>4.0188679245283021</v>
      </c>
      <c r="J71" s="83">
        <v>4.0510204081632653</v>
      </c>
      <c r="K71" s="83">
        <v>3.9911504424778763</v>
      </c>
      <c r="L71" s="83">
        <v>3.9537037037037037</v>
      </c>
      <c r="M71" s="83">
        <v>3.9393939393939394</v>
      </c>
      <c r="N71" s="230">
        <f>AG55</f>
        <v>4</v>
      </c>
      <c r="O71" s="226">
        <v>3.95</v>
      </c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ht="30" customHeight="1">
      <c r="A72" s="96">
        <v>2</v>
      </c>
      <c r="B72" s="190"/>
      <c r="C72" s="190"/>
      <c r="D72" s="97" t="s">
        <v>269</v>
      </c>
      <c r="E72" s="231">
        <v>3.1833333333333331</v>
      </c>
      <c r="F72" s="232">
        <v>3.0490196078431371</v>
      </c>
      <c r="G72" s="233">
        <v>3.528169014084507</v>
      </c>
      <c r="H72" s="232">
        <v>3.6160714285714284</v>
      </c>
      <c r="I72" s="85">
        <v>3.8773584905660377</v>
      </c>
      <c r="J72" s="85">
        <v>3.7142857142857144</v>
      </c>
      <c r="K72" s="85">
        <v>3.7567567567567566</v>
      </c>
      <c r="L72" s="85">
        <v>3.457943925233645</v>
      </c>
      <c r="M72" s="85">
        <v>3.7263157894736842</v>
      </c>
      <c r="N72" s="234">
        <f>AH55</f>
        <v>3.6974789915966388</v>
      </c>
      <c r="O72" s="226">
        <v>3.95</v>
      </c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ht="30" customHeight="1">
      <c r="A73" s="96">
        <v>3</v>
      </c>
      <c r="B73" s="190"/>
      <c r="C73" s="190"/>
      <c r="D73" s="97" t="s">
        <v>270</v>
      </c>
      <c r="E73" s="231">
        <v>3.0782608695652174</v>
      </c>
      <c r="F73" s="232">
        <v>2.989795918367347</v>
      </c>
      <c r="G73" s="233">
        <v>3.6971830985915495</v>
      </c>
      <c r="H73" s="232">
        <v>3.6203703703703702</v>
      </c>
      <c r="I73" s="85">
        <v>3.7452830188679247</v>
      </c>
      <c r="J73" s="85">
        <v>3.4347826086956523</v>
      </c>
      <c r="K73" s="85">
        <v>3.596330275229358</v>
      </c>
      <c r="L73" s="85">
        <v>3.38</v>
      </c>
      <c r="M73" s="85">
        <v>3.7311827956989245</v>
      </c>
      <c r="N73" s="234">
        <f>AI55</f>
        <v>3.6890756302521011</v>
      </c>
      <c r="O73" s="226">
        <v>3.95</v>
      </c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ht="30" customHeight="1">
      <c r="A74" s="96">
        <v>4</v>
      </c>
      <c r="B74" s="190"/>
      <c r="C74" s="190"/>
      <c r="D74" s="97" t="s">
        <v>271</v>
      </c>
      <c r="E74" s="231">
        <v>3.5299145299145298</v>
      </c>
      <c r="F74" s="232">
        <v>3.7628865979381443</v>
      </c>
      <c r="G74" s="232">
        <v>3.59375</v>
      </c>
      <c r="H74" s="232">
        <v>3.6296296296296298</v>
      </c>
      <c r="I74" s="85">
        <v>3.393939393939394</v>
      </c>
      <c r="J74" s="85">
        <v>3.4893617021276597</v>
      </c>
      <c r="K74" s="85">
        <v>3.4095238095238094</v>
      </c>
      <c r="L74" s="85">
        <v>3.3636363636363638</v>
      </c>
      <c r="M74" s="85">
        <v>3.3763440860215055</v>
      </c>
      <c r="N74" s="234">
        <f>AJ55</f>
        <v>3.4741379310344827</v>
      </c>
      <c r="O74" s="226">
        <v>3.95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30" customHeight="1">
      <c r="A75" s="96">
        <v>5</v>
      </c>
      <c r="B75" s="190"/>
      <c r="C75" s="190"/>
      <c r="D75" s="97" t="s">
        <v>272</v>
      </c>
      <c r="E75" s="231">
        <v>1.9152542372881356</v>
      </c>
      <c r="F75" s="232">
        <v>2.375</v>
      </c>
      <c r="G75" s="232">
        <v>2.2913385826771653</v>
      </c>
      <c r="H75" s="232">
        <v>2.4054054054054053</v>
      </c>
      <c r="I75" s="85">
        <v>2.2698412698412698</v>
      </c>
      <c r="J75" s="85">
        <v>3.2727272727272729</v>
      </c>
      <c r="K75" s="85">
        <v>3.2285714285714286</v>
      </c>
      <c r="L75" s="85">
        <v>3.0526315789473686</v>
      </c>
      <c r="M75" s="85">
        <v>3.2413793103448274</v>
      </c>
      <c r="N75" s="234">
        <f>AK55</f>
        <v>3.3421052631578947</v>
      </c>
      <c r="O75" s="226">
        <v>3.95</v>
      </c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ht="30" customHeight="1">
      <c r="A76" s="96">
        <v>6</v>
      </c>
      <c r="B76" s="113"/>
      <c r="C76" s="113"/>
      <c r="D76" s="97" t="s">
        <v>273</v>
      </c>
      <c r="E76" s="231">
        <v>1.6728971962616823</v>
      </c>
      <c r="F76" s="232">
        <v>1.6896551724137931</v>
      </c>
      <c r="G76" s="232">
        <v>1.9043478260869566</v>
      </c>
      <c r="H76" s="232">
        <v>1.854368932038835</v>
      </c>
      <c r="I76" s="85">
        <v>1.9830508474576272</v>
      </c>
      <c r="J76" s="85">
        <v>3.0444444444444443</v>
      </c>
      <c r="K76" s="85">
        <v>2.9807692307692308</v>
      </c>
      <c r="L76" s="85">
        <v>2.7604166666666665</v>
      </c>
      <c r="M76" s="85">
        <v>3.204301075268817</v>
      </c>
      <c r="N76" s="234">
        <f>AL55</f>
        <v>3.0973451327433628</v>
      </c>
      <c r="O76" s="226">
        <v>3.95</v>
      </c>
      <c r="Q76" s="97"/>
    </row>
    <row r="77" spans="1:25" ht="30" customHeight="1" thickBot="1">
      <c r="A77" s="214"/>
      <c r="B77" s="208"/>
      <c r="C77" s="208"/>
      <c r="D77" s="209" t="s">
        <v>171</v>
      </c>
      <c r="E77" s="210">
        <v>2.83</v>
      </c>
      <c r="F77" s="211">
        <v>2.91</v>
      </c>
      <c r="G77" s="211">
        <v>3.12</v>
      </c>
      <c r="H77" s="212">
        <v>3.15</v>
      </c>
      <c r="I77" s="212">
        <v>3.21</v>
      </c>
      <c r="J77" s="212">
        <v>3.5125000000000002</v>
      </c>
      <c r="K77" s="212">
        <v>3.5038639876352398</v>
      </c>
      <c r="L77" s="212">
        <v>3.3438016528925618</v>
      </c>
      <c r="M77" s="212">
        <v>3.5446428571428572</v>
      </c>
      <c r="N77" s="213">
        <f>AA55</f>
        <v>3.5569800569800569</v>
      </c>
      <c r="O77" s="226">
        <v>3.95</v>
      </c>
    </row>
    <row r="78" spans="1:25" ht="30" customHeight="1">
      <c r="A78" s="94">
        <v>7</v>
      </c>
      <c r="B78" s="215"/>
      <c r="C78" s="295"/>
      <c r="D78" s="97" t="s">
        <v>274</v>
      </c>
      <c r="E78" s="231">
        <v>3.5245901639344264</v>
      </c>
      <c r="F78" s="232">
        <v>3.676190476190476</v>
      </c>
      <c r="G78" s="232">
        <v>3.8865248226950353</v>
      </c>
      <c r="H78" s="232">
        <v>4.3157894736842106</v>
      </c>
      <c r="I78" s="85">
        <v>4.2307692307692308</v>
      </c>
      <c r="J78" s="85">
        <v>4.2989690721649483</v>
      </c>
      <c r="K78" s="85">
        <v>4.2342342342342345</v>
      </c>
      <c r="L78" s="85">
        <v>4.2870370370370372</v>
      </c>
      <c r="M78" s="85">
        <v>4.2736842105263158</v>
      </c>
      <c r="N78" s="234">
        <f>AM55</f>
        <v>4.3947368421052628</v>
      </c>
      <c r="O78" s="226">
        <v>3.95</v>
      </c>
    </row>
    <row r="79" spans="1:25" ht="30" customHeight="1">
      <c r="A79" s="96">
        <v>8</v>
      </c>
      <c r="B79" s="190"/>
      <c r="C79" s="190"/>
      <c r="D79" s="97" t="s">
        <v>275</v>
      </c>
      <c r="E79" s="231">
        <v>2.415929203539823</v>
      </c>
      <c r="F79" s="232">
        <v>2.4623655913978495</v>
      </c>
      <c r="G79" s="232">
        <v>3.0458015267175571</v>
      </c>
      <c r="H79" s="232">
        <v>2.9819819819819822</v>
      </c>
      <c r="I79" s="85">
        <v>2.7851239669421486</v>
      </c>
      <c r="J79" s="85">
        <v>3.358974358974359</v>
      </c>
      <c r="K79" s="85">
        <v>3.411111111111111</v>
      </c>
      <c r="L79" s="85">
        <v>3.2608695652173911</v>
      </c>
      <c r="M79" s="85">
        <v>3.3924050632911391</v>
      </c>
      <c r="N79" s="234">
        <f>AN55</f>
        <v>3.53125</v>
      </c>
      <c r="O79" s="226">
        <v>3.95</v>
      </c>
    </row>
    <row r="80" spans="1:25" ht="30" customHeight="1">
      <c r="A80" s="96">
        <v>9</v>
      </c>
      <c r="B80" s="190"/>
      <c r="C80" s="190"/>
      <c r="D80" s="97" t="s">
        <v>276</v>
      </c>
      <c r="E80" s="231">
        <v>3.0584039548022597</v>
      </c>
      <c r="F80" s="232">
        <v>3.1161781179985066</v>
      </c>
      <c r="G80" s="232">
        <v>3.6099290780141846</v>
      </c>
      <c r="H80" s="232">
        <v>3.8918918918918921</v>
      </c>
      <c r="I80" s="85">
        <v>4.0480769230769234</v>
      </c>
      <c r="J80" s="85">
        <v>3.7446808510638299</v>
      </c>
      <c r="K80" s="85">
        <v>3.8454545454545452</v>
      </c>
      <c r="L80" s="85">
        <v>3.5428571428571427</v>
      </c>
      <c r="M80" s="85">
        <v>3.6021505376344085</v>
      </c>
      <c r="N80" s="234">
        <f>AO55</f>
        <v>3.6517857142857144</v>
      </c>
      <c r="O80" s="226">
        <v>3.95</v>
      </c>
    </row>
    <row r="81" spans="1:15" ht="30" customHeight="1">
      <c r="A81" s="96">
        <v>10</v>
      </c>
      <c r="B81" s="190"/>
      <c r="C81" s="190"/>
      <c r="D81" s="97" t="s">
        <v>277</v>
      </c>
      <c r="E81" s="231">
        <v>3.4102564102564101</v>
      </c>
      <c r="F81" s="232">
        <v>3.2647058823529411</v>
      </c>
      <c r="G81" s="232">
        <v>3.645390070921986</v>
      </c>
      <c r="H81" s="232">
        <v>4.0884955752212386</v>
      </c>
      <c r="I81" s="85">
        <v>4.1923076923076925</v>
      </c>
      <c r="J81" s="85">
        <v>3.8829787234042552</v>
      </c>
      <c r="K81" s="85">
        <v>3.8909090909090911</v>
      </c>
      <c r="L81" s="85">
        <v>3.6730769230769229</v>
      </c>
      <c r="M81" s="85">
        <v>3.71875</v>
      </c>
      <c r="N81" s="234">
        <f>AP55</f>
        <v>3.7168141592920354</v>
      </c>
      <c r="O81" s="226">
        <v>3.95</v>
      </c>
    </row>
    <row r="82" spans="1:15" ht="30" customHeight="1" thickBot="1">
      <c r="A82" s="96"/>
      <c r="B82" s="208"/>
      <c r="C82" s="208"/>
      <c r="D82" s="209" t="s">
        <v>151</v>
      </c>
      <c r="E82" s="210">
        <v>3.09</v>
      </c>
      <c r="F82" s="211">
        <v>3.13</v>
      </c>
      <c r="G82" s="211">
        <v>3.56</v>
      </c>
      <c r="H82" s="212">
        <v>3.83</v>
      </c>
      <c r="I82" s="212">
        <v>3.86</v>
      </c>
      <c r="J82" s="212">
        <v>3.8457300275482096</v>
      </c>
      <c r="K82" s="212">
        <v>3.8669833729216152</v>
      </c>
      <c r="L82" s="212">
        <v>3.709046454767726</v>
      </c>
      <c r="M82" s="212">
        <v>3.7630853994490359</v>
      </c>
      <c r="N82" s="213">
        <f>AB55</f>
        <v>3.8367816091954023</v>
      </c>
      <c r="O82" s="226">
        <v>3.95</v>
      </c>
    </row>
    <row r="83" spans="1:15" ht="30" customHeight="1">
      <c r="A83" s="94">
        <v>11</v>
      </c>
      <c r="B83" s="215"/>
      <c r="C83" s="295"/>
      <c r="D83" s="97" t="s">
        <v>278</v>
      </c>
      <c r="E83" s="231">
        <v>4.0168067226890756</v>
      </c>
      <c r="F83" s="232">
        <v>3.9514563106796117</v>
      </c>
      <c r="G83" s="232">
        <v>4.0359712230215825</v>
      </c>
      <c r="H83" s="232">
        <v>4.2336448598130838</v>
      </c>
      <c r="I83" s="85">
        <v>4.4059405940594063</v>
      </c>
      <c r="J83" s="85">
        <v>4.3297872340425529</v>
      </c>
      <c r="K83" s="85">
        <v>4.3018867924528301</v>
      </c>
      <c r="L83" s="85">
        <v>4.1826923076923075</v>
      </c>
      <c r="M83" s="85">
        <v>4.2842105263157899</v>
      </c>
      <c r="N83" s="234">
        <f>AQ55</f>
        <v>4.3130434782608695</v>
      </c>
      <c r="O83" s="226">
        <v>3.95</v>
      </c>
    </row>
    <row r="84" spans="1:15" ht="30" customHeight="1">
      <c r="A84" s="96">
        <v>12</v>
      </c>
      <c r="B84" s="190"/>
      <c r="C84" s="190"/>
      <c r="D84" s="97" t="s">
        <v>279</v>
      </c>
      <c r="E84" s="231">
        <v>4.3805309734513278</v>
      </c>
      <c r="F84" s="232">
        <v>4.3191489361702127</v>
      </c>
      <c r="G84" s="232">
        <v>4.5035971223021587</v>
      </c>
      <c r="H84" s="232">
        <v>4.4854368932038833</v>
      </c>
      <c r="I84" s="85">
        <v>4.4950495049504955</v>
      </c>
      <c r="J84" s="85">
        <v>4.3936170212765955</v>
      </c>
      <c r="K84" s="85">
        <v>4.4537037037037033</v>
      </c>
      <c r="L84" s="85">
        <v>4.4299065420560746</v>
      </c>
      <c r="M84" s="85">
        <v>4.5222222222222221</v>
      </c>
      <c r="N84" s="234">
        <f>AR55</f>
        <v>4.339130434782609</v>
      </c>
      <c r="O84" s="226">
        <v>3.95</v>
      </c>
    </row>
    <row r="85" spans="1:15" ht="30" customHeight="1">
      <c r="A85" s="96">
        <v>13</v>
      </c>
      <c r="B85" s="190"/>
      <c r="C85" s="190"/>
      <c r="D85" s="97" t="s">
        <v>280</v>
      </c>
      <c r="E85" s="231">
        <v>4.4237288135593218</v>
      </c>
      <c r="F85" s="232">
        <v>4.3461538461538458</v>
      </c>
      <c r="G85" s="232">
        <v>4.4676258992805753</v>
      </c>
      <c r="H85" s="232">
        <v>4.5277777777777777</v>
      </c>
      <c r="I85" s="85">
        <v>4.5445544554455441</v>
      </c>
      <c r="J85" s="85">
        <v>4.4891304347826084</v>
      </c>
      <c r="K85" s="85">
        <v>4.5999999999999996</v>
      </c>
      <c r="L85" s="85">
        <v>4.5094339622641506</v>
      </c>
      <c r="M85" s="85">
        <v>4.4673913043478262</v>
      </c>
      <c r="N85" s="234">
        <f>AS55</f>
        <v>4.4482758620689653</v>
      </c>
      <c r="O85" s="226">
        <v>3.95</v>
      </c>
    </row>
    <row r="86" spans="1:15" ht="30" customHeight="1">
      <c r="A86" s="96">
        <v>14</v>
      </c>
      <c r="B86" s="222"/>
      <c r="C86" s="222"/>
      <c r="D86" s="97" t="s">
        <v>281</v>
      </c>
      <c r="E86" s="231">
        <v>4.268817204301075</v>
      </c>
      <c r="F86" s="232">
        <v>4.33</v>
      </c>
      <c r="G86" s="232">
        <v>4.163636363636364</v>
      </c>
      <c r="H86" s="235">
        <v>4.17</v>
      </c>
      <c r="I86" s="303">
        <v>4.5339805825242721</v>
      </c>
      <c r="J86" s="303">
        <v>4.3913043478260869</v>
      </c>
      <c r="K86" s="303">
        <v>4.4579439252336446</v>
      </c>
      <c r="L86" s="303">
        <v>4.4056603773584904</v>
      </c>
      <c r="M86" s="303">
        <v>4.4555555555555557</v>
      </c>
      <c r="N86" s="234">
        <f>AT55</f>
        <v>4.389380530973451</v>
      </c>
      <c r="O86" s="226">
        <v>3.95</v>
      </c>
    </row>
    <row r="87" spans="1:15" ht="30" customHeight="1">
      <c r="A87" s="214">
        <v>15</v>
      </c>
      <c r="B87" s="222"/>
      <c r="C87" s="222"/>
      <c r="D87" s="351" t="s">
        <v>266</v>
      </c>
      <c r="E87" s="231">
        <v>3.4285752323135501</v>
      </c>
      <c r="F87" s="232">
        <v>3.471388028895769</v>
      </c>
      <c r="G87" s="232">
        <v>3.8489208633093526</v>
      </c>
      <c r="H87" s="235">
        <v>3.8446967751874297</v>
      </c>
      <c r="I87" s="303">
        <v>4.3828382838283835</v>
      </c>
      <c r="J87" s="364">
        <v>4.2065217391304346</v>
      </c>
      <c r="K87" s="364">
        <v>4</v>
      </c>
      <c r="L87" s="364">
        <v>3.9292929292929295</v>
      </c>
      <c r="M87" s="364">
        <v>3.9890109890109891</v>
      </c>
      <c r="N87" s="352">
        <f>AU55</f>
        <v>3.9911504424778763</v>
      </c>
      <c r="O87" s="226">
        <v>3.95</v>
      </c>
    </row>
    <row r="88" spans="1:15" ht="30" customHeight="1" thickBot="1">
      <c r="A88" s="214"/>
      <c r="B88" s="208"/>
      <c r="C88" s="208"/>
      <c r="D88" s="209" t="s">
        <v>193</v>
      </c>
      <c r="E88" s="210">
        <v>3.91</v>
      </c>
      <c r="F88" s="211">
        <v>3.91</v>
      </c>
      <c r="G88" s="211">
        <v>4.0999999999999996</v>
      </c>
      <c r="H88" s="212">
        <v>4.17</v>
      </c>
      <c r="I88" s="212">
        <v>4.45</v>
      </c>
      <c r="J88" s="212">
        <v>4.3620689655172411</v>
      </c>
      <c r="K88" s="212">
        <v>4.3634651600753296</v>
      </c>
      <c r="L88" s="212">
        <v>4.2969348659003828</v>
      </c>
      <c r="M88" s="212">
        <v>4.3427947598253276</v>
      </c>
      <c r="N88" s="213">
        <f>AC55</f>
        <v>4.2972027972027975</v>
      </c>
      <c r="O88" s="226">
        <v>3.95</v>
      </c>
    </row>
    <row r="89" spans="1:15" ht="30" customHeight="1">
      <c r="A89" s="214">
        <v>16</v>
      </c>
      <c r="B89" s="222"/>
      <c r="C89" s="222"/>
      <c r="D89" s="97" t="s">
        <v>282</v>
      </c>
      <c r="E89" s="223">
        <v>3.79</v>
      </c>
      <c r="F89" s="232">
        <v>3.7142857142857144</v>
      </c>
      <c r="G89" s="232">
        <v>3.949640287769784</v>
      </c>
      <c r="H89" s="232">
        <v>4.0392156862745097</v>
      </c>
      <c r="I89" s="85">
        <v>4.1584158415841586</v>
      </c>
      <c r="J89" s="85">
        <v>4.0804597701149428</v>
      </c>
      <c r="K89" s="85">
        <v>4.1826923076923075</v>
      </c>
      <c r="L89" s="85">
        <v>4.0808080808080804</v>
      </c>
      <c r="M89" s="85">
        <v>4.0898876404494384</v>
      </c>
      <c r="N89" s="234">
        <f>AV55</f>
        <v>4.2300884955752212</v>
      </c>
      <c r="O89" s="226">
        <v>3.95</v>
      </c>
    </row>
    <row r="90" spans="1:15" ht="30" customHeight="1">
      <c r="A90" s="214">
        <v>17</v>
      </c>
      <c r="B90" s="222"/>
      <c r="C90" s="222"/>
      <c r="D90" s="97" t="s">
        <v>283</v>
      </c>
      <c r="E90" s="223">
        <v>3.91</v>
      </c>
      <c r="F90" s="232">
        <v>3.6979166666666665</v>
      </c>
      <c r="G90" s="232">
        <v>4.1811594202898554</v>
      </c>
      <c r="H90" s="232">
        <v>4.1702127659574471</v>
      </c>
      <c r="I90" s="85">
        <v>4.4554455445544559</v>
      </c>
      <c r="J90" s="85">
        <v>4.0493827160493829</v>
      </c>
      <c r="K90" s="85">
        <v>4.1444444444444448</v>
      </c>
      <c r="L90" s="85">
        <v>4.0843373493975905</v>
      </c>
      <c r="M90" s="85">
        <v>3.9610389610389611</v>
      </c>
      <c r="N90" s="234">
        <f>AW55</f>
        <v>4</v>
      </c>
      <c r="O90" s="226">
        <v>3.95</v>
      </c>
    </row>
    <row r="91" spans="1:15" ht="30" customHeight="1" thickBot="1">
      <c r="A91" s="214"/>
      <c r="B91" s="208"/>
      <c r="C91" s="208"/>
      <c r="D91" s="209" t="s">
        <v>194</v>
      </c>
      <c r="E91" s="242">
        <v>3.85</v>
      </c>
      <c r="F91" s="243">
        <v>3.83</v>
      </c>
      <c r="G91" s="243">
        <v>4.07</v>
      </c>
      <c r="H91" s="243">
        <v>4.0999999999999996</v>
      </c>
      <c r="I91" s="304">
        <v>4.3099999999999996</v>
      </c>
      <c r="J91" s="368">
        <v>4.0654761904761907</v>
      </c>
      <c r="K91" s="368">
        <v>4.1649484536082477</v>
      </c>
      <c r="L91" s="368">
        <v>4.0824175824175821</v>
      </c>
      <c r="M91" s="368">
        <v>4.0301204819277112</v>
      </c>
      <c r="N91" s="244">
        <f>AD55</f>
        <v>4.1220657276995309</v>
      </c>
      <c r="O91" s="226">
        <v>3.95</v>
      </c>
    </row>
    <row r="92" spans="1:15" ht="30" customHeight="1">
      <c r="A92" s="214">
        <v>18</v>
      </c>
      <c r="B92" s="222"/>
      <c r="C92" s="222"/>
      <c r="D92" s="97" t="s">
        <v>284</v>
      </c>
      <c r="E92" s="239">
        <v>4.2413793103448274</v>
      </c>
      <c r="F92" s="240">
        <v>4.1553398058252426</v>
      </c>
      <c r="G92" s="240">
        <v>4.1870503597122299</v>
      </c>
      <c r="H92" s="240">
        <v>4.2972972972972974</v>
      </c>
      <c r="I92" s="305">
        <v>4.5346534653465342</v>
      </c>
      <c r="J92" s="305">
        <v>4.3085106382978724</v>
      </c>
      <c r="K92" s="305">
        <v>4.4485981308411215</v>
      </c>
      <c r="L92" s="305">
        <v>4.3809523809523814</v>
      </c>
      <c r="M92" s="305">
        <v>4.376344086021505</v>
      </c>
      <c r="N92" s="241">
        <f>AX55</f>
        <v>4.3652173913043475</v>
      </c>
      <c r="O92" s="226">
        <v>3.95</v>
      </c>
    </row>
    <row r="93" spans="1:15" ht="30" customHeight="1">
      <c r="A93" s="214">
        <v>19</v>
      </c>
      <c r="B93" s="222"/>
      <c r="C93" s="222"/>
      <c r="D93" s="97" t="s">
        <v>285</v>
      </c>
      <c r="E93" s="231">
        <v>4</v>
      </c>
      <c r="F93" s="232">
        <v>3.9238095238095236</v>
      </c>
      <c r="G93" s="232">
        <v>4.1294964028776979</v>
      </c>
      <c r="H93" s="232">
        <v>4.209090909090909</v>
      </c>
      <c r="I93" s="85">
        <v>4.4158415841584162</v>
      </c>
      <c r="J93" s="85">
        <v>4.242105263157895</v>
      </c>
      <c r="K93" s="85">
        <v>4.2252252252252251</v>
      </c>
      <c r="L93" s="85">
        <v>4.1634615384615383</v>
      </c>
      <c r="M93" s="85">
        <v>4.1195652173913047</v>
      </c>
      <c r="N93" s="234">
        <f>AY55</f>
        <v>4.1491228070175437</v>
      </c>
      <c r="O93" s="226">
        <v>3.95</v>
      </c>
    </row>
    <row r="94" spans="1:15" ht="30" customHeight="1">
      <c r="A94" s="214">
        <v>20</v>
      </c>
      <c r="B94" s="222"/>
      <c r="C94" s="222"/>
      <c r="D94" s="97" t="s">
        <v>286</v>
      </c>
      <c r="E94" s="231">
        <v>3.2857142857142856</v>
      </c>
      <c r="F94" s="232">
        <v>3.3465346534653464</v>
      </c>
      <c r="G94" s="232">
        <v>3.97</v>
      </c>
      <c r="H94" s="232">
        <v>3.5094339622641511</v>
      </c>
      <c r="I94" s="85">
        <v>3.9207920792079207</v>
      </c>
      <c r="J94" s="85">
        <v>3.8043478260869565</v>
      </c>
      <c r="K94" s="85">
        <v>3.5471698113207548</v>
      </c>
      <c r="L94" s="85">
        <v>3.6336633663366338</v>
      </c>
      <c r="M94" s="85">
        <v>3.5894736842105264</v>
      </c>
      <c r="N94" s="234">
        <f>AZ55</f>
        <v>3.6782608695652175</v>
      </c>
      <c r="O94" s="226">
        <v>3.95</v>
      </c>
    </row>
    <row r="95" spans="1:15" ht="30" customHeight="1">
      <c r="A95" s="214">
        <v>21</v>
      </c>
      <c r="B95" s="222"/>
      <c r="C95" s="222"/>
      <c r="D95" s="97" t="s">
        <v>287</v>
      </c>
      <c r="E95" s="231">
        <v>4.0442477876106198</v>
      </c>
      <c r="F95" s="232">
        <v>4.2765957446808507</v>
      </c>
      <c r="G95" s="232">
        <v>4.419354838709677</v>
      </c>
      <c r="H95" s="232">
        <v>4.0370370370370372</v>
      </c>
      <c r="I95" s="85">
        <v>4.5</v>
      </c>
      <c r="J95" s="85">
        <v>4.3260869565217392</v>
      </c>
      <c r="K95" s="85">
        <v>4.2718446601941746</v>
      </c>
      <c r="L95" s="85">
        <v>4.2233009708737868</v>
      </c>
      <c r="M95" s="85">
        <v>4.2307692307692308</v>
      </c>
      <c r="N95" s="234">
        <f>BA55</f>
        <v>4.418181818181818</v>
      </c>
      <c r="O95" s="226">
        <v>3.95</v>
      </c>
    </row>
    <row r="96" spans="1:15" ht="30" customHeight="1">
      <c r="A96" s="214">
        <v>22</v>
      </c>
      <c r="B96" s="222"/>
      <c r="C96" s="222"/>
      <c r="D96" s="97" t="s">
        <v>288</v>
      </c>
      <c r="E96" s="231">
        <v>3.32</v>
      </c>
      <c r="F96" s="232">
        <v>3.1904761904761907</v>
      </c>
      <c r="G96" s="232">
        <v>3.2476190476190476</v>
      </c>
      <c r="H96" s="232">
        <v>3.4</v>
      </c>
      <c r="I96" s="85">
        <v>3.407766990291262</v>
      </c>
      <c r="J96" s="85">
        <v>3.8152173913043477</v>
      </c>
      <c r="K96" s="85">
        <v>3.7755102040816326</v>
      </c>
      <c r="L96" s="85">
        <v>3.5789473684210527</v>
      </c>
      <c r="M96" s="85">
        <v>3.5952380952380953</v>
      </c>
      <c r="N96" s="234">
        <f>BB55</f>
        <v>3.7476635514018692</v>
      </c>
      <c r="O96" s="226">
        <v>3.95</v>
      </c>
    </row>
    <row r="97" spans="1:15" ht="30" customHeight="1">
      <c r="A97" s="214">
        <v>23</v>
      </c>
      <c r="B97" s="222"/>
      <c r="C97" s="222"/>
      <c r="D97" s="97" t="s">
        <v>289</v>
      </c>
      <c r="E97" s="231">
        <v>3.84</v>
      </c>
      <c r="F97" s="232">
        <v>4.1162790697674421</v>
      </c>
      <c r="G97" s="232">
        <v>4.0666666666666664</v>
      </c>
      <c r="H97" s="232">
        <v>4.375</v>
      </c>
      <c r="I97" s="85">
        <v>4.3142857142857141</v>
      </c>
      <c r="J97" s="85">
        <v>4.4065934065934069</v>
      </c>
      <c r="K97" s="85">
        <v>4.3619047619047615</v>
      </c>
      <c r="L97" s="85">
        <v>4.1386138613861387</v>
      </c>
      <c r="M97" s="85">
        <v>4.2967032967032965</v>
      </c>
      <c r="N97" s="234">
        <f>BC55</f>
        <v>4.4587155963302756</v>
      </c>
      <c r="O97" s="226">
        <v>3.95</v>
      </c>
    </row>
    <row r="98" spans="1:15" ht="30" customHeight="1" thickBot="1">
      <c r="A98" s="207"/>
      <c r="B98" s="208"/>
      <c r="C98" s="208"/>
      <c r="D98" s="209" t="s">
        <v>152</v>
      </c>
      <c r="E98" s="210">
        <v>3.79</v>
      </c>
      <c r="F98" s="211">
        <v>3.83</v>
      </c>
      <c r="G98" s="211">
        <v>3.97</v>
      </c>
      <c r="H98" s="212">
        <v>4</v>
      </c>
      <c r="I98" s="212">
        <v>4.21</v>
      </c>
      <c r="J98" s="212">
        <v>4.1510791366906474</v>
      </c>
      <c r="K98" s="212">
        <v>4.1095238095238091</v>
      </c>
      <c r="L98" s="212">
        <v>4.027914614121511</v>
      </c>
      <c r="M98" s="212">
        <v>4.0384615384615383</v>
      </c>
      <c r="N98" s="213">
        <f>AE55</f>
        <v>4.1358208955223876</v>
      </c>
      <c r="O98" s="226">
        <v>3.95</v>
      </c>
    </row>
    <row r="99" spans="1:15" ht="30" customHeight="1">
      <c r="A99" s="214">
        <v>24</v>
      </c>
      <c r="B99" s="222"/>
      <c r="C99" s="222"/>
      <c r="D99" s="97" t="s">
        <v>290</v>
      </c>
      <c r="E99" s="231">
        <v>3.6068376068376069</v>
      </c>
      <c r="F99" s="232">
        <v>3.5242718446601944</v>
      </c>
      <c r="G99" s="232">
        <v>3.8201438848920861</v>
      </c>
      <c r="H99" s="232">
        <v>3.9210526315789473</v>
      </c>
      <c r="I99" s="85">
        <v>4.0792079207920793</v>
      </c>
      <c r="J99" s="85">
        <v>4.1063829787234045</v>
      </c>
      <c r="K99" s="85">
        <v>4.0630630630630629</v>
      </c>
      <c r="L99" s="85">
        <v>3.9423076923076925</v>
      </c>
      <c r="M99" s="85">
        <v>3.9484536082474229</v>
      </c>
      <c r="N99" s="234">
        <f>BD55</f>
        <v>3.9915254237288136</v>
      </c>
      <c r="O99" s="226">
        <v>3.95</v>
      </c>
    </row>
    <row r="100" spans="1:15" ht="30" customHeight="1">
      <c r="A100" s="214">
        <v>25</v>
      </c>
      <c r="B100" s="222"/>
      <c r="C100" s="222"/>
      <c r="D100" s="97" t="s">
        <v>291</v>
      </c>
      <c r="E100" s="231">
        <v>3.9702970297029703</v>
      </c>
      <c r="F100" s="232">
        <v>4.0804597701149428</v>
      </c>
      <c r="G100" s="232">
        <v>4.2068965517241379</v>
      </c>
      <c r="H100" s="232">
        <v>4.2244897959183669</v>
      </c>
      <c r="I100" s="85">
        <v>4.4909090909090912</v>
      </c>
      <c r="J100" s="85">
        <v>4.7701149425287355</v>
      </c>
      <c r="K100" s="85">
        <v>4.463917525773196</v>
      </c>
      <c r="L100" s="85">
        <v>4.4105263157894736</v>
      </c>
      <c r="M100" s="85">
        <v>4.5061728395061724</v>
      </c>
      <c r="N100" s="234">
        <f>BE55</f>
        <v>4.4615384615384617</v>
      </c>
      <c r="O100" s="226">
        <v>3.95</v>
      </c>
    </row>
    <row r="101" spans="1:15" ht="30" customHeight="1" thickBot="1">
      <c r="A101" s="207"/>
      <c r="B101" s="208"/>
      <c r="C101" s="208"/>
      <c r="D101" s="209" t="s">
        <v>267</v>
      </c>
      <c r="E101" s="210">
        <v>3.79</v>
      </c>
      <c r="F101" s="211">
        <v>3.83</v>
      </c>
      <c r="G101" s="211">
        <v>3.97</v>
      </c>
      <c r="H101" s="212">
        <v>4</v>
      </c>
      <c r="I101" s="212">
        <v>4.21</v>
      </c>
      <c r="J101" s="212">
        <v>4.43824896062607</v>
      </c>
      <c r="K101" s="212">
        <v>4.2634902944181299</v>
      </c>
      <c r="L101" s="212">
        <v>4.1764170040485826</v>
      </c>
      <c r="M101" s="212">
        <v>4.2273132238767976</v>
      </c>
      <c r="N101" s="213">
        <f>AF55</f>
        <v>3.9915254237288136</v>
      </c>
      <c r="O101" s="226">
        <v>3.95</v>
      </c>
    </row>
    <row r="102" spans="1:15" ht="51.75" customHeight="1" thickBot="1">
      <c r="A102" s="216"/>
      <c r="B102" s="99"/>
      <c r="C102" s="99"/>
      <c r="D102" s="217" t="s">
        <v>451</v>
      </c>
      <c r="E102" s="218">
        <v>3.49</v>
      </c>
      <c r="F102" s="224">
        <v>3.4947771710347668</v>
      </c>
      <c r="G102" s="219">
        <v>3.76</v>
      </c>
      <c r="H102" s="220">
        <v>3.85</v>
      </c>
      <c r="I102" s="306">
        <v>4.0074640184579025</v>
      </c>
      <c r="J102" s="306">
        <v>3.9746031746031747</v>
      </c>
      <c r="K102" s="306">
        <v>3.9700078926598263</v>
      </c>
      <c r="L102" s="306">
        <v>3.8621966269025094</v>
      </c>
      <c r="M102" s="306">
        <v>3.9255707762557077</v>
      </c>
      <c r="N102" s="221">
        <f>Datos!L161</f>
        <v>3.9645756457564576</v>
      </c>
      <c r="O102" s="226"/>
    </row>
    <row r="103" spans="1:15" ht="30" customHeight="1"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5"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5"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5"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5"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5">
      <c r="D108" s="1"/>
      <c r="E108" s="1"/>
      <c r="F108" s="1"/>
      <c r="G108" s="1"/>
      <c r="H108" s="1"/>
      <c r="I108" s="1"/>
      <c r="J108" s="1"/>
      <c r="K108" s="1"/>
      <c r="L108" s="1"/>
      <c r="M108" s="1"/>
    </row>
  </sheetData>
  <sortState xmlns:xlrd2="http://schemas.microsoft.com/office/spreadsheetml/2017/richdata2" ref="AB8:AE9684">
    <sortCondition ref="AC8:AC9684"/>
  </sortState>
  <mergeCells count="1">
    <mergeCell ref="Q12:Z12"/>
  </mergeCells>
  <conditionalFormatting sqref="E38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2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F2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F25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F2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F43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:F47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G19 E21:G42 E44:G55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G2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G43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H16 E19:H19 E27:H37 E55:I55 E53:H54 E39:H42 F38:H38 E48:H51 G47:H47 G25:H25 E21:H24 E44:H46">
    <cfRule type="colorScale" priority="7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N10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8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H2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:H26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H43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6 I19 I27:I42 I53:I54 I21:I25 I44:I51">
    <cfRule type="colorScale" priority="7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:J20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J43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M18">
    <cfRule type="colorScale" priority="8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3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M16 J19:M19 J27:M42 J53:M54 J21:M25 J44:M51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M17 J19:M19 J21:M42 J44:M5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M19 J21:M42 J44:M55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5:M5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:M2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3:M43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7 Q57">
    <cfRule type="colorScale" priority="18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P54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P5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5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7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6:BC56">
    <cfRule type="colorScale" priority="6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8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2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7 O57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7:R18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0:R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5:R25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6:R2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3:R4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7:R47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7:S18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0:S2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6:S26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3:S4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9:V19 Q14:Z14 Q27:V37 S25:V25 W21:Y26 Q39:V42 R38:V38 Q48:V51 S47:V47 W28:Y42 Q53:V55 Q15:Y16 Q21:V24 W44:Y52 Q44:V46 W54:Y55 Z15:Z29 Z32:Z39 Z41:Z55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4:Z17 Q18:V19 W19:Y19 Q21:Y42 Q44:V54 W44:Y55 Z18:Z29 Z32:Z39 Z41:Z54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4:Z19 Z20 Q21:Z42 Z43:Z44 Q44:Z54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4:BE19 Z43:BE43 Z43:Z44 Q44:BE55 Z20:BE20 Q21:BE42 AA43:AF53 AG16:BE54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4:BE5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7:T18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0:T2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6:T26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3:T4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8:V18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V2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3:V4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6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0:Y2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3:Y4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:Y1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0:Z31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0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:AF54 AA55"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:AF54">
    <cfRule type="colorScale" priority="7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:BE5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55:AE55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55:AF55"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5:BE55 AA55 AA14:BE54">
    <cfRule type="colorScale" priority="7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4:BE55"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1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L5415"/>
  <sheetViews>
    <sheetView zoomScale="70" zoomScaleNormal="70" zoomScaleSheetLayoutView="70" workbookViewId="0">
      <pane xSplit="1" ySplit="4" topLeftCell="CJ5" activePane="bottomRight" state="frozen"/>
      <selection activeCell="O11" sqref="O11"/>
      <selection pane="topRight" activeCell="O11" sqref="O11"/>
      <selection pane="bottomLeft" activeCell="O11" sqref="O11"/>
      <selection pane="bottomRight" activeCell="EJ51" sqref="EJ51"/>
    </sheetView>
  </sheetViews>
  <sheetFormatPr baseColWidth="10" defaultColWidth="11.42578125" defaultRowHeight="15"/>
  <cols>
    <col min="1" max="1" width="3.85546875" style="1" customWidth="1"/>
    <col min="2" max="2" width="8.85546875" style="16" bestFit="1" customWidth="1"/>
    <col min="3" max="5" width="14.28515625" style="1" customWidth="1"/>
    <col min="6" max="6" width="20" style="1" customWidth="1"/>
    <col min="7" max="7" width="17.28515625" style="1" customWidth="1"/>
    <col min="8" max="8" width="62.140625" style="1" customWidth="1"/>
    <col min="9" max="9" width="18.5703125" style="1" customWidth="1"/>
    <col min="10" max="10" width="18.140625" style="16" customWidth="1"/>
    <col min="11" max="11" width="87.7109375" style="1" customWidth="1"/>
    <col min="12" max="36" width="18.28515625" style="1" customWidth="1"/>
    <col min="37" max="38" width="11.5703125" style="1" customWidth="1"/>
    <col min="39" max="40" width="21" style="16" customWidth="1"/>
    <col min="41" max="71" width="13.28515625" style="1" hidden="1" customWidth="1"/>
    <col min="72" max="72" width="13.28515625" style="1" customWidth="1"/>
    <col min="73" max="73" width="14.85546875" style="1" customWidth="1"/>
    <col min="74" max="100" width="13.28515625" style="1" customWidth="1"/>
    <col min="101" max="101" width="13.28515625" style="1" hidden="1" customWidth="1"/>
    <col min="102" max="102" width="13.28515625" style="16" hidden="1" customWidth="1"/>
    <col min="103" max="126" width="13.28515625" style="1" hidden="1" customWidth="1"/>
    <col min="127" max="129" width="13.28515625" style="1" customWidth="1"/>
    <col min="130" max="130" width="13.28515625" style="16" customWidth="1"/>
    <col min="131" max="138" width="13.28515625" style="1" customWidth="1"/>
    <col min="139" max="140" width="11.42578125" style="1"/>
    <col min="141" max="141" width="20.140625" style="1" customWidth="1"/>
    <col min="142" max="142" width="14.85546875" style="1" customWidth="1"/>
    <col min="143" max="16384" width="11.42578125" style="1"/>
  </cols>
  <sheetData>
    <row r="1" spans="2:142" ht="35.25" customHeight="1" thickBot="1">
      <c r="B1" s="1"/>
      <c r="D1"/>
      <c r="E1"/>
      <c r="F1"/>
      <c r="G1"/>
      <c r="H1"/>
      <c r="L1" s="51" t="s">
        <v>139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82" t="s">
        <v>119</v>
      </c>
      <c r="AN1" s="282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30"/>
      <c r="BW1" s="160" t="s">
        <v>102</v>
      </c>
    </row>
    <row r="2" spans="2:142" ht="63" customHeight="1" thickBot="1">
      <c r="B2" s="158" t="s">
        <v>73</v>
      </c>
      <c r="C2"/>
      <c r="D2" s="51"/>
      <c r="E2" s="51"/>
      <c r="F2" s="51"/>
      <c r="G2" s="51"/>
      <c r="H2" s="51"/>
      <c r="I2" s="51"/>
      <c r="J2" s="54"/>
      <c r="K2" s="51"/>
      <c r="L2" s="432" t="s">
        <v>171</v>
      </c>
      <c r="M2" s="433"/>
      <c r="N2" s="433"/>
      <c r="O2" s="433"/>
      <c r="P2" s="433"/>
      <c r="Q2" s="433"/>
      <c r="R2" s="432" t="s">
        <v>151</v>
      </c>
      <c r="S2" s="433"/>
      <c r="T2" s="433"/>
      <c r="U2" s="434"/>
      <c r="V2" s="432" t="s">
        <v>193</v>
      </c>
      <c r="W2" s="433"/>
      <c r="X2" s="433"/>
      <c r="Y2" s="433"/>
      <c r="Z2" s="434"/>
      <c r="AA2" s="432" t="s">
        <v>194</v>
      </c>
      <c r="AB2" s="434"/>
      <c r="AC2" s="432" t="s">
        <v>15</v>
      </c>
      <c r="AD2" s="433"/>
      <c r="AE2" s="433"/>
      <c r="AF2" s="433"/>
      <c r="AG2" s="433"/>
      <c r="AH2" s="433"/>
      <c r="AI2" s="429" t="s">
        <v>202</v>
      </c>
      <c r="AJ2" s="430"/>
      <c r="AK2" s="52"/>
      <c r="AL2" s="52"/>
      <c r="AM2" s="58"/>
      <c r="AN2" s="58"/>
      <c r="AO2" s="432" t="s">
        <v>171</v>
      </c>
      <c r="AP2" s="433"/>
      <c r="AQ2" s="433"/>
      <c r="AR2" s="433"/>
      <c r="AS2" s="433"/>
      <c r="AT2" s="433"/>
      <c r="AU2" s="432" t="s">
        <v>151</v>
      </c>
      <c r="AV2" s="433"/>
      <c r="AW2" s="433"/>
      <c r="AX2" s="434"/>
      <c r="AY2" s="432" t="s">
        <v>193</v>
      </c>
      <c r="AZ2" s="433"/>
      <c r="BA2" s="433"/>
      <c r="BB2" s="433"/>
      <c r="BC2" s="434"/>
      <c r="BD2" s="432" t="s">
        <v>194</v>
      </c>
      <c r="BE2" s="434"/>
      <c r="BF2" s="432" t="s">
        <v>15</v>
      </c>
      <c r="BG2" s="433"/>
      <c r="BH2" s="433"/>
      <c r="BI2" s="433"/>
      <c r="BJ2" s="433"/>
      <c r="BK2" s="433"/>
      <c r="BL2" s="429" t="s">
        <v>202</v>
      </c>
      <c r="BM2" s="430"/>
      <c r="BN2" s="53"/>
      <c r="BO2" s="51"/>
      <c r="BP2" s="51"/>
      <c r="BQ2" s="51"/>
      <c r="BR2" s="51"/>
      <c r="BS2" s="51"/>
      <c r="BT2" s="51"/>
      <c r="BU2" s="51"/>
      <c r="BV2" s="51"/>
      <c r="BW2" s="51" t="s">
        <v>211</v>
      </c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4"/>
      <c r="CM2" s="51"/>
      <c r="CN2" s="51"/>
      <c r="CO2" s="51"/>
      <c r="CP2" s="51"/>
      <c r="CQ2" s="51"/>
      <c r="CR2" s="51"/>
      <c r="CS2" s="51"/>
      <c r="CT2" s="51"/>
      <c r="CU2" s="51"/>
      <c r="CV2" s="54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 t="s">
        <v>214</v>
      </c>
      <c r="DZ2" s="51"/>
      <c r="EA2" s="51"/>
      <c r="EB2" s="51"/>
      <c r="EC2" s="51"/>
      <c r="ED2" s="51"/>
      <c r="EE2" s="51"/>
      <c r="EF2" s="51"/>
      <c r="EG2" s="51"/>
      <c r="EH2" s="51"/>
    </row>
    <row r="3" spans="2:142" s="18" customFormat="1" ht="174.95" customHeight="1" thickBot="1">
      <c r="B3" s="46"/>
      <c r="C3" s="55"/>
      <c r="D3" s="55"/>
      <c r="E3" s="55"/>
      <c r="F3" s="55"/>
      <c r="G3" s="55"/>
      <c r="H3" s="55"/>
      <c r="I3" s="55"/>
      <c r="J3" s="56"/>
      <c r="K3" s="55"/>
      <c r="L3" s="256" t="s">
        <v>177</v>
      </c>
      <c r="M3" s="257" t="s">
        <v>178</v>
      </c>
      <c r="N3" s="257" t="s">
        <v>179</v>
      </c>
      <c r="O3" s="257" t="s">
        <v>180</v>
      </c>
      <c r="P3" s="257" t="s">
        <v>181</v>
      </c>
      <c r="Q3" s="257" t="s">
        <v>182</v>
      </c>
      <c r="R3" s="256" t="s">
        <v>183</v>
      </c>
      <c r="S3" s="257" t="s">
        <v>184</v>
      </c>
      <c r="T3" s="257" t="s">
        <v>185</v>
      </c>
      <c r="U3" s="258" t="s">
        <v>186</v>
      </c>
      <c r="V3" s="256" t="s">
        <v>188</v>
      </c>
      <c r="W3" s="257" t="s">
        <v>189</v>
      </c>
      <c r="X3" s="257" t="s">
        <v>190</v>
      </c>
      <c r="Y3" s="257" t="s">
        <v>191</v>
      </c>
      <c r="Z3" s="258" t="s">
        <v>192</v>
      </c>
      <c r="AA3" s="256" t="s">
        <v>195</v>
      </c>
      <c r="AB3" s="258" t="s">
        <v>196</v>
      </c>
      <c r="AC3" s="256" t="s">
        <v>197</v>
      </c>
      <c r="AD3" s="257" t="s">
        <v>198</v>
      </c>
      <c r="AE3" s="257" t="s">
        <v>199</v>
      </c>
      <c r="AF3" s="257" t="s">
        <v>136</v>
      </c>
      <c r="AG3" s="257" t="s">
        <v>200</v>
      </c>
      <c r="AH3" s="257" t="s">
        <v>201</v>
      </c>
      <c r="AI3" s="259" t="s">
        <v>203</v>
      </c>
      <c r="AJ3" s="255" t="s">
        <v>204</v>
      </c>
      <c r="AK3" s="55"/>
      <c r="AL3" s="55"/>
      <c r="AM3" s="123"/>
      <c r="AN3" s="123"/>
      <c r="AO3" s="256" t="s">
        <v>177</v>
      </c>
      <c r="AP3" s="257" t="s">
        <v>178</v>
      </c>
      <c r="AQ3" s="257" t="s">
        <v>179</v>
      </c>
      <c r="AR3" s="257" t="s">
        <v>180</v>
      </c>
      <c r="AS3" s="257" t="s">
        <v>181</v>
      </c>
      <c r="AT3" s="257" t="s">
        <v>182</v>
      </c>
      <c r="AU3" s="256" t="s">
        <v>183</v>
      </c>
      <c r="AV3" s="257" t="s">
        <v>184</v>
      </c>
      <c r="AW3" s="257" t="s">
        <v>185</v>
      </c>
      <c r="AX3" s="258" t="s">
        <v>186</v>
      </c>
      <c r="AY3" s="256" t="s">
        <v>188</v>
      </c>
      <c r="AZ3" s="257" t="s">
        <v>189</v>
      </c>
      <c r="BA3" s="257" t="s">
        <v>190</v>
      </c>
      <c r="BB3" s="257" t="s">
        <v>191</v>
      </c>
      <c r="BC3" s="258" t="s">
        <v>192</v>
      </c>
      <c r="BD3" s="256" t="s">
        <v>195</v>
      </c>
      <c r="BE3" s="258" t="s">
        <v>196</v>
      </c>
      <c r="BF3" s="256" t="s">
        <v>197</v>
      </c>
      <c r="BG3" s="257" t="s">
        <v>198</v>
      </c>
      <c r="BH3" s="257" t="s">
        <v>199</v>
      </c>
      <c r="BI3" s="257" t="s">
        <v>136</v>
      </c>
      <c r="BJ3" s="257" t="s">
        <v>200</v>
      </c>
      <c r="BK3" s="257" t="s">
        <v>201</v>
      </c>
      <c r="BL3" s="259" t="s">
        <v>203</v>
      </c>
      <c r="BM3" s="255" t="s">
        <v>204</v>
      </c>
      <c r="BN3" s="286" t="s">
        <v>171</v>
      </c>
      <c r="BO3" s="286" t="s">
        <v>151</v>
      </c>
      <c r="BP3" s="286" t="s">
        <v>193</v>
      </c>
      <c r="BQ3" s="286" t="s">
        <v>194</v>
      </c>
      <c r="BR3" s="286" t="s">
        <v>15</v>
      </c>
      <c r="BS3" s="286" t="s">
        <v>202</v>
      </c>
      <c r="BT3" s="55"/>
      <c r="BU3" s="55"/>
      <c r="BV3" s="55"/>
      <c r="BW3" s="160" t="s">
        <v>103</v>
      </c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6"/>
      <c r="CM3" s="55"/>
      <c r="CN3" s="56"/>
      <c r="CO3" s="56"/>
      <c r="CP3" s="56"/>
      <c r="CQ3" s="56"/>
      <c r="CR3" s="56"/>
      <c r="CS3" s="56"/>
      <c r="CT3" s="56"/>
      <c r="CU3" s="56"/>
      <c r="CV3" s="55"/>
      <c r="CW3" s="55"/>
      <c r="CX3" s="161" t="s">
        <v>104</v>
      </c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5"/>
      <c r="DY3" s="435" t="s">
        <v>171</v>
      </c>
      <c r="DZ3" s="436"/>
      <c r="EA3" s="424" t="s">
        <v>151</v>
      </c>
      <c r="EB3" s="424"/>
      <c r="EC3" s="425" t="s">
        <v>193</v>
      </c>
      <c r="ED3" s="426"/>
      <c r="EE3" s="427" t="s">
        <v>194</v>
      </c>
      <c r="EF3" s="428"/>
      <c r="EG3" s="427" t="s">
        <v>15</v>
      </c>
      <c r="EH3" s="431"/>
      <c r="EI3" s="427" t="s">
        <v>202</v>
      </c>
      <c r="EJ3" s="431"/>
    </row>
    <row r="4" spans="2:142" ht="45.95" customHeight="1" thickBot="1">
      <c r="B4" s="251" t="s">
        <v>2</v>
      </c>
      <c r="C4" s="252" t="s">
        <v>96</v>
      </c>
      <c r="D4" s="252" t="s">
        <v>114</v>
      </c>
      <c r="E4" s="252" t="s">
        <v>14</v>
      </c>
      <c r="F4" s="252" t="s">
        <v>13</v>
      </c>
      <c r="G4" s="252" t="s">
        <v>87</v>
      </c>
      <c r="H4" s="252" t="s">
        <v>19</v>
      </c>
      <c r="I4" s="252" t="s">
        <v>115</v>
      </c>
      <c r="J4" s="252" t="s">
        <v>84</v>
      </c>
      <c r="K4" s="252" t="s">
        <v>83</v>
      </c>
      <c r="L4" s="253" t="s">
        <v>172</v>
      </c>
      <c r="M4" s="252" t="s">
        <v>173</v>
      </c>
      <c r="N4" s="252" t="s">
        <v>174</v>
      </c>
      <c r="O4" s="252" t="s">
        <v>175</v>
      </c>
      <c r="P4" s="252" t="s">
        <v>176</v>
      </c>
      <c r="Q4" s="252" t="s">
        <v>4</v>
      </c>
      <c r="R4" s="253" t="s">
        <v>5</v>
      </c>
      <c r="S4" s="252" t="s">
        <v>6</v>
      </c>
      <c r="T4" s="252" t="s">
        <v>7</v>
      </c>
      <c r="U4" s="254" t="s">
        <v>8</v>
      </c>
      <c r="V4" s="253" t="s">
        <v>9</v>
      </c>
      <c r="W4" s="252" t="s">
        <v>187</v>
      </c>
      <c r="X4" s="252" t="s">
        <v>10</v>
      </c>
      <c r="Y4" s="252" t="s">
        <v>11</v>
      </c>
      <c r="Z4" s="254" t="s">
        <v>12</v>
      </c>
      <c r="AA4" s="253" t="s">
        <v>69</v>
      </c>
      <c r="AB4" s="254" t="s">
        <v>70</v>
      </c>
      <c r="AC4" s="253" t="s">
        <v>71</v>
      </c>
      <c r="AD4" s="252" t="s">
        <v>72</v>
      </c>
      <c r="AE4" s="252" t="s">
        <v>130</v>
      </c>
      <c r="AF4" s="252" t="s">
        <v>131</v>
      </c>
      <c r="AG4" s="252" t="s">
        <v>132</v>
      </c>
      <c r="AH4" s="252" t="s">
        <v>133</v>
      </c>
      <c r="AI4" s="253" t="s">
        <v>134</v>
      </c>
      <c r="AJ4" s="254" t="s">
        <v>135</v>
      </c>
      <c r="AK4" s="58"/>
      <c r="AL4" s="58"/>
      <c r="AM4" s="70" t="s">
        <v>84</v>
      </c>
      <c r="AN4" s="70" t="s">
        <v>452</v>
      </c>
      <c r="AO4" s="253" t="s">
        <v>172</v>
      </c>
      <c r="AP4" s="252" t="s">
        <v>173</v>
      </c>
      <c r="AQ4" s="252" t="s">
        <v>174</v>
      </c>
      <c r="AR4" s="252" t="s">
        <v>175</v>
      </c>
      <c r="AS4" s="252" t="s">
        <v>176</v>
      </c>
      <c r="AT4" s="252" t="s">
        <v>4</v>
      </c>
      <c r="AU4" s="253" t="s">
        <v>5</v>
      </c>
      <c r="AV4" s="252" t="s">
        <v>6</v>
      </c>
      <c r="AW4" s="252" t="s">
        <v>7</v>
      </c>
      <c r="AX4" s="254" t="s">
        <v>8</v>
      </c>
      <c r="AY4" s="253" t="s">
        <v>9</v>
      </c>
      <c r="AZ4" s="252" t="s">
        <v>187</v>
      </c>
      <c r="BA4" s="252" t="s">
        <v>10</v>
      </c>
      <c r="BB4" s="252" t="s">
        <v>11</v>
      </c>
      <c r="BC4" s="254" t="s">
        <v>12</v>
      </c>
      <c r="BD4" s="253" t="s">
        <v>69</v>
      </c>
      <c r="BE4" s="254" t="s">
        <v>70</v>
      </c>
      <c r="BF4" s="253" t="s">
        <v>71</v>
      </c>
      <c r="BG4" s="252" t="s">
        <v>72</v>
      </c>
      <c r="BH4" s="252" t="s">
        <v>130</v>
      </c>
      <c r="BI4" s="252" t="s">
        <v>131</v>
      </c>
      <c r="BJ4" s="252" t="s">
        <v>132</v>
      </c>
      <c r="BK4" s="252" t="s">
        <v>133</v>
      </c>
      <c r="BL4" s="253" t="s">
        <v>134</v>
      </c>
      <c r="BM4" s="254" t="s">
        <v>135</v>
      </c>
      <c r="BN4" s="82" t="s">
        <v>205</v>
      </c>
      <c r="BO4" s="82" t="s">
        <v>206</v>
      </c>
      <c r="BP4" s="82" t="s">
        <v>207</v>
      </c>
      <c r="BQ4" s="82" t="s">
        <v>208</v>
      </c>
      <c r="BR4" s="82" t="s">
        <v>209</v>
      </c>
      <c r="BS4" s="82" t="s">
        <v>210</v>
      </c>
      <c r="BT4" s="57" t="s">
        <v>3</v>
      </c>
      <c r="BU4" s="75" t="s">
        <v>50</v>
      </c>
      <c r="BV4" s="58"/>
      <c r="BW4" s="253" t="s">
        <v>172</v>
      </c>
      <c r="BX4" s="252" t="s">
        <v>173</v>
      </c>
      <c r="BY4" s="252" t="s">
        <v>174</v>
      </c>
      <c r="BZ4" s="252" t="s">
        <v>175</v>
      </c>
      <c r="CA4" s="252" t="s">
        <v>176</v>
      </c>
      <c r="CB4" s="252" t="s">
        <v>4</v>
      </c>
      <c r="CC4" s="253" t="s">
        <v>5</v>
      </c>
      <c r="CD4" s="252" t="s">
        <v>6</v>
      </c>
      <c r="CE4" s="252" t="s">
        <v>7</v>
      </c>
      <c r="CF4" s="254" t="s">
        <v>8</v>
      </c>
      <c r="CG4" s="253" t="s">
        <v>9</v>
      </c>
      <c r="CH4" s="252" t="s">
        <v>187</v>
      </c>
      <c r="CI4" s="252" t="s">
        <v>10</v>
      </c>
      <c r="CJ4" s="252" t="s">
        <v>11</v>
      </c>
      <c r="CK4" s="254" t="s">
        <v>12</v>
      </c>
      <c r="CL4" s="253" t="s">
        <v>69</v>
      </c>
      <c r="CM4" s="254" t="s">
        <v>70</v>
      </c>
      <c r="CN4" s="253" t="s">
        <v>71</v>
      </c>
      <c r="CO4" s="252" t="s">
        <v>72</v>
      </c>
      <c r="CP4" s="252" t="s">
        <v>130</v>
      </c>
      <c r="CQ4" s="252" t="s">
        <v>131</v>
      </c>
      <c r="CR4" s="252" t="s">
        <v>132</v>
      </c>
      <c r="CS4" s="252" t="s">
        <v>133</v>
      </c>
      <c r="CT4" s="253" t="s">
        <v>134</v>
      </c>
      <c r="CU4" s="254" t="s">
        <v>135</v>
      </c>
      <c r="CV4" s="65" t="s">
        <v>212</v>
      </c>
      <c r="CW4" s="51"/>
      <c r="CX4" s="253" t="s">
        <v>172</v>
      </c>
      <c r="CY4" s="252" t="s">
        <v>173</v>
      </c>
      <c r="CZ4" s="252" t="s">
        <v>174</v>
      </c>
      <c r="DA4" s="252" t="s">
        <v>175</v>
      </c>
      <c r="DB4" s="252" t="s">
        <v>176</v>
      </c>
      <c r="DC4" s="252" t="s">
        <v>4</v>
      </c>
      <c r="DD4" s="253" t="s">
        <v>5</v>
      </c>
      <c r="DE4" s="252" t="s">
        <v>6</v>
      </c>
      <c r="DF4" s="252" t="s">
        <v>7</v>
      </c>
      <c r="DG4" s="254" t="s">
        <v>8</v>
      </c>
      <c r="DH4" s="253" t="s">
        <v>9</v>
      </c>
      <c r="DI4" s="252" t="s">
        <v>187</v>
      </c>
      <c r="DJ4" s="252" t="s">
        <v>10</v>
      </c>
      <c r="DK4" s="252" t="s">
        <v>11</v>
      </c>
      <c r="DL4" s="254" t="s">
        <v>12</v>
      </c>
      <c r="DM4" s="253" t="s">
        <v>69</v>
      </c>
      <c r="DN4" s="254" t="s">
        <v>70</v>
      </c>
      <c r="DO4" s="253" t="s">
        <v>71</v>
      </c>
      <c r="DP4" s="252" t="s">
        <v>72</v>
      </c>
      <c r="DQ4" s="252" t="s">
        <v>130</v>
      </c>
      <c r="DR4" s="252" t="s">
        <v>131</v>
      </c>
      <c r="DS4" s="252" t="s">
        <v>132</v>
      </c>
      <c r="DT4" s="252" t="s">
        <v>133</v>
      </c>
      <c r="DU4" s="253" t="s">
        <v>134</v>
      </c>
      <c r="DV4" s="254" t="s">
        <v>135</v>
      </c>
      <c r="DW4" s="65" t="s">
        <v>213</v>
      </c>
      <c r="DX4" s="51"/>
      <c r="DY4" s="289" t="s">
        <v>215</v>
      </c>
      <c r="DZ4" s="290" t="s">
        <v>216</v>
      </c>
      <c r="EA4" s="289" t="s">
        <v>217</v>
      </c>
      <c r="EB4" s="290" t="s">
        <v>218</v>
      </c>
      <c r="EC4" s="289" t="s">
        <v>219</v>
      </c>
      <c r="ED4" s="290" t="s">
        <v>220</v>
      </c>
      <c r="EE4" s="289" t="s">
        <v>221</v>
      </c>
      <c r="EF4" s="290" t="s">
        <v>222</v>
      </c>
      <c r="EG4" s="289" t="s">
        <v>223</v>
      </c>
      <c r="EH4" s="290" t="s">
        <v>224</v>
      </c>
      <c r="EI4" s="289" t="s">
        <v>225</v>
      </c>
      <c r="EJ4" s="290" t="s">
        <v>226</v>
      </c>
      <c r="EK4" s="88" t="s">
        <v>227</v>
      </c>
      <c r="EL4" s="291" t="s">
        <v>228</v>
      </c>
    </row>
    <row r="5" spans="2:142" ht="30" customHeight="1">
      <c r="B5" s="247">
        <v>1</v>
      </c>
      <c r="C5" s="159">
        <v>45943</v>
      </c>
      <c r="D5" s="248" t="s">
        <v>116</v>
      </c>
      <c r="E5" s="248" t="s">
        <v>128</v>
      </c>
      <c r="F5" s="69" t="s">
        <v>74</v>
      </c>
      <c r="G5" s="359" t="s">
        <v>18</v>
      </c>
      <c r="H5" s="360" t="s">
        <v>304</v>
      </c>
      <c r="I5" s="362" t="s">
        <v>80</v>
      </c>
      <c r="J5" s="249" t="s">
        <v>22</v>
      </c>
      <c r="K5" s="250" t="s">
        <v>159</v>
      </c>
      <c r="L5" s="377">
        <v>3</v>
      </c>
      <c r="M5" s="378">
        <v>3</v>
      </c>
      <c r="N5" s="378">
        <v>4</v>
      </c>
      <c r="O5" s="378">
        <v>2</v>
      </c>
      <c r="P5" s="378">
        <v>2</v>
      </c>
      <c r="Q5" s="378">
        <v>2</v>
      </c>
      <c r="R5" s="377">
        <v>4</v>
      </c>
      <c r="S5" s="378">
        <v>3</v>
      </c>
      <c r="T5" s="378">
        <v>4</v>
      </c>
      <c r="U5" s="379">
        <v>3</v>
      </c>
      <c r="V5" s="377">
        <v>4</v>
      </c>
      <c r="W5" s="378">
        <v>5</v>
      </c>
      <c r="X5" s="378"/>
      <c r="Y5" s="378">
        <v>4</v>
      </c>
      <c r="Z5" s="379">
        <v>3</v>
      </c>
      <c r="AA5" s="377">
        <v>5</v>
      </c>
      <c r="AB5" s="379">
        <v>5</v>
      </c>
      <c r="AC5" s="377">
        <v>4</v>
      </c>
      <c r="AD5" s="378">
        <v>4</v>
      </c>
      <c r="AE5" s="378">
        <v>2</v>
      </c>
      <c r="AF5" s="378">
        <v>4</v>
      </c>
      <c r="AG5" s="378">
        <v>3</v>
      </c>
      <c r="AH5" s="378">
        <v>5</v>
      </c>
      <c r="AI5" s="377">
        <v>4</v>
      </c>
      <c r="AJ5" s="379" t="s">
        <v>18</v>
      </c>
      <c r="AK5" s="373">
        <v>5</v>
      </c>
      <c r="AL5" s="54"/>
      <c r="AM5" s="124" t="s">
        <v>24</v>
      </c>
      <c r="AN5" s="412" t="s">
        <v>453</v>
      </c>
      <c r="AO5" s="284">
        <f t="shared" ref="AO5:AX12" si="0">+AVERAGEIF($J$5:$J$152,$AM5,L$5:L$152)</f>
        <v>3.875</v>
      </c>
      <c r="AP5" s="283">
        <f t="shared" si="0"/>
        <v>3.375</v>
      </c>
      <c r="AQ5" s="283">
        <f t="shared" si="0"/>
        <v>3.375</v>
      </c>
      <c r="AR5" s="283">
        <f t="shared" si="0"/>
        <v>3.125</v>
      </c>
      <c r="AS5" s="283">
        <f t="shared" si="0"/>
        <v>3.125</v>
      </c>
      <c r="AT5" s="283">
        <f t="shared" si="0"/>
        <v>3</v>
      </c>
      <c r="AU5" s="284">
        <f t="shared" si="0"/>
        <v>4.625</v>
      </c>
      <c r="AV5" s="283">
        <f t="shared" si="0"/>
        <v>3.7142857142857144</v>
      </c>
      <c r="AW5" s="283">
        <f t="shared" si="0"/>
        <v>3.25</v>
      </c>
      <c r="AX5" s="285">
        <f t="shared" si="0"/>
        <v>3.625</v>
      </c>
      <c r="AY5" s="284">
        <f t="shared" ref="AY5:BH12" si="1">+AVERAGEIF($J$5:$J$152,$AM5,V$5:V$152)</f>
        <v>4</v>
      </c>
      <c r="AZ5" s="283">
        <f t="shared" si="1"/>
        <v>4.5</v>
      </c>
      <c r="BA5" s="283">
        <f t="shared" si="1"/>
        <v>4.625</v>
      </c>
      <c r="BB5" s="283">
        <f t="shared" si="1"/>
        <v>4.5</v>
      </c>
      <c r="BC5" s="285">
        <f t="shared" si="1"/>
        <v>4</v>
      </c>
      <c r="BD5" s="284">
        <f t="shared" si="1"/>
        <v>4.166666666666667</v>
      </c>
      <c r="BE5" s="285">
        <f t="shared" si="1"/>
        <v>4</v>
      </c>
      <c r="BF5" s="284">
        <f t="shared" si="1"/>
        <v>4.375</v>
      </c>
      <c r="BG5" s="283">
        <f t="shared" si="1"/>
        <v>4.25</v>
      </c>
      <c r="BH5" s="283">
        <f t="shared" si="1"/>
        <v>3.625</v>
      </c>
      <c r="BI5" s="283">
        <f t="shared" ref="BI5:BL12" si="2">+AVERAGEIF($J$5:$J$152,$AM5,AF$5:AF$152)</f>
        <v>4</v>
      </c>
      <c r="BJ5" s="283">
        <f t="shared" si="2"/>
        <v>3.625</v>
      </c>
      <c r="BK5" s="283">
        <f t="shared" si="2"/>
        <v>4.375</v>
      </c>
      <c r="BL5" s="284">
        <f t="shared" si="2"/>
        <v>4.125</v>
      </c>
      <c r="BM5" s="287">
        <f t="shared" ref="BM5:BM12" si="3">+AVERAGEIF($J$5:$J$138,$AM5,AK$5:AK$152)</f>
        <v>5</v>
      </c>
      <c r="BN5" s="72">
        <f>AVERAGE(AO5:AT5)</f>
        <v>3.3125</v>
      </c>
      <c r="BO5" s="71">
        <f>AVERAGE(AU5:AX5)</f>
        <v>3.8035714285714288</v>
      </c>
      <c r="BP5" s="71">
        <f>AVERAGE(AY5:BC5)</f>
        <v>4.3250000000000002</v>
      </c>
      <c r="BQ5" s="71">
        <f>AVERAGE(BD5:BE5)</f>
        <v>4.0833333333333339</v>
      </c>
      <c r="BR5" s="71">
        <f>AVERAGE(BF5:BK5)</f>
        <v>4.041666666666667</v>
      </c>
      <c r="BS5" s="71">
        <f>AVERAGE(BL5:BM5)</f>
        <v>4.5625</v>
      </c>
      <c r="BT5" s="230">
        <f>AVERAGE(BN5:BS5)</f>
        <v>4.0214285714285714</v>
      </c>
      <c r="BU5" s="76">
        <f t="shared" ref="BU5:BU45" si="4">+COUNTIF($J$5:$J$152,AM5)</f>
        <v>8</v>
      </c>
      <c r="BV5" s="54"/>
      <c r="BW5" s="74">
        <f t="shared" ref="BW5:CF6" si="5">+AVERAGEIFS(L$5:L$152,$J$5:$J$152,$AM5,$E$5:$E$152,"Muller")</f>
        <v>3.875</v>
      </c>
      <c r="BX5" s="73">
        <f t="shared" si="5"/>
        <v>3.375</v>
      </c>
      <c r="BY5" s="73">
        <f t="shared" si="5"/>
        <v>3.375</v>
      </c>
      <c r="BZ5" s="73">
        <f t="shared" si="5"/>
        <v>3.125</v>
      </c>
      <c r="CA5" s="73">
        <f t="shared" si="5"/>
        <v>3.125</v>
      </c>
      <c r="CB5" s="73">
        <f t="shared" si="5"/>
        <v>3</v>
      </c>
      <c r="CC5" s="85">
        <f t="shared" si="5"/>
        <v>4.625</v>
      </c>
      <c r="CD5" s="73">
        <f t="shared" si="5"/>
        <v>3.7142857142857144</v>
      </c>
      <c r="CE5" s="73">
        <f t="shared" si="5"/>
        <v>3.25</v>
      </c>
      <c r="CF5" s="73">
        <f t="shared" si="5"/>
        <v>3.625</v>
      </c>
      <c r="CG5" s="86">
        <f t="shared" ref="CG5:CP6" si="6">+AVERAGEIFS(V$5:V$152,$J$5:$J$152,$AM5,$E$5:$E$152,"Muller")</f>
        <v>4</v>
      </c>
      <c r="CH5" s="73">
        <f t="shared" si="6"/>
        <v>4.5</v>
      </c>
      <c r="CI5" s="73">
        <f t="shared" si="6"/>
        <v>4.625</v>
      </c>
      <c r="CJ5" s="73">
        <f t="shared" si="6"/>
        <v>4.5</v>
      </c>
      <c r="CK5" s="73">
        <f t="shared" si="6"/>
        <v>4</v>
      </c>
      <c r="CL5" s="73">
        <f t="shared" si="6"/>
        <v>4.166666666666667</v>
      </c>
      <c r="CM5" s="73">
        <f t="shared" si="6"/>
        <v>4</v>
      </c>
      <c r="CN5" s="73">
        <f t="shared" si="6"/>
        <v>4.375</v>
      </c>
      <c r="CO5" s="85">
        <f t="shared" si="6"/>
        <v>4.25</v>
      </c>
      <c r="CP5" s="86">
        <f t="shared" si="6"/>
        <v>3.625</v>
      </c>
      <c r="CQ5" s="73">
        <f t="shared" ref="CQ5:CT6" si="7">+AVERAGEIFS(AF$5:AF$152,$J$5:$J$152,$AM5,$E$5:$E$152,"Muller")</f>
        <v>4</v>
      </c>
      <c r="CR5" s="73">
        <f t="shared" si="7"/>
        <v>3.625</v>
      </c>
      <c r="CS5" s="73">
        <f t="shared" si="7"/>
        <v>4.375</v>
      </c>
      <c r="CT5" s="73">
        <f t="shared" si="7"/>
        <v>4.125</v>
      </c>
      <c r="CU5" s="287">
        <f t="shared" ref="CU5:CU11" si="8">+AVERAGEIFS(AK$5:AK$152,$J$5:$J$152,$AM5,$E$5:$E$152,"Muller")</f>
        <v>5</v>
      </c>
      <c r="CV5" s="84">
        <f t="shared" ref="CV5:CV45" si="9">+COUNTIFS($E$5:$E$152,"Muller",$J$5:$J$152,AM5)</f>
        <v>8</v>
      </c>
      <c r="CW5" s="60"/>
      <c r="CX5" s="74"/>
      <c r="CY5" s="73"/>
      <c r="CZ5" s="73"/>
      <c r="DA5" s="73"/>
      <c r="DB5" s="73"/>
      <c r="DC5" s="73"/>
      <c r="DD5" s="85"/>
      <c r="DE5" s="73"/>
      <c r="DF5" s="73"/>
      <c r="DG5" s="73"/>
      <c r="DH5" s="86"/>
      <c r="DI5" s="73"/>
      <c r="DJ5" s="73"/>
      <c r="DK5" s="73"/>
      <c r="DL5" s="73"/>
      <c r="DM5" s="73"/>
      <c r="DN5" s="73"/>
      <c r="DO5" s="73"/>
      <c r="DP5" s="85"/>
      <c r="DQ5" s="86"/>
      <c r="DR5" s="73"/>
      <c r="DS5" s="73"/>
      <c r="DT5" s="73"/>
      <c r="DU5" s="73"/>
      <c r="DV5" s="287"/>
      <c r="DW5" s="84">
        <f t="shared" ref="DW5:DW45" si="10">+COUNTIFS($E$5:$E$152,"Home",$J$5:$J$152,AM5)</f>
        <v>0</v>
      </c>
      <c r="DX5" s="51"/>
      <c r="DY5" s="292">
        <f t="shared" ref="DY5" si="11">+AVERAGE(BW5:CB5)</f>
        <v>3.3125</v>
      </c>
      <c r="DZ5" s="293"/>
      <c r="EA5" s="292">
        <f t="shared" ref="EA5" si="12">+AVERAGE(CC5:CF5)</f>
        <v>3.8035714285714288</v>
      </c>
      <c r="EB5" s="293"/>
      <c r="EC5" s="292">
        <f t="shared" ref="EC5" si="13">+AVERAGE(CG5:CK5)</f>
        <v>4.3250000000000002</v>
      </c>
      <c r="ED5" s="293"/>
      <c r="EE5" s="292">
        <f t="shared" ref="EE5" si="14">+AVERAGE(CL5:CM5)</f>
        <v>4.0833333333333339</v>
      </c>
      <c r="EF5" s="293"/>
      <c r="EG5" s="292">
        <f t="shared" ref="EG5" si="15">+AVERAGE(CN5:CS5)</f>
        <v>4.041666666666667</v>
      </c>
      <c r="EH5" s="293"/>
      <c r="EI5" s="292">
        <f t="shared" ref="EI5" si="16">+AVERAGE(CT5)</f>
        <v>4.125</v>
      </c>
      <c r="EJ5" s="293"/>
      <c r="EK5" s="292">
        <f t="shared" ref="EK5" si="17">AVERAGE(DY5,EA5,EC5,EE5,EG5,EI5)</f>
        <v>3.9485119047619048</v>
      </c>
      <c r="EL5" s="294"/>
    </row>
    <row r="6" spans="2:142" ht="30" customHeight="1">
      <c r="B6" s="66">
        <v>2</v>
      </c>
      <c r="C6" s="159"/>
      <c r="D6" s="159"/>
      <c r="E6" s="159"/>
      <c r="F6" s="69"/>
      <c r="G6" s="69"/>
      <c r="H6" s="361"/>
      <c r="I6" s="355"/>
      <c r="J6" s="67"/>
      <c r="K6" s="68"/>
      <c r="L6" s="380"/>
      <c r="M6" s="381"/>
      <c r="N6" s="381"/>
      <c r="O6" s="381"/>
      <c r="P6" s="381"/>
      <c r="Q6" s="381"/>
      <c r="R6" s="380"/>
      <c r="S6" s="381"/>
      <c r="T6" s="381"/>
      <c r="U6" s="382"/>
      <c r="V6" s="380"/>
      <c r="W6" s="381"/>
      <c r="X6" s="381"/>
      <c r="Y6" s="381"/>
      <c r="Z6" s="382"/>
      <c r="AA6" s="380"/>
      <c r="AB6" s="382"/>
      <c r="AC6" s="380"/>
      <c r="AD6" s="381"/>
      <c r="AE6" s="381"/>
      <c r="AF6" s="381"/>
      <c r="AG6" s="381"/>
      <c r="AH6" s="381"/>
      <c r="AI6" s="380"/>
      <c r="AJ6" s="382" t="s">
        <v>95</v>
      </c>
      <c r="AK6" s="373"/>
      <c r="AL6" s="54"/>
      <c r="AM6" s="125" t="s">
        <v>45</v>
      </c>
      <c r="AN6" s="413" t="s">
        <v>453</v>
      </c>
      <c r="AO6" s="284">
        <f t="shared" si="0"/>
        <v>4</v>
      </c>
      <c r="AP6" s="283">
        <f t="shared" si="0"/>
        <v>3</v>
      </c>
      <c r="AQ6" s="283">
        <f t="shared" si="0"/>
        <v>3</v>
      </c>
      <c r="AR6" s="283">
        <f t="shared" si="0"/>
        <v>3.3333333333333335</v>
      </c>
      <c r="AS6" s="283">
        <f t="shared" si="0"/>
        <v>3.3333333333333335</v>
      </c>
      <c r="AT6" s="283">
        <f t="shared" si="0"/>
        <v>3.3333333333333335</v>
      </c>
      <c r="AU6" s="284">
        <f t="shared" si="0"/>
        <v>4.333333333333333</v>
      </c>
      <c r="AV6" s="283">
        <f t="shared" si="0"/>
        <v>2.5</v>
      </c>
      <c r="AW6" s="283">
        <f t="shared" si="0"/>
        <v>2.6666666666666665</v>
      </c>
      <c r="AX6" s="285">
        <f t="shared" si="0"/>
        <v>2.6666666666666665</v>
      </c>
      <c r="AY6" s="284">
        <f t="shared" si="1"/>
        <v>4.666666666666667</v>
      </c>
      <c r="AZ6" s="283">
        <f t="shared" si="1"/>
        <v>5</v>
      </c>
      <c r="BA6" s="283">
        <f t="shared" si="1"/>
        <v>4.333333333333333</v>
      </c>
      <c r="BB6" s="283">
        <f t="shared" si="1"/>
        <v>4.333333333333333</v>
      </c>
      <c r="BC6" s="285">
        <f t="shared" si="1"/>
        <v>3.6666666666666665</v>
      </c>
      <c r="BD6" s="284">
        <f t="shared" si="1"/>
        <v>4</v>
      </c>
      <c r="BE6" s="285">
        <f t="shared" si="1"/>
        <v>4.333333333333333</v>
      </c>
      <c r="BF6" s="284">
        <f t="shared" si="1"/>
        <v>4</v>
      </c>
      <c r="BG6" s="283">
        <f t="shared" si="1"/>
        <v>3.3333333333333335</v>
      </c>
      <c r="BH6" s="283">
        <f t="shared" si="1"/>
        <v>3.3333333333333335</v>
      </c>
      <c r="BI6" s="283">
        <f t="shared" si="2"/>
        <v>4.666666666666667</v>
      </c>
      <c r="BJ6" s="283">
        <f t="shared" si="2"/>
        <v>3.3333333333333335</v>
      </c>
      <c r="BK6" s="283">
        <f t="shared" si="2"/>
        <v>4.666666666666667</v>
      </c>
      <c r="BL6" s="284">
        <f t="shared" si="2"/>
        <v>4.333333333333333</v>
      </c>
      <c r="BM6" s="287">
        <f t="shared" si="3"/>
        <v>3.6666666666666665</v>
      </c>
      <c r="BN6" s="74">
        <f>AVERAGE(AO6:AT6)</f>
        <v>3.3333333333333335</v>
      </c>
      <c r="BO6" s="73">
        <f>AVERAGE(AU6:AX6)</f>
        <v>3.0416666666666665</v>
      </c>
      <c r="BP6" s="73">
        <f>AVERAGE(AY6:BC6)</f>
        <v>4.4000000000000004</v>
      </c>
      <c r="BQ6" s="73">
        <f>AVERAGE(BD6:BE6)</f>
        <v>4.1666666666666661</v>
      </c>
      <c r="BR6" s="73">
        <f>AVERAGE(BF6:BK6)</f>
        <v>3.8888888888888893</v>
      </c>
      <c r="BS6" s="73">
        <f>AVERAGE(BL6:BM6)</f>
        <v>4</v>
      </c>
      <c r="BT6" s="234">
        <f>AVERAGE(BN6:BS6)</f>
        <v>3.8050925925925925</v>
      </c>
      <c r="BU6" s="77">
        <f t="shared" si="4"/>
        <v>3</v>
      </c>
      <c r="BV6" s="54"/>
      <c r="BW6" s="74">
        <f t="shared" si="5"/>
        <v>4.5</v>
      </c>
      <c r="BX6" s="73">
        <f t="shared" si="5"/>
        <v>4</v>
      </c>
      <c r="BY6" s="73">
        <f t="shared" si="5"/>
        <v>4</v>
      </c>
      <c r="BZ6" s="73">
        <f t="shared" si="5"/>
        <v>4.5</v>
      </c>
      <c r="CA6" s="73">
        <f t="shared" si="5"/>
        <v>4.5</v>
      </c>
      <c r="CB6" s="73">
        <f t="shared" si="5"/>
        <v>4.5</v>
      </c>
      <c r="CC6" s="85">
        <f t="shared" si="5"/>
        <v>4</v>
      </c>
      <c r="CD6" s="73">
        <f t="shared" si="5"/>
        <v>4</v>
      </c>
      <c r="CE6" s="73">
        <f t="shared" si="5"/>
        <v>3.5</v>
      </c>
      <c r="CF6" s="73">
        <f t="shared" si="5"/>
        <v>3.5</v>
      </c>
      <c r="CG6" s="86">
        <f t="shared" si="6"/>
        <v>4.5</v>
      </c>
      <c r="CH6" s="73">
        <f t="shared" si="6"/>
        <v>5</v>
      </c>
      <c r="CI6" s="73">
        <f t="shared" si="6"/>
        <v>5</v>
      </c>
      <c r="CJ6" s="73">
        <f t="shared" si="6"/>
        <v>5</v>
      </c>
      <c r="CK6" s="73">
        <f t="shared" si="6"/>
        <v>4.5</v>
      </c>
      <c r="CL6" s="73">
        <f t="shared" si="6"/>
        <v>4</v>
      </c>
      <c r="CM6" s="73">
        <f t="shared" si="6"/>
        <v>4</v>
      </c>
      <c r="CN6" s="73">
        <f t="shared" si="6"/>
        <v>4.5</v>
      </c>
      <c r="CO6" s="85">
        <f t="shared" si="6"/>
        <v>4</v>
      </c>
      <c r="CP6" s="86">
        <f t="shared" si="6"/>
        <v>4</v>
      </c>
      <c r="CQ6" s="73">
        <f t="shared" si="7"/>
        <v>4.5</v>
      </c>
      <c r="CR6" s="73">
        <f t="shared" si="7"/>
        <v>4</v>
      </c>
      <c r="CS6" s="73">
        <f t="shared" si="7"/>
        <v>4.5</v>
      </c>
      <c r="CT6" s="73">
        <f t="shared" si="7"/>
        <v>4.5</v>
      </c>
      <c r="CU6" s="287">
        <f t="shared" si="8"/>
        <v>3</v>
      </c>
      <c r="CV6" s="87">
        <f t="shared" si="9"/>
        <v>2</v>
      </c>
      <c r="CW6" s="60"/>
      <c r="CX6" s="74">
        <f t="shared" ref="CX6:DA10" si="18">+AVERAGEIFS(L$5:L$138,$J$5:$J$138,$AM6,$E$5:$E$138,"Home")</f>
        <v>3</v>
      </c>
      <c r="CY6" s="73">
        <f t="shared" si="18"/>
        <v>1</v>
      </c>
      <c r="CZ6" s="73">
        <f t="shared" si="18"/>
        <v>1</v>
      </c>
      <c r="DA6" s="73">
        <f t="shared" si="18"/>
        <v>1</v>
      </c>
      <c r="DB6" s="73">
        <f t="shared" ref="DB6:DH9" si="19">+AVERAGEIFS(P$5:P$152,$J$5:$J$152,$AM6,$E$5:$E$152,"Home")</f>
        <v>1</v>
      </c>
      <c r="DC6" s="73">
        <f t="shared" si="19"/>
        <v>1</v>
      </c>
      <c r="DD6" s="85">
        <f t="shared" si="19"/>
        <v>5</v>
      </c>
      <c r="DE6" s="73">
        <f t="shared" si="19"/>
        <v>1</v>
      </c>
      <c r="DF6" s="73">
        <f t="shared" si="19"/>
        <v>1</v>
      </c>
      <c r="DG6" s="73">
        <f t="shared" si="19"/>
        <v>1</v>
      </c>
      <c r="DH6" s="86">
        <f t="shared" si="19"/>
        <v>5</v>
      </c>
      <c r="DI6" s="73"/>
      <c r="DJ6" s="73">
        <f t="shared" ref="DJ6:DU10" si="20">+AVERAGEIFS(X$5:X$152,$J$5:$J$152,$AM6,$E$5:$E$152,"Home")</f>
        <v>3</v>
      </c>
      <c r="DK6" s="73">
        <f t="shared" si="20"/>
        <v>3</v>
      </c>
      <c r="DL6" s="73">
        <f t="shared" si="20"/>
        <v>2</v>
      </c>
      <c r="DM6" s="73">
        <f t="shared" si="20"/>
        <v>4</v>
      </c>
      <c r="DN6" s="73">
        <f t="shared" si="20"/>
        <v>5</v>
      </c>
      <c r="DO6" s="73">
        <f t="shared" si="20"/>
        <v>3</v>
      </c>
      <c r="DP6" s="85">
        <f t="shared" si="20"/>
        <v>2</v>
      </c>
      <c r="DQ6" s="86">
        <f t="shared" si="20"/>
        <v>2</v>
      </c>
      <c r="DR6" s="73">
        <f t="shared" si="20"/>
        <v>5</v>
      </c>
      <c r="DS6" s="73">
        <f t="shared" si="20"/>
        <v>2</v>
      </c>
      <c r="DT6" s="73">
        <f t="shared" si="20"/>
        <v>5</v>
      </c>
      <c r="DU6" s="73">
        <f t="shared" si="20"/>
        <v>4</v>
      </c>
      <c r="DV6" s="287">
        <f>+AVERAGEIFS(AK$5:AK$152,$J$5:$J$152,$AM6,$E$5:$E$152,"Home")</f>
        <v>5</v>
      </c>
      <c r="DW6" s="87">
        <f t="shared" si="10"/>
        <v>1</v>
      </c>
      <c r="DX6" s="51"/>
      <c r="DY6" s="292">
        <f t="shared" ref="DY6" si="21">+AVERAGE(BW6:CB6)</f>
        <v>4.333333333333333</v>
      </c>
      <c r="DZ6" s="293">
        <f t="shared" ref="DZ6" si="22">+AVERAGE(CX6:DC6)</f>
        <v>1.3333333333333333</v>
      </c>
      <c r="EA6" s="292">
        <f t="shared" ref="EA6" si="23">+AVERAGE(CC6:CF6)</f>
        <v>3.75</v>
      </c>
      <c r="EB6" s="293">
        <f t="shared" ref="EB6" si="24">+AVERAGE(DD6:DG6)</f>
        <v>2</v>
      </c>
      <c r="EC6" s="292">
        <f t="shared" ref="EC6" si="25">+AVERAGE(CG6:CK6)</f>
        <v>4.8</v>
      </c>
      <c r="ED6" s="293">
        <f t="shared" ref="ED6" si="26">+AVERAGE(DH6:DL6)</f>
        <v>3.25</v>
      </c>
      <c r="EE6" s="292">
        <f t="shared" ref="EE6" si="27">+AVERAGE(CL6:CM6)</f>
        <v>4</v>
      </c>
      <c r="EF6" s="293">
        <f t="shared" ref="EF6" si="28">+AVERAGE(DM6:DN6)</f>
        <v>4.5</v>
      </c>
      <c r="EG6" s="292">
        <f t="shared" ref="EG6" si="29">+AVERAGE(CN6:CS6)</f>
        <v>4.25</v>
      </c>
      <c r="EH6" s="293">
        <f t="shared" ref="EH6" si="30">+AVERAGE(DO6:DT6)</f>
        <v>3.1666666666666665</v>
      </c>
      <c r="EI6" s="292">
        <f t="shared" ref="EI6" si="31">+AVERAGE(CT6)</f>
        <v>4.5</v>
      </c>
      <c r="EJ6" s="293">
        <f t="shared" ref="EJ6" si="32">+AVERAGE(DU6)</f>
        <v>4</v>
      </c>
      <c r="EK6" s="292">
        <f t="shared" ref="EK6" si="33">AVERAGE(DY6,EA6,EC6,EE6,EG6,EI6)</f>
        <v>4.2722222222222221</v>
      </c>
      <c r="EL6" s="294">
        <f t="shared" ref="EL6" si="34">AVERAGE(DZ6,EB6,ED6,EF6,EH6,EJ6)</f>
        <v>3.0416666666666665</v>
      </c>
    </row>
    <row r="7" spans="2:142" ht="30" customHeight="1">
      <c r="B7" s="66">
        <v>3</v>
      </c>
      <c r="C7" s="159"/>
      <c r="D7" s="159"/>
      <c r="E7" s="159"/>
      <c r="F7" s="69"/>
      <c r="G7" s="69"/>
      <c r="H7" s="361"/>
      <c r="I7" s="355"/>
      <c r="J7" s="67"/>
      <c r="K7" s="68"/>
      <c r="L7" s="380"/>
      <c r="M7" s="381"/>
      <c r="N7" s="381"/>
      <c r="O7" s="381"/>
      <c r="P7" s="381"/>
      <c r="Q7" s="381"/>
      <c r="R7" s="380"/>
      <c r="S7" s="381"/>
      <c r="T7" s="381"/>
      <c r="U7" s="382"/>
      <c r="V7" s="380"/>
      <c r="W7" s="381"/>
      <c r="X7" s="381"/>
      <c r="Y7" s="381"/>
      <c r="Z7" s="382"/>
      <c r="AA7" s="380"/>
      <c r="AB7" s="382"/>
      <c r="AC7" s="380"/>
      <c r="AD7" s="381"/>
      <c r="AE7" s="381"/>
      <c r="AF7" s="381"/>
      <c r="AG7" s="381"/>
      <c r="AH7" s="381"/>
      <c r="AI7" s="380"/>
      <c r="AJ7" s="382" t="s">
        <v>95</v>
      </c>
      <c r="AK7" s="373"/>
      <c r="AL7" s="54"/>
      <c r="AM7" s="125" t="s">
        <v>40</v>
      </c>
      <c r="AN7" s="413" t="s">
        <v>454</v>
      </c>
      <c r="AO7" s="284">
        <f t="shared" si="0"/>
        <v>4.2</v>
      </c>
      <c r="AP7" s="283">
        <f t="shared" si="0"/>
        <v>4</v>
      </c>
      <c r="AQ7" s="283">
        <f t="shared" si="0"/>
        <v>4</v>
      </c>
      <c r="AR7" s="283">
        <f t="shared" si="0"/>
        <v>3.5</v>
      </c>
      <c r="AS7" s="283">
        <f t="shared" si="0"/>
        <v>3</v>
      </c>
      <c r="AT7" s="283">
        <f t="shared" si="0"/>
        <v>2.75</v>
      </c>
      <c r="AU7" s="284">
        <f t="shared" si="0"/>
        <v>3.5</v>
      </c>
      <c r="AV7" s="283">
        <f t="shared" si="0"/>
        <v>3.25</v>
      </c>
      <c r="AW7" s="283">
        <f t="shared" si="0"/>
        <v>3.75</v>
      </c>
      <c r="AX7" s="285">
        <f t="shared" si="0"/>
        <v>4</v>
      </c>
      <c r="AY7" s="284">
        <f t="shared" si="1"/>
        <v>5</v>
      </c>
      <c r="AZ7" s="283">
        <f t="shared" si="1"/>
        <v>5</v>
      </c>
      <c r="BA7" s="283">
        <f t="shared" si="1"/>
        <v>4.8</v>
      </c>
      <c r="BB7" s="283">
        <f t="shared" si="1"/>
        <v>4.8</v>
      </c>
      <c r="BC7" s="285">
        <f t="shared" si="1"/>
        <v>4.8</v>
      </c>
      <c r="BD7" s="284">
        <f t="shared" si="1"/>
        <v>4.5999999999999996</v>
      </c>
      <c r="BE7" s="285">
        <f t="shared" si="1"/>
        <v>4.8</v>
      </c>
      <c r="BF7" s="284">
        <f t="shared" si="1"/>
        <v>4.8</v>
      </c>
      <c r="BG7" s="283">
        <f t="shared" si="1"/>
        <v>4.8</v>
      </c>
      <c r="BH7" s="283">
        <f t="shared" si="1"/>
        <v>3.2</v>
      </c>
      <c r="BI7" s="283">
        <f t="shared" si="2"/>
        <v>4</v>
      </c>
      <c r="BJ7" s="283">
        <f t="shared" si="2"/>
        <v>4.2</v>
      </c>
      <c r="BK7" s="283">
        <f t="shared" si="2"/>
        <v>4.75</v>
      </c>
      <c r="BL7" s="284">
        <f t="shared" si="2"/>
        <v>4.2</v>
      </c>
      <c r="BM7" s="287">
        <f t="shared" si="3"/>
        <v>5</v>
      </c>
      <c r="BN7" s="74">
        <f t="shared" ref="BN7:BN45" si="35">AVERAGE(AO7:AT7)</f>
        <v>3.5749999999999997</v>
      </c>
      <c r="BO7" s="73">
        <f t="shared" ref="BO7:BO45" si="36">AVERAGE(AU7:AX7)</f>
        <v>3.625</v>
      </c>
      <c r="BP7" s="73">
        <f t="shared" ref="BP7:BP45" si="37">AVERAGE(AY7:BC7)</f>
        <v>4.8800000000000008</v>
      </c>
      <c r="BQ7" s="73">
        <f t="shared" ref="BQ7:BQ45" si="38">AVERAGE(BD7:BE7)</f>
        <v>4.6999999999999993</v>
      </c>
      <c r="BR7" s="73">
        <f t="shared" ref="BR7:BR45" si="39">AVERAGE(BF7:BK7)</f>
        <v>4.291666666666667</v>
      </c>
      <c r="BS7" s="73">
        <f t="shared" ref="BS7:BS45" si="40">AVERAGE(BL7:BM7)</f>
        <v>4.5999999999999996</v>
      </c>
      <c r="BT7" s="234">
        <f t="shared" ref="BT7:BT45" si="41">AVERAGE(BN7:BS7)</f>
        <v>4.2786111111111111</v>
      </c>
      <c r="BU7" s="77">
        <f t="shared" si="4"/>
        <v>5</v>
      </c>
      <c r="BV7" s="54"/>
      <c r="BW7" s="74">
        <f t="shared" ref="BW7:CR7" si="42">+AVERAGEIFS(L$5:L$152,$J$5:$J$152,$AM7,$E$5:$E$152,"Muller")</f>
        <v>4</v>
      </c>
      <c r="BX7" s="73">
        <f t="shared" si="42"/>
        <v>4</v>
      </c>
      <c r="BY7" s="73">
        <f t="shared" si="42"/>
        <v>4</v>
      </c>
      <c r="BZ7" s="73">
        <f t="shared" si="42"/>
        <v>4</v>
      </c>
      <c r="CA7" s="73">
        <f t="shared" si="42"/>
        <v>3</v>
      </c>
      <c r="CB7" s="73">
        <f t="shared" si="42"/>
        <v>2</v>
      </c>
      <c r="CC7" s="85">
        <f t="shared" si="42"/>
        <v>5</v>
      </c>
      <c r="CD7" s="73">
        <f t="shared" si="42"/>
        <v>3</v>
      </c>
      <c r="CE7" s="73">
        <f t="shared" si="42"/>
        <v>4</v>
      </c>
      <c r="CF7" s="73">
        <f t="shared" si="42"/>
        <v>4</v>
      </c>
      <c r="CG7" s="86">
        <f t="shared" si="42"/>
        <v>5</v>
      </c>
      <c r="CH7" s="73">
        <f t="shared" si="42"/>
        <v>5</v>
      </c>
      <c r="CI7" s="73">
        <f t="shared" si="42"/>
        <v>5</v>
      </c>
      <c r="CJ7" s="73">
        <f t="shared" si="42"/>
        <v>5</v>
      </c>
      <c r="CK7" s="73">
        <f t="shared" si="42"/>
        <v>5</v>
      </c>
      <c r="CL7" s="73">
        <f t="shared" si="42"/>
        <v>5</v>
      </c>
      <c r="CM7" s="73">
        <f t="shared" si="42"/>
        <v>4</v>
      </c>
      <c r="CN7" s="73">
        <f t="shared" si="42"/>
        <v>4</v>
      </c>
      <c r="CO7" s="85">
        <f t="shared" si="42"/>
        <v>5</v>
      </c>
      <c r="CP7" s="86">
        <f t="shared" si="42"/>
        <v>3</v>
      </c>
      <c r="CQ7" s="73">
        <f t="shared" si="42"/>
        <v>5</v>
      </c>
      <c r="CR7" s="73">
        <f t="shared" si="42"/>
        <v>5</v>
      </c>
      <c r="CS7" s="73"/>
      <c r="CT7" s="73">
        <f>+AVERAGEIFS(AI$5:AI$152,$J$5:$J$152,$AM7,$E$5:$E$152,"Muller")</f>
        <v>4</v>
      </c>
      <c r="CU7" s="287">
        <f t="shared" si="8"/>
        <v>5</v>
      </c>
      <c r="CV7" s="87">
        <f t="shared" si="9"/>
        <v>1</v>
      </c>
      <c r="CW7" s="60"/>
      <c r="CX7" s="74">
        <f t="shared" si="18"/>
        <v>4.25</v>
      </c>
      <c r="CY7" s="73">
        <f t="shared" si="18"/>
        <v>4</v>
      </c>
      <c r="CZ7" s="73">
        <f t="shared" si="18"/>
        <v>4</v>
      </c>
      <c r="DA7" s="73">
        <f t="shared" si="18"/>
        <v>3.3333333333333335</v>
      </c>
      <c r="DB7" s="73">
        <f t="shared" si="19"/>
        <v>3</v>
      </c>
      <c r="DC7" s="73">
        <f t="shared" si="19"/>
        <v>3</v>
      </c>
      <c r="DD7" s="85">
        <f t="shared" si="19"/>
        <v>3</v>
      </c>
      <c r="DE7" s="73">
        <f t="shared" si="19"/>
        <v>3.3333333333333335</v>
      </c>
      <c r="DF7" s="73">
        <f t="shared" si="19"/>
        <v>3.6666666666666665</v>
      </c>
      <c r="DG7" s="73">
        <f t="shared" si="19"/>
        <v>4</v>
      </c>
      <c r="DH7" s="86">
        <f t="shared" si="19"/>
        <v>5</v>
      </c>
      <c r="DI7" s="73">
        <f>+AVERAGEIFS(W$5:W$152,$J$5:$J$152,$AM7,$E$5:$E$152,"Home")</f>
        <v>5</v>
      </c>
      <c r="DJ7" s="73">
        <f t="shared" si="20"/>
        <v>4.75</v>
      </c>
      <c r="DK7" s="73">
        <f t="shared" si="20"/>
        <v>4.75</v>
      </c>
      <c r="DL7" s="73">
        <f t="shared" si="20"/>
        <v>4.75</v>
      </c>
      <c r="DM7" s="73">
        <f t="shared" si="20"/>
        <v>4.5</v>
      </c>
      <c r="DN7" s="73">
        <f t="shared" si="20"/>
        <v>5</v>
      </c>
      <c r="DO7" s="73">
        <f t="shared" si="20"/>
        <v>5</v>
      </c>
      <c r="DP7" s="85">
        <f t="shared" si="20"/>
        <v>4.75</v>
      </c>
      <c r="DQ7" s="86">
        <f t="shared" si="20"/>
        <v>3.25</v>
      </c>
      <c r="DR7" s="73">
        <f t="shared" si="20"/>
        <v>3.75</v>
      </c>
      <c r="DS7" s="73">
        <f t="shared" si="20"/>
        <v>4</v>
      </c>
      <c r="DT7" s="73">
        <f t="shared" si="20"/>
        <v>4.75</v>
      </c>
      <c r="DU7" s="73">
        <f t="shared" si="20"/>
        <v>4.25</v>
      </c>
      <c r="DV7" s="287">
        <f>+AVERAGEIFS(AK$5:AK$152,$J$5:$J$152,$AM7,$E$5:$E$152,"Home")</f>
        <v>5</v>
      </c>
      <c r="DW7" s="87">
        <f t="shared" si="10"/>
        <v>4</v>
      </c>
      <c r="DX7" s="51"/>
      <c r="DY7" s="292">
        <f t="shared" ref="DY7:DY43" si="43">+AVERAGE(BW7:CB7)</f>
        <v>3.5</v>
      </c>
      <c r="DZ7" s="293">
        <f t="shared" ref="DZ7:DZ45" si="44">+AVERAGE(CX7:DC7)</f>
        <v>3.5972222222222228</v>
      </c>
      <c r="EA7" s="292">
        <f t="shared" ref="EA7:EA43" si="45">+AVERAGE(CC7:CF7)</f>
        <v>4</v>
      </c>
      <c r="EB7" s="293">
        <f t="shared" ref="EB7:EB45" si="46">+AVERAGE(DD7:DG7)</f>
        <v>3.5</v>
      </c>
      <c r="EC7" s="292">
        <f t="shared" ref="EC7:EC43" si="47">+AVERAGE(CG7:CK7)</f>
        <v>5</v>
      </c>
      <c r="ED7" s="293">
        <f t="shared" ref="ED7:ED45" si="48">+AVERAGE(DH7:DL7)</f>
        <v>4.8499999999999996</v>
      </c>
      <c r="EE7" s="292">
        <f t="shared" ref="EE7:EE43" si="49">+AVERAGE(CL7:CM7)</f>
        <v>4.5</v>
      </c>
      <c r="EF7" s="293">
        <f t="shared" ref="EF7:EF45" si="50">+AVERAGE(DM7:DN7)</f>
        <v>4.75</v>
      </c>
      <c r="EG7" s="292">
        <f t="shared" ref="EG7:EG43" si="51">+AVERAGE(CN7:CS7)</f>
        <v>4.4000000000000004</v>
      </c>
      <c r="EH7" s="293">
        <f t="shared" ref="EH7:EH45" si="52">+AVERAGE(DO7:DT7)</f>
        <v>4.25</v>
      </c>
      <c r="EI7" s="292">
        <f t="shared" ref="EI7:EI43" si="53">+AVERAGE(CT7)</f>
        <v>4</v>
      </c>
      <c r="EJ7" s="293">
        <f t="shared" ref="EJ7:EJ45" si="54">+AVERAGE(DU7)</f>
        <v>4.25</v>
      </c>
      <c r="EK7" s="292">
        <f t="shared" ref="EK7:EK43" si="55">AVERAGE(DY7,EA7,EC7,EE7,EG7,EI7)</f>
        <v>4.2333333333333334</v>
      </c>
      <c r="EL7" s="294">
        <f t="shared" ref="EL7:EL45" si="56">AVERAGE(DZ7,EB7,ED7,EF7,EH7,EJ7)</f>
        <v>4.1995370370370368</v>
      </c>
    </row>
    <row r="8" spans="2:142" ht="30" customHeight="1">
      <c r="B8" s="66">
        <v>4</v>
      </c>
      <c r="C8" s="159">
        <v>45943</v>
      </c>
      <c r="D8" s="159" t="s">
        <v>116</v>
      </c>
      <c r="E8" s="159" t="s">
        <v>127</v>
      </c>
      <c r="F8" s="69" t="s">
        <v>74</v>
      </c>
      <c r="G8" s="69" t="s">
        <v>17</v>
      </c>
      <c r="H8" s="361" t="s">
        <v>347</v>
      </c>
      <c r="I8" s="355" t="s">
        <v>79</v>
      </c>
      <c r="J8" s="67" t="s">
        <v>313</v>
      </c>
      <c r="K8" s="68" t="s">
        <v>314</v>
      </c>
      <c r="L8" s="380">
        <v>5</v>
      </c>
      <c r="M8" s="381">
        <v>5</v>
      </c>
      <c r="N8" s="381">
        <v>5</v>
      </c>
      <c r="O8" s="381">
        <v>5</v>
      </c>
      <c r="P8" s="381">
        <v>5</v>
      </c>
      <c r="Q8" s="381">
        <v>5</v>
      </c>
      <c r="R8" s="380">
        <v>5</v>
      </c>
      <c r="S8" s="381">
        <v>5</v>
      </c>
      <c r="T8" s="381">
        <v>5</v>
      </c>
      <c r="U8" s="382">
        <v>5</v>
      </c>
      <c r="V8" s="380">
        <v>5</v>
      </c>
      <c r="W8" s="381">
        <v>5</v>
      </c>
      <c r="X8" s="381">
        <v>5</v>
      </c>
      <c r="Y8" s="381">
        <v>5</v>
      </c>
      <c r="Z8" s="382">
        <v>5</v>
      </c>
      <c r="AA8" s="380">
        <v>5</v>
      </c>
      <c r="AB8" s="382">
        <v>5</v>
      </c>
      <c r="AC8" s="380">
        <v>5</v>
      </c>
      <c r="AD8" s="381">
        <v>5</v>
      </c>
      <c r="AE8" s="381">
        <v>5</v>
      </c>
      <c r="AF8" s="381">
        <v>5</v>
      </c>
      <c r="AG8" s="381">
        <v>5</v>
      </c>
      <c r="AH8" s="381">
        <v>5</v>
      </c>
      <c r="AI8" s="380">
        <v>5</v>
      </c>
      <c r="AJ8" s="382" t="s">
        <v>18</v>
      </c>
      <c r="AK8" s="373">
        <v>5</v>
      </c>
      <c r="AL8" s="54"/>
      <c r="AM8" s="125" t="s">
        <v>98</v>
      </c>
      <c r="AN8" s="413" t="s">
        <v>453</v>
      </c>
      <c r="AO8" s="284">
        <f t="shared" si="0"/>
        <v>4.333333333333333</v>
      </c>
      <c r="AP8" s="283">
        <f t="shared" si="0"/>
        <v>3.6666666666666665</v>
      </c>
      <c r="AQ8" s="283">
        <f t="shared" si="0"/>
        <v>3</v>
      </c>
      <c r="AR8" s="283">
        <f t="shared" si="0"/>
        <v>2.3333333333333335</v>
      </c>
      <c r="AS8" s="283">
        <f t="shared" si="0"/>
        <v>2.6666666666666665</v>
      </c>
      <c r="AT8" s="283">
        <f t="shared" si="0"/>
        <v>2.6666666666666665</v>
      </c>
      <c r="AU8" s="284">
        <f t="shared" si="0"/>
        <v>4</v>
      </c>
      <c r="AV8" s="283">
        <f t="shared" si="0"/>
        <v>4</v>
      </c>
      <c r="AW8" s="283">
        <f t="shared" si="0"/>
        <v>3.3333333333333335</v>
      </c>
      <c r="AX8" s="285">
        <f t="shared" si="0"/>
        <v>3.3333333333333335</v>
      </c>
      <c r="AY8" s="284">
        <f t="shared" si="1"/>
        <v>4.666666666666667</v>
      </c>
      <c r="AZ8" s="283">
        <f t="shared" si="1"/>
        <v>4.666666666666667</v>
      </c>
      <c r="BA8" s="283">
        <f t="shared" si="1"/>
        <v>5</v>
      </c>
      <c r="BB8" s="283">
        <f t="shared" si="1"/>
        <v>4.333333333333333</v>
      </c>
      <c r="BC8" s="285">
        <f t="shared" si="1"/>
        <v>4</v>
      </c>
      <c r="BD8" s="284">
        <f t="shared" si="1"/>
        <v>4.333333333333333</v>
      </c>
      <c r="BE8" s="285">
        <f t="shared" si="1"/>
        <v>4</v>
      </c>
      <c r="BF8" s="284">
        <f t="shared" si="1"/>
        <v>4.666666666666667</v>
      </c>
      <c r="BG8" s="283">
        <f t="shared" si="1"/>
        <v>4.666666666666667</v>
      </c>
      <c r="BH8" s="283">
        <f t="shared" si="1"/>
        <v>4.666666666666667</v>
      </c>
      <c r="BI8" s="283">
        <f t="shared" si="2"/>
        <v>5</v>
      </c>
      <c r="BJ8" s="283">
        <f t="shared" si="2"/>
        <v>4</v>
      </c>
      <c r="BK8" s="283">
        <f t="shared" si="2"/>
        <v>5</v>
      </c>
      <c r="BL8" s="284">
        <f t="shared" si="2"/>
        <v>4.666666666666667</v>
      </c>
      <c r="BM8" s="287">
        <f t="shared" si="3"/>
        <v>5</v>
      </c>
      <c r="BN8" s="74">
        <f t="shared" si="35"/>
        <v>3.1111111111111112</v>
      </c>
      <c r="BO8" s="73">
        <f t="shared" si="36"/>
        <v>3.666666666666667</v>
      </c>
      <c r="BP8" s="73">
        <f t="shared" si="37"/>
        <v>4.5333333333333332</v>
      </c>
      <c r="BQ8" s="73">
        <f t="shared" si="38"/>
        <v>4.1666666666666661</v>
      </c>
      <c r="BR8" s="73">
        <f t="shared" si="39"/>
        <v>4.666666666666667</v>
      </c>
      <c r="BS8" s="73">
        <f t="shared" si="40"/>
        <v>4.8333333333333339</v>
      </c>
      <c r="BT8" s="234">
        <f t="shared" si="41"/>
        <v>4.1629629629629639</v>
      </c>
      <c r="BU8" s="77">
        <f t="shared" si="4"/>
        <v>3</v>
      </c>
      <c r="BV8" s="54"/>
      <c r="BW8" s="74">
        <f t="shared" ref="BW8:CC11" si="57">+AVERAGEIFS(L$5:L$152,$J$5:$J$152,$AM8,$E$5:$E$152,"Muller")</f>
        <v>4</v>
      </c>
      <c r="BX8" s="73">
        <f t="shared" si="57"/>
        <v>2</v>
      </c>
      <c r="BY8" s="73">
        <f t="shared" si="57"/>
        <v>2</v>
      </c>
      <c r="BZ8" s="73">
        <f t="shared" si="57"/>
        <v>1</v>
      </c>
      <c r="CA8" s="73">
        <f t="shared" si="57"/>
        <v>2</v>
      </c>
      <c r="CB8" s="73">
        <f t="shared" si="57"/>
        <v>2</v>
      </c>
      <c r="CC8" s="85">
        <f t="shared" si="57"/>
        <v>3</v>
      </c>
      <c r="CD8" s="73"/>
      <c r="CE8" s="73">
        <f t="shared" ref="CE8:CJ11" si="58">+AVERAGEIFS(T$5:T$152,$J$5:$J$152,$AM8,$E$5:$E$152,"Muller")</f>
        <v>4</v>
      </c>
      <c r="CF8" s="73">
        <f t="shared" si="58"/>
        <v>4</v>
      </c>
      <c r="CG8" s="86">
        <f t="shared" si="58"/>
        <v>5</v>
      </c>
      <c r="CH8" s="73">
        <f t="shared" si="58"/>
        <v>4</v>
      </c>
      <c r="CI8" s="73">
        <f t="shared" si="58"/>
        <v>5</v>
      </c>
      <c r="CJ8" s="73">
        <f t="shared" si="58"/>
        <v>4</v>
      </c>
      <c r="CK8" s="73"/>
      <c r="CL8" s="73">
        <f t="shared" ref="CL8:CQ11" si="59">+AVERAGEIFS(AA$5:AA$152,$J$5:$J$152,$AM8,$E$5:$E$152,"Muller")</f>
        <v>4</v>
      </c>
      <c r="CM8" s="73">
        <f t="shared" si="59"/>
        <v>4</v>
      </c>
      <c r="CN8" s="73">
        <f t="shared" si="59"/>
        <v>4</v>
      </c>
      <c r="CO8" s="85">
        <f t="shared" si="59"/>
        <v>4</v>
      </c>
      <c r="CP8" s="86">
        <f t="shared" si="59"/>
        <v>4</v>
      </c>
      <c r="CQ8" s="73">
        <f t="shared" si="59"/>
        <v>5</v>
      </c>
      <c r="CR8" s="73"/>
      <c r="CS8" s="73">
        <f>+AVERAGEIFS(AH$5:AH$152,$J$5:$J$152,$AM8,$E$5:$E$152,"Muller")</f>
        <v>5</v>
      </c>
      <c r="CT8" s="73">
        <f>+AVERAGEIFS(AI$5:AI$152,$J$5:$J$152,$AM8,$E$5:$E$152,"Muller")</f>
        <v>5</v>
      </c>
      <c r="CU8" s="287">
        <f t="shared" si="8"/>
        <v>5</v>
      </c>
      <c r="CV8" s="87">
        <f t="shared" si="9"/>
        <v>1</v>
      </c>
      <c r="CW8" s="60"/>
      <c r="CX8" s="74">
        <f t="shared" si="18"/>
        <v>4.5</v>
      </c>
      <c r="CY8" s="73">
        <f t="shared" si="18"/>
        <v>4.5</v>
      </c>
      <c r="CZ8" s="73">
        <f t="shared" si="18"/>
        <v>3.5</v>
      </c>
      <c r="DA8" s="73">
        <f t="shared" si="18"/>
        <v>3</v>
      </c>
      <c r="DB8" s="73">
        <f t="shared" si="19"/>
        <v>3</v>
      </c>
      <c r="DC8" s="73">
        <f t="shared" si="19"/>
        <v>3</v>
      </c>
      <c r="DD8" s="85">
        <f t="shared" si="19"/>
        <v>4.5</v>
      </c>
      <c r="DE8" s="73">
        <f t="shared" si="19"/>
        <v>4</v>
      </c>
      <c r="DF8" s="73">
        <f t="shared" si="19"/>
        <v>3</v>
      </c>
      <c r="DG8" s="73">
        <f t="shared" si="19"/>
        <v>3</v>
      </c>
      <c r="DH8" s="86">
        <f t="shared" si="19"/>
        <v>4.5</v>
      </c>
      <c r="DI8" s="73">
        <f>+AVERAGEIFS(W$5:W$152,$J$5:$J$152,$AM8,$E$5:$E$152,"Home")</f>
        <v>5</v>
      </c>
      <c r="DJ8" s="73">
        <f t="shared" si="20"/>
        <v>5</v>
      </c>
      <c r="DK8" s="73">
        <f t="shared" si="20"/>
        <v>4.5</v>
      </c>
      <c r="DL8" s="73">
        <f t="shared" si="20"/>
        <v>4</v>
      </c>
      <c r="DM8" s="73">
        <f t="shared" si="20"/>
        <v>4.5</v>
      </c>
      <c r="DN8" s="73">
        <f t="shared" si="20"/>
        <v>4</v>
      </c>
      <c r="DO8" s="73">
        <f t="shared" si="20"/>
        <v>5</v>
      </c>
      <c r="DP8" s="85">
        <f t="shared" si="20"/>
        <v>5</v>
      </c>
      <c r="DQ8" s="86">
        <f t="shared" si="20"/>
        <v>5</v>
      </c>
      <c r="DR8" s="73">
        <f t="shared" si="20"/>
        <v>5</v>
      </c>
      <c r="DS8" s="73">
        <f t="shared" si="20"/>
        <v>4</v>
      </c>
      <c r="DT8" s="73">
        <f t="shared" si="20"/>
        <v>5</v>
      </c>
      <c r="DU8" s="73">
        <f t="shared" si="20"/>
        <v>4.5</v>
      </c>
      <c r="DV8" s="287">
        <f>+AVERAGEIFS(AK$5:AK$152,$J$5:$J$152,$AM8,$E$5:$E$152,"Home")</f>
        <v>5</v>
      </c>
      <c r="DW8" s="87">
        <f t="shared" si="10"/>
        <v>2</v>
      </c>
      <c r="DX8" s="51"/>
      <c r="DY8" s="292">
        <f t="shared" si="43"/>
        <v>2.1666666666666665</v>
      </c>
      <c r="DZ8" s="293">
        <f t="shared" si="44"/>
        <v>3.5833333333333335</v>
      </c>
      <c r="EA8" s="292">
        <f t="shared" si="45"/>
        <v>3.6666666666666665</v>
      </c>
      <c r="EB8" s="293">
        <f t="shared" si="46"/>
        <v>3.625</v>
      </c>
      <c r="EC8" s="292">
        <f t="shared" si="47"/>
        <v>4.5</v>
      </c>
      <c r="ED8" s="293">
        <f t="shared" si="48"/>
        <v>4.5999999999999996</v>
      </c>
      <c r="EE8" s="292">
        <f t="shared" si="49"/>
        <v>4</v>
      </c>
      <c r="EF8" s="293">
        <f t="shared" si="50"/>
        <v>4.25</v>
      </c>
      <c r="EG8" s="292">
        <f t="shared" si="51"/>
        <v>4.4000000000000004</v>
      </c>
      <c r="EH8" s="293">
        <f t="shared" si="52"/>
        <v>4.833333333333333</v>
      </c>
      <c r="EI8" s="292">
        <f t="shared" si="53"/>
        <v>5</v>
      </c>
      <c r="EJ8" s="293">
        <f t="shared" si="54"/>
        <v>4.5</v>
      </c>
      <c r="EK8" s="292">
        <f t="shared" si="55"/>
        <v>3.9555555555555557</v>
      </c>
      <c r="EL8" s="294">
        <f t="shared" si="56"/>
        <v>4.2319444444444443</v>
      </c>
    </row>
    <row r="9" spans="2:142" ht="30" customHeight="1">
      <c r="B9" s="66">
        <v>5</v>
      </c>
      <c r="C9" s="159">
        <v>45943</v>
      </c>
      <c r="D9" s="159" t="s">
        <v>116</v>
      </c>
      <c r="E9" s="159" t="s">
        <v>127</v>
      </c>
      <c r="F9" s="69" t="s">
        <v>49</v>
      </c>
      <c r="G9" s="69" t="s">
        <v>18</v>
      </c>
      <c r="H9" s="361" t="s">
        <v>348</v>
      </c>
      <c r="I9" s="355" t="s">
        <v>80</v>
      </c>
      <c r="J9" s="67" t="s">
        <v>309</v>
      </c>
      <c r="K9" s="68" t="s">
        <v>421</v>
      </c>
      <c r="L9" s="380">
        <v>5</v>
      </c>
      <c r="M9" s="381">
        <v>5</v>
      </c>
      <c r="N9" s="381">
        <v>5</v>
      </c>
      <c r="O9" s="381">
        <v>3</v>
      </c>
      <c r="P9" s="381">
        <v>4</v>
      </c>
      <c r="Q9" s="381">
        <v>1</v>
      </c>
      <c r="R9" s="380">
        <v>5</v>
      </c>
      <c r="S9" s="381">
        <v>4</v>
      </c>
      <c r="T9" s="381">
        <v>5</v>
      </c>
      <c r="U9" s="382">
        <v>5</v>
      </c>
      <c r="V9" s="380">
        <v>4</v>
      </c>
      <c r="W9" s="381">
        <v>5</v>
      </c>
      <c r="X9" s="381">
        <v>5</v>
      </c>
      <c r="Y9" s="381">
        <v>5</v>
      </c>
      <c r="Z9" s="382">
        <v>2</v>
      </c>
      <c r="AA9" s="380">
        <v>5</v>
      </c>
      <c r="AB9" s="382">
        <v>5</v>
      </c>
      <c r="AC9" s="380">
        <v>5</v>
      </c>
      <c r="AD9" s="381">
        <v>5</v>
      </c>
      <c r="AE9" s="381">
        <v>1</v>
      </c>
      <c r="AF9" s="381">
        <v>5</v>
      </c>
      <c r="AG9" s="381">
        <v>3</v>
      </c>
      <c r="AH9" s="381">
        <v>4</v>
      </c>
      <c r="AI9" s="380">
        <v>4</v>
      </c>
      <c r="AJ9" s="382" t="s">
        <v>95</v>
      </c>
      <c r="AK9" s="373"/>
      <c r="AL9" s="54"/>
      <c r="AM9" s="125" t="s">
        <v>313</v>
      </c>
      <c r="AN9" s="413" t="s">
        <v>455</v>
      </c>
      <c r="AO9" s="284">
        <f t="shared" si="0"/>
        <v>5</v>
      </c>
      <c r="AP9" s="283">
        <f t="shared" si="0"/>
        <v>5</v>
      </c>
      <c r="AQ9" s="283">
        <f t="shared" si="0"/>
        <v>5</v>
      </c>
      <c r="AR9" s="283">
        <f t="shared" si="0"/>
        <v>5</v>
      </c>
      <c r="AS9" s="283">
        <f t="shared" si="0"/>
        <v>5</v>
      </c>
      <c r="AT9" s="283">
        <f t="shared" si="0"/>
        <v>5</v>
      </c>
      <c r="AU9" s="284">
        <f t="shared" si="0"/>
        <v>5</v>
      </c>
      <c r="AV9" s="283">
        <f t="shared" si="0"/>
        <v>5</v>
      </c>
      <c r="AW9" s="283">
        <f t="shared" si="0"/>
        <v>5</v>
      </c>
      <c r="AX9" s="285">
        <f t="shared" si="0"/>
        <v>5</v>
      </c>
      <c r="AY9" s="284">
        <f t="shared" si="1"/>
        <v>5</v>
      </c>
      <c r="AZ9" s="283">
        <f t="shared" si="1"/>
        <v>5</v>
      </c>
      <c r="BA9" s="283">
        <f t="shared" si="1"/>
        <v>5</v>
      </c>
      <c r="BB9" s="283">
        <f t="shared" si="1"/>
        <v>5</v>
      </c>
      <c r="BC9" s="285">
        <f t="shared" si="1"/>
        <v>5</v>
      </c>
      <c r="BD9" s="284">
        <f t="shared" si="1"/>
        <v>5</v>
      </c>
      <c r="BE9" s="285">
        <f t="shared" si="1"/>
        <v>5</v>
      </c>
      <c r="BF9" s="284">
        <f t="shared" si="1"/>
        <v>5</v>
      </c>
      <c r="BG9" s="283">
        <f t="shared" si="1"/>
        <v>5</v>
      </c>
      <c r="BH9" s="283">
        <f t="shared" si="1"/>
        <v>5</v>
      </c>
      <c r="BI9" s="283">
        <f t="shared" si="2"/>
        <v>5</v>
      </c>
      <c r="BJ9" s="283">
        <f t="shared" si="2"/>
        <v>5</v>
      </c>
      <c r="BK9" s="283">
        <f t="shared" si="2"/>
        <v>5</v>
      </c>
      <c r="BL9" s="284">
        <f t="shared" si="2"/>
        <v>5</v>
      </c>
      <c r="BM9" s="287">
        <f t="shared" si="3"/>
        <v>5</v>
      </c>
      <c r="BN9" s="74">
        <f t="shared" si="35"/>
        <v>5</v>
      </c>
      <c r="BO9" s="73">
        <f t="shared" si="36"/>
        <v>5</v>
      </c>
      <c r="BP9" s="73">
        <f t="shared" si="37"/>
        <v>5</v>
      </c>
      <c r="BQ9" s="73">
        <f t="shared" si="38"/>
        <v>5</v>
      </c>
      <c r="BR9" s="73">
        <f t="shared" si="39"/>
        <v>5</v>
      </c>
      <c r="BS9" s="73">
        <f t="shared" si="40"/>
        <v>5</v>
      </c>
      <c r="BT9" s="234">
        <f t="shared" si="41"/>
        <v>5</v>
      </c>
      <c r="BU9" s="77">
        <f t="shared" si="4"/>
        <v>3</v>
      </c>
      <c r="BV9" s="54"/>
      <c r="BW9" s="74">
        <f t="shared" si="57"/>
        <v>5</v>
      </c>
      <c r="BX9" s="73">
        <f t="shared" si="57"/>
        <v>5</v>
      </c>
      <c r="BY9" s="73">
        <f t="shared" si="57"/>
        <v>5</v>
      </c>
      <c r="BZ9" s="73">
        <f t="shared" si="57"/>
        <v>5</v>
      </c>
      <c r="CA9" s="73">
        <f t="shared" si="57"/>
        <v>5</v>
      </c>
      <c r="CB9" s="73">
        <f t="shared" si="57"/>
        <v>5</v>
      </c>
      <c r="CC9" s="85">
        <f t="shared" si="57"/>
        <v>5</v>
      </c>
      <c r="CD9" s="73">
        <f>+AVERAGEIFS(S$5:S$152,$J$5:$J$152,$AM9,$E$5:$E$152,"Muller")</f>
        <v>5</v>
      </c>
      <c r="CE9" s="73">
        <f t="shared" si="58"/>
        <v>5</v>
      </c>
      <c r="CF9" s="73">
        <f t="shared" si="58"/>
        <v>5</v>
      </c>
      <c r="CG9" s="86">
        <f t="shared" si="58"/>
        <v>5</v>
      </c>
      <c r="CH9" s="73">
        <f t="shared" si="58"/>
        <v>5</v>
      </c>
      <c r="CI9" s="73">
        <f t="shared" si="58"/>
        <v>5</v>
      </c>
      <c r="CJ9" s="73">
        <f t="shared" si="58"/>
        <v>5</v>
      </c>
      <c r="CK9" s="73">
        <f>+AVERAGEIFS(Z$5:Z$152,$J$5:$J$152,$AM9,$E$5:$E$152,"Muller")</f>
        <v>5</v>
      </c>
      <c r="CL9" s="73">
        <f t="shared" si="59"/>
        <v>5</v>
      </c>
      <c r="CM9" s="73">
        <f t="shared" si="59"/>
        <v>5</v>
      </c>
      <c r="CN9" s="73">
        <f t="shared" si="59"/>
        <v>5</v>
      </c>
      <c r="CO9" s="85">
        <f t="shared" si="59"/>
        <v>5</v>
      </c>
      <c r="CP9" s="86">
        <f t="shared" si="59"/>
        <v>5</v>
      </c>
      <c r="CQ9" s="73">
        <f t="shared" si="59"/>
        <v>5</v>
      </c>
      <c r="CR9" s="73">
        <f>+AVERAGEIFS(AG$5:AG$152,$J$5:$J$152,$AM9,$E$5:$E$152,"Muller")</f>
        <v>5</v>
      </c>
      <c r="CS9" s="73">
        <f>+AVERAGEIFS(AH$5:AH$152,$J$5:$J$152,$AM9,$E$5:$E$152,"Muller")</f>
        <v>5</v>
      </c>
      <c r="CT9" s="73">
        <f>+AVERAGEIFS(AI$5:AI$152,$J$5:$J$152,$AM9,$E$5:$E$152,"Muller")</f>
        <v>5</v>
      </c>
      <c r="CU9" s="287">
        <f t="shared" si="8"/>
        <v>5</v>
      </c>
      <c r="CV9" s="87">
        <f t="shared" si="9"/>
        <v>2</v>
      </c>
      <c r="CW9" s="60"/>
      <c r="CX9" s="74">
        <f t="shared" si="18"/>
        <v>5</v>
      </c>
      <c r="CY9" s="73">
        <f t="shared" si="18"/>
        <v>5</v>
      </c>
      <c r="CZ9" s="73">
        <f t="shared" si="18"/>
        <v>5</v>
      </c>
      <c r="DA9" s="73">
        <f t="shared" si="18"/>
        <v>5</v>
      </c>
      <c r="DB9" s="73">
        <f t="shared" si="19"/>
        <v>5</v>
      </c>
      <c r="DC9" s="73">
        <f t="shared" si="19"/>
        <v>5</v>
      </c>
      <c r="DD9" s="85">
        <f t="shared" si="19"/>
        <v>5</v>
      </c>
      <c r="DE9" s="73">
        <f t="shared" si="19"/>
        <v>5</v>
      </c>
      <c r="DF9" s="73">
        <f t="shared" si="19"/>
        <v>5</v>
      </c>
      <c r="DG9" s="73">
        <f t="shared" si="19"/>
        <v>5</v>
      </c>
      <c r="DH9" s="86">
        <f t="shared" si="19"/>
        <v>5</v>
      </c>
      <c r="DI9" s="73">
        <f>+AVERAGEIFS(W$5:W$152,$J$5:$J$152,$AM9,$E$5:$E$152,"Home")</f>
        <v>5</v>
      </c>
      <c r="DJ9" s="73">
        <f t="shared" si="20"/>
        <v>5</v>
      </c>
      <c r="DK9" s="73">
        <f t="shared" si="20"/>
        <v>5</v>
      </c>
      <c r="DL9" s="73">
        <f t="shared" si="20"/>
        <v>5</v>
      </c>
      <c r="DM9" s="73">
        <f t="shared" si="20"/>
        <v>5</v>
      </c>
      <c r="DN9" s="73">
        <f t="shared" si="20"/>
        <v>5</v>
      </c>
      <c r="DO9" s="73">
        <f t="shared" si="20"/>
        <v>5</v>
      </c>
      <c r="DP9" s="85">
        <f t="shared" si="20"/>
        <v>5</v>
      </c>
      <c r="DQ9" s="86">
        <f t="shared" si="20"/>
        <v>5</v>
      </c>
      <c r="DR9" s="73">
        <f t="shared" si="20"/>
        <v>5</v>
      </c>
      <c r="DS9" s="73">
        <f t="shared" si="20"/>
        <v>5</v>
      </c>
      <c r="DT9" s="73">
        <f t="shared" si="20"/>
        <v>5</v>
      </c>
      <c r="DU9" s="73">
        <f t="shared" si="20"/>
        <v>5</v>
      </c>
      <c r="DV9" s="287">
        <f>+AVERAGEIFS(AK$5:AK$152,$J$5:$J$152,$AM9,$E$5:$E$152,"Home")</f>
        <v>5</v>
      </c>
      <c r="DW9" s="87">
        <f t="shared" si="10"/>
        <v>1</v>
      </c>
      <c r="DX9" s="51"/>
      <c r="DY9" s="292">
        <f t="shared" si="43"/>
        <v>5</v>
      </c>
      <c r="DZ9" s="293">
        <f t="shared" si="44"/>
        <v>5</v>
      </c>
      <c r="EA9" s="292">
        <f t="shared" si="45"/>
        <v>5</v>
      </c>
      <c r="EB9" s="293">
        <f t="shared" si="46"/>
        <v>5</v>
      </c>
      <c r="EC9" s="292">
        <f t="shared" si="47"/>
        <v>5</v>
      </c>
      <c r="ED9" s="293">
        <f t="shared" si="48"/>
        <v>5</v>
      </c>
      <c r="EE9" s="292">
        <f t="shared" si="49"/>
        <v>5</v>
      </c>
      <c r="EF9" s="293">
        <f t="shared" si="50"/>
        <v>5</v>
      </c>
      <c r="EG9" s="292">
        <f t="shared" si="51"/>
        <v>5</v>
      </c>
      <c r="EH9" s="293">
        <f t="shared" si="52"/>
        <v>5</v>
      </c>
      <c r="EI9" s="292">
        <f t="shared" si="53"/>
        <v>5</v>
      </c>
      <c r="EJ9" s="293">
        <f t="shared" si="54"/>
        <v>5</v>
      </c>
      <c r="EK9" s="292">
        <f t="shared" si="55"/>
        <v>5</v>
      </c>
      <c r="EL9" s="294">
        <f t="shared" si="56"/>
        <v>5</v>
      </c>
    </row>
    <row r="10" spans="2:142" ht="30" customHeight="1">
      <c r="B10" s="66">
        <v>6</v>
      </c>
      <c r="C10" s="159">
        <v>45943</v>
      </c>
      <c r="D10" s="159" t="s">
        <v>116</v>
      </c>
      <c r="E10" s="159" t="s">
        <v>128</v>
      </c>
      <c r="F10" s="69" t="s">
        <v>74</v>
      </c>
      <c r="G10" s="69" t="s">
        <v>17</v>
      </c>
      <c r="H10" s="361" t="s">
        <v>349</v>
      </c>
      <c r="I10" s="355" t="s">
        <v>80</v>
      </c>
      <c r="J10" s="67" t="s">
        <v>85</v>
      </c>
      <c r="K10" s="68" t="s">
        <v>422</v>
      </c>
      <c r="L10" s="380">
        <v>5</v>
      </c>
      <c r="M10" s="381">
        <v>5</v>
      </c>
      <c r="N10" s="381">
        <v>5</v>
      </c>
      <c r="O10" s="381">
        <v>5</v>
      </c>
      <c r="P10" s="381">
        <v>5</v>
      </c>
      <c r="Q10" s="381">
        <v>5</v>
      </c>
      <c r="R10" s="380"/>
      <c r="S10" s="381"/>
      <c r="T10" s="381"/>
      <c r="U10" s="382"/>
      <c r="V10" s="380">
        <v>5</v>
      </c>
      <c r="W10" s="381">
        <v>5</v>
      </c>
      <c r="X10" s="381">
        <v>5</v>
      </c>
      <c r="Y10" s="381">
        <v>5</v>
      </c>
      <c r="Z10" s="382">
        <v>5</v>
      </c>
      <c r="AA10" s="380">
        <v>5</v>
      </c>
      <c r="AB10" s="382">
        <v>5</v>
      </c>
      <c r="AC10" s="380">
        <v>5</v>
      </c>
      <c r="AD10" s="381">
        <v>5</v>
      </c>
      <c r="AE10" s="381">
        <v>5</v>
      </c>
      <c r="AF10" s="381">
        <v>5</v>
      </c>
      <c r="AG10" s="381">
        <v>5</v>
      </c>
      <c r="AH10" s="381">
        <v>5</v>
      </c>
      <c r="AI10" s="380">
        <v>5</v>
      </c>
      <c r="AJ10" s="382" t="s">
        <v>18</v>
      </c>
      <c r="AK10" s="373">
        <v>5</v>
      </c>
      <c r="AL10" s="54"/>
      <c r="AM10" s="125" t="s">
        <v>27</v>
      </c>
      <c r="AN10" s="413" t="s">
        <v>455</v>
      </c>
      <c r="AO10" s="284">
        <f t="shared" si="0"/>
        <v>4.1428571428571432</v>
      </c>
      <c r="AP10" s="283">
        <f t="shared" si="0"/>
        <v>4</v>
      </c>
      <c r="AQ10" s="283">
        <f t="shared" si="0"/>
        <v>4.4285714285714288</v>
      </c>
      <c r="AR10" s="283">
        <f t="shared" si="0"/>
        <v>4</v>
      </c>
      <c r="AS10" s="283">
        <f t="shared" si="0"/>
        <v>4</v>
      </c>
      <c r="AT10" s="283">
        <f t="shared" si="0"/>
        <v>4.1428571428571432</v>
      </c>
      <c r="AU10" s="284">
        <f t="shared" si="0"/>
        <v>4.2</v>
      </c>
      <c r="AV10" s="283">
        <f t="shared" si="0"/>
        <v>4.25</v>
      </c>
      <c r="AW10" s="283">
        <f t="shared" si="0"/>
        <v>3.4</v>
      </c>
      <c r="AX10" s="285">
        <f t="shared" si="0"/>
        <v>3.4</v>
      </c>
      <c r="AY10" s="284">
        <f t="shared" si="1"/>
        <v>4.8571428571428568</v>
      </c>
      <c r="AZ10" s="283">
        <f t="shared" si="1"/>
        <v>4.7142857142857144</v>
      </c>
      <c r="BA10" s="283">
        <f t="shared" si="1"/>
        <v>4.8571428571428568</v>
      </c>
      <c r="BB10" s="283">
        <f t="shared" si="1"/>
        <v>4.1428571428571432</v>
      </c>
      <c r="BC10" s="285">
        <f t="shared" si="1"/>
        <v>3.7142857142857144</v>
      </c>
      <c r="BD10" s="284">
        <f t="shared" si="1"/>
        <v>4.4285714285714288</v>
      </c>
      <c r="BE10" s="285">
        <f t="shared" si="1"/>
        <v>4.833333333333333</v>
      </c>
      <c r="BF10" s="284">
        <f t="shared" si="1"/>
        <v>4.8571428571428568</v>
      </c>
      <c r="BG10" s="283">
        <f t="shared" si="1"/>
        <v>4.833333333333333</v>
      </c>
      <c r="BH10" s="283">
        <f t="shared" si="1"/>
        <v>4.1428571428571432</v>
      </c>
      <c r="BI10" s="283">
        <f t="shared" si="2"/>
        <v>4.1428571428571432</v>
      </c>
      <c r="BJ10" s="283">
        <f t="shared" si="2"/>
        <v>4.1428571428571432</v>
      </c>
      <c r="BK10" s="283">
        <f t="shared" si="2"/>
        <v>4.7142857142857144</v>
      </c>
      <c r="BL10" s="284">
        <f t="shared" si="2"/>
        <v>4</v>
      </c>
      <c r="BM10" s="287">
        <f t="shared" si="3"/>
        <v>5</v>
      </c>
      <c r="BN10" s="74">
        <f t="shared" si="35"/>
        <v>4.1190476190476186</v>
      </c>
      <c r="BO10" s="73">
        <f t="shared" si="36"/>
        <v>3.8125</v>
      </c>
      <c r="BP10" s="73">
        <f t="shared" si="37"/>
        <v>4.4571428571428573</v>
      </c>
      <c r="BQ10" s="73">
        <f t="shared" si="38"/>
        <v>4.6309523809523814</v>
      </c>
      <c r="BR10" s="73">
        <f t="shared" si="39"/>
        <v>4.4722222222222223</v>
      </c>
      <c r="BS10" s="73">
        <f t="shared" si="40"/>
        <v>4.5</v>
      </c>
      <c r="BT10" s="234">
        <f t="shared" si="41"/>
        <v>4.3319775132275131</v>
      </c>
      <c r="BU10" s="77">
        <f t="shared" si="4"/>
        <v>7</v>
      </c>
      <c r="BV10" s="54"/>
      <c r="BW10" s="74">
        <f t="shared" si="57"/>
        <v>4.5999999999999996</v>
      </c>
      <c r="BX10" s="73">
        <f t="shared" si="57"/>
        <v>4.4000000000000004</v>
      </c>
      <c r="BY10" s="73">
        <f t="shared" si="57"/>
        <v>4.4000000000000004</v>
      </c>
      <c r="BZ10" s="73">
        <f t="shared" si="57"/>
        <v>4</v>
      </c>
      <c r="CA10" s="73">
        <f t="shared" si="57"/>
        <v>4</v>
      </c>
      <c r="CB10" s="73">
        <f t="shared" si="57"/>
        <v>4.2</v>
      </c>
      <c r="CC10" s="85">
        <f t="shared" si="57"/>
        <v>5</v>
      </c>
      <c r="CD10" s="73">
        <f>+AVERAGEIFS(S$5:S$152,$J$5:$J$152,$AM10,$E$5:$E$152,"Muller")</f>
        <v>4.25</v>
      </c>
      <c r="CE10" s="73">
        <f t="shared" si="58"/>
        <v>4</v>
      </c>
      <c r="CF10" s="73">
        <f t="shared" si="58"/>
        <v>4</v>
      </c>
      <c r="CG10" s="86">
        <f t="shared" si="58"/>
        <v>4.8</v>
      </c>
      <c r="CH10" s="73">
        <f t="shared" si="58"/>
        <v>4.5999999999999996</v>
      </c>
      <c r="CI10" s="73">
        <f t="shared" si="58"/>
        <v>4.8</v>
      </c>
      <c r="CJ10" s="73">
        <f t="shared" si="58"/>
        <v>4.5999999999999996</v>
      </c>
      <c r="CK10" s="73">
        <f>+AVERAGEIFS(Z$5:Z$152,$J$5:$J$152,$AM10,$E$5:$E$152,"Muller")</f>
        <v>3.8</v>
      </c>
      <c r="CL10" s="73">
        <f t="shared" si="59"/>
        <v>4.8</v>
      </c>
      <c r="CM10" s="73">
        <f t="shared" si="59"/>
        <v>4.8</v>
      </c>
      <c r="CN10" s="73">
        <f t="shared" si="59"/>
        <v>4.8</v>
      </c>
      <c r="CO10" s="85">
        <f t="shared" si="59"/>
        <v>4.8</v>
      </c>
      <c r="CP10" s="86">
        <f t="shared" si="59"/>
        <v>3.8</v>
      </c>
      <c r="CQ10" s="73">
        <f t="shared" si="59"/>
        <v>4.5999999999999996</v>
      </c>
      <c r="CR10" s="73">
        <f>+AVERAGEIFS(AG$5:AG$152,$J$5:$J$152,$AM10,$E$5:$E$152,"Muller")</f>
        <v>4.5999999999999996</v>
      </c>
      <c r="CS10" s="73">
        <f>+AVERAGEIFS(AH$5:AH$152,$J$5:$J$152,$AM10,$E$5:$E$152,"Muller")</f>
        <v>4.5999999999999996</v>
      </c>
      <c r="CT10" s="73">
        <f>+AVERAGEIFS(AI$5:AI$152,$J$5:$J$152,$AM10,$E$5:$E$152,"Muller")</f>
        <v>4.4000000000000004</v>
      </c>
      <c r="CU10" s="287">
        <f t="shared" si="8"/>
        <v>5</v>
      </c>
      <c r="CV10" s="87">
        <f t="shared" si="9"/>
        <v>5</v>
      </c>
      <c r="CW10" s="60"/>
      <c r="CX10" s="74">
        <f t="shared" si="18"/>
        <v>5</v>
      </c>
      <c r="CY10" s="73">
        <f t="shared" si="18"/>
        <v>5</v>
      </c>
      <c r="CZ10" s="73">
        <f t="shared" si="18"/>
        <v>5</v>
      </c>
      <c r="DA10" s="73">
        <f t="shared" si="18"/>
        <v>5</v>
      </c>
      <c r="DB10" s="73">
        <f>+AVERAGEIFS(P$5:P$152,$J$5:$J$152,$AM10,$E$5:$E$152,"Home")</f>
        <v>4</v>
      </c>
      <c r="DC10" s="73">
        <f>+AVERAGEIFS(Q$5:Q$152,$J$5:$J$152,$AM10,$E$5:$E$152,"Home")</f>
        <v>4</v>
      </c>
      <c r="DD10" s="85">
        <f>+AVERAGEIFS(R$5:R$152,$J$5:$J$152,$AM10,$E$5:$E$152,"Home")</f>
        <v>1</v>
      </c>
      <c r="DE10" s="73"/>
      <c r="DF10" s="73">
        <f>+AVERAGEIFS(T$5:T$152,$J$5:$J$152,$AM10,$E$5:$E$152,"Home")</f>
        <v>1</v>
      </c>
      <c r="DG10" s="73">
        <f>+AVERAGEIFS(U$5:U$152,$J$5:$J$152,$AM10,$E$5:$E$152,"Home")</f>
        <v>1</v>
      </c>
      <c r="DH10" s="86">
        <f>+AVERAGEIFS(V$5:V$152,$J$5:$J$152,$AM10,$E$5:$E$152,"Home")</f>
        <v>5</v>
      </c>
      <c r="DI10" s="73">
        <f>+AVERAGEIFS(W$5:W$152,$J$5:$J$152,$AM10,$E$5:$E$152,"Home")</f>
        <v>5</v>
      </c>
      <c r="DJ10" s="73">
        <f t="shared" si="20"/>
        <v>5</v>
      </c>
      <c r="DK10" s="73">
        <f t="shared" si="20"/>
        <v>3</v>
      </c>
      <c r="DL10" s="73">
        <f t="shared" si="20"/>
        <v>3.5</v>
      </c>
      <c r="DM10" s="73">
        <f t="shared" si="20"/>
        <v>3.5</v>
      </c>
      <c r="DN10" s="73">
        <f t="shared" si="20"/>
        <v>5</v>
      </c>
      <c r="DO10" s="73">
        <f t="shared" si="20"/>
        <v>5</v>
      </c>
      <c r="DP10" s="85">
        <f t="shared" si="20"/>
        <v>5</v>
      </c>
      <c r="DQ10" s="86">
        <f t="shared" si="20"/>
        <v>5</v>
      </c>
      <c r="DR10" s="73">
        <f t="shared" si="20"/>
        <v>3</v>
      </c>
      <c r="DS10" s="73">
        <f t="shared" si="20"/>
        <v>3</v>
      </c>
      <c r="DT10" s="73">
        <f t="shared" si="20"/>
        <v>5</v>
      </c>
      <c r="DU10" s="73">
        <f t="shared" si="20"/>
        <v>2</v>
      </c>
      <c r="DV10" s="287">
        <f>+AVERAGEIFS(AK$5:AK$152,$J$5:$J$152,$AM10,$E$5:$E$152,"Home")</f>
        <v>5</v>
      </c>
      <c r="DW10" s="87">
        <f t="shared" si="10"/>
        <v>2</v>
      </c>
      <c r="DX10" s="51"/>
      <c r="DY10" s="292">
        <f t="shared" si="43"/>
        <v>4.2666666666666666</v>
      </c>
      <c r="DZ10" s="293">
        <f t="shared" si="44"/>
        <v>4.666666666666667</v>
      </c>
      <c r="EA10" s="292">
        <f t="shared" si="45"/>
        <v>4.3125</v>
      </c>
      <c r="EB10" s="293">
        <f t="shared" si="46"/>
        <v>1</v>
      </c>
      <c r="EC10" s="292">
        <f t="shared" si="47"/>
        <v>4.5199999999999996</v>
      </c>
      <c r="ED10" s="293">
        <f t="shared" si="48"/>
        <v>4.3</v>
      </c>
      <c r="EE10" s="292">
        <f t="shared" si="49"/>
        <v>4.8</v>
      </c>
      <c r="EF10" s="293">
        <f t="shared" si="50"/>
        <v>4.25</v>
      </c>
      <c r="EG10" s="292">
        <f t="shared" si="51"/>
        <v>4.5333333333333341</v>
      </c>
      <c r="EH10" s="293">
        <f t="shared" si="52"/>
        <v>4.333333333333333</v>
      </c>
      <c r="EI10" s="292">
        <f t="shared" si="53"/>
        <v>4.4000000000000004</v>
      </c>
      <c r="EJ10" s="293">
        <f t="shared" si="54"/>
        <v>2</v>
      </c>
      <c r="EK10" s="292">
        <f t="shared" si="55"/>
        <v>4.4720833333333339</v>
      </c>
      <c r="EL10" s="294">
        <f t="shared" si="56"/>
        <v>3.4250000000000003</v>
      </c>
    </row>
    <row r="11" spans="2:142" ht="30" customHeight="1">
      <c r="B11" s="66">
        <v>7</v>
      </c>
      <c r="C11" s="159">
        <v>45943</v>
      </c>
      <c r="D11" s="159" t="s">
        <v>116</v>
      </c>
      <c r="E11" s="159" t="s">
        <v>127</v>
      </c>
      <c r="F11" s="69" t="s">
        <v>74</v>
      </c>
      <c r="G11" s="69" t="s">
        <v>18</v>
      </c>
      <c r="H11" s="361" t="s">
        <v>304</v>
      </c>
      <c r="I11" s="355" t="s">
        <v>80</v>
      </c>
      <c r="J11" s="67" t="s">
        <v>22</v>
      </c>
      <c r="K11" s="68" t="s">
        <v>159</v>
      </c>
      <c r="L11" s="380">
        <v>5</v>
      </c>
      <c r="M11" s="381">
        <v>5</v>
      </c>
      <c r="N11" s="381">
        <v>5</v>
      </c>
      <c r="O11" s="381">
        <v>4</v>
      </c>
      <c r="P11" s="381">
        <v>2</v>
      </c>
      <c r="Q11" s="381">
        <v>3</v>
      </c>
      <c r="R11" s="380">
        <v>5</v>
      </c>
      <c r="S11" s="381">
        <v>4</v>
      </c>
      <c r="T11" s="381">
        <v>4</v>
      </c>
      <c r="U11" s="382">
        <v>4</v>
      </c>
      <c r="V11" s="380">
        <v>5</v>
      </c>
      <c r="W11" s="381">
        <v>3</v>
      </c>
      <c r="X11" s="381">
        <v>3</v>
      </c>
      <c r="Y11" s="381">
        <v>4</v>
      </c>
      <c r="Z11" s="382">
        <v>5</v>
      </c>
      <c r="AA11" s="380">
        <v>3</v>
      </c>
      <c r="AB11" s="382">
        <v>4</v>
      </c>
      <c r="AC11" s="380">
        <v>5</v>
      </c>
      <c r="AD11" s="381">
        <v>4</v>
      </c>
      <c r="AE11" s="381">
        <v>3</v>
      </c>
      <c r="AF11" s="381">
        <v>5</v>
      </c>
      <c r="AG11" s="381">
        <v>3</v>
      </c>
      <c r="AH11" s="381">
        <v>4</v>
      </c>
      <c r="AI11" s="380">
        <v>4</v>
      </c>
      <c r="AJ11" s="382" t="s">
        <v>95</v>
      </c>
      <c r="AK11" s="373"/>
      <c r="AL11" s="54"/>
      <c r="AM11" s="401" t="s">
        <v>431</v>
      </c>
      <c r="AN11" s="413" t="s">
        <v>455</v>
      </c>
      <c r="AO11" s="284">
        <f t="shared" si="0"/>
        <v>4</v>
      </c>
      <c r="AP11" s="283">
        <f t="shared" si="0"/>
        <v>2</v>
      </c>
      <c r="AQ11" s="283">
        <f t="shared" si="0"/>
        <v>2</v>
      </c>
      <c r="AR11" s="283">
        <f t="shared" si="0"/>
        <v>2</v>
      </c>
      <c r="AS11" s="283">
        <f t="shared" si="0"/>
        <v>2</v>
      </c>
      <c r="AT11" s="283">
        <f t="shared" si="0"/>
        <v>3</v>
      </c>
      <c r="AU11" s="284">
        <f t="shared" si="0"/>
        <v>5</v>
      </c>
      <c r="AV11" s="283">
        <f t="shared" si="0"/>
        <v>4</v>
      </c>
      <c r="AW11" s="283">
        <f t="shared" si="0"/>
        <v>5</v>
      </c>
      <c r="AX11" s="285">
        <f t="shared" si="0"/>
        <v>5</v>
      </c>
      <c r="AY11" s="284">
        <f t="shared" si="1"/>
        <v>4</v>
      </c>
      <c r="AZ11" s="283">
        <f t="shared" si="1"/>
        <v>5</v>
      </c>
      <c r="BA11" s="283">
        <f t="shared" si="1"/>
        <v>5</v>
      </c>
      <c r="BB11" s="283">
        <f t="shared" si="1"/>
        <v>5</v>
      </c>
      <c r="BC11" s="285">
        <f t="shared" si="1"/>
        <v>4</v>
      </c>
      <c r="BD11" s="284">
        <f t="shared" si="1"/>
        <v>4</v>
      </c>
      <c r="BE11" s="285">
        <f t="shared" si="1"/>
        <v>3</v>
      </c>
      <c r="BF11" s="284">
        <f t="shared" si="1"/>
        <v>5</v>
      </c>
      <c r="BG11" s="283">
        <f t="shared" si="1"/>
        <v>5</v>
      </c>
      <c r="BH11" s="283">
        <f t="shared" si="1"/>
        <v>4</v>
      </c>
      <c r="BI11" s="283">
        <f t="shared" si="2"/>
        <v>5</v>
      </c>
      <c r="BJ11" s="283">
        <f t="shared" si="2"/>
        <v>4</v>
      </c>
      <c r="BK11" s="283">
        <f t="shared" si="2"/>
        <v>5</v>
      </c>
      <c r="BL11" s="284">
        <f t="shared" si="2"/>
        <v>5</v>
      </c>
      <c r="BM11" s="287">
        <f t="shared" si="3"/>
        <v>5</v>
      </c>
      <c r="BN11" s="74">
        <f t="shared" si="35"/>
        <v>2.5</v>
      </c>
      <c r="BO11" s="73">
        <f t="shared" si="36"/>
        <v>4.75</v>
      </c>
      <c r="BP11" s="73">
        <f t="shared" si="37"/>
        <v>4.5999999999999996</v>
      </c>
      <c r="BQ11" s="73">
        <f t="shared" si="38"/>
        <v>3.5</v>
      </c>
      <c r="BR11" s="73">
        <f t="shared" si="39"/>
        <v>4.666666666666667</v>
      </c>
      <c r="BS11" s="73">
        <f t="shared" si="40"/>
        <v>5</v>
      </c>
      <c r="BT11" s="234">
        <f t="shared" si="41"/>
        <v>4.1694444444444443</v>
      </c>
      <c r="BU11" s="77">
        <f t="shared" si="4"/>
        <v>1</v>
      </c>
      <c r="BV11" s="54"/>
      <c r="BW11" s="74">
        <f t="shared" si="57"/>
        <v>4</v>
      </c>
      <c r="BX11" s="73">
        <f t="shared" si="57"/>
        <v>2</v>
      </c>
      <c r="BY11" s="73">
        <f t="shared" si="57"/>
        <v>2</v>
      </c>
      <c r="BZ11" s="73">
        <f t="shared" si="57"/>
        <v>2</v>
      </c>
      <c r="CA11" s="73">
        <f t="shared" si="57"/>
        <v>2</v>
      </c>
      <c r="CB11" s="73">
        <f t="shared" si="57"/>
        <v>3</v>
      </c>
      <c r="CC11" s="85">
        <f t="shared" si="57"/>
        <v>5</v>
      </c>
      <c r="CD11" s="73">
        <f>+AVERAGEIFS(S$5:S$152,$J$5:$J$152,$AM11,$E$5:$E$152,"Muller")</f>
        <v>4</v>
      </c>
      <c r="CE11" s="73">
        <f t="shared" si="58"/>
        <v>5</v>
      </c>
      <c r="CF11" s="73">
        <f t="shared" si="58"/>
        <v>5</v>
      </c>
      <c r="CG11" s="86">
        <f t="shared" si="58"/>
        <v>4</v>
      </c>
      <c r="CH11" s="73">
        <f t="shared" si="58"/>
        <v>5</v>
      </c>
      <c r="CI11" s="73">
        <f t="shared" si="58"/>
        <v>5</v>
      </c>
      <c r="CJ11" s="73">
        <f t="shared" si="58"/>
        <v>5</v>
      </c>
      <c r="CK11" s="73">
        <f>+AVERAGEIFS(Z$5:Z$152,$J$5:$J$152,$AM11,$E$5:$E$152,"Muller")</f>
        <v>4</v>
      </c>
      <c r="CL11" s="73">
        <f t="shared" si="59"/>
        <v>4</v>
      </c>
      <c r="CM11" s="73">
        <f t="shared" si="59"/>
        <v>3</v>
      </c>
      <c r="CN11" s="73">
        <f t="shared" si="59"/>
        <v>5</v>
      </c>
      <c r="CO11" s="85">
        <f t="shared" si="59"/>
        <v>5</v>
      </c>
      <c r="CP11" s="86">
        <f t="shared" si="59"/>
        <v>4</v>
      </c>
      <c r="CQ11" s="73">
        <f t="shared" si="59"/>
        <v>5</v>
      </c>
      <c r="CR11" s="73">
        <f>+AVERAGEIFS(AG$5:AG$152,$J$5:$J$152,$AM11,$E$5:$E$152,"Muller")</f>
        <v>4</v>
      </c>
      <c r="CS11" s="73">
        <f>+AVERAGEIFS(AH$5:AH$152,$J$5:$J$152,$AM11,$E$5:$E$152,"Muller")</f>
        <v>5</v>
      </c>
      <c r="CT11" s="73">
        <f>+AVERAGEIFS(AI$5:AI$152,$J$5:$J$152,$AM11,$E$5:$E$152,"Muller")</f>
        <v>5</v>
      </c>
      <c r="CU11" s="287">
        <f t="shared" si="8"/>
        <v>5</v>
      </c>
      <c r="CV11" s="87">
        <f t="shared" si="9"/>
        <v>1</v>
      </c>
      <c r="CW11" s="60"/>
      <c r="CX11" s="74"/>
      <c r="CY11" s="73"/>
      <c r="CZ11" s="73"/>
      <c r="DA11" s="73"/>
      <c r="DB11" s="73"/>
      <c r="DC11" s="73"/>
      <c r="DD11" s="85"/>
      <c r="DE11" s="73"/>
      <c r="DF11" s="73"/>
      <c r="DG11" s="73"/>
      <c r="DH11" s="86"/>
      <c r="DI11" s="73"/>
      <c r="DJ11" s="73"/>
      <c r="DK11" s="73"/>
      <c r="DL11" s="73"/>
      <c r="DM11" s="73"/>
      <c r="DN11" s="73"/>
      <c r="DO11" s="73"/>
      <c r="DP11" s="85"/>
      <c r="DQ11" s="86"/>
      <c r="DR11" s="73"/>
      <c r="DS11" s="73"/>
      <c r="DT11" s="73"/>
      <c r="DU11" s="73"/>
      <c r="DV11" s="287"/>
      <c r="DW11" s="87">
        <f t="shared" si="10"/>
        <v>0</v>
      </c>
      <c r="DX11" s="51"/>
      <c r="DY11" s="292">
        <f t="shared" si="43"/>
        <v>2.5</v>
      </c>
      <c r="DZ11" s="293"/>
      <c r="EA11" s="292">
        <f t="shared" si="45"/>
        <v>4.75</v>
      </c>
      <c r="EB11" s="293"/>
      <c r="EC11" s="292">
        <f t="shared" si="47"/>
        <v>4.5999999999999996</v>
      </c>
      <c r="ED11" s="293"/>
      <c r="EE11" s="292">
        <f t="shared" si="49"/>
        <v>3.5</v>
      </c>
      <c r="EF11" s="293"/>
      <c r="EG11" s="292">
        <f t="shared" si="51"/>
        <v>4.666666666666667</v>
      </c>
      <c r="EH11" s="293"/>
      <c r="EI11" s="292">
        <f t="shared" si="53"/>
        <v>5</v>
      </c>
      <c r="EJ11" s="293"/>
      <c r="EK11" s="292">
        <f t="shared" si="55"/>
        <v>4.1694444444444443</v>
      </c>
      <c r="EL11" s="294"/>
    </row>
    <row r="12" spans="2:142" ht="30" customHeight="1">
      <c r="B12" s="66">
        <v>8</v>
      </c>
      <c r="C12" s="159">
        <v>45943</v>
      </c>
      <c r="D12" s="159" t="s">
        <v>116</v>
      </c>
      <c r="E12" s="159" t="s">
        <v>127</v>
      </c>
      <c r="F12" s="69" t="s">
        <v>74</v>
      </c>
      <c r="G12" s="69" t="s">
        <v>18</v>
      </c>
      <c r="H12" s="361" t="s">
        <v>304</v>
      </c>
      <c r="I12" s="355" t="s">
        <v>80</v>
      </c>
      <c r="J12" s="67" t="s">
        <v>21</v>
      </c>
      <c r="K12" s="68" t="s">
        <v>423</v>
      </c>
      <c r="L12" s="380">
        <v>5</v>
      </c>
      <c r="M12" s="381"/>
      <c r="N12" s="381">
        <v>4</v>
      </c>
      <c r="O12" s="381">
        <v>3</v>
      </c>
      <c r="P12" s="381">
        <v>1</v>
      </c>
      <c r="Q12" s="381">
        <v>2</v>
      </c>
      <c r="R12" s="380">
        <v>3</v>
      </c>
      <c r="S12" s="381">
        <v>4</v>
      </c>
      <c r="T12" s="381">
        <v>3</v>
      </c>
      <c r="U12" s="382">
        <v>3</v>
      </c>
      <c r="V12" s="380">
        <v>5</v>
      </c>
      <c r="W12" s="381">
        <v>5</v>
      </c>
      <c r="X12" s="381">
        <v>5</v>
      </c>
      <c r="Y12" s="381">
        <v>5</v>
      </c>
      <c r="Z12" s="382">
        <v>4</v>
      </c>
      <c r="AA12" s="380">
        <v>4</v>
      </c>
      <c r="AB12" s="382">
        <v>4</v>
      </c>
      <c r="AC12" s="380">
        <v>5</v>
      </c>
      <c r="AD12" s="381">
        <v>5</v>
      </c>
      <c r="AE12" s="381">
        <v>3</v>
      </c>
      <c r="AF12" s="381">
        <v>5</v>
      </c>
      <c r="AG12" s="381">
        <v>3</v>
      </c>
      <c r="AH12" s="381">
        <v>5</v>
      </c>
      <c r="AI12" s="380">
        <v>4</v>
      </c>
      <c r="AJ12" s="382" t="s">
        <v>18</v>
      </c>
      <c r="AK12" s="373">
        <v>5</v>
      </c>
      <c r="AL12" s="54"/>
      <c r="AM12" s="125" t="s">
        <v>36</v>
      </c>
      <c r="AN12" s="413" t="s">
        <v>454</v>
      </c>
      <c r="AO12" s="284">
        <f t="shared" si="0"/>
        <v>5</v>
      </c>
      <c r="AP12" s="283">
        <f t="shared" si="0"/>
        <v>5</v>
      </c>
      <c r="AQ12" s="283">
        <f t="shared" si="0"/>
        <v>5</v>
      </c>
      <c r="AR12" s="283">
        <f t="shared" si="0"/>
        <v>5</v>
      </c>
      <c r="AS12" s="283">
        <f t="shared" si="0"/>
        <v>5</v>
      </c>
      <c r="AT12" s="283">
        <f t="shared" si="0"/>
        <v>4.5</v>
      </c>
      <c r="AU12" s="284">
        <f t="shared" si="0"/>
        <v>5</v>
      </c>
      <c r="AV12" s="283">
        <f t="shared" si="0"/>
        <v>5</v>
      </c>
      <c r="AW12" s="283">
        <f t="shared" si="0"/>
        <v>4.5</v>
      </c>
      <c r="AX12" s="285">
        <f t="shared" si="0"/>
        <v>4.5</v>
      </c>
      <c r="AY12" s="284">
        <f t="shared" si="1"/>
        <v>5</v>
      </c>
      <c r="AZ12" s="283">
        <f t="shared" si="1"/>
        <v>5</v>
      </c>
      <c r="BA12" s="283">
        <f t="shared" si="1"/>
        <v>5</v>
      </c>
      <c r="BB12" s="283">
        <f t="shared" si="1"/>
        <v>5</v>
      </c>
      <c r="BC12" s="285">
        <f t="shared" si="1"/>
        <v>5</v>
      </c>
      <c r="BD12" s="284">
        <f t="shared" si="1"/>
        <v>5</v>
      </c>
      <c r="BE12" s="285">
        <f t="shared" si="1"/>
        <v>5</v>
      </c>
      <c r="BF12" s="284">
        <f t="shared" si="1"/>
        <v>5</v>
      </c>
      <c r="BG12" s="283">
        <f t="shared" si="1"/>
        <v>5</v>
      </c>
      <c r="BH12" s="283">
        <f t="shared" si="1"/>
        <v>5</v>
      </c>
      <c r="BI12" s="283">
        <f t="shared" si="2"/>
        <v>5</v>
      </c>
      <c r="BJ12" s="283">
        <f t="shared" si="2"/>
        <v>5</v>
      </c>
      <c r="BK12" s="283">
        <f t="shared" si="2"/>
        <v>5</v>
      </c>
      <c r="BL12" s="284">
        <f t="shared" si="2"/>
        <v>5</v>
      </c>
      <c r="BM12" s="287">
        <f t="shared" si="3"/>
        <v>5</v>
      </c>
      <c r="BN12" s="74">
        <f t="shared" si="35"/>
        <v>4.916666666666667</v>
      </c>
      <c r="BO12" s="73">
        <f t="shared" si="36"/>
        <v>4.75</v>
      </c>
      <c r="BP12" s="73">
        <f t="shared" si="37"/>
        <v>5</v>
      </c>
      <c r="BQ12" s="73">
        <f t="shared" si="38"/>
        <v>5</v>
      </c>
      <c r="BR12" s="73">
        <f t="shared" si="39"/>
        <v>5</v>
      </c>
      <c r="BS12" s="73">
        <f t="shared" si="40"/>
        <v>5</v>
      </c>
      <c r="BT12" s="234">
        <f t="shared" si="41"/>
        <v>4.9444444444444446</v>
      </c>
      <c r="BU12" s="77">
        <f t="shared" si="4"/>
        <v>2</v>
      </c>
      <c r="BV12" s="54"/>
      <c r="BW12" s="74"/>
      <c r="BX12" s="73"/>
      <c r="BY12" s="73"/>
      <c r="BZ12" s="73"/>
      <c r="CA12" s="73"/>
      <c r="CB12" s="73"/>
      <c r="CC12" s="85"/>
      <c r="CD12" s="73"/>
      <c r="CE12" s="73"/>
      <c r="CF12" s="73"/>
      <c r="CG12" s="86"/>
      <c r="CH12" s="73"/>
      <c r="CI12" s="73"/>
      <c r="CJ12" s="73"/>
      <c r="CK12" s="73"/>
      <c r="CL12" s="73"/>
      <c r="CM12" s="73"/>
      <c r="CN12" s="73"/>
      <c r="CO12" s="85"/>
      <c r="CP12" s="86"/>
      <c r="CQ12" s="73"/>
      <c r="CR12" s="73"/>
      <c r="CS12" s="73"/>
      <c r="CT12" s="73"/>
      <c r="CU12" s="287"/>
      <c r="CV12" s="87">
        <f t="shared" si="9"/>
        <v>0</v>
      </c>
      <c r="CW12" s="60"/>
      <c r="CX12" s="74">
        <f>+AVERAGEIFS(L$5:L$138,$J$5:$J$138,$AM12,$E$5:$E$138,"Home")</f>
        <v>5</v>
      </c>
      <c r="CY12" s="73">
        <f>+AVERAGEIFS(M$5:M$138,$J$5:$J$138,$AM12,$E$5:$E$138,"Home")</f>
        <v>5</v>
      </c>
      <c r="CZ12" s="73">
        <f>+AVERAGEIFS(N$5:N$138,$J$5:$J$138,$AM12,$E$5:$E$138,"Home")</f>
        <v>5</v>
      </c>
      <c r="DA12" s="73">
        <f>+AVERAGEIFS(O$5:O$138,$J$5:$J$138,$AM12,$E$5:$E$138,"Home")</f>
        <v>5</v>
      </c>
      <c r="DB12" s="73">
        <f t="shared" ref="DB12:DU12" si="60">+AVERAGEIFS(P$5:P$152,$J$5:$J$152,$AM12,$E$5:$E$152,"Home")</f>
        <v>5</v>
      </c>
      <c r="DC12" s="73">
        <f t="shared" si="60"/>
        <v>4.5</v>
      </c>
      <c r="DD12" s="85">
        <f t="shared" si="60"/>
        <v>5</v>
      </c>
      <c r="DE12" s="73">
        <f t="shared" si="60"/>
        <v>5</v>
      </c>
      <c r="DF12" s="73">
        <f t="shared" si="60"/>
        <v>4.5</v>
      </c>
      <c r="DG12" s="73">
        <f t="shared" si="60"/>
        <v>4.5</v>
      </c>
      <c r="DH12" s="86">
        <f t="shared" si="60"/>
        <v>5</v>
      </c>
      <c r="DI12" s="73">
        <f t="shared" si="60"/>
        <v>5</v>
      </c>
      <c r="DJ12" s="73">
        <f t="shared" si="60"/>
        <v>5</v>
      </c>
      <c r="DK12" s="73">
        <f t="shared" si="60"/>
        <v>5</v>
      </c>
      <c r="DL12" s="73">
        <f t="shared" si="60"/>
        <v>5</v>
      </c>
      <c r="DM12" s="73">
        <f t="shared" si="60"/>
        <v>5</v>
      </c>
      <c r="DN12" s="73">
        <f t="shared" si="60"/>
        <v>5</v>
      </c>
      <c r="DO12" s="73">
        <f t="shared" si="60"/>
        <v>5</v>
      </c>
      <c r="DP12" s="85">
        <f t="shared" si="60"/>
        <v>5</v>
      </c>
      <c r="DQ12" s="86">
        <f t="shared" si="60"/>
        <v>5</v>
      </c>
      <c r="DR12" s="73">
        <f t="shared" si="60"/>
        <v>5</v>
      </c>
      <c r="DS12" s="73">
        <f t="shared" si="60"/>
        <v>5</v>
      </c>
      <c r="DT12" s="73">
        <f t="shared" si="60"/>
        <v>5</v>
      </c>
      <c r="DU12" s="73">
        <f t="shared" si="60"/>
        <v>5</v>
      </c>
      <c r="DV12" s="287">
        <f t="shared" ref="DV12:DV17" si="61">+AVERAGEIFS(AK$5:AK$152,$J$5:$J$152,$AM12,$E$5:$E$152,"Home")</f>
        <v>5</v>
      </c>
      <c r="DW12" s="87">
        <f t="shared" si="10"/>
        <v>2</v>
      </c>
      <c r="DX12" s="51"/>
      <c r="DY12" s="292"/>
      <c r="DZ12" s="293">
        <f t="shared" si="44"/>
        <v>4.916666666666667</v>
      </c>
      <c r="EA12" s="292"/>
      <c r="EB12" s="293">
        <f t="shared" si="46"/>
        <v>4.75</v>
      </c>
      <c r="EC12" s="292"/>
      <c r="ED12" s="293">
        <f t="shared" si="48"/>
        <v>5</v>
      </c>
      <c r="EE12" s="292"/>
      <c r="EF12" s="293">
        <f t="shared" si="50"/>
        <v>5</v>
      </c>
      <c r="EG12" s="292"/>
      <c r="EH12" s="293">
        <f t="shared" si="52"/>
        <v>5</v>
      </c>
      <c r="EI12" s="292"/>
      <c r="EJ12" s="293">
        <f t="shared" si="54"/>
        <v>5</v>
      </c>
      <c r="EK12" s="292"/>
      <c r="EL12" s="294">
        <f t="shared" si="56"/>
        <v>4.9444444444444446</v>
      </c>
    </row>
    <row r="13" spans="2:142" ht="30" customHeight="1">
      <c r="B13" s="66">
        <v>9</v>
      </c>
      <c r="C13" s="159">
        <v>45943</v>
      </c>
      <c r="D13" s="159" t="s">
        <v>116</v>
      </c>
      <c r="E13" s="159" t="s">
        <v>128</v>
      </c>
      <c r="F13" s="69" t="s">
        <v>74</v>
      </c>
      <c r="G13" s="69" t="s">
        <v>17</v>
      </c>
      <c r="H13" s="361" t="s">
        <v>304</v>
      </c>
      <c r="I13" s="69" t="s">
        <v>79</v>
      </c>
      <c r="J13" s="67" t="s">
        <v>25</v>
      </c>
      <c r="K13" s="68" t="s">
        <v>169</v>
      </c>
      <c r="L13" s="380">
        <v>1</v>
      </c>
      <c r="M13" s="381">
        <v>1</v>
      </c>
      <c r="N13" s="381">
        <v>1</v>
      </c>
      <c r="O13" s="381">
        <v>1</v>
      </c>
      <c r="P13" s="381">
        <v>1</v>
      </c>
      <c r="Q13" s="381">
        <v>1</v>
      </c>
      <c r="R13" s="380">
        <v>1</v>
      </c>
      <c r="S13" s="381">
        <v>1</v>
      </c>
      <c r="T13" s="381">
        <v>1</v>
      </c>
      <c r="U13" s="382">
        <v>1</v>
      </c>
      <c r="V13" s="380">
        <v>1</v>
      </c>
      <c r="W13" s="381">
        <v>1</v>
      </c>
      <c r="X13" s="381">
        <v>1</v>
      </c>
      <c r="Y13" s="381">
        <v>1</v>
      </c>
      <c r="Z13" s="382">
        <v>1</v>
      </c>
      <c r="AA13" s="380">
        <v>1</v>
      </c>
      <c r="AB13" s="382">
        <v>1</v>
      </c>
      <c r="AC13" s="380">
        <v>1</v>
      </c>
      <c r="AD13" s="381">
        <v>1</v>
      </c>
      <c r="AE13" s="381">
        <v>1</v>
      </c>
      <c r="AF13" s="381">
        <v>1</v>
      </c>
      <c r="AG13" s="381">
        <v>1</v>
      </c>
      <c r="AH13" s="381">
        <v>1</v>
      </c>
      <c r="AI13" s="380">
        <v>1</v>
      </c>
      <c r="AJ13" s="382" t="s">
        <v>17</v>
      </c>
      <c r="AK13" s="373">
        <v>1</v>
      </c>
      <c r="AL13" s="54"/>
      <c r="AM13" s="125" t="s">
        <v>38</v>
      </c>
      <c r="AN13" s="413" t="s">
        <v>456</v>
      </c>
      <c r="AO13" s="284">
        <f t="shared" ref="AO13:BA17" si="62">+AVERAGEIF($J$5:$J$152,$AM13,L$5:L$152)</f>
        <v>5</v>
      </c>
      <c r="AP13" s="283">
        <f t="shared" si="62"/>
        <v>4</v>
      </c>
      <c r="AQ13" s="283">
        <f t="shared" si="62"/>
        <v>3</v>
      </c>
      <c r="AR13" s="283">
        <f t="shared" si="62"/>
        <v>3</v>
      </c>
      <c r="AS13" s="283">
        <f t="shared" si="62"/>
        <v>3</v>
      </c>
      <c r="AT13" s="283">
        <f t="shared" si="62"/>
        <v>3.5</v>
      </c>
      <c r="AU13" s="284">
        <f t="shared" si="62"/>
        <v>4.5</v>
      </c>
      <c r="AV13" s="283">
        <f t="shared" si="62"/>
        <v>5</v>
      </c>
      <c r="AW13" s="283">
        <f t="shared" si="62"/>
        <v>3</v>
      </c>
      <c r="AX13" s="285">
        <f t="shared" si="62"/>
        <v>4</v>
      </c>
      <c r="AY13" s="284">
        <f t="shared" si="62"/>
        <v>5</v>
      </c>
      <c r="AZ13" s="283">
        <f t="shared" si="62"/>
        <v>5</v>
      </c>
      <c r="BA13" s="283">
        <f t="shared" si="62"/>
        <v>5</v>
      </c>
      <c r="BB13" s="283"/>
      <c r="BC13" s="285">
        <f t="shared" ref="BC13:BL17" si="63">+AVERAGEIF($J$5:$J$152,$AM13,Z$5:Z$152)</f>
        <v>3</v>
      </c>
      <c r="BD13" s="284">
        <f t="shared" si="63"/>
        <v>3.5</v>
      </c>
      <c r="BE13" s="285">
        <f t="shared" si="63"/>
        <v>3.5</v>
      </c>
      <c r="BF13" s="284">
        <f t="shared" si="63"/>
        <v>4.5</v>
      </c>
      <c r="BG13" s="283">
        <f t="shared" si="63"/>
        <v>2.5</v>
      </c>
      <c r="BH13" s="283">
        <f t="shared" si="63"/>
        <v>3.5</v>
      </c>
      <c r="BI13" s="283">
        <f t="shared" si="63"/>
        <v>5</v>
      </c>
      <c r="BJ13" s="283">
        <f t="shared" si="63"/>
        <v>2.5</v>
      </c>
      <c r="BK13" s="283">
        <f t="shared" si="63"/>
        <v>4</v>
      </c>
      <c r="BL13" s="284">
        <f t="shared" si="63"/>
        <v>4</v>
      </c>
      <c r="BM13" s="287"/>
      <c r="BN13" s="74">
        <f t="shared" si="35"/>
        <v>3.5833333333333335</v>
      </c>
      <c r="BO13" s="73">
        <f t="shared" si="36"/>
        <v>4.125</v>
      </c>
      <c r="BP13" s="73">
        <f t="shared" si="37"/>
        <v>4.5</v>
      </c>
      <c r="BQ13" s="73">
        <f t="shared" si="38"/>
        <v>3.5</v>
      </c>
      <c r="BR13" s="73">
        <f t="shared" si="39"/>
        <v>3.6666666666666665</v>
      </c>
      <c r="BS13" s="73">
        <f t="shared" si="40"/>
        <v>4</v>
      </c>
      <c r="BT13" s="234">
        <f t="shared" si="41"/>
        <v>3.8958333333333335</v>
      </c>
      <c r="BU13" s="77">
        <f t="shared" si="4"/>
        <v>2</v>
      </c>
      <c r="BV13" s="54"/>
      <c r="BW13" s="74"/>
      <c r="BX13" s="73"/>
      <c r="BY13" s="73"/>
      <c r="BZ13" s="73"/>
      <c r="CA13" s="73"/>
      <c r="CB13" s="73"/>
      <c r="CC13" s="85"/>
      <c r="CD13" s="73"/>
      <c r="CE13" s="73"/>
      <c r="CF13" s="73"/>
      <c r="CG13" s="86"/>
      <c r="CH13" s="73"/>
      <c r="CI13" s="73"/>
      <c r="CJ13" s="73"/>
      <c r="CK13" s="73"/>
      <c r="CL13" s="73"/>
      <c r="CM13" s="73"/>
      <c r="CN13" s="73"/>
      <c r="CO13" s="85"/>
      <c r="CP13" s="86"/>
      <c r="CQ13" s="73"/>
      <c r="CR13" s="73"/>
      <c r="CS13" s="73"/>
      <c r="CT13" s="73"/>
      <c r="CU13" s="287"/>
      <c r="CV13" s="87">
        <f t="shared" si="9"/>
        <v>0</v>
      </c>
      <c r="CW13" s="60"/>
      <c r="CX13" s="74"/>
      <c r="CY13" s="73"/>
      <c r="CZ13" s="73"/>
      <c r="DA13" s="73"/>
      <c r="DB13" s="73">
        <f t="shared" ref="DB13:DJ13" si="64">+AVERAGEIFS(P$5:P$152,$J$5:$J$152,$AM13,$E$5:$E$152,"Home")</f>
        <v>3</v>
      </c>
      <c r="DC13" s="73">
        <f t="shared" si="64"/>
        <v>3.5</v>
      </c>
      <c r="DD13" s="85">
        <f t="shared" si="64"/>
        <v>4.5</v>
      </c>
      <c r="DE13" s="73">
        <f t="shared" si="64"/>
        <v>5</v>
      </c>
      <c r="DF13" s="73">
        <f t="shared" si="64"/>
        <v>3</v>
      </c>
      <c r="DG13" s="73">
        <f t="shared" si="64"/>
        <v>4</v>
      </c>
      <c r="DH13" s="86">
        <f t="shared" si="64"/>
        <v>5</v>
      </c>
      <c r="DI13" s="73">
        <f t="shared" si="64"/>
        <v>5</v>
      </c>
      <c r="DJ13" s="73">
        <f t="shared" si="64"/>
        <v>5</v>
      </c>
      <c r="DK13" s="73"/>
      <c r="DL13" s="73">
        <f t="shared" ref="DL13:DU13" si="65">+AVERAGEIFS(Z$5:Z$152,$J$5:$J$152,$AM13,$E$5:$E$152,"Home")</f>
        <v>3</v>
      </c>
      <c r="DM13" s="73">
        <f t="shared" si="65"/>
        <v>3.5</v>
      </c>
      <c r="DN13" s="73">
        <f t="shared" si="65"/>
        <v>3.5</v>
      </c>
      <c r="DO13" s="73">
        <f t="shared" si="65"/>
        <v>4.5</v>
      </c>
      <c r="DP13" s="85">
        <f t="shared" si="65"/>
        <v>2.5</v>
      </c>
      <c r="DQ13" s="86">
        <f t="shared" si="65"/>
        <v>3.5</v>
      </c>
      <c r="DR13" s="73">
        <f t="shared" si="65"/>
        <v>5</v>
      </c>
      <c r="DS13" s="73">
        <f t="shared" si="65"/>
        <v>2.5</v>
      </c>
      <c r="DT13" s="73">
        <f t="shared" si="65"/>
        <v>4</v>
      </c>
      <c r="DU13" s="73">
        <f t="shared" si="65"/>
        <v>4</v>
      </c>
      <c r="DV13" s="287">
        <f t="shared" si="61"/>
        <v>5</v>
      </c>
      <c r="DW13" s="87">
        <f t="shared" si="10"/>
        <v>2</v>
      </c>
      <c r="DX13" s="51"/>
      <c r="DY13" s="292"/>
      <c r="DZ13" s="293">
        <f t="shared" si="44"/>
        <v>3.25</v>
      </c>
      <c r="EA13" s="292"/>
      <c r="EB13" s="293">
        <f t="shared" si="46"/>
        <v>4.125</v>
      </c>
      <c r="EC13" s="292"/>
      <c r="ED13" s="293">
        <f t="shared" si="48"/>
        <v>4.5</v>
      </c>
      <c r="EE13" s="292"/>
      <c r="EF13" s="293">
        <f t="shared" si="50"/>
        <v>3.5</v>
      </c>
      <c r="EG13" s="292"/>
      <c r="EH13" s="293">
        <f t="shared" si="52"/>
        <v>3.6666666666666665</v>
      </c>
      <c r="EI13" s="292"/>
      <c r="EJ13" s="293">
        <f t="shared" si="54"/>
        <v>4</v>
      </c>
      <c r="EK13" s="292"/>
      <c r="EL13" s="294">
        <f t="shared" si="56"/>
        <v>3.8402777777777781</v>
      </c>
    </row>
    <row r="14" spans="2:142" ht="30" customHeight="1">
      <c r="B14" s="66">
        <v>10</v>
      </c>
      <c r="C14" s="159"/>
      <c r="D14" s="159"/>
      <c r="E14" s="159"/>
      <c r="F14" s="69"/>
      <c r="G14" s="69"/>
      <c r="H14" s="361"/>
      <c r="I14" s="355"/>
      <c r="J14" s="67"/>
      <c r="K14" s="68"/>
      <c r="L14" s="380"/>
      <c r="M14" s="381"/>
      <c r="N14" s="381"/>
      <c r="O14" s="381"/>
      <c r="P14" s="381"/>
      <c r="Q14" s="381"/>
      <c r="R14" s="380"/>
      <c r="S14" s="381"/>
      <c r="T14" s="381"/>
      <c r="U14" s="382"/>
      <c r="V14" s="380"/>
      <c r="W14" s="381"/>
      <c r="X14" s="381"/>
      <c r="Y14" s="381"/>
      <c r="Z14" s="382"/>
      <c r="AA14" s="380"/>
      <c r="AB14" s="382"/>
      <c r="AC14" s="380"/>
      <c r="AD14" s="381"/>
      <c r="AE14" s="381"/>
      <c r="AF14" s="381"/>
      <c r="AG14" s="381"/>
      <c r="AH14" s="381"/>
      <c r="AI14" s="380"/>
      <c r="AJ14" s="382" t="s">
        <v>95</v>
      </c>
      <c r="AK14" s="373"/>
      <c r="AL14" s="54"/>
      <c r="AM14" s="125" t="s">
        <v>29</v>
      </c>
      <c r="AN14" s="413" t="s">
        <v>455</v>
      </c>
      <c r="AO14" s="284">
        <f t="shared" si="62"/>
        <v>3.6</v>
      </c>
      <c r="AP14" s="283">
        <f t="shared" si="62"/>
        <v>3.2</v>
      </c>
      <c r="AQ14" s="283">
        <f t="shared" si="62"/>
        <v>3.2</v>
      </c>
      <c r="AR14" s="283">
        <f t="shared" si="62"/>
        <v>3</v>
      </c>
      <c r="AS14" s="283">
        <f t="shared" si="62"/>
        <v>2.4</v>
      </c>
      <c r="AT14" s="283">
        <f t="shared" si="62"/>
        <v>1.8</v>
      </c>
      <c r="AU14" s="284">
        <f t="shared" si="62"/>
        <v>4.5999999999999996</v>
      </c>
      <c r="AV14" s="283">
        <f t="shared" si="62"/>
        <v>3.5</v>
      </c>
      <c r="AW14" s="283">
        <f t="shared" si="62"/>
        <v>3.6</v>
      </c>
      <c r="AX14" s="285">
        <f t="shared" si="62"/>
        <v>4.4000000000000004</v>
      </c>
      <c r="AY14" s="284">
        <f t="shared" si="62"/>
        <v>4.333333333333333</v>
      </c>
      <c r="AZ14" s="283">
        <f t="shared" si="62"/>
        <v>4.5</v>
      </c>
      <c r="BA14" s="283">
        <f t="shared" si="62"/>
        <v>4.75</v>
      </c>
      <c r="BB14" s="283">
        <f>+AVERAGEIF($J$5:$J$152,$AM14,Y$5:Y$152)</f>
        <v>5</v>
      </c>
      <c r="BC14" s="285">
        <f t="shared" si="63"/>
        <v>4</v>
      </c>
      <c r="BD14" s="284">
        <f t="shared" si="63"/>
        <v>4.75</v>
      </c>
      <c r="BE14" s="285">
        <f t="shared" si="63"/>
        <v>2.75</v>
      </c>
      <c r="BF14" s="284">
        <f t="shared" si="63"/>
        <v>4</v>
      </c>
      <c r="BG14" s="283">
        <f t="shared" si="63"/>
        <v>3.8</v>
      </c>
      <c r="BH14" s="283">
        <f t="shared" si="63"/>
        <v>3.2</v>
      </c>
      <c r="BI14" s="283">
        <f t="shared" si="63"/>
        <v>4</v>
      </c>
      <c r="BJ14" s="283">
        <f t="shared" si="63"/>
        <v>3.75</v>
      </c>
      <c r="BK14" s="283">
        <f t="shared" si="63"/>
        <v>4.75</v>
      </c>
      <c r="BL14" s="284">
        <f t="shared" si="63"/>
        <v>3.4</v>
      </c>
      <c r="BM14" s="287">
        <f>+AVERAGEIF($J$5:$J$138,$AM14,AK$5:AK$152)</f>
        <v>5</v>
      </c>
      <c r="BN14" s="74">
        <f t="shared" si="35"/>
        <v>2.8666666666666667</v>
      </c>
      <c r="BO14" s="73">
        <f t="shared" si="36"/>
        <v>4.0250000000000004</v>
      </c>
      <c r="BP14" s="73">
        <f t="shared" si="37"/>
        <v>4.5166666666666666</v>
      </c>
      <c r="BQ14" s="73">
        <f t="shared" si="38"/>
        <v>3.75</v>
      </c>
      <c r="BR14" s="73">
        <f t="shared" si="39"/>
        <v>3.9166666666666665</v>
      </c>
      <c r="BS14" s="73">
        <f t="shared" si="40"/>
        <v>4.2</v>
      </c>
      <c r="BT14" s="234">
        <f t="shared" si="41"/>
        <v>3.8791666666666669</v>
      </c>
      <c r="BU14" s="77">
        <f t="shared" si="4"/>
        <v>5</v>
      </c>
      <c r="BV14" s="54"/>
      <c r="BW14" s="74">
        <f t="shared" ref="BW14:CF15" si="66">+AVERAGEIFS(L$5:L$152,$J$5:$J$152,$AM14,$E$5:$E$152,"Muller")</f>
        <v>3.75</v>
      </c>
      <c r="BX14" s="73">
        <f t="shared" si="66"/>
        <v>3.75</v>
      </c>
      <c r="BY14" s="73">
        <f t="shared" si="66"/>
        <v>3.75</v>
      </c>
      <c r="BZ14" s="73">
        <f t="shared" si="66"/>
        <v>3.25</v>
      </c>
      <c r="CA14" s="73">
        <f t="shared" si="66"/>
        <v>2.75</v>
      </c>
      <c r="CB14" s="73">
        <f t="shared" si="66"/>
        <v>2</v>
      </c>
      <c r="CC14" s="85">
        <f t="shared" si="66"/>
        <v>5</v>
      </c>
      <c r="CD14" s="73">
        <f t="shared" si="66"/>
        <v>3.6666666666666665</v>
      </c>
      <c r="CE14" s="73">
        <f t="shared" si="66"/>
        <v>3.75</v>
      </c>
      <c r="CF14" s="73">
        <f t="shared" si="66"/>
        <v>4.75</v>
      </c>
      <c r="CG14" s="86">
        <f t="shared" ref="CG14:CP15" si="67">+AVERAGEIFS(V$5:V$152,$J$5:$J$152,$AM14,$E$5:$E$152,"Muller")</f>
        <v>4.333333333333333</v>
      </c>
      <c r="CH14" s="73">
        <f t="shared" si="67"/>
        <v>4.5</v>
      </c>
      <c r="CI14" s="73">
        <f t="shared" si="67"/>
        <v>4.75</v>
      </c>
      <c r="CJ14" s="73">
        <f t="shared" si="67"/>
        <v>5</v>
      </c>
      <c r="CK14" s="73">
        <f t="shared" si="67"/>
        <v>4</v>
      </c>
      <c r="CL14" s="73">
        <f t="shared" si="67"/>
        <v>4.75</v>
      </c>
      <c r="CM14" s="73">
        <f t="shared" si="67"/>
        <v>2.75</v>
      </c>
      <c r="CN14" s="73">
        <f t="shared" si="67"/>
        <v>4.75</v>
      </c>
      <c r="CO14" s="85">
        <f t="shared" si="67"/>
        <v>4.5</v>
      </c>
      <c r="CP14" s="86">
        <f t="shared" si="67"/>
        <v>3.75</v>
      </c>
      <c r="CQ14" s="73">
        <f t="shared" ref="CQ14:CT15" si="68">+AVERAGEIFS(AF$5:AF$152,$J$5:$J$152,$AM14,$E$5:$E$152,"Muller")</f>
        <v>5</v>
      </c>
      <c r="CR14" s="73">
        <f t="shared" si="68"/>
        <v>4.666666666666667</v>
      </c>
      <c r="CS14" s="73">
        <f t="shared" si="68"/>
        <v>4.75</v>
      </c>
      <c r="CT14" s="73">
        <f t="shared" si="68"/>
        <v>4</v>
      </c>
      <c r="CU14" s="287">
        <f>+AVERAGEIFS(AK$5:AK$152,$J$5:$J$152,$AM14,$E$5:$E$152,"Muller")</f>
        <v>4</v>
      </c>
      <c r="CV14" s="87">
        <f t="shared" si="9"/>
        <v>4</v>
      </c>
      <c r="CW14" s="60"/>
      <c r="CX14" s="74">
        <f t="shared" ref="CX14:DA17" si="69">+AVERAGEIFS(L$5:L$138,$J$5:$J$138,$AM14,$E$5:$E$138,"Home")</f>
        <v>3</v>
      </c>
      <c r="CY14" s="73">
        <f t="shared" si="69"/>
        <v>1</v>
      </c>
      <c r="CZ14" s="73">
        <f t="shared" si="69"/>
        <v>1</v>
      </c>
      <c r="DA14" s="73">
        <f t="shared" si="69"/>
        <v>2</v>
      </c>
      <c r="DB14" s="73">
        <f t="shared" ref="DB14:DG17" si="70">+AVERAGEIFS(P$5:P$152,$J$5:$J$152,$AM14,$E$5:$E$152,"Home")</f>
        <v>1</v>
      </c>
      <c r="DC14" s="73">
        <f t="shared" si="70"/>
        <v>1</v>
      </c>
      <c r="DD14" s="85">
        <f t="shared" si="70"/>
        <v>3</v>
      </c>
      <c r="DE14" s="73">
        <f t="shared" si="70"/>
        <v>3</v>
      </c>
      <c r="DF14" s="73">
        <f t="shared" si="70"/>
        <v>3</v>
      </c>
      <c r="DG14" s="73">
        <f t="shared" si="70"/>
        <v>3</v>
      </c>
      <c r="DH14" s="86"/>
      <c r="DI14" s="73"/>
      <c r="DJ14" s="73"/>
      <c r="DK14" s="73"/>
      <c r="DL14" s="73"/>
      <c r="DM14" s="73"/>
      <c r="DN14" s="73"/>
      <c r="DO14" s="73">
        <f t="shared" ref="DO14:DS17" si="71">+AVERAGEIFS(AC$5:AC$152,$J$5:$J$152,$AM14,$E$5:$E$152,"Home")</f>
        <v>1</v>
      </c>
      <c r="DP14" s="85">
        <f t="shared" si="71"/>
        <v>1</v>
      </c>
      <c r="DQ14" s="86">
        <f t="shared" si="71"/>
        <v>1</v>
      </c>
      <c r="DR14" s="73">
        <f t="shared" si="71"/>
        <v>1</v>
      </c>
      <c r="DS14" s="73">
        <f t="shared" si="71"/>
        <v>1</v>
      </c>
      <c r="DT14" s="73"/>
      <c r="DU14" s="73">
        <f>+AVERAGEIFS(AI$5:AI$152,$J$5:$J$152,$AM14,$E$5:$E$152,"Home")</f>
        <v>1</v>
      </c>
      <c r="DV14" s="287">
        <f t="shared" si="61"/>
        <v>5</v>
      </c>
      <c r="DW14" s="87">
        <f t="shared" si="10"/>
        <v>1</v>
      </c>
      <c r="DX14" s="51"/>
      <c r="DY14" s="292">
        <f t="shared" si="43"/>
        <v>3.2083333333333335</v>
      </c>
      <c r="DZ14" s="293">
        <f t="shared" si="44"/>
        <v>1.5</v>
      </c>
      <c r="EA14" s="292">
        <f t="shared" si="45"/>
        <v>4.2916666666666661</v>
      </c>
      <c r="EB14" s="293">
        <f t="shared" si="46"/>
        <v>3</v>
      </c>
      <c r="EC14" s="292">
        <f t="shared" si="47"/>
        <v>4.5166666666666666</v>
      </c>
      <c r="ED14" s="293"/>
      <c r="EE14" s="292">
        <f t="shared" si="49"/>
        <v>3.75</v>
      </c>
      <c r="EF14" s="293"/>
      <c r="EG14" s="292">
        <f t="shared" si="51"/>
        <v>4.5694444444444446</v>
      </c>
      <c r="EH14" s="293">
        <f t="shared" si="52"/>
        <v>1</v>
      </c>
      <c r="EI14" s="292">
        <f t="shared" si="53"/>
        <v>4</v>
      </c>
      <c r="EJ14" s="293">
        <f t="shared" si="54"/>
        <v>1</v>
      </c>
      <c r="EK14" s="292">
        <f t="shared" si="55"/>
        <v>4.0560185185185178</v>
      </c>
      <c r="EL14" s="294">
        <f t="shared" si="56"/>
        <v>1.625</v>
      </c>
    </row>
    <row r="15" spans="2:142" ht="30" customHeight="1">
      <c r="B15" s="66">
        <v>11</v>
      </c>
      <c r="C15" s="159">
        <v>45943</v>
      </c>
      <c r="D15" s="159" t="s">
        <v>116</v>
      </c>
      <c r="E15" s="159" t="s">
        <v>127</v>
      </c>
      <c r="F15" s="69" t="s">
        <v>75</v>
      </c>
      <c r="G15" s="69" t="s">
        <v>17</v>
      </c>
      <c r="H15" s="361" t="s">
        <v>350</v>
      </c>
      <c r="I15" s="355" t="s">
        <v>79</v>
      </c>
      <c r="J15" s="67" t="s">
        <v>43</v>
      </c>
      <c r="K15" s="68" t="s">
        <v>164</v>
      </c>
      <c r="L15" s="380">
        <v>5</v>
      </c>
      <c r="M15" s="381">
        <v>5</v>
      </c>
      <c r="N15" s="381">
        <v>5</v>
      </c>
      <c r="O15" s="381">
        <v>5</v>
      </c>
      <c r="P15" s="381">
        <v>5</v>
      </c>
      <c r="Q15" s="381">
        <v>5</v>
      </c>
      <c r="R15" s="380">
        <v>5</v>
      </c>
      <c r="S15" s="381">
        <v>5</v>
      </c>
      <c r="T15" s="381">
        <v>5</v>
      </c>
      <c r="U15" s="382">
        <v>5</v>
      </c>
      <c r="V15" s="380">
        <v>5</v>
      </c>
      <c r="W15" s="381">
        <v>5</v>
      </c>
      <c r="X15" s="381">
        <v>5</v>
      </c>
      <c r="Y15" s="381">
        <v>5</v>
      </c>
      <c r="Z15" s="382">
        <v>5</v>
      </c>
      <c r="AA15" s="380">
        <v>5</v>
      </c>
      <c r="AB15" s="382">
        <v>5</v>
      </c>
      <c r="AC15" s="380">
        <v>5</v>
      </c>
      <c r="AD15" s="381">
        <v>5</v>
      </c>
      <c r="AE15" s="381">
        <v>5</v>
      </c>
      <c r="AF15" s="381">
        <v>5</v>
      </c>
      <c r="AG15" s="381">
        <v>5</v>
      </c>
      <c r="AH15" s="381">
        <v>5</v>
      </c>
      <c r="AI15" s="380">
        <v>5</v>
      </c>
      <c r="AJ15" s="382" t="s">
        <v>18</v>
      </c>
      <c r="AK15" s="373">
        <v>5</v>
      </c>
      <c r="AL15" s="54"/>
      <c r="AM15" s="125" t="s">
        <v>30</v>
      </c>
      <c r="AN15" s="413" t="s">
        <v>455</v>
      </c>
      <c r="AO15" s="284">
        <f t="shared" si="62"/>
        <v>4.2857142857142856</v>
      </c>
      <c r="AP15" s="283">
        <f t="shared" si="62"/>
        <v>3.7142857142857144</v>
      </c>
      <c r="AQ15" s="283">
        <f t="shared" si="62"/>
        <v>3.7142857142857144</v>
      </c>
      <c r="AR15" s="283">
        <f t="shared" si="62"/>
        <v>3.5714285714285716</v>
      </c>
      <c r="AS15" s="283">
        <f t="shared" si="62"/>
        <v>3.5714285714285716</v>
      </c>
      <c r="AT15" s="283">
        <f t="shared" si="62"/>
        <v>3.2857142857142856</v>
      </c>
      <c r="AU15" s="284">
        <f t="shared" si="62"/>
        <v>4.8571428571428568</v>
      </c>
      <c r="AV15" s="283">
        <f t="shared" si="62"/>
        <v>3.5714285714285716</v>
      </c>
      <c r="AW15" s="283">
        <f t="shared" si="62"/>
        <v>4.2857142857142856</v>
      </c>
      <c r="AX15" s="285">
        <f t="shared" si="62"/>
        <v>3.7142857142857144</v>
      </c>
      <c r="AY15" s="284">
        <f t="shared" si="62"/>
        <v>4.1428571428571432</v>
      </c>
      <c r="AZ15" s="283">
        <f t="shared" si="62"/>
        <v>4.4285714285714288</v>
      </c>
      <c r="BA15" s="283">
        <f t="shared" si="62"/>
        <v>4.4285714285714288</v>
      </c>
      <c r="BB15" s="283">
        <f>+AVERAGEIF($J$5:$J$152,$AM15,Y$5:Y$152)</f>
        <v>4.4285714285714288</v>
      </c>
      <c r="BC15" s="285">
        <f t="shared" si="63"/>
        <v>4.2857142857142856</v>
      </c>
      <c r="BD15" s="284">
        <f t="shared" si="63"/>
        <v>4</v>
      </c>
      <c r="BE15" s="285">
        <f t="shared" si="63"/>
        <v>3.8333333333333335</v>
      </c>
      <c r="BF15" s="284">
        <f t="shared" si="63"/>
        <v>4.2857142857142856</v>
      </c>
      <c r="BG15" s="283">
        <f t="shared" si="63"/>
        <v>4.1428571428571432</v>
      </c>
      <c r="BH15" s="283">
        <f t="shared" si="63"/>
        <v>4</v>
      </c>
      <c r="BI15" s="283">
        <f t="shared" si="63"/>
        <v>4.7142857142857144</v>
      </c>
      <c r="BJ15" s="283">
        <f t="shared" si="63"/>
        <v>4</v>
      </c>
      <c r="BK15" s="283">
        <f t="shared" si="63"/>
        <v>4.7142857142857144</v>
      </c>
      <c r="BL15" s="284">
        <f t="shared" si="63"/>
        <v>4.1428571428571432</v>
      </c>
      <c r="BM15" s="287">
        <f>+AVERAGEIF($J$5:$J$138,$AM15,AK$5:AK$152)</f>
        <v>4.4285714285714288</v>
      </c>
      <c r="BN15" s="74">
        <f t="shared" si="35"/>
        <v>3.6904761904761902</v>
      </c>
      <c r="BO15" s="73">
        <f t="shared" si="36"/>
        <v>4.1071428571428577</v>
      </c>
      <c r="BP15" s="73">
        <f t="shared" si="37"/>
        <v>4.3428571428571434</v>
      </c>
      <c r="BQ15" s="73">
        <f t="shared" si="38"/>
        <v>3.916666666666667</v>
      </c>
      <c r="BR15" s="73">
        <f t="shared" si="39"/>
        <v>4.3095238095238093</v>
      </c>
      <c r="BS15" s="73">
        <f t="shared" si="40"/>
        <v>4.2857142857142865</v>
      </c>
      <c r="BT15" s="234">
        <f t="shared" si="41"/>
        <v>4.1087301587301583</v>
      </c>
      <c r="BU15" s="77">
        <f t="shared" si="4"/>
        <v>7</v>
      </c>
      <c r="BV15" s="54"/>
      <c r="BW15" s="74">
        <f t="shared" si="66"/>
        <v>4.5</v>
      </c>
      <c r="BX15" s="73">
        <f t="shared" si="66"/>
        <v>4</v>
      </c>
      <c r="BY15" s="73">
        <f t="shared" si="66"/>
        <v>3.5</v>
      </c>
      <c r="BZ15" s="73">
        <f t="shared" si="66"/>
        <v>4</v>
      </c>
      <c r="CA15" s="73">
        <f t="shared" si="66"/>
        <v>4</v>
      </c>
      <c r="CB15" s="73">
        <f t="shared" si="66"/>
        <v>3</v>
      </c>
      <c r="CC15" s="85">
        <f t="shared" si="66"/>
        <v>5</v>
      </c>
      <c r="CD15" s="73">
        <f t="shared" si="66"/>
        <v>3.5</v>
      </c>
      <c r="CE15" s="73">
        <f t="shared" si="66"/>
        <v>5</v>
      </c>
      <c r="CF15" s="73">
        <f t="shared" si="66"/>
        <v>4</v>
      </c>
      <c r="CG15" s="86">
        <f t="shared" si="67"/>
        <v>4</v>
      </c>
      <c r="CH15" s="73">
        <f t="shared" si="67"/>
        <v>5</v>
      </c>
      <c r="CI15" s="73">
        <f t="shared" si="67"/>
        <v>5</v>
      </c>
      <c r="CJ15" s="73">
        <f t="shared" si="67"/>
        <v>5</v>
      </c>
      <c r="CK15" s="73">
        <f t="shared" si="67"/>
        <v>4</v>
      </c>
      <c r="CL15" s="73">
        <f t="shared" si="67"/>
        <v>4</v>
      </c>
      <c r="CM15" s="73">
        <f t="shared" si="67"/>
        <v>4</v>
      </c>
      <c r="CN15" s="73">
        <f t="shared" si="67"/>
        <v>4.5</v>
      </c>
      <c r="CO15" s="85">
        <f t="shared" si="67"/>
        <v>5</v>
      </c>
      <c r="CP15" s="86">
        <f t="shared" si="67"/>
        <v>4.5</v>
      </c>
      <c r="CQ15" s="73">
        <f t="shared" si="68"/>
        <v>5</v>
      </c>
      <c r="CR15" s="73">
        <f t="shared" si="68"/>
        <v>4</v>
      </c>
      <c r="CS15" s="73">
        <f t="shared" si="68"/>
        <v>5</v>
      </c>
      <c r="CT15" s="73">
        <f t="shared" si="68"/>
        <v>4.5</v>
      </c>
      <c r="CU15" s="287">
        <f>+AVERAGEIFS(AK$5:AK$152,$J$5:$J$152,$AM15,$E$5:$E$152,"Muller")</f>
        <v>5</v>
      </c>
      <c r="CV15" s="87">
        <f t="shared" si="9"/>
        <v>2</v>
      </c>
      <c r="CW15" s="60"/>
      <c r="CX15" s="74">
        <f t="shared" si="69"/>
        <v>4.2</v>
      </c>
      <c r="CY15" s="73">
        <f t="shared" si="69"/>
        <v>3.6</v>
      </c>
      <c r="CZ15" s="73">
        <f t="shared" si="69"/>
        <v>3.8</v>
      </c>
      <c r="DA15" s="73">
        <f t="shared" si="69"/>
        <v>3.4</v>
      </c>
      <c r="DB15" s="73">
        <f t="shared" si="70"/>
        <v>3.4</v>
      </c>
      <c r="DC15" s="73">
        <f t="shared" si="70"/>
        <v>3.4</v>
      </c>
      <c r="DD15" s="85">
        <f t="shared" si="70"/>
        <v>4.8</v>
      </c>
      <c r="DE15" s="73">
        <f t="shared" si="70"/>
        <v>3.6</v>
      </c>
      <c r="DF15" s="73">
        <f t="shared" si="70"/>
        <v>4</v>
      </c>
      <c r="DG15" s="73">
        <f t="shared" si="70"/>
        <v>3.6</v>
      </c>
      <c r="DH15" s="86">
        <f t="shared" ref="DH15:DN17" si="72">+AVERAGEIFS(V$5:V$152,$J$5:$J$152,$AM15,$E$5:$E$152,"Home")</f>
        <v>4.2</v>
      </c>
      <c r="DI15" s="73">
        <f t="shared" si="72"/>
        <v>4.2</v>
      </c>
      <c r="DJ15" s="73">
        <f t="shared" si="72"/>
        <v>4.2</v>
      </c>
      <c r="DK15" s="73">
        <f t="shared" si="72"/>
        <v>4.2</v>
      </c>
      <c r="DL15" s="73">
        <f t="shared" si="72"/>
        <v>4.4000000000000004</v>
      </c>
      <c r="DM15" s="73">
        <f t="shared" si="72"/>
        <v>4</v>
      </c>
      <c r="DN15" s="73">
        <f t="shared" si="72"/>
        <v>3.75</v>
      </c>
      <c r="DO15" s="73">
        <f t="shared" si="71"/>
        <v>4.2</v>
      </c>
      <c r="DP15" s="85">
        <f t="shared" si="71"/>
        <v>3.8</v>
      </c>
      <c r="DQ15" s="86">
        <f t="shared" si="71"/>
        <v>3.8</v>
      </c>
      <c r="DR15" s="73">
        <f t="shared" si="71"/>
        <v>4.5999999999999996</v>
      </c>
      <c r="DS15" s="73">
        <f t="shared" si="71"/>
        <v>4</v>
      </c>
      <c r="DT15" s="73">
        <f>+AVERAGEIFS(AH$5:AH$152,$J$5:$J$152,$AM15,$E$5:$E$152,"Home")</f>
        <v>4.5999999999999996</v>
      </c>
      <c r="DU15" s="73">
        <f>+AVERAGEIFS(AI$5:AI$152,$J$5:$J$152,$AM15,$E$5:$E$152,"Home")</f>
        <v>4</v>
      </c>
      <c r="DV15" s="287">
        <f t="shared" si="61"/>
        <v>4.2</v>
      </c>
      <c r="DW15" s="87">
        <f t="shared" si="10"/>
        <v>5</v>
      </c>
      <c r="DX15" s="51"/>
      <c r="DY15" s="292">
        <f t="shared" si="43"/>
        <v>3.8333333333333335</v>
      </c>
      <c r="DZ15" s="293">
        <f t="shared" si="44"/>
        <v>3.6333333333333333</v>
      </c>
      <c r="EA15" s="292">
        <f t="shared" si="45"/>
        <v>4.375</v>
      </c>
      <c r="EB15" s="293">
        <f t="shared" si="46"/>
        <v>4</v>
      </c>
      <c r="EC15" s="292">
        <f t="shared" si="47"/>
        <v>4.5999999999999996</v>
      </c>
      <c r="ED15" s="293">
        <f t="shared" si="48"/>
        <v>4.24</v>
      </c>
      <c r="EE15" s="292">
        <f t="shared" si="49"/>
        <v>4</v>
      </c>
      <c r="EF15" s="293">
        <f t="shared" si="50"/>
        <v>3.875</v>
      </c>
      <c r="EG15" s="292">
        <f t="shared" si="51"/>
        <v>4.666666666666667</v>
      </c>
      <c r="EH15" s="293">
        <f t="shared" si="52"/>
        <v>4.166666666666667</v>
      </c>
      <c r="EI15" s="292">
        <f t="shared" si="53"/>
        <v>4.5</v>
      </c>
      <c r="EJ15" s="293">
        <f t="shared" si="54"/>
        <v>4</v>
      </c>
      <c r="EK15" s="292">
        <f t="shared" si="55"/>
        <v>4.3291666666666666</v>
      </c>
      <c r="EL15" s="294">
        <f t="shared" si="56"/>
        <v>3.9858333333333333</v>
      </c>
    </row>
    <row r="16" spans="2:142" ht="30" customHeight="1">
      <c r="B16" s="66">
        <v>13</v>
      </c>
      <c r="C16" s="159">
        <v>45943</v>
      </c>
      <c r="D16" s="159" t="s">
        <v>116</v>
      </c>
      <c r="E16" s="159" t="s">
        <v>127</v>
      </c>
      <c r="F16" s="69" t="s">
        <v>74</v>
      </c>
      <c r="G16" s="69" t="s">
        <v>17</v>
      </c>
      <c r="H16" s="361" t="s">
        <v>351</v>
      </c>
      <c r="I16" s="355" t="s">
        <v>80</v>
      </c>
      <c r="J16" s="67" t="s">
        <v>32</v>
      </c>
      <c r="K16" s="68" t="s">
        <v>161</v>
      </c>
      <c r="L16" s="380">
        <v>4</v>
      </c>
      <c r="M16" s="381">
        <v>1</v>
      </c>
      <c r="N16" s="381">
        <v>2</v>
      </c>
      <c r="O16" s="381">
        <v>3</v>
      </c>
      <c r="P16" s="381"/>
      <c r="Q16" s="381">
        <v>1</v>
      </c>
      <c r="R16" s="380">
        <v>1</v>
      </c>
      <c r="S16" s="381">
        <v>1</v>
      </c>
      <c r="T16" s="381">
        <v>2</v>
      </c>
      <c r="U16" s="382">
        <v>2</v>
      </c>
      <c r="V16" s="380">
        <v>5</v>
      </c>
      <c r="W16" s="381">
        <v>5</v>
      </c>
      <c r="X16" s="381">
        <v>5</v>
      </c>
      <c r="Y16" s="381">
        <v>5</v>
      </c>
      <c r="Z16" s="382">
        <v>3</v>
      </c>
      <c r="AA16" s="380">
        <v>3</v>
      </c>
      <c r="AB16" s="382">
        <v>3</v>
      </c>
      <c r="AC16" s="380">
        <v>5</v>
      </c>
      <c r="AD16" s="381">
        <v>3</v>
      </c>
      <c r="AE16" s="381">
        <v>4</v>
      </c>
      <c r="AF16" s="381">
        <v>5</v>
      </c>
      <c r="AG16" s="381">
        <v>5</v>
      </c>
      <c r="AH16" s="381">
        <v>4</v>
      </c>
      <c r="AI16" s="380">
        <v>5</v>
      </c>
      <c r="AJ16" s="382" t="s">
        <v>18</v>
      </c>
      <c r="AK16" s="373">
        <v>5</v>
      </c>
      <c r="AL16" s="54"/>
      <c r="AM16" s="125" t="s">
        <v>85</v>
      </c>
      <c r="AN16" s="413" t="s">
        <v>455</v>
      </c>
      <c r="AO16" s="284">
        <f t="shared" si="62"/>
        <v>4</v>
      </c>
      <c r="AP16" s="283">
        <f t="shared" si="62"/>
        <v>3.3333333333333335</v>
      </c>
      <c r="AQ16" s="283">
        <f t="shared" si="62"/>
        <v>3.6666666666666665</v>
      </c>
      <c r="AR16" s="283">
        <f t="shared" si="62"/>
        <v>3</v>
      </c>
      <c r="AS16" s="283">
        <f t="shared" si="62"/>
        <v>2.6666666666666665</v>
      </c>
      <c r="AT16" s="283">
        <f t="shared" si="62"/>
        <v>2.3333333333333335</v>
      </c>
      <c r="AU16" s="284">
        <f t="shared" si="62"/>
        <v>4</v>
      </c>
      <c r="AV16" s="283">
        <f t="shared" si="62"/>
        <v>3</v>
      </c>
      <c r="AW16" s="283">
        <f t="shared" si="62"/>
        <v>3.5</v>
      </c>
      <c r="AX16" s="285">
        <f t="shared" si="62"/>
        <v>3</v>
      </c>
      <c r="AY16" s="284">
        <f t="shared" si="62"/>
        <v>4.666666666666667</v>
      </c>
      <c r="AZ16" s="283">
        <f t="shared" si="62"/>
        <v>4.333333333333333</v>
      </c>
      <c r="BA16" s="283">
        <f t="shared" si="62"/>
        <v>4.333333333333333</v>
      </c>
      <c r="BB16" s="283">
        <f>+AVERAGEIF($J$5:$J$152,$AM16,Y$5:Y$152)</f>
        <v>4.666666666666667</v>
      </c>
      <c r="BC16" s="285">
        <f t="shared" si="63"/>
        <v>4.333333333333333</v>
      </c>
      <c r="BD16" s="284">
        <f t="shared" si="63"/>
        <v>4.666666666666667</v>
      </c>
      <c r="BE16" s="285">
        <f t="shared" si="63"/>
        <v>4.333333333333333</v>
      </c>
      <c r="BF16" s="284">
        <f t="shared" si="63"/>
        <v>5</v>
      </c>
      <c r="BG16" s="283">
        <f t="shared" si="63"/>
        <v>4</v>
      </c>
      <c r="BH16" s="283">
        <f t="shared" si="63"/>
        <v>4.333333333333333</v>
      </c>
      <c r="BI16" s="283">
        <f t="shared" si="63"/>
        <v>4</v>
      </c>
      <c r="BJ16" s="283">
        <f t="shared" si="63"/>
        <v>4</v>
      </c>
      <c r="BK16" s="283">
        <f t="shared" si="63"/>
        <v>4.666666666666667</v>
      </c>
      <c r="BL16" s="284">
        <f t="shared" si="63"/>
        <v>4.333333333333333</v>
      </c>
      <c r="BM16" s="287">
        <f>+AVERAGEIF($J$5:$J$138,$AM16,AK$5:AK$152)</f>
        <v>5</v>
      </c>
      <c r="BN16" s="74">
        <f t="shared" si="35"/>
        <v>3.1666666666666665</v>
      </c>
      <c r="BO16" s="73">
        <f t="shared" si="36"/>
        <v>3.375</v>
      </c>
      <c r="BP16" s="73">
        <f t="shared" si="37"/>
        <v>4.4666666666666668</v>
      </c>
      <c r="BQ16" s="73">
        <f t="shared" si="38"/>
        <v>4.5</v>
      </c>
      <c r="BR16" s="73">
        <f t="shared" si="39"/>
        <v>4.333333333333333</v>
      </c>
      <c r="BS16" s="73">
        <f t="shared" si="40"/>
        <v>4.6666666666666661</v>
      </c>
      <c r="BT16" s="234">
        <f t="shared" si="41"/>
        <v>4.0847222222222221</v>
      </c>
      <c r="BU16" s="77">
        <f t="shared" si="4"/>
        <v>3</v>
      </c>
      <c r="BV16" s="54"/>
      <c r="BW16" s="74">
        <f t="shared" ref="BW16:CB17" si="73">+AVERAGEIFS(L$5:L$152,$J$5:$J$152,$AM16,$E$5:$E$152,"Muller")</f>
        <v>5</v>
      </c>
      <c r="BX16" s="73">
        <f t="shared" si="73"/>
        <v>5</v>
      </c>
      <c r="BY16" s="73">
        <f t="shared" si="73"/>
        <v>5</v>
      </c>
      <c r="BZ16" s="73">
        <f t="shared" si="73"/>
        <v>5</v>
      </c>
      <c r="CA16" s="73">
        <f t="shared" si="73"/>
        <v>5</v>
      </c>
      <c r="CB16" s="73">
        <f t="shared" si="73"/>
        <v>5</v>
      </c>
      <c r="CC16" s="85"/>
      <c r="CD16" s="73"/>
      <c r="CE16" s="73"/>
      <c r="CF16" s="73"/>
      <c r="CG16" s="86">
        <f t="shared" ref="CG16:CT17" si="74">+AVERAGEIFS(V$5:V$152,$J$5:$J$152,$AM16,$E$5:$E$152,"Muller")</f>
        <v>5</v>
      </c>
      <c r="CH16" s="73">
        <f t="shared" si="74"/>
        <v>5</v>
      </c>
      <c r="CI16" s="73">
        <f t="shared" si="74"/>
        <v>5</v>
      </c>
      <c r="CJ16" s="73">
        <f t="shared" si="74"/>
        <v>5</v>
      </c>
      <c r="CK16" s="73">
        <f t="shared" si="74"/>
        <v>5</v>
      </c>
      <c r="CL16" s="73">
        <f t="shared" si="74"/>
        <v>5</v>
      </c>
      <c r="CM16" s="73">
        <f t="shared" si="74"/>
        <v>5</v>
      </c>
      <c r="CN16" s="73">
        <f t="shared" si="74"/>
        <v>5</v>
      </c>
      <c r="CO16" s="85">
        <f t="shared" si="74"/>
        <v>5</v>
      </c>
      <c r="CP16" s="86">
        <f t="shared" si="74"/>
        <v>5</v>
      </c>
      <c r="CQ16" s="73">
        <f t="shared" si="74"/>
        <v>5</v>
      </c>
      <c r="CR16" s="73">
        <f t="shared" si="74"/>
        <v>5</v>
      </c>
      <c r="CS16" s="73">
        <f t="shared" si="74"/>
        <v>5</v>
      </c>
      <c r="CT16" s="73">
        <f t="shared" si="74"/>
        <v>5</v>
      </c>
      <c r="CU16" s="287">
        <f>+AVERAGEIFS(AK$5:AK$152,$J$5:$J$152,$AM16,$E$5:$E$152,"Muller")</f>
        <v>5</v>
      </c>
      <c r="CV16" s="87">
        <f t="shared" si="9"/>
        <v>1</v>
      </c>
      <c r="CW16" s="60"/>
      <c r="CX16" s="74">
        <f t="shared" si="69"/>
        <v>3.5</v>
      </c>
      <c r="CY16" s="73">
        <f t="shared" si="69"/>
        <v>2.5</v>
      </c>
      <c r="CZ16" s="73">
        <f t="shared" si="69"/>
        <v>3</v>
      </c>
      <c r="DA16" s="73">
        <f t="shared" si="69"/>
        <v>2</v>
      </c>
      <c r="DB16" s="73">
        <f t="shared" si="70"/>
        <v>1.5</v>
      </c>
      <c r="DC16" s="73">
        <f t="shared" si="70"/>
        <v>1</v>
      </c>
      <c r="DD16" s="85">
        <f t="shared" si="70"/>
        <v>4</v>
      </c>
      <c r="DE16" s="73">
        <f t="shared" si="70"/>
        <v>3</v>
      </c>
      <c r="DF16" s="73">
        <f t="shared" si="70"/>
        <v>3.5</v>
      </c>
      <c r="DG16" s="73">
        <f t="shared" si="70"/>
        <v>3</v>
      </c>
      <c r="DH16" s="86">
        <f t="shared" si="72"/>
        <v>4.5</v>
      </c>
      <c r="DI16" s="73">
        <f t="shared" si="72"/>
        <v>4</v>
      </c>
      <c r="DJ16" s="73">
        <f t="shared" si="72"/>
        <v>4</v>
      </c>
      <c r="DK16" s="73">
        <f t="shared" si="72"/>
        <v>4.5</v>
      </c>
      <c r="DL16" s="73">
        <f t="shared" si="72"/>
        <v>4</v>
      </c>
      <c r="DM16" s="73">
        <f t="shared" si="72"/>
        <v>4.5</v>
      </c>
      <c r="DN16" s="73">
        <f t="shared" si="72"/>
        <v>4</v>
      </c>
      <c r="DO16" s="73">
        <f t="shared" si="71"/>
        <v>5</v>
      </c>
      <c r="DP16" s="85">
        <f t="shared" si="71"/>
        <v>3.5</v>
      </c>
      <c r="DQ16" s="86">
        <f t="shared" si="71"/>
        <v>4</v>
      </c>
      <c r="DR16" s="73">
        <f t="shared" si="71"/>
        <v>3.5</v>
      </c>
      <c r="DS16" s="73">
        <f t="shared" si="71"/>
        <v>3.5</v>
      </c>
      <c r="DT16" s="73">
        <f>+AVERAGEIFS(AH$5:AH$152,$J$5:$J$152,$AM16,$E$5:$E$152,"Home")</f>
        <v>4.5</v>
      </c>
      <c r="DU16" s="73">
        <f>+AVERAGEIFS(AI$5:AI$152,$J$5:$J$152,$AM16,$E$5:$E$152,"Home")</f>
        <v>4</v>
      </c>
      <c r="DV16" s="287">
        <f t="shared" si="61"/>
        <v>5</v>
      </c>
      <c r="DW16" s="87">
        <f t="shared" si="10"/>
        <v>2</v>
      </c>
      <c r="DX16" s="51"/>
      <c r="DY16" s="292">
        <f t="shared" si="43"/>
        <v>5</v>
      </c>
      <c r="DZ16" s="293">
        <f t="shared" si="44"/>
        <v>2.25</v>
      </c>
      <c r="EA16" s="292"/>
      <c r="EB16" s="293">
        <f t="shared" si="46"/>
        <v>3.375</v>
      </c>
      <c r="EC16" s="292">
        <f t="shared" si="47"/>
        <v>5</v>
      </c>
      <c r="ED16" s="293">
        <f t="shared" si="48"/>
        <v>4.2</v>
      </c>
      <c r="EE16" s="292">
        <f t="shared" si="49"/>
        <v>5</v>
      </c>
      <c r="EF16" s="293">
        <f t="shared" si="50"/>
        <v>4.25</v>
      </c>
      <c r="EG16" s="292">
        <f t="shared" si="51"/>
        <v>5</v>
      </c>
      <c r="EH16" s="293">
        <f t="shared" si="52"/>
        <v>4</v>
      </c>
      <c r="EI16" s="292">
        <f t="shared" si="53"/>
        <v>5</v>
      </c>
      <c r="EJ16" s="293">
        <f t="shared" si="54"/>
        <v>4</v>
      </c>
      <c r="EK16" s="292">
        <f t="shared" si="55"/>
        <v>5</v>
      </c>
      <c r="EL16" s="294">
        <f t="shared" si="56"/>
        <v>3.6791666666666667</v>
      </c>
    </row>
    <row r="17" spans="2:142" ht="30" customHeight="1">
      <c r="B17" s="66">
        <v>14</v>
      </c>
      <c r="C17" s="159">
        <v>45943</v>
      </c>
      <c r="D17" s="159" t="s">
        <v>116</v>
      </c>
      <c r="E17" s="159" t="s">
        <v>127</v>
      </c>
      <c r="F17" s="69" t="s">
        <v>74</v>
      </c>
      <c r="G17" s="69" t="s">
        <v>18</v>
      </c>
      <c r="H17" s="361" t="s">
        <v>352</v>
      </c>
      <c r="I17" s="355" t="s">
        <v>80</v>
      </c>
      <c r="J17" s="67" t="s">
        <v>44</v>
      </c>
      <c r="K17" s="68" t="s">
        <v>160</v>
      </c>
      <c r="L17" s="380">
        <v>3</v>
      </c>
      <c r="M17" s="381">
        <v>4</v>
      </c>
      <c r="N17" s="381">
        <v>4</v>
      </c>
      <c r="O17" s="381">
        <v>2</v>
      </c>
      <c r="P17" s="381">
        <v>1</v>
      </c>
      <c r="Q17" s="381">
        <v>1</v>
      </c>
      <c r="R17" s="380">
        <v>3</v>
      </c>
      <c r="S17" s="381">
        <v>1</v>
      </c>
      <c r="T17" s="381">
        <v>1</v>
      </c>
      <c r="U17" s="382">
        <v>2</v>
      </c>
      <c r="V17" s="380">
        <v>4</v>
      </c>
      <c r="W17" s="381">
        <v>5</v>
      </c>
      <c r="X17" s="381">
        <v>5</v>
      </c>
      <c r="Y17" s="381">
        <v>3</v>
      </c>
      <c r="Z17" s="382">
        <v>1</v>
      </c>
      <c r="AA17" s="380">
        <v>3</v>
      </c>
      <c r="AB17" s="382">
        <v>1</v>
      </c>
      <c r="AC17" s="380">
        <v>5</v>
      </c>
      <c r="AD17" s="381">
        <v>5</v>
      </c>
      <c r="AE17" s="381">
        <v>1</v>
      </c>
      <c r="AF17" s="381">
        <v>4</v>
      </c>
      <c r="AG17" s="381">
        <v>3</v>
      </c>
      <c r="AH17" s="381">
        <v>5</v>
      </c>
      <c r="AI17" s="380">
        <v>2</v>
      </c>
      <c r="AJ17" s="382" t="s">
        <v>17</v>
      </c>
      <c r="AK17" s="373">
        <v>1</v>
      </c>
      <c r="AL17" s="54"/>
      <c r="AM17" s="125" t="s">
        <v>99</v>
      </c>
      <c r="AN17" s="413" t="s">
        <v>455</v>
      </c>
      <c r="AO17" s="284">
        <f t="shared" si="62"/>
        <v>4</v>
      </c>
      <c r="AP17" s="283">
        <f t="shared" si="62"/>
        <v>4.5</v>
      </c>
      <c r="AQ17" s="283">
        <f t="shared" si="62"/>
        <v>4.25</v>
      </c>
      <c r="AR17" s="283">
        <f t="shared" si="62"/>
        <v>4.25</v>
      </c>
      <c r="AS17" s="283">
        <f t="shared" si="62"/>
        <v>4.25</v>
      </c>
      <c r="AT17" s="283">
        <f t="shared" si="62"/>
        <v>3.75</v>
      </c>
      <c r="AU17" s="284">
        <f t="shared" si="62"/>
        <v>4</v>
      </c>
      <c r="AV17" s="283">
        <f t="shared" si="62"/>
        <v>3.8</v>
      </c>
      <c r="AW17" s="283">
        <f t="shared" si="62"/>
        <v>3.6</v>
      </c>
      <c r="AX17" s="285">
        <f t="shared" si="62"/>
        <v>3.8</v>
      </c>
      <c r="AY17" s="284">
        <f t="shared" si="62"/>
        <v>4.5</v>
      </c>
      <c r="AZ17" s="283">
        <f t="shared" si="62"/>
        <v>4.4000000000000004</v>
      </c>
      <c r="BA17" s="283">
        <f t="shared" si="62"/>
        <v>4</v>
      </c>
      <c r="BB17" s="283">
        <f>+AVERAGEIF($J$5:$J$152,$AM17,Y$5:Y$152)</f>
        <v>4.25</v>
      </c>
      <c r="BC17" s="285">
        <f t="shared" si="63"/>
        <v>4.5999999999999996</v>
      </c>
      <c r="BD17" s="284">
        <f t="shared" si="63"/>
        <v>4.5</v>
      </c>
      <c r="BE17" s="285">
        <f t="shared" si="63"/>
        <v>3.6666666666666665</v>
      </c>
      <c r="BF17" s="284">
        <f t="shared" si="63"/>
        <v>3.5</v>
      </c>
      <c r="BG17" s="283">
        <f t="shared" si="63"/>
        <v>3.5</v>
      </c>
      <c r="BH17" s="283">
        <f t="shared" si="63"/>
        <v>3.75</v>
      </c>
      <c r="BI17" s="283">
        <f t="shared" si="63"/>
        <v>5</v>
      </c>
      <c r="BJ17" s="283">
        <f t="shared" si="63"/>
        <v>3</v>
      </c>
      <c r="BK17" s="283">
        <f t="shared" si="63"/>
        <v>4</v>
      </c>
      <c r="BL17" s="284">
        <f t="shared" si="63"/>
        <v>3.6</v>
      </c>
      <c r="BM17" s="287">
        <f>+AVERAGEIF($J$5:$J$138,$AM17,AK$5:AK$152)</f>
        <v>3.6666666666666665</v>
      </c>
      <c r="BN17" s="74">
        <f t="shared" si="35"/>
        <v>4.166666666666667</v>
      </c>
      <c r="BO17" s="73">
        <f t="shared" si="36"/>
        <v>3.8</v>
      </c>
      <c r="BP17" s="73">
        <f t="shared" si="37"/>
        <v>4.3499999999999996</v>
      </c>
      <c r="BQ17" s="73">
        <f t="shared" si="38"/>
        <v>4.083333333333333</v>
      </c>
      <c r="BR17" s="73">
        <f t="shared" si="39"/>
        <v>3.7916666666666665</v>
      </c>
      <c r="BS17" s="73">
        <f t="shared" si="40"/>
        <v>3.6333333333333333</v>
      </c>
      <c r="BT17" s="234">
        <f t="shared" si="41"/>
        <v>3.9708333333333332</v>
      </c>
      <c r="BU17" s="77">
        <f t="shared" si="4"/>
        <v>5</v>
      </c>
      <c r="BV17" s="54"/>
      <c r="BW17" s="74">
        <f t="shared" si="73"/>
        <v>5</v>
      </c>
      <c r="BX17" s="73">
        <f t="shared" si="73"/>
        <v>5</v>
      </c>
      <c r="BY17" s="73">
        <f t="shared" si="73"/>
        <v>4.5</v>
      </c>
      <c r="BZ17" s="73">
        <f t="shared" si="73"/>
        <v>4.5</v>
      </c>
      <c r="CA17" s="73">
        <f t="shared" si="73"/>
        <v>4.5</v>
      </c>
      <c r="CB17" s="73">
        <f t="shared" si="73"/>
        <v>4</v>
      </c>
      <c r="CC17" s="85">
        <f>+AVERAGEIFS(R$5:R$152,$J$5:$J$152,$AM17,$E$5:$E$152,"Muller")</f>
        <v>4.5</v>
      </c>
      <c r="CD17" s="73">
        <f>+AVERAGEIFS(S$5:S$152,$J$5:$J$152,$AM17,$E$5:$E$152,"Muller")</f>
        <v>4.5</v>
      </c>
      <c r="CE17" s="73">
        <f>+AVERAGEIFS(T$5:T$152,$J$5:$J$152,$AM17,$E$5:$E$152,"Muller")</f>
        <v>4.5</v>
      </c>
      <c r="CF17" s="73">
        <f>+AVERAGEIFS(U$5:U$152,$J$5:$J$152,$AM17,$E$5:$E$152,"Muller")</f>
        <v>4.5</v>
      </c>
      <c r="CG17" s="86">
        <f t="shared" si="74"/>
        <v>5</v>
      </c>
      <c r="CH17" s="73">
        <f t="shared" si="74"/>
        <v>4.5</v>
      </c>
      <c r="CI17" s="73">
        <f t="shared" si="74"/>
        <v>4</v>
      </c>
      <c r="CJ17" s="73">
        <f t="shared" si="74"/>
        <v>4.5</v>
      </c>
      <c r="CK17" s="73">
        <f t="shared" si="74"/>
        <v>5</v>
      </c>
      <c r="CL17" s="73">
        <f t="shared" si="74"/>
        <v>5</v>
      </c>
      <c r="CM17" s="73">
        <f t="shared" si="74"/>
        <v>5</v>
      </c>
      <c r="CN17" s="73">
        <f t="shared" si="74"/>
        <v>5</v>
      </c>
      <c r="CO17" s="85">
        <f t="shared" si="74"/>
        <v>5</v>
      </c>
      <c r="CP17" s="86">
        <f t="shared" si="74"/>
        <v>5</v>
      </c>
      <c r="CQ17" s="73">
        <f t="shared" si="74"/>
        <v>5</v>
      </c>
      <c r="CR17" s="73">
        <f t="shared" si="74"/>
        <v>5</v>
      </c>
      <c r="CS17" s="73">
        <f t="shared" si="74"/>
        <v>5</v>
      </c>
      <c r="CT17" s="73">
        <f t="shared" si="74"/>
        <v>4.5</v>
      </c>
      <c r="CU17" s="287">
        <f>+AVERAGEIFS(AK$5:AK$152,$J$5:$J$152,$AM17,$E$5:$E$152,"Muller")</f>
        <v>5</v>
      </c>
      <c r="CV17" s="87">
        <f t="shared" si="9"/>
        <v>2</v>
      </c>
      <c r="CW17" s="60"/>
      <c r="CX17" s="74">
        <f t="shared" si="69"/>
        <v>2.5</v>
      </c>
      <c r="CY17" s="73">
        <f t="shared" si="69"/>
        <v>3</v>
      </c>
      <c r="CZ17" s="73">
        <f t="shared" si="69"/>
        <v>3</v>
      </c>
      <c r="DA17" s="73">
        <f t="shared" si="69"/>
        <v>3</v>
      </c>
      <c r="DB17" s="73">
        <f t="shared" si="70"/>
        <v>4</v>
      </c>
      <c r="DC17" s="73">
        <f t="shared" si="70"/>
        <v>3.5</v>
      </c>
      <c r="DD17" s="85">
        <f t="shared" si="70"/>
        <v>3.6666666666666665</v>
      </c>
      <c r="DE17" s="73">
        <f t="shared" si="70"/>
        <v>3.3333333333333335</v>
      </c>
      <c r="DF17" s="73">
        <f t="shared" si="70"/>
        <v>3</v>
      </c>
      <c r="DG17" s="73">
        <f t="shared" si="70"/>
        <v>3.3333333333333335</v>
      </c>
      <c r="DH17" s="86">
        <f t="shared" si="72"/>
        <v>4</v>
      </c>
      <c r="DI17" s="73">
        <f t="shared" si="72"/>
        <v>4.333333333333333</v>
      </c>
      <c r="DJ17" s="73">
        <f t="shared" si="72"/>
        <v>4</v>
      </c>
      <c r="DK17" s="73">
        <f t="shared" si="72"/>
        <v>4</v>
      </c>
      <c r="DL17" s="73">
        <f t="shared" si="72"/>
        <v>4.333333333333333</v>
      </c>
      <c r="DM17" s="73">
        <f t="shared" si="72"/>
        <v>4</v>
      </c>
      <c r="DN17" s="73">
        <f t="shared" si="72"/>
        <v>3</v>
      </c>
      <c r="DO17" s="73">
        <f t="shared" si="71"/>
        <v>3</v>
      </c>
      <c r="DP17" s="85">
        <f t="shared" si="71"/>
        <v>3</v>
      </c>
      <c r="DQ17" s="86">
        <f t="shared" si="71"/>
        <v>3.3333333333333335</v>
      </c>
      <c r="DR17" s="73">
        <f t="shared" si="71"/>
        <v>5</v>
      </c>
      <c r="DS17" s="73">
        <f t="shared" si="71"/>
        <v>2.3333333333333335</v>
      </c>
      <c r="DT17" s="73">
        <f>+AVERAGEIFS(AH$5:AH$152,$J$5:$J$152,$AM17,$E$5:$E$152,"Home")</f>
        <v>3.6666666666666665</v>
      </c>
      <c r="DU17" s="73">
        <f>+AVERAGEIFS(AI$5:AI$152,$J$5:$J$152,$AM17,$E$5:$E$152,"Home")</f>
        <v>3</v>
      </c>
      <c r="DV17" s="287">
        <f t="shared" si="61"/>
        <v>3</v>
      </c>
      <c r="DW17" s="87">
        <f t="shared" si="10"/>
        <v>3</v>
      </c>
      <c r="DX17" s="51"/>
      <c r="DY17" s="292">
        <f t="shared" si="43"/>
        <v>4.583333333333333</v>
      </c>
      <c r="DZ17" s="293">
        <f t="shared" si="44"/>
        <v>3.1666666666666665</v>
      </c>
      <c r="EA17" s="292">
        <f t="shared" si="45"/>
        <v>4.5</v>
      </c>
      <c r="EB17" s="293">
        <f t="shared" si="46"/>
        <v>3.3333333333333335</v>
      </c>
      <c r="EC17" s="292">
        <f t="shared" si="47"/>
        <v>4.5999999999999996</v>
      </c>
      <c r="ED17" s="293">
        <f t="shared" si="48"/>
        <v>4.1333333333333329</v>
      </c>
      <c r="EE17" s="292">
        <f t="shared" si="49"/>
        <v>5</v>
      </c>
      <c r="EF17" s="293">
        <f t="shared" si="50"/>
        <v>3.5</v>
      </c>
      <c r="EG17" s="292">
        <f t="shared" si="51"/>
        <v>5</v>
      </c>
      <c r="EH17" s="293">
        <f t="shared" si="52"/>
        <v>3.3888888888888893</v>
      </c>
      <c r="EI17" s="292">
        <f t="shared" si="53"/>
        <v>4.5</v>
      </c>
      <c r="EJ17" s="293">
        <f t="shared" si="54"/>
        <v>3</v>
      </c>
      <c r="EK17" s="292">
        <f t="shared" si="55"/>
        <v>4.697222222222222</v>
      </c>
      <c r="EL17" s="294">
        <f t="shared" si="56"/>
        <v>3.4203703703703705</v>
      </c>
    </row>
    <row r="18" spans="2:142" ht="30" customHeight="1">
      <c r="B18" s="66">
        <v>15</v>
      </c>
      <c r="C18" s="159">
        <v>45943</v>
      </c>
      <c r="D18" s="159" t="s">
        <v>116</v>
      </c>
      <c r="E18" s="159" t="s">
        <v>128</v>
      </c>
      <c r="F18" s="69" t="s">
        <v>74</v>
      </c>
      <c r="G18" s="69" t="s">
        <v>18</v>
      </c>
      <c r="H18" s="361" t="s">
        <v>353</v>
      </c>
      <c r="I18" s="355" t="s">
        <v>80</v>
      </c>
      <c r="J18" s="67" t="s">
        <v>40</v>
      </c>
      <c r="K18" s="68" t="s">
        <v>424</v>
      </c>
      <c r="L18" s="380">
        <v>4</v>
      </c>
      <c r="M18" s="381">
        <v>4</v>
      </c>
      <c r="N18" s="381">
        <v>4</v>
      </c>
      <c r="O18" s="381">
        <v>4</v>
      </c>
      <c r="P18" s="381">
        <v>3</v>
      </c>
      <c r="Q18" s="381">
        <v>2</v>
      </c>
      <c r="R18" s="380">
        <v>5</v>
      </c>
      <c r="S18" s="381">
        <v>3</v>
      </c>
      <c r="T18" s="381">
        <v>4</v>
      </c>
      <c r="U18" s="382">
        <v>4</v>
      </c>
      <c r="V18" s="380">
        <v>5</v>
      </c>
      <c r="W18" s="381">
        <v>5</v>
      </c>
      <c r="X18" s="381">
        <v>5</v>
      </c>
      <c r="Y18" s="381">
        <v>5</v>
      </c>
      <c r="Z18" s="382">
        <v>5</v>
      </c>
      <c r="AA18" s="380">
        <v>5</v>
      </c>
      <c r="AB18" s="382">
        <v>4</v>
      </c>
      <c r="AC18" s="380">
        <v>4</v>
      </c>
      <c r="AD18" s="381">
        <v>5</v>
      </c>
      <c r="AE18" s="381">
        <v>3</v>
      </c>
      <c r="AF18" s="381">
        <v>5</v>
      </c>
      <c r="AG18" s="381">
        <v>5</v>
      </c>
      <c r="AH18" s="381"/>
      <c r="AI18" s="380">
        <v>4</v>
      </c>
      <c r="AJ18" s="382" t="s">
        <v>18</v>
      </c>
      <c r="AK18" s="373">
        <v>5</v>
      </c>
      <c r="AL18" s="54"/>
      <c r="AM18" s="125" t="s">
        <v>20</v>
      </c>
      <c r="AN18" s="413" t="s">
        <v>456</v>
      </c>
      <c r="AO18" s="284"/>
      <c r="AP18" s="283"/>
      <c r="AQ18" s="283"/>
      <c r="AR18" s="283"/>
      <c r="AS18" s="283"/>
      <c r="AT18" s="283"/>
      <c r="AU18" s="284"/>
      <c r="AV18" s="283"/>
      <c r="AW18" s="283"/>
      <c r="AX18" s="285"/>
      <c r="AY18" s="284"/>
      <c r="AZ18" s="283"/>
      <c r="BA18" s="283"/>
      <c r="BB18" s="283"/>
      <c r="BC18" s="285"/>
      <c r="BD18" s="284"/>
      <c r="BE18" s="285"/>
      <c r="BF18" s="284"/>
      <c r="BG18" s="283"/>
      <c r="BH18" s="283"/>
      <c r="BI18" s="283"/>
      <c r="BJ18" s="283"/>
      <c r="BK18" s="283"/>
      <c r="BL18" s="284"/>
      <c r="BM18" s="287"/>
      <c r="BN18" s="74"/>
      <c r="BO18" s="73"/>
      <c r="BP18" s="73"/>
      <c r="BQ18" s="73"/>
      <c r="BR18" s="73"/>
      <c r="BS18" s="73"/>
      <c r="BT18" s="234"/>
      <c r="BU18" s="77">
        <f t="shared" si="4"/>
        <v>0</v>
      </c>
      <c r="BV18" s="54"/>
      <c r="BW18" s="74"/>
      <c r="BX18" s="73"/>
      <c r="BY18" s="73"/>
      <c r="BZ18" s="73"/>
      <c r="CA18" s="73"/>
      <c r="CB18" s="73"/>
      <c r="CC18" s="85"/>
      <c r="CD18" s="73"/>
      <c r="CE18" s="73"/>
      <c r="CF18" s="73"/>
      <c r="CG18" s="86"/>
      <c r="CH18" s="73"/>
      <c r="CI18" s="73"/>
      <c r="CJ18" s="73"/>
      <c r="CK18" s="73"/>
      <c r="CL18" s="73"/>
      <c r="CM18" s="73"/>
      <c r="CN18" s="73"/>
      <c r="CO18" s="85"/>
      <c r="CP18" s="86"/>
      <c r="CQ18" s="73"/>
      <c r="CR18" s="73"/>
      <c r="CS18" s="73"/>
      <c r="CT18" s="73"/>
      <c r="CU18" s="287"/>
      <c r="CV18" s="87">
        <f t="shared" si="9"/>
        <v>0</v>
      </c>
      <c r="CW18" s="60"/>
      <c r="CX18" s="74"/>
      <c r="CY18" s="73"/>
      <c r="CZ18" s="73"/>
      <c r="DA18" s="73"/>
      <c r="DB18" s="73"/>
      <c r="DC18" s="73"/>
      <c r="DD18" s="85"/>
      <c r="DE18" s="73"/>
      <c r="DF18" s="73"/>
      <c r="DG18" s="73"/>
      <c r="DH18" s="86"/>
      <c r="DI18" s="73"/>
      <c r="DJ18" s="73"/>
      <c r="DK18" s="73"/>
      <c r="DL18" s="73"/>
      <c r="DM18" s="73"/>
      <c r="DN18" s="73"/>
      <c r="DO18" s="73"/>
      <c r="DP18" s="85"/>
      <c r="DQ18" s="86"/>
      <c r="DR18" s="73"/>
      <c r="DS18" s="73"/>
      <c r="DT18" s="73"/>
      <c r="DU18" s="73"/>
      <c r="DV18" s="287"/>
      <c r="DW18" s="87">
        <f t="shared" si="10"/>
        <v>0</v>
      </c>
      <c r="DX18" s="51"/>
      <c r="DY18" s="292"/>
      <c r="DZ18" s="293"/>
      <c r="EA18" s="292"/>
      <c r="EB18" s="293"/>
      <c r="EC18" s="292"/>
      <c r="ED18" s="293"/>
      <c r="EE18" s="292"/>
      <c r="EF18" s="293"/>
      <c r="EG18" s="292"/>
      <c r="EH18" s="293"/>
      <c r="EI18" s="292"/>
      <c r="EJ18" s="293"/>
      <c r="EK18" s="292"/>
      <c r="EL18" s="294"/>
    </row>
    <row r="19" spans="2:142" ht="30" customHeight="1">
      <c r="B19" s="66">
        <v>16</v>
      </c>
      <c r="C19" s="159">
        <v>45943</v>
      </c>
      <c r="D19" s="159" t="s">
        <v>116</v>
      </c>
      <c r="E19" s="159" t="s">
        <v>128</v>
      </c>
      <c r="F19" s="69" t="s">
        <v>74</v>
      </c>
      <c r="G19" s="69" t="s">
        <v>18</v>
      </c>
      <c r="H19" s="361" t="s">
        <v>78</v>
      </c>
      <c r="I19" s="355" t="s">
        <v>80</v>
      </c>
      <c r="J19" s="67" t="s">
        <v>165</v>
      </c>
      <c r="K19" s="68" t="s">
        <v>425</v>
      </c>
      <c r="L19" s="380">
        <v>3</v>
      </c>
      <c r="M19" s="381">
        <v>2</v>
      </c>
      <c r="N19" s="381">
        <v>3</v>
      </c>
      <c r="O19" s="381">
        <v>3</v>
      </c>
      <c r="P19" s="381">
        <v>1</v>
      </c>
      <c r="Q19" s="381">
        <v>1</v>
      </c>
      <c r="R19" s="380">
        <v>4</v>
      </c>
      <c r="S19" s="381">
        <v>1</v>
      </c>
      <c r="T19" s="381">
        <v>2</v>
      </c>
      <c r="U19" s="382">
        <v>2</v>
      </c>
      <c r="V19" s="380">
        <v>1</v>
      </c>
      <c r="W19" s="381">
        <v>1</v>
      </c>
      <c r="X19" s="381">
        <v>1</v>
      </c>
      <c r="Y19" s="381">
        <v>1</v>
      </c>
      <c r="Z19" s="382">
        <v>4</v>
      </c>
      <c r="AA19" s="380">
        <v>3</v>
      </c>
      <c r="AB19" s="382">
        <v>3</v>
      </c>
      <c r="AC19" s="380">
        <v>3</v>
      </c>
      <c r="AD19" s="381">
        <v>1</v>
      </c>
      <c r="AE19" s="381">
        <v>1</v>
      </c>
      <c r="AF19" s="381">
        <v>4</v>
      </c>
      <c r="AG19" s="381">
        <v>1</v>
      </c>
      <c r="AH19" s="381">
        <v>5</v>
      </c>
      <c r="AI19" s="380">
        <v>1</v>
      </c>
      <c r="AJ19" s="382" t="s">
        <v>17</v>
      </c>
      <c r="AK19" s="373">
        <v>1</v>
      </c>
      <c r="AL19" s="54"/>
      <c r="AM19" s="125" t="s">
        <v>32</v>
      </c>
      <c r="AN19" s="413" t="s">
        <v>455</v>
      </c>
      <c r="AO19" s="284">
        <f t="shared" ref="AO19:BL19" si="75">+AVERAGEIF($J$5:$J$152,$AM19,L$5:L$152)</f>
        <v>3.6</v>
      </c>
      <c r="AP19" s="283">
        <f t="shared" si="75"/>
        <v>3</v>
      </c>
      <c r="AQ19" s="283">
        <f t="shared" si="75"/>
        <v>3.2</v>
      </c>
      <c r="AR19" s="283">
        <f t="shared" si="75"/>
        <v>3.5</v>
      </c>
      <c r="AS19" s="283">
        <f t="shared" si="75"/>
        <v>3.5</v>
      </c>
      <c r="AT19" s="283">
        <f t="shared" si="75"/>
        <v>2.5</v>
      </c>
      <c r="AU19" s="284">
        <f t="shared" si="75"/>
        <v>4.0999999999999996</v>
      </c>
      <c r="AV19" s="283">
        <f t="shared" si="75"/>
        <v>2.8571428571428572</v>
      </c>
      <c r="AW19" s="283">
        <f t="shared" si="75"/>
        <v>3.4</v>
      </c>
      <c r="AX19" s="285">
        <f t="shared" si="75"/>
        <v>3.3</v>
      </c>
      <c r="AY19" s="284">
        <f t="shared" si="75"/>
        <v>4.1111111111111107</v>
      </c>
      <c r="AZ19" s="283">
        <f t="shared" si="75"/>
        <v>4</v>
      </c>
      <c r="BA19" s="283">
        <f t="shared" si="75"/>
        <v>4.5555555555555554</v>
      </c>
      <c r="BB19" s="283">
        <f t="shared" si="75"/>
        <v>4.4444444444444446</v>
      </c>
      <c r="BC19" s="285">
        <f t="shared" si="75"/>
        <v>4.125</v>
      </c>
      <c r="BD19" s="284">
        <f t="shared" si="75"/>
        <v>4.25</v>
      </c>
      <c r="BE19" s="285">
        <f t="shared" si="75"/>
        <v>4.166666666666667</v>
      </c>
      <c r="BF19" s="284">
        <f t="shared" si="75"/>
        <v>4.2222222222222223</v>
      </c>
      <c r="BG19" s="283">
        <f t="shared" si="75"/>
        <v>3.4444444444444446</v>
      </c>
      <c r="BH19" s="283">
        <f t="shared" si="75"/>
        <v>3.5555555555555554</v>
      </c>
      <c r="BI19" s="283">
        <f t="shared" si="75"/>
        <v>4.5714285714285712</v>
      </c>
      <c r="BJ19" s="283">
        <f t="shared" si="75"/>
        <v>3.875</v>
      </c>
      <c r="BK19" s="283">
        <f t="shared" si="75"/>
        <v>4.2222222222222223</v>
      </c>
      <c r="BL19" s="284">
        <f t="shared" si="75"/>
        <v>3.6666666666666665</v>
      </c>
      <c r="BM19" s="287">
        <f>+AVERAGEIF($J$5:$J$138,$AM19,AK$5:AK$152)</f>
        <v>4.5555555555555554</v>
      </c>
      <c r="BN19" s="74">
        <f t="shared" si="35"/>
        <v>3.2166666666666668</v>
      </c>
      <c r="BO19" s="73">
        <f t="shared" si="36"/>
        <v>3.4142857142857146</v>
      </c>
      <c r="BP19" s="73">
        <f t="shared" si="37"/>
        <v>4.2472222222222218</v>
      </c>
      <c r="BQ19" s="73">
        <f t="shared" si="38"/>
        <v>4.2083333333333339</v>
      </c>
      <c r="BR19" s="73">
        <f t="shared" si="39"/>
        <v>3.9818121693121689</v>
      </c>
      <c r="BS19" s="73">
        <f t="shared" si="40"/>
        <v>4.1111111111111107</v>
      </c>
      <c r="BT19" s="234">
        <f t="shared" si="41"/>
        <v>3.8632385361552029</v>
      </c>
      <c r="BU19" s="77">
        <f t="shared" si="4"/>
        <v>10</v>
      </c>
      <c r="BV19" s="54"/>
      <c r="BW19" s="74">
        <f t="shared" ref="BW19:CT19" si="76">+AVERAGEIFS(L$5:L$152,$J$5:$J$152,$AM19,$E$5:$E$152,"Muller")</f>
        <v>3.4285714285714284</v>
      </c>
      <c r="BX19" s="73">
        <f t="shared" si="76"/>
        <v>3.1428571428571428</v>
      </c>
      <c r="BY19" s="73">
        <f t="shared" si="76"/>
        <v>3.4285714285714284</v>
      </c>
      <c r="BZ19" s="73">
        <f t="shared" si="76"/>
        <v>3.7142857142857144</v>
      </c>
      <c r="CA19" s="73">
        <f t="shared" si="76"/>
        <v>3.6666666666666665</v>
      </c>
      <c r="CB19" s="73">
        <f t="shared" si="76"/>
        <v>2.8333333333333335</v>
      </c>
      <c r="CC19" s="85">
        <f t="shared" si="76"/>
        <v>4.5714285714285712</v>
      </c>
      <c r="CD19" s="73">
        <f t="shared" si="76"/>
        <v>3.25</v>
      </c>
      <c r="CE19" s="73">
        <f t="shared" si="76"/>
        <v>3.5714285714285716</v>
      </c>
      <c r="CF19" s="73">
        <f t="shared" si="76"/>
        <v>3.7142857142857144</v>
      </c>
      <c r="CG19" s="86">
        <f t="shared" si="76"/>
        <v>3.8333333333333335</v>
      </c>
      <c r="CH19" s="73">
        <f t="shared" si="76"/>
        <v>3.5</v>
      </c>
      <c r="CI19" s="73">
        <f t="shared" si="76"/>
        <v>4.333333333333333</v>
      </c>
      <c r="CJ19" s="73">
        <f t="shared" si="76"/>
        <v>4.166666666666667</v>
      </c>
      <c r="CK19" s="73">
        <f t="shared" si="76"/>
        <v>4</v>
      </c>
      <c r="CL19" s="73">
        <f t="shared" si="76"/>
        <v>4.5</v>
      </c>
      <c r="CM19" s="73">
        <f t="shared" si="76"/>
        <v>4.25</v>
      </c>
      <c r="CN19" s="73">
        <f t="shared" si="76"/>
        <v>4</v>
      </c>
      <c r="CO19" s="85">
        <f t="shared" si="76"/>
        <v>3.3333333333333335</v>
      </c>
      <c r="CP19" s="86">
        <f t="shared" si="76"/>
        <v>3.5</v>
      </c>
      <c r="CQ19" s="73">
        <f t="shared" si="76"/>
        <v>4.5</v>
      </c>
      <c r="CR19" s="73">
        <f t="shared" si="76"/>
        <v>3.6</v>
      </c>
      <c r="CS19" s="73">
        <f t="shared" si="76"/>
        <v>4.333333333333333</v>
      </c>
      <c r="CT19" s="73">
        <f t="shared" si="76"/>
        <v>3.3333333333333335</v>
      </c>
      <c r="CU19" s="287">
        <f>+AVERAGEIFS(AK$5:AK$152,$J$5:$J$152,$AM19,$E$5:$E$152,"Muller")</f>
        <v>4.333333333333333</v>
      </c>
      <c r="CV19" s="87">
        <f t="shared" si="9"/>
        <v>7</v>
      </c>
      <c r="CW19" s="60"/>
      <c r="CX19" s="74">
        <f>+AVERAGEIFS(L$5:L$138,$J$5:$J$138,$AM19,$E$5:$E$138,"Home")</f>
        <v>4</v>
      </c>
      <c r="CY19" s="73">
        <f>+AVERAGEIFS(M$5:M$138,$J$5:$J$138,$AM19,$E$5:$E$138,"Home")</f>
        <v>2.6666666666666665</v>
      </c>
      <c r="CZ19" s="73">
        <f>+AVERAGEIFS(N$5:N$138,$J$5:$J$138,$AM19,$E$5:$E$138,"Home")</f>
        <v>2.6666666666666665</v>
      </c>
      <c r="DA19" s="73">
        <f>+AVERAGEIFS(O$5:O$138,$J$5:$J$138,$AM19,$E$5:$E$138,"Home")</f>
        <v>3</v>
      </c>
      <c r="DB19" s="73">
        <f t="shared" ref="DB19:DU19" si="77">+AVERAGEIFS(P$5:P$152,$J$5:$J$152,$AM19,$E$5:$E$152,"Home")</f>
        <v>3</v>
      </c>
      <c r="DC19" s="73">
        <f t="shared" si="77"/>
        <v>1.5</v>
      </c>
      <c r="DD19" s="85">
        <f t="shared" si="77"/>
        <v>3</v>
      </c>
      <c r="DE19" s="73">
        <f t="shared" si="77"/>
        <v>2.3333333333333335</v>
      </c>
      <c r="DF19" s="73">
        <f t="shared" si="77"/>
        <v>3</v>
      </c>
      <c r="DG19" s="73">
        <f t="shared" si="77"/>
        <v>2.3333333333333335</v>
      </c>
      <c r="DH19" s="86">
        <f t="shared" si="77"/>
        <v>4.666666666666667</v>
      </c>
      <c r="DI19" s="73">
        <f t="shared" si="77"/>
        <v>5</v>
      </c>
      <c r="DJ19" s="73">
        <f t="shared" si="77"/>
        <v>5</v>
      </c>
      <c r="DK19" s="73">
        <f t="shared" si="77"/>
        <v>5</v>
      </c>
      <c r="DL19" s="73">
        <f t="shared" si="77"/>
        <v>4.333333333333333</v>
      </c>
      <c r="DM19" s="73">
        <f t="shared" si="77"/>
        <v>3.5</v>
      </c>
      <c r="DN19" s="73">
        <f t="shared" si="77"/>
        <v>4</v>
      </c>
      <c r="DO19" s="73">
        <f t="shared" si="77"/>
        <v>4.666666666666667</v>
      </c>
      <c r="DP19" s="85">
        <f t="shared" si="77"/>
        <v>3.6666666666666665</v>
      </c>
      <c r="DQ19" s="86">
        <f t="shared" si="77"/>
        <v>3.6666666666666665</v>
      </c>
      <c r="DR19" s="73">
        <f t="shared" si="77"/>
        <v>4.666666666666667</v>
      </c>
      <c r="DS19" s="73">
        <f t="shared" si="77"/>
        <v>4.333333333333333</v>
      </c>
      <c r="DT19" s="73">
        <f t="shared" si="77"/>
        <v>4</v>
      </c>
      <c r="DU19" s="73">
        <f t="shared" si="77"/>
        <v>4.333333333333333</v>
      </c>
      <c r="DV19" s="287">
        <f>+AVERAGEIFS(AK$5:AK$152,$J$5:$J$152,$AM19,$E$5:$E$152,"Home")</f>
        <v>5</v>
      </c>
      <c r="DW19" s="87">
        <f t="shared" si="10"/>
        <v>3</v>
      </c>
      <c r="DX19" s="51"/>
      <c r="DY19" s="292">
        <f t="shared" si="43"/>
        <v>3.3690476190476191</v>
      </c>
      <c r="DZ19" s="293">
        <f t="shared" si="44"/>
        <v>2.8055555555555554</v>
      </c>
      <c r="EA19" s="292">
        <f t="shared" si="45"/>
        <v>3.7767857142857144</v>
      </c>
      <c r="EB19" s="293">
        <f t="shared" si="46"/>
        <v>2.666666666666667</v>
      </c>
      <c r="EC19" s="292">
        <f t="shared" si="47"/>
        <v>3.9666666666666672</v>
      </c>
      <c r="ED19" s="293">
        <f t="shared" si="48"/>
        <v>4.8</v>
      </c>
      <c r="EE19" s="292">
        <f t="shared" si="49"/>
        <v>4.375</v>
      </c>
      <c r="EF19" s="293">
        <f t="shared" si="50"/>
        <v>3.75</v>
      </c>
      <c r="EG19" s="292">
        <f t="shared" si="51"/>
        <v>3.8777777777777778</v>
      </c>
      <c r="EH19" s="293">
        <f t="shared" si="52"/>
        <v>4.166666666666667</v>
      </c>
      <c r="EI19" s="292">
        <f t="shared" si="53"/>
        <v>3.3333333333333335</v>
      </c>
      <c r="EJ19" s="293">
        <f t="shared" si="54"/>
        <v>4.333333333333333</v>
      </c>
      <c r="EK19" s="292">
        <f t="shared" si="55"/>
        <v>3.7831018518518515</v>
      </c>
      <c r="EL19" s="294">
        <f t="shared" si="56"/>
        <v>3.7537037037037035</v>
      </c>
    </row>
    <row r="20" spans="2:142" ht="30" customHeight="1">
      <c r="B20" s="66">
        <v>17</v>
      </c>
      <c r="C20" s="159">
        <v>45943</v>
      </c>
      <c r="D20" s="159" t="s">
        <v>116</v>
      </c>
      <c r="E20" s="159" t="s">
        <v>127</v>
      </c>
      <c r="F20" s="69" t="s">
        <v>75</v>
      </c>
      <c r="G20" s="69" t="s">
        <v>17</v>
      </c>
      <c r="H20" s="361" t="s">
        <v>354</v>
      </c>
      <c r="I20" s="355" t="s">
        <v>80</v>
      </c>
      <c r="J20" s="67" t="s">
        <v>81</v>
      </c>
      <c r="K20" s="68" t="s">
        <v>162</v>
      </c>
      <c r="L20" s="380">
        <v>5</v>
      </c>
      <c r="M20" s="381">
        <v>5</v>
      </c>
      <c r="N20" s="381">
        <v>4</v>
      </c>
      <c r="O20" s="381">
        <v>4</v>
      </c>
      <c r="P20" s="381">
        <v>4</v>
      </c>
      <c r="Q20" s="381">
        <v>5</v>
      </c>
      <c r="R20" s="380">
        <v>5</v>
      </c>
      <c r="S20" s="381">
        <v>5</v>
      </c>
      <c r="T20" s="381">
        <v>5</v>
      </c>
      <c r="U20" s="382">
        <v>4</v>
      </c>
      <c r="V20" s="380">
        <v>5</v>
      </c>
      <c r="W20" s="381">
        <v>5</v>
      </c>
      <c r="X20" s="381">
        <v>5</v>
      </c>
      <c r="Y20" s="381">
        <v>5</v>
      </c>
      <c r="Z20" s="382">
        <v>5</v>
      </c>
      <c r="AA20" s="380">
        <v>4</v>
      </c>
      <c r="AB20" s="382">
        <v>5</v>
      </c>
      <c r="AC20" s="380">
        <v>4</v>
      </c>
      <c r="AD20" s="381">
        <v>4</v>
      </c>
      <c r="AE20" s="381">
        <v>5</v>
      </c>
      <c r="AF20" s="381">
        <v>4</v>
      </c>
      <c r="AG20" s="381">
        <v>4</v>
      </c>
      <c r="AH20" s="381">
        <v>4</v>
      </c>
      <c r="AI20" s="380">
        <v>5</v>
      </c>
      <c r="AJ20" s="382" t="s">
        <v>18</v>
      </c>
      <c r="AK20" s="373">
        <v>5</v>
      </c>
      <c r="AL20" s="54"/>
      <c r="AM20" s="125" t="s">
        <v>28</v>
      </c>
      <c r="AN20" s="413" t="s">
        <v>456</v>
      </c>
      <c r="AO20" s="284"/>
      <c r="AP20" s="283"/>
      <c r="AQ20" s="283"/>
      <c r="AR20" s="283"/>
      <c r="AS20" s="283"/>
      <c r="AT20" s="283"/>
      <c r="AU20" s="284"/>
      <c r="AV20" s="283"/>
      <c r="AW20" s="283"/>
      <c r="AX20" s="285"/>
      <c r="AY20" s="284"/>
      <c r="AZ20" s="283"/>
      <c r="BA20" s="283"/>
      <c r="BB20" s="283"/>
      <c r="BC20" s="285"/>
      <c r="BD20" s="284"/>
      <c r="BE20" s="285"/>
      <c r="BF20" s="284"/>
      <c r="BG20" s="283"/>
      <c r="BH20" s="283"/>
      <c r="BI20" s="283"/>
      <c r="BJ20" s="283"/>
      <c r="BK20" s="283"/>
      <c r="BL20" s="284"/>
      <c r="BM20" s="287"/>
      <c r="BN20" s="74"/>
      <c r="BO20" s="73"/>
      <c r="BP20" s="73"/>
      <c r="BQ20" s="73"/>
      <c r="BR20" s="73"/>
      <c r="BS20" s="73"/>
      <c r="BT20" s="234"/>
      <c r="BU20" s="77">
        <f t="shared" si="4"/>
        <v>0</v>
      </c>
      <c r="BV20" s="54"/>
      <c r="BW20" s="74"/>
      <c r="BX20" s="73"/>
      <c r="BY20" s="73"/>
      <c r="BZ20" s="73"/>
      <c r="CA20" s="73"/>
      <c r="CB20" s="73"/>
      <c r="CC20" s="85"/>
      <c r="CD20" s="73"/>
      <c r="CE20" s="73"/>
      <c r="CF20" s="73"/>
      <c r="CG20" s="86"/>
      <c r="CH20" s="73"/>
      <c r="CI20" s="73"/>
      <c r="CJ20" s="73"/>
      <c r="CK20" s="73"/>
      <c r="CL20" s="73"/>
      <c r="CM20" s="73"/>
      <c r="CN20" s="73"/>
      <c r="CO20" s="85"/>
      <c r="CP20" s="86"/>
      <c r="CQ20" s="73"/>
      <c r="CR20" s="73"/>
      <c r="CS20" s="73"/>
      <c r="CT20" s="73"/>
      <c r="CU20" s="287"/>
      <c r="CV20" s="87">
        <f t="shared" si="9"/>
        <v>0</v>
      </c>
      <c r="CW20" s="60"/>
      <c r="CX20" s="74"/>
      <c r="CY20" s="73"/>
      <c r="CZ20" s="73"/>
      <c r="DA20" s="73"/>
      <c r="DB20" s="73"/>
      <c r="DC20" s="73"/>
      <c r="DD20" s="85"/>
      <c r="DE20" s="73"/>
      <c r="DF20" s="73"/>
      <c r="DG20" s="73"/>
      <c r="DH20" s="86"/>
      <c r="DI20" s="73"/>
      <c r="DJ20" s="73"/>
      <c r="DK20" s="73"/>
      <c r="DL20" s="73"/>
      <c r="DM20" s="73"/>
      <c r="DN20" s="73"/>
      <c r="DO20" s="73"/>
      <c r="DP20" s="85"/>
      <c r="DQ20" s="86"/>
      <c r="DR20" s="73"/>
      <c r="DS20" s="73"/>
      <c r="DT20" s="73"/>
      <c r="DU20" s="73"/>
      <c r="DV20" s="287"/>
      <c r="DW20" s="87">
        <f t="shared" si="10"/>
        <v>0</v>
      </c>
      <c r="DX20" s="51"/>
      <c r="DY20" s="292"/>
      <c r="DZ20" s="293"/>
      <c r="EA20" s="292"/>
      <c r="EB20" s="293"/>
      <c r="EC20" s="292"/>
      <c r="ED20" s="293"/>
      <c r="EE20" s="292"/>
      <c r="EF20" s="293"/>
      <c r="EG20" s="292"/>
      <c r="EH20" s="293"/>
      <c r="EI20" s="292"/>
      <c r="EJ20" s="293"/>
      <c r="EK20" s="292"/>
      <c r="EL20" s="294"/>
    </row>
    <row r="21" spans="2:142" ht="30" customHeight="1">
      <c r="B21" s="66">
        <v>18</v>
      </c>
      <c r="C21" s="159">
        <v>45943</v>
      </c>
      <c r="D21" s="159" t="s">
        <v>116</v>
      </c>
      <c r="E21" s="159" t="s">
        <v>128</v>
      </c>
      <c r="F21" s="69" t="s">
        <v>74</v>
      </c>
      <c r="G21" s="69" t="s">
        <v>17</v>
      </c>
      <c r="H21" s="361" t="s">
        <v>301</v>
      </c>
      <c r="I21" s="355" t="s">
        <v>80</v>
      </c>
      <c r="J21" s="67" t="s">
        <v>29</v>
      </c>
      <c r="K21" s="68" t="s">
        <v>163</v>
      </c>
      <c r="L21" s="380">
        <v>4</v>
      </c>
      <c r="M21" s="381">
        <v>5</v>
      </c>
      <c r="N21" s="381">
        <v>4</v>
      </c>
      <c r="O21" s="381">
        <v>3</v>
      </c>
      <c r="P21" s="381">
        <v>1</v>
      </c>
      <c r="Q21" s="381">
        <v>1</v>
      </c>
      <c r="R21" s="380">
        <v>5</v>
      </c>
      <c r="S21" s="381">
        <v>4</v>
      </c>
      <c r="T21" s="381">
        <v>4</v>
      </c>
      <c r="U21" s="382">
        <v>4</v>
      </c>
      <c r="V21" s="380">
        <v>3</v>
      </c>
      <c r="W21" s="381">
        <v>4</v>
      </c>
      <c r="X21" s="381">
        <v>4</v>
      </c>
      <c r="Y21" s="381">
        <v>5</v>
      </c>
      <c r="Z21" s="382"/>
      <c r="AA21" s="380">
        <v>5</v>
      </c>
      <c r="AB21" s="382">
        <v>2</v>
      </c>
      <c r="AC21" s="380">
        <v>5</v>
      </c>
      <c r="AD21" s="381">
        <v>5</v>
      </c>
      <c r="AE21" s="381">
        <v>3</v>
      </c>
      <c r="AF21" s="381">
        <v>5</v>
      </c>
      <c r="AG21" s="381">
        <v>4</v>
      </c>
      <c r="AH21" s="381">
        <v>4</v>
      </c>
      <c r="AI21" s="380">
        <v>3</v>
      </c>
      <c r="AJ21" s="382" t="s">
        <v>18</v>
      </c>
      <c r="AK21" s="373">
        <v>5</v>
      </c>
      <c r="AL21" s="54"/>
      <c r="AM21" s="125" t="s">
        <v>21</v>
      </c>
      <c r="AN21" s="413" t="s">
        <v>456</v>
      </c>
      <c r="AO21" s="284">
        <f t="shared" ref="AO21:AX24" si="78">+AVERAGEIF($J$5:$J$152,$AM21,L$5:L$152)</f>
        <v>5</v>
      </c>
      <c r="AP21" s="283">
        <f t="shared" si="78"/>
        <v>4.5</v>
      </c>
      <c r="AQ21" s="283">
        <f t="shared" si="78"/>
        <v>4.666666666666667</v>
      </c>
      <c r="AR21" s="283">
        <f t="shared" si="78"/>
        <v>4</v>
      </c>
      <c r="AS21" s="283">
        <f t="shared" si="78"/>
        <v>3.3333333333333335</v>
      </c>
      <c r="AT21" s="283">
        <f t="shared" si="78"/>
        <v>3.3333333333333335</v>
      </c>
      <c r="AU21" s="284">
        <f t="shared" si="78"/>
        <v>4.333333333333333</v>
      </c>
      <c r="AV21" s="283">
        <f t="shared" si="78"/>
        <v>4.333333333333333</v>
      </c>
      <c r="AW21" s="283">
        <f t="shared" si="78"/>
        <v>4</v>
      </c>
      <c r="AX21" s="285">
        <f t="shared" si="78"/>
        <v>3.6666666666666665</v>
      </c>
      <c r="AY21" s="284">
        <f t="shared" ref="AY21:BH24" si="79">+AVERAGEIF($J$5:$J$152,$AM21,V$5:V$152)</f>
        <v>5</v>
      </c>
      <c r="AZ21" s="283">
        <f t="shared" si="79"/>
        <v>5</v>
      </c>
      <c r="BA21" s="283">
        <f t="shared" si="79"/>
        <v>5</v>
      </c>
      <c r="BB21" s="283">
        <f t="shared" si="79"/>
        <v>5</v>
      </c>
      <c r="BC21" s="285">
        <f t="shared" si="79"/>
        <v>4.666666666666667</v>
      </c>
      <c r="BD21" s="284">
        <f t="shared" si="79"/>
        <v>4.333333333333333</v>
      </c>
      <c r="BE21" s="285">
        <f t="shared" si="79"/>
        <v>4</v>
      </c>
      <c r="BF21" s="284">
        <f t="shared" si="79"/>
        <v>5</v>
      </c>
      <c r="BG21" s="283">
        <f t="shared" si="79"/>
        <v>5</v>
      </c>
      <c r="BH21" s="283">
        <f t="shared" si="79"/>
        <v>4</v>
      </c>
      <c r="BI21" s="283">
        <f t="shared" ref="BI21:BL24" si="80">+AVERAGEIF($J$5:$J$152,$AM21,AF$5:AF$152)</f>
        <v>4.666666666666667</v>
      </c>
      <c r="BJ21" s="283">
        <f t="shared" si="80"/>
        <v>4</v>
      </c>
      <c r="BK21" s="283">
        <f t="shared" si="80"/>
        <v>4.333333333333333</v>
      </c>
      <c r="BL21" s="284">
        <f t="shared" si="80"/>
        <v>4.333333333333333</v>
      </c>
      <c r="BM21" s="287">
        <f>+AVERAGEIF($J$5:$J$138,$AM21,AK$5:AK$152)</f>
        <v>5</v>
      </c>
      <c r="BN21" s="74">
        <f t="shared" si="35"/>
        <v>4.1388888888888884</v>
      </c>
      <c r="BO21" s="73">
        <f t="shared" si="36"/>
        <v>4.083333333333333</v>
      </c>
      <c r="BP21" s="73">
        <f t="shared" si="37"/>
        <v>4.9333333333333336</v>
      </c>
      <c r="BQ21" s="73">
        <f t="shared" si="38"/>
        <v>4.1666666666666661</v>
      </c>
      <c r="BR21" s="73">
        <f t="shared" si="39"/>
        <v>4.5</v>
      </c>
      <c r="BS21" s="73">
        <f t="shared" si="40"/>
        <v>4.6666666666666661</v>
      </c>
      <c r="BT21" s="234">
        <f t="shared" si="41"/>
        <v>4.4148148148148145</v>
      </c>
      <c r="BU21" s="77">
        <f t="shared" si="4"/>
        <v>3</v>
      </c>
      <c r="BV21" s="54"/>
      <c r="BW21" s="74">
        <f t="shared" ref="BW21:CF24" si="81">+AVERAGEIFS(L$5:L$152,$J$5:$J$152,$AM21,$E$5:$E$152,"Muller")</f>
        <v>5</v>
      </c>
      <c r="BX21" s="73">
        <f t="shared" si="81"/>
        <v>4.5</v>
      </c>
      <c r="BY21" s="73">
        <f t="shared" si="81"/>
        <v>5</v>
      </c>
      <c r="BZ21" s="73">
        <f t="shared" si="81"/>
        <v>4.5</v>
      </c>
      <c r="CA21" s="73">
        <f t="shared" si="81"/>
        <v>4.5</v>
      </c>
      <c r="CB21" s="73">
        <f t="shared" si="81"/>
        <v>4</v>
      </c>
      <c r="CC21" s="85">
        <f t="shared" si="81"/>
        <v>5</v>
      </c>
      <c r="CD21" s="73">
        <f t="shared" si="81"/>
        <v>4.5</v>
      </c>
      <c r="CE21" s="73">
        <f t="shared" si="81"/>
        <v>4.5</v>
      </c>
      <c r="CF21" s="73">
        <f t="shared" si="81"/>
        <v>4</v>
      </c>
      <c r="CG21" s="86">
        <f t="shared" ref="CG21:CP24" si="82">+AVERAGEIFS(V$5:V$152,$J$5:$J$152,$AM21,$E$5:$E$152,"Muller")</f>
        <v>5</v>
      </c>
      <c r="CH21" s="73">
        <f t="shared" si="82"/>
        <v>5</v>
      </c>
      <c r="CI21" s="73">
        <f t="shared" si="82"/>
        <v>5</v>
      </c>
      <c r="CJ21" s="73">
        <f t="shared" si="82"/>
        <v>5</v>
      </c>
      <c r="CK21" s="73">
        <f t="shared" si="82"/>
        <v>5</v>
      </c>
      <c r="CL21" s="73">
        <f t="shared" si="82"/>
        <v>4.5</v>
      </c>
      <c r="CM21" s="73">
        <f t="shared" si="82"/>
        <v>4</v>
      </c>
      <c r="CN21" s="73">
        <f t="shared" si="82"/>
        <v>5</v>
      </c>
      <c r="CO21" s="85">
        <f t="shared" si="82"/>
        <v>5</v>
      </c>
      <c r="CP21" s="86">
        <f t="shared" si="82"/>
        <v>4.5</v>
      </c>
      <c r="CQ21" s="73">
        <f t="shared" ref="CQ21:CT24" si="83">+AVERAGEIFS(AF$5:AF$152,$J$5:$J$152,$AM21,$E$5:$E$152,"Muller")</f>
        <v>4.5</v>
      </c>
      <c r="CR21" s="73">
        <f t="shared" si="83"/>
        <v>4.5</v>
      </c>
      <c r="CS21" s="73">
        <f t="shared" si="83"/>
        <v>4</v>
      </c>
      <c r="CT21" s="73">
        <f t="shared" si="83"/>
        <v>4.5</v>
      </c>
      <c r="CU21" s="287">
        <f>+AVERAGEIFS(AK$5:AK$152,$J$5:$J$152,$AM21,$E$5:$E$152,"Muller")</f>
        <v>5</v>
      </c>
      <c r="CV21" s="87">
        <f t="shared" si="9"/>
        <v>2</v>
      </c>
      <c r="CW21" s="60"/>
      <c r="CX21" s="74">
        <f>+AVERAGEIFS(L$5:L$138,$J$5:$J$138,$AM21,$E$5:$E$138,"Home")</f>
        <v>5</v>
      </c>
      <c r="CY21" s="73"/>
      <c r="CZ21" s="73">
        <f>+AVERAGEIFS(N$5:N$138,$J$5:$J$138,$AM21,$E$5:$E$138,"Home")</f>
        <v>4</v>
      </c>
      <c r="DA21" s="73">
        <f>+AVERAGEIFS(O$5:O$138,$J$5:$J$138,$AM21,$E$5:$E$138,"Home")</f>
        <v>3</v>
      </c>
      <c r="DB21" s="73">
        <f t="shared" ref="DB21:DU21" si="84">+AVERAGEIFS(P$5:P$152,$J$5:$J$152,$AM21,$E$5:$E$152,"Home")</f>
        <v>1</v>
      </c>
      <c r="DC21" s="73">
        <f t="shared" si="84"/>
        <v>2</v>
      </c>
      <c r="DD21" s="85">
        <f t="shared" si="84"/>
        <v>3</v>
      </c>
      <c r="DE21" s="73">
        <f t="shared" si="84"/>
        <v>4</v>
      </c>
      <c r="DF21" s="73">
        <f t="shared" si="84"/>
        <v>3</v>
      </c>
      <c r="DG21" s="73">
        <f t="shared" si="84"/>
        <v>3</v>
      </c>
      <c r="DH21" s="86">
        <f t="shared" si="84"/>
        <v>5</v>
      </c>
      <c r="DI21" s="73">
        <f t="shared" si="84"/>
        <v>5</v>
      </c>
      <c r="DJ21" s="73">
        <f t="shared" si="84"/>
        <v>5</v>
      </c>
      <c r="DK21" s="73">
        <f t="shared" si="84"/>
        <v>5</v>
      </c>
      <c r="DL21" s="73">
        <f t="shared" si="84"/>
        <v>4</v>
      </c>
      <c r="DM21" s="73">
        <f t="shared" si="84"/>
        <v>4</v>
      </c>
      <c r="DN21" s="73">
        <f t="shared" si="84"/>
        <v>4</v>
      </c>
      <c r="DO21" s="73">
        <f t="shared" si="84"/>
        <v>5</v>
      </c>
      <c r="DP21" s="85">
        <f t="shared" si="84"/>
        <v>5</v>
      </c>
      <c r="DQ21" s="86">
        <f t="shared" si="84"/>
        <v>3</v>
      </c>
      <c r="DR21" s="73">
        <f t="shared" si="84"/>
        <v>5</v>
      </c>
      <c r="DS21" s="73">
        <f t="shared" si="84"/>
        <v>3</v>
      </c>
      <c r="DT21" s="73">
        <f t="shared" si="84"/>
        <v>5</v>
      </c>
      <c r="DU21" s="73">
        <f t="shared" si="84"/>
        <v>4</v>
      </c>
      <c r="DV21" s="287">
        <f>+AVERAGEIFS(AK$5:AK$152,$J$5:$J$152,$AM21,$E$5:$E$152,"Home")</f>
        <v>5</v>
      </c>
      <c r="DW21" s="87">
        <f t="shared" si="10"/>
        <v>1</v>
      </c>
      <c r="DX21" s="51"/>
      <c r="DY21" s="292">
        <f t="shared" si="43"/>
        <v>4.583333333333333</v>
      </c>
      <c r="DZ21" s="293">
        <f t="shared" si="44"/>
        <v>3</v>
      </c>
      <c r="EA21" s="292">
        <f t="shared" si="45"/>
        <v>4.5</v>
      </c>
      <c r="EB21" s="293">
        <f t="shared" si="46"/>
        <v>3.25</v>
      </c>
      <c r="EC21" s="292">
        <f t="shared" si="47"/>
        <v>5</v>
      </c>
      <c r="ED21" s="293">
        <f t="shared" si="48"/>
        <v>4.8</v>
      </c>
      <c r="EE21" s="292">
        <f t="shared" si="49"/>
        <v>4.25</v>
      </c>
      <c r="EF21" s="293">
        <f t="shared" si="50"/>
        <v>4</v>
      </c>
      <c r="EG21" s="292">
        <f t="shared" si="51"/>
        <v>4.583333333333333</v>
      </c>
      <c r="EH21" s="293">
        <f t="shared" si="52"/>
        <v>4.333333333333333</v>
      </c>
      <c r="EI21" s="292">
        <f t="shared" si="53"/>
        <v>4.5</v>
      </c>
      <c r="EJ21" s="293">
        <f t="shared" si="54"/>
        <v>4</v>
      </c>
      <c r="EK21" s="292">
        <f t="shared" si="55"/>
        <v>4.5694444444444438</v>
      </c>
      <c r="EL21" s="294">
        <f t="shared" si="56"/>
        <v>3.8972222222222221</v>
      </c>
    </row>
    <row r="22" spans="2:142" ht="30" customHeight="1">
      <c r="B22" s="66">
        <v>19</v>
      </c>
      <c r="C22" s="159"/>
      <c r="D22" s="159"/>
      <c r="E22" s="159"/>
      <c r="F22" s="69"/>
      <c r="G22" s="69"/>
      <c r="H22" s="361"/>
      <c r="I22" s="355"/>
      <c r="J22" s="67"/>
      <c r="K22" s="68"/>
      <c r="L22" s="380"/>
      <c r="M22" s="381"/>
      <c r="N22" s="381"/>
      <c r="O22" s="381"/>
      <c r="P22" s="381"/>
      <c r="Q22" s="381"/>
      <c r="R22" s="380"/>
      <c r="S22" s="381"/>
      <c r="T22" s="381"/>
      <c r="U22" s="382"/>
      <c r="V22" s="380"/>
      <c r="W22" s="381"/>
      <c r="X22" s="381"/>
      <c r="Y22" s="381"/>
      <c r="Z22" s="382"/>
      <c r="AA22" s="380"/>
      <c r="AB22" s="382"/>
      <c r="AC22" s="380"/>
      <c r="AD22" s="381"/>
      <c r="AE22" s="381"/>
      <c r="AF22" s="381"/>
      <c r="AG22" s="381"/>
      <c r="AH22" s="381"/>
      <c r="AI22" s="380"/>
      <c r="AJ22" s="382"/>
      <c r="AK22" s="373"/>
      <c r="AL22" s="54"/>
      <c r="AM22" s="125" t="s">
        <v>37</v>
      </c>
      <c r="AN22" s="413" t="s">
        <v>457</v>
      </c>
      <c r="AO22" s="284">
        <f t="shared" si="78"/>
        <v>3.5</v>
      </c>
      <c r="AP22" s="283">
        <f t="shared" si="78"/>
        <v>2</v>
      </c>
      <c r="AQ22" s="283">
        <f t="shared" si="78"/>
        <v>2</v>
      </c>
      <c r="AR22" s="283">
        <f t="shared" si="78"/>
        <v>3.5</v>
      </c>
      <c r="AS22" s="283">
        <f t="shared" si="78"/>
        <v>3</v>
      </c>
      <c r="AT22" s="283">
        <f t="shared" si="78"/>
        <v>3.5</v>
      </c>
      <c r="AU22" s="284">
        <f t="shared" si="78"/>
        <v>4.5</v>
      </c>
      <c r="AV22" s="283">
        <f t="shared" si="78"/>
        <v>2</v>
      </c>
      <c r="AW22" s="283">
        <f t="shared" si="78"/>
        <v>2.5</v>
      </c>
      <c r="AX22" s="285">
        <f t="shared" si="78"/>
        <v>2</v>
      </c>
      <c r="AY22" s="284">
        <f t="shared" si="79"/>
        <v>2.5</v>
      </c>
      <c r="AZ22" s="283">
        <f t="shared" si="79"/>
        <v>2</v>
      </c>
      <c r="BA22" s="283">
        <f t="shared" si="79"/>
        <v>2</v>
      </c>
      <c r="BB22" s="283">
        <f t="shared" si="79"/>
        <v>1.5</v>
      </c>
      <c r="BC22" s="285">
        <f t="shared" si="79"/>
        <v>2.5</v>
      </c>
      <c r="BD22" s="284">
        <f t="shared" si="79"/>
        <v>1</v>
      </c>
      <c r="BE22" s="285">
        <f t="shared" si="79"/>
        <v>1</v>
      </c>
      <c r="BF22" s="284">
        <f t="shared" si="79"/>
        <v>4</v>
      </c>
      <c r="BG22" s="283">
        <f t="shared" si="79"/>
        <v>2.5</v>
      </c>
      <c r="BH22" s="283">
        <f t="shared" si="79"/>
        <v>3</v>
      </c>
      <c r="BI22" s="283">
        <f t="shared" si="80"/>
        <v>5</v>
      </c>
      <c r="BJ22" s="283">
        <f t="shared" si="80"/>
        <v>4</v>
      </c>
      <c r="BK22" s="283">
        <f t="shared" si="80"/>
        <v>2.5</v>
      </c>
      <c r="BL22" s="284">
        <f t="shared" si="80"/>
        <v>3</v>
      </c>
      <c r="BM22" s="287">
        <f>+AVERAGEIF($J$5:$J$138,$AM22,AK$5:AK$152)</f>
        <v>5</v>
      </c>
      <c r="BN22" s="74">
        <f t="shared" si="35"/>
        <v>2.9166666666666665</v>
      </c>
      <c r="BO22" s="73">
        <f t="shared" si="36"/>
        <v>2.75</v>
      </c>
      <c r="BP22" s="73">
        <f t="shared" si="37"/>
        <v>2.1</v>
      </c>
      <c r="BQ22" s="73">
        <f t="shared" si="38"/>
        <v>1</v>
      </c>
      <c r="BR22" s="73">
        <f t="shared" si="39"/>
        <v>3.5</v>
      </c>
      <c r="BS22" s="73">
        <f t="shared" si="40"/>
        <v>4</v>
      </c>
      <c r="BT22" s="234">
        <f t="shared" si="41"/>
        <v>2.7111111111111108</v>
      </c>
      <c r="BU22" s="77">
        <f t="shared" si="4"/>
        <v>2</v>
      </c>
      <c r="BV22" s="54"/>
      <c r="BW22" s="74">
        <f t="shared" si="81"/>
        <v>3.5</v>
      </c>
      <c r="BX22" s="73">
        <f t="shared" si="81"/>
        <v>2</v>
      </c>
      <c r="BY22" s="73">
        <f t="shared" si="81"/>
        <v>2</v>
      </c>
      <c r="BZ22" s="73">
        <f t="shared" si="81"/>
        <v>3.5</v>
      </c>
      <c r="CA22" s="73">
        <f t="shared" si="81"/>
        <v>3</v>
      </c>
      <c r="CB22" s="73">
        <f t="shared" si="81"/>
        <v>3.5</v>
      </c>
      <c r="CC22" s="85">
        <f t="shared" si="81"/>
        <v>4.5</v>
      </c>
      <c r="CD22" s="73">
        <f t="shared" si="81"/>
        <v>2</v>
      </c>
      <c r="CE22" s="73">
        <f t="shared" si="81"/>
        <v>2.5</v>
      </c>
      <c r="CF22" s="73">
        <f t="shared" si="81"/>
        <v>2</v>
      </c>
      <c r="CG22" s="86">
        <f t="shared" si="82"/>
        <v>2.5</v>
      </c>
      <c r="CH22" s="73">
        <f t="shared" si="82"/>
        <v>2</v>
      </c>
      <c r="CI22" s="73">
        <f t="shared" si="82"/>
        <v>2</v>
      </c>
      <c r="CJ22" s="73">
        <f t="shared" si="82"/>
        <v>1.5</v>
      </c>
      <c r="CK22" s="73">
        <f t="shared" si="82"/>
        <v>2.5</v>
      </c>
      <c r="CL22" s="73">
        <f t="shared" si="82"/>
        <v>1</v>
      </c>
      <c r="CM22" s="73">
        <f t="shared" si="82"/>
        <v>1</v>
      </c>
      <c r="CN22" s="73">
        <f t="shared" si="82"/>
        <v>4</v>
      </c>
      <c r="CO22" s="85">
        <f t="shared" si="82"/>
        <v>2.5</v>
      </c>
      <c r="CP22" s="86">
        <f t="shared" si="82"/>
        <v>3</v>
      </c>
      <c r="CQ22" s="73">
        <f t="shared" si="83"/>
        <v>5</v>
      </c>
      <c r="CR22" s="73">
        <f t="shared" si="83"/>
        <v>4</v>
      </c>
      <c r="CS22" s="73">
        <f t="shared" si="83"/>
        <v>2.5</v>
      </c>
      <c r="CT22" s="73">
        <f t="shared" si="83"/>
        <v>3</v>
      </c>
      <c r="CU22" s="287">
        <f>+AVERAGEIFS(AK$5:AK$152,$J$5:$J$152,$AM22,$E$5:$E$152,"Muller")</f>
        <v>5</v>
      </c>
      <c r="CV22" s="87">
        <f t="shared" si="9"/>
        <v>2</v>
      </c>
      <c r="CW22" s="60"/>
      <c r="CX22" s="74"/>
      <c r="CY22" s="73"/>
      <c r="CZ22" s="73"/>
      <c r="DA22" s="73"/>
      <c r="DB22" s="73"/>
      <c r="DC22" s="73"/>
      <c r="DD22" s="85"/>
      <c r="DE22" s="73"/>
      <c r="DF22" s="73"/>
      <c r="DG22" s="73"/>
      <c r="DH22" s="86"/>
      <c r="DI22" s="73"/>
      <c r="DJ22" s="73"/>
      <c r="DK22" s="73"/>
      <c r="DL22" s="73"/>
      <c r="DM22" s="73"/>
      <c r="DN22" s="73"/>
      <c r="DO22" s="73"/>
      <c r="DP22" s="85"/>
      <c r="DQ22" s="86"/>
      <c r="DR22" s="73"/>
      <c r="DS22" s="73"/>
      <c r="DT22" s="73"/>
      <c r="DU22" s="73"/>
      <c r="DV22" s="287"/>
      <c r="DW22" s="87">
        <f t="shared" si="10"/>
        <v>0</v>
      </c>
      <c r="DX22" s="51"/>
      <c r="DY22" s="292">
        <f t="shared" si="43"/>
        <v>2.9166666666666665</v>
      </c>
      <c r="DZ22" s="293"/>
      <c r="EA22" s="292">
        <f t="shared" si="45"/>
        <v>2.75</v>
      </c>
      <c r="EB22" s="293"/>
      <c r="EC22" s="292">
        <f t="shared" si="47"/>
        <v>2.1</v>
      </c>
      <c r="ED22" s="293"/>
      <c r="EE22" s="292">
        <f t="shared" si="49"/>
        <v>1</v>
      </c>
      <c r="EF22" s="293"/>
      <c r="EG22" s="292">
        <f t="shared" si="51"/>
        <v>3.5</v>
      </c>
      <c r="EH22" s="293"/>
      <c r="EI22" s="292">
        <f t="shared" si="53"/>
        <v>3</v>
      </c>
      <c r="EJ22" s="293"/>
      <c r="EK22" s="292">
        <f t="shared" si="55"/>
        <v>2.5444444444444443</v>
      </c>
      <c r="EL22" s="294"/>
    </row>
    <row r="23" spans="2:142" ht="30" customHeight="1">
      <c r="B23" s="66">
        <v>20</v>
      </c>
      <c r="C23" s="159">
        <v>45943</v>
      </c>
      <c r="D23" s="159" t="s">
        <v>116</v>
      </c>
      <c r="E23" s="159" t="s">
        <v>127</v>
      </c>
      <c r="F23" s="69" t="s">
        <v>75</v>
      </c>
      <c r="G23" s="69" t="s">
        <v>17</v>
      </c>
      <c r="H23" s="361" t="s">
        <v>354</v>
      </c>
      <c r="I23" s="69" t="s">
        <v>80</v>
      </c>
      <c r="J23" s="67" t="s">
        <v>32</v>
      </c>
      <c r="K23" s="68" t="s">
        <v>161</v>
      </c>
      <c r="L23" s="380">
        <v>4</v>
      </c>
      <c r="M23" s="381">
        <v>3</v>
      </c>
      <c r="N23" s="381">
        <v>2</v>
      </c>
      <c r="O23" s="381">
        <v>2</v>
      </c>
      <c r="P23" s="381">
        <v>2</v>
      </c>
      <c r="Q23" s="381">
        <v>2</v>
      </c>
      <c r="R23" s="380">
        <v>3</v>
      </c>
      <c r="S23" s="381">
        <v>2</v>
      </c>
      <c r="T23" s="381">
        <v>3</v>
      </c>
      <c r="U23" s="382">
        <v>1</v>
      </c>
      <c r="V23" s="380">
        <v>4</v>
      </c>
      <c r="W23" s="381">
        <v>5</v>
      </c>
      <c r="X23" s="381">
        <v>5</v>
      </c>
      <c r="Y23" s="381">
        <v>5</v>
      </c>
      <c r="Z23" s="382">
        <v>5</v>
      </c>
      <c r="AA23" s="380">
        <v>4</v>
      </c>
      <c r="AB23" s="382"/>
      <c r="AC23" s="380">
        <v>5</v>
      </c>
      <c r="AD23" s="381">
        <v>4</v>
      </c>
      <c r="AE23" s="381">
        <v>3</v>
      </c>
      <c r="AF23" s="381">
        <v>4</v>
      </c>
      <c r="AG23" s="381">
        <v>3</v>
      </c>
      <c r="AH23" s="381">
        <v>4</v>
      </c>
      <c r="AI23" s="380">
        <v>4</v>
      </c>
      <c r="AJ23" s="382" t="s">
        <v>18</v>
      </c>
      <c r="AK23" s="373">
        <v>5</v>
      </c>
      <c r="AL23" s="54"/>
      <c r="AM23" s="125" t="s">
        <v>34</v>
      </c>
      <c r="AN23" s="413" t="s">
        <v>453</v>
      </c>
      <c r="AO23" s="284">
        <f t="shared" si="78"/>
        <v>4.5</v>
      </c>
      <c r="AP23" s="283">
        <f t="shared" si="78"/>
        <v>4.5</v>
      </c>
      <c r="AQ23" s="283">
        <f t="shared" si="78"/>
        <v>4</v>
      </c>
      <c r="AR23" s="283">
        <f t="shared" si="78"/>
        <v>3</v>
      </c>
      <c r="AS23" s="283">
        <f t="shared" si="78"/>
        <v>4</v>
      </c>
      <c r="AT23" s="283">
        <f t="shared" si="78"/>
        <v>4</v>
      </c>
      <c r="AU23" s="284">
        <f t="shared" si="78"/>
        <v>4.5</v>
      </c>
      <c r="AV23" s="283">
        <f t="shared" si="78"/>
        <v>4</v>
      </c>
      <c r="AW23" s="283">
        <f t="shared" si="78"/>
        <v>4</v>
      </c>
      <c r="AX23" s="285">
        <f t="shared" si="78"/>
        <v>4.5</v>
      </c>
      <c r="AY23" s="284">
        <f t="shared" si="79"/>
        <v>5</v>
      </c>
      <c r="AZ23" s="283">
        <f t="shared" si="79"/>
        <v>5</v>
      </c>
      <c r="BA23" s="283">
        <f t="shared" si="79"/>
        <v>5</v>
      </c>
      <c r="BB23" s="283">
        <f t="shared" si="79"/>
        <v>5</v>
      </c>
      <c r="BC23" s="285">
        <f t="shared" si="79"/>
        <v>5</v>
      </c>
      <c r="BD23" s="284">
        <f t="shared" si="79"/>
        <v>5</v>
      </c>
      <c r="BE23" s="285">
        <f t="shared" si="79"/>
        <v>5</v>
      </c>
      <c r="BF23" s="284">
        <f t="shared" si="79"/>
        <v>5</v>
      </c>
      <c r="BG23" s="283">
        <f t="shared" si="79"/>
        <v>5</v>
      </c>
      <c r="BH23" s="283">
        <f t="shared" si="79"/>
        <v>5</v>
      </c>
      <c r="BI23" s="283">
        <f t="shared" si="80"/>
        <v>5</v>
      </c>
      <c r="BJ23" s="283">
        <f t="shared" si="80"/>
        <v>5</v>
      </c>
      <c r="BK23" s="283">
        <f t="shared" si="80"/>
        <v>5</v>
      </c>
      <c r="BL23" s="284">
        <f t="shared" si="80"/>
        <v>5</v>
      </c>
      <c r="BM23" s="287">
        <f>+AVERAGEIF($J$5:$J$138,$AM23,AK$5:AK$152)</f>
        <v>5</v>
      </c>
      <c r="BN23" s="74">
        <f t="shared" si="35"/>
        <v>4</v>
      </c>
      <c r="BO23" s="73">
        <f t="shared" si="36"/>
        <v>4.25</v>
      </c>
      <c r="BP23" s="73">
        <f t="shared" si="37"/>
        <v>5</v>
      </c>
      <c r="BQ23" s="73">
        <f t="shared" si="38"/>
        <v>5</v>
      </c>
      <c r="BR23" s="73">
        <f t="shared" si="39"/>
        <v>5</v>
      </c>
      <c r="BS23" s="73">
        <f t="shared" si="40"/>
        <v>5</v>
      </c>
      <c r="BT23" s="234">
        <f t="shared" si="41"/>
        <v>4.708333333333333</v>
      </c>
      <c r="BU23" s="77">
        <f t="shared" si="4"/>
        <v>2</v>
      </c>
      <c r="BV23" s="54"/>
      <c r="BW23" s="74">
        <f t="shared" si="81"/>
        <v>4.5</v>
      </c>
      <c r="BX23" s="73">
        <f t="shared" si="81"/>
        <v>4.5</v>
      </c>
      <c r="BY23" s="73">
        <f t="shared" si="81"/>
        <v>4</v>
      </c>
      <c r="BZ23" s="73">
        <f t="shared" si="81"/>
        <v>3</v>
      </c>
      <c r="CA23" s="73">
        <f t="shared" si="81"/>
        <v>4</v>
      </c>
      <c r="CB23" s="73">
        <f t="shared" si="81"/>
        <v>4</v>
      </c>
      <c r="CC23" s="85">
        <f t="shared" si="81"/>
        <v>4.5</v>
      </c>
      <c r="CD23" s="73">
        <f t="shared" si="81"/>
        <v>4</v>
      </c>
      <c r="CE23" s="73">
        <f t="shared" si="81"/>
        <v>4</v>
      </c>
      <c r="CF23" s="73">
        <f t="shared" si="81"/>
        <v>4.5</v>
      </c>
      <c r="CG23" s="86">
        <f t="shared" si="82"/>
        <v>5</v>
      </c>
      <c r="CH23" s="73">
        <f t="shared" si="82"/>
        <v>5</v>
      </c>
      <c r="CI23" s="73">
        <f t="shared" si="82"/>
        <v>5</v>
      </c>
      <c r="CJ23" s="73">
        <f t="shared" si="82"/>
        <v>5</v>
      </c>
      <c r="CK23" s="73">
        <f t="shared" si="82"/>
        <v>5</v>
      </c>
      <c r="CL23" s="73">
        <f t="shared" si="82"/>
        <v>5</v>
      </c>
      <c r="CM23" s="73">
        <f t="shared" si="82"/>
        <v>5</v>
      </c>
      <c r="CN23" s="73">
        <f t="shared" si="82"/>
        <v>5</v>
      </c>
      <c r="CO23" s="85">
        <f t="shared" si="82"/>
        <v>5</v>
      </c>
      <c r="CP23" s="86">
        <f t="shared" si="82"/>
        <v>5</v>
      </c>
      <c r="CQ23" s="73">
        <f t="shared" si="83"/>
        <v>5</v>
      </c>
      <c r="CR23" s="73">
        <f t="shared" si="83"/>
        <v>5</v>
      </c>
      <c r="CS23" s="73">
        <f t="shared" si="83"/>
        <v>5</v>
      </c>
      <c r="CT23" s="73">
        <f t="shared" si="83"/>
        <v>5</v>
      </c>
      <c r="CU23" s="287">
        <f>+AVERAGEIFS(AK$5:AK$152,$J$5:$J$152,$AM23,$E$5:$E$152,"Muller")</f>
        <v>5</v>
      </c>
      <c r="CV23" s="87">
        <f t="shared" si="9"/>
        <v>2</v>
      </c>
      <c r="CW23" s="60"/>
      <c r="CX23" s="74"/>
      <c r="CY23" s="73"/>
      <c r="CZ23" s="73"/>
      <c r="DA23" s="73"/>
      <c r="DB23" s="73"/>
      <c r="DC23" s="73"/>
      <c r="DD23" s="85"/>
      <c r="DE23" s="73"/>
      <c r="DF23" s="73"/>
      <c r="DG23" s="73"/>
      <c r="DH23" s="86"/>
      <c r="DI23" s="73"/>
      <c r="DJ23" s="73"/>
      <c r="DK23" s="73"/>
      <c r="DL23" s="73"/>
      <c r="DM23" s="73"/>
      <c r="DN23" s="73"/>
      <c r="DO23" s="73"/>
      <c r="DP23" s="85"/>
      <c r="DQ23" s="86"/>
      <c r="DR23" s="73"/>
      <c r="DS23" s="73"/>
      <c r="DT23" s="73"/>
      <c r="DU23" s="73"/>
      <c r="DV23" s="287"/>
      <c r="DW23" s="87">
        <f t="shared" si="10"/>
        <v>0</v>
      </c>
      <c r="DX23" s="51"/>
      <c r="DY23" s="292">
        <f t="shared" si="43"/>
        <v>4</v>
      </c>
      <c r="DZ23" s="293"/>
      <c r="EA23" s="292">
        <f t="shared" si="45"/>
        <v>4.25</v>
      </c>
      <c r="EB23" s="293"/>
      <c r="EC23" s="292">
        <f t="shared" si="47"/>
        <v>5</v>
      </c>
      <c r="ED23" s="293"/>
      <c r="EE23" s="292">
        <f t="shared" si="49"/>
        <v>5</v>
      </c>
      <c r="EF23" s="293"/>
      <c r="EG23" s="292">
        <f t="shared" si="51"/>
        <v>5</v>
      </c>
      <c r="EH23" s="293"/>
      <c r="EI23" s="292">
        <f t="shared" si="53"/>
        <v>5</v>
      </c>
      <c r="EJ23" s="293"/>
      <c r="EK23" s="292">
        <f t="shared" si="55"/>
        <v>4.708333333333333</v>
      </c>
      <c r="EL23" s="294"/>
    </row>
    <row r="24" spans="2:142" ht="30" customHeight="1">
      <c r="B24" s="66">
        <v>21</v>
      </c>
      <c r="C24" s="159">
        <v>45943</v>
      </c>
      <c r="D24" s="159" t="s">
        <v>116</v>
      </c>
      <c r="E24" s="159" t="s">
        <v>128</v>
      </c>
      <c r="F24" s="69" t="s">
        <v>75</v>
      </c>
      <c r="G24" s="69" t="s">
        <v>17</v>
      </c>
      <c r="H24" s="361" t="s">
        <v>355</v>
      </c>
      <c r="I24" s="355" t="s">
        <v>80</v>
      </c>
      <c r="J24" s="67" t="s">
        <v>24</v>
      </c>
      <c r="K24" s="68" t="s">
        <v>158</v>
      </c>
      <c r="L24" s="380">
        <v>4</v>
      </c>
      <c r="M24" s="381">
        <v>3</v>
      </c>
      <c r="N24" s="381">
        <v>3</v>
      </c>
      <c r="O24" s="381">
        <v>3</v>
      </c>
      <c r="P24" s="381">
        <v>3</v>
      </c>
      <c r="Q24" s="381">
        <v>3</v>
      </c>
      <c r="R24" s="380">
        <v>5</v>
      </c>
      <c r="S24" s="381">
        <v>4</v>
      </c>
      <c r="T24" s="381">
        <v>3</v>
      </c>
      <c r="U24" s="382">
        <v>3</v>
      </c>
      <c r="V24" s="380">
        <v>4</v>
      </c>
      <c r="W24" s="381">
        <v>5</v>
      </c>
      <c r="X24" s="381">
        <v>5</v>
      </c>
      <c r="Y24" s="381">
        <v>5</v>
      </c>
      <c r="Z24" s="382">
        <v>4</v>
      </c>
      <c r="AA24" s="380">
        <v>3</v>
      </c>
      <c r="AB24" s="382">
        <v>4</v>
      </c>
      <c r="AC24" s="380">
        <v>4</v>
      </c>
      <c r="AD24" s="381">
        <v>4</v>
      </c>
      <c r="AE24" s="381">
        <v>4</v>
      </c>
      <c r="AF24" s="381">
        <v>4</v>
      </c>
      <c r="AG24" s="381">
        <v>4</v>
      </c>
      <c r="AH24" s="381">
        <v>4</v>
      </c>
      <c r="AI24" s="380">
        <v>4</v>
      </c>
      <c r="AJ24" s="382" t="s">
        <v>18</v>
      </c>
      <c r="AK24" s="373">
        <v>5</v>
      </c>
      <c r="AL24" s="54"/>
      <c r="AM24" s="125" t="s">
        <v>44</v>
      </c>
      <c r="AN24" s="413" t="s">
        <v>453</v>
      </c>
      <c r="AO24" s="284">
        <f t="shared" si="78"/>
        <v>3.5</v>
      </c>
      <c r="AP24" s="283">
        <f t="shared" si="78"/>
        <v>4</v>
      </c>
      <c r="AQ24" s="283">
        <f t="shared" si="78"/>
        <v>4</v>
      </c>
      <c r="AR24" s="283">
        <f t="shared" si="78"/>
        <v>2.5</v>
      </c>
      <c r="AS24" s="283">
        <f t="shared" si="78"/>
        <v>2</v>
      </c>
      <c r="AT24" s="283">
        <f t="shared" si="78"/>
        <v>2.5</v>
      </c>
      <c r="AU24" s="284">
        <f t="shared" si="78"/>
        <v>4</v>
      </c>
      <c r="AV24" s="283">
        <f t="shared" si="78"/>
        <v>2</v>
      </c>
      <c r="AW24" s="283">
        <f t="shared" si="78"/>
        <v>3</v>
      </c>
      <c r="AX24" s="285">
        <f t="shared" si="78"/>
        <v>3.5</v>
      </c>
      <c r="AY24" s="284">
        <f t="shared" si="79"/>
        <v>4.5</v>
      </c>
      <c r="AZ24" s="283">
        <f t="shared" si="79"/>
        <v>4.5</v>
      </c>
      <c r="BA24" s="283">
        <f t="shared" si="79"/>
        <v>4.5</v>
      </c>
      <c r="BB24" s="283">
        <f t="shared" si="79"/>
        <v>3.5</v>
      </c>
      <c r="BC24" s="285">
        <f t="shared" si="79"/>
        <v>2</v>
      </c>
      <c r="BD24" s="284">
        <f t="shared" si="79"/>
        <v>3</v>
      </c>
      <c r="BE24" s="285">
        <f t="shared" si="79"/>
        <v>2.5</v>
      </c>
      <c r="BF24" s="284">
        <f t="shared" si="79"/>
        <v>4.5</v>
      </c>
      <c r="BG24" s="283">
        <f t="shared" si="79"/>
        <v>4</v>
      </c>
      <c r="BH24" s="283">
        <f t="shared" si="79"/>
        <v>3</v>
      </c>
      <c r="BI24" s="283">
        <f t="shared" si="80"/>
        <v>3.5</v>
      </c>
      <c r="BJ24" s="283">
        <f t="shared" si="80"/>
        <v>2.5</v>
      </c>
      <c r="BK24" s="283">
        <f t="shared" si="80"/>
        <v>5</v>
      </c>
      <c r="BL24" s="284">
        <f t="shared" si="80"/>
        <v>3</v>
      </c>
      <c r="BM24" s="287">
        <f>+AVERAGEIF($J$5:$J$138,$AM24,AK$5:AK$152)</f>
        <v>3</v>
      </c>
      <c r="BN24" s="74">
        <f t="shared" si="35"/>
        <v>3.0833333333333335</v>
      </c>
      <c r="BO24" s="73">
        <f t="shared" si="36"/>
        <v>3.125</v>
      </c>
      <c r="BP24" s="73">
        <f t="shared" si="37"/>
        <v>3.8</v>
      </c>
      <c r="BQ24" s="73">
        <f t="shared" si="38"/>
        <v>2.75</v>
      </c>
      <c r="BR24" s="73">
        <f t="shared" si="39"/>
        <v>3.75</v>
      </c>
      <c r="BS24" s="73">
        <f t="shared" si="40"/>
        <v>3</v>
      </c>
      <c r="BT24" s="234">
        <f t="shared" si="41"/>
        <v>3.2513888888888887</v>
      </c>
      <c r="BU24" s="77">
        <f t="shared" si="4"/>
        <v>2</v>
      </c>
      <c r="BV24" s="54"/>
      <c r="BW24" s="74">
        <f t="shared" si="81"/>
        <v>4</v>
      </c>
      <c r="BX24" s="73">
        <f t="shared" si="81"/>
        <v>4</v>
      </c>
      <c r="BY24" s="73">
        <f t="shared" si="81"/>
        <v>4</v>
      </c>
      <c r="BZ24" s="73">
        <f t="shared" si="81"/>
        <v>3</v>
      </c>
      <c r="CA24" s="73">
        <f t="shared" si="81"/>
        <v>3</v>
      </c>
      <c r="CB24" s="73">
        <f t="shared" si="81"/>
        <v>4</v>
      </c>
      <c r="CC24" s="85">
        <f t="shared" si="81"/>
        <v>5</v>
      </c>
      <c r="CD24" s="73">
        <f t="shared" si="81"/>
        <v>3</v>
      </c>
      <c r="CE24" s="73">
        <f t="shared" si="81"/>
        <v>5</v>
      </c>
      <c r="CF24" s="73">
        <f t="shared" si="81"/>
        <v>5</v>
      </c>
      <c r="CG24" s="86">
        <f t="shared" si="82"/>
        <v>5</v>
      </c>
      <c r="CH24" s="73">
        <f t="shared" si="82"/>
        <v>4</v>
      </c>
      <c r="CI24" s="73">
        <f t="shared" si="82"/>
        <v>4</v>
      </c>
      <c r="CJ24" s="73">
        <f t="shared" si="82"/>
        <v>4</v>
      </c>
      <c r="CK24" s="73">
        <f t="shared" si="82"/>
        <v>3</v>
      </c>
      <c r="CL24" s="73">
        <f t="shared" si="82"/>
        <v>3</v>
      </c>
      <c r="CM24" s="73">
        <f t="shared" si="82"/>
        <v>4</v>
      </c>
      <c r="CN24" s="73">
        <f t="shared" si="82"/>
        <v>4</v>
      </c>
      <c r="CO24" s="85">
        <f t="shared" si="82"/>
        <v>3</v>
      </c>
      <c r="CP24" s="86">
        <f t="shared" si="82"/>
        <v>5</v>
      </c>
      <c r="CQ24" s="73">
        <f t="shared" si="83"/>
        <v>3</v>
      </c>
      <c r="CR24" s="73">
        <f t="shared" si="83"/>
        <v>2</v>
      </c>
      <c r="CS24" s="73">
        <f t="shared" si="83"/>
        <v>5</v>
      </c>
      <c r="CT24" s="73">
        <f t="shared" si="83"/>
        <v>4</v>
      </c>
      <c r="CU24" s="287">
        <f>+AVERAGEIFS(AK$5:AK$152,$J$5:$J$152,$AM24,$E$5:$E$152,"Muller")</f>
        <v>5</v>
      </c>
      <c r="CV24" s="87">
        <f t="shared" si="9"/>
        <v>1</v>
      </c>
      <c r="CW24" s="60"/>
      <c r="CX24" s="74">
        <f>+AVERAGEIFS(L$5:L$138,$J$5:$J$138,$AM24,$E$5:$E$138,"Home")</f>
        <v>3</v>
      </c>
      <c r="CY24" s="73">
        <f>+AVERAGEIFS(M$5:M$138,$J$5:$J$138,$AM24,$E$5:$E$138,"Home")</f>
        <v>4</v>
      </c>
      <c r="CZ24" s="73">
        <f>+AVERAGEIFS(N$5:N$138,$J$5:$J$138,$AM24,$E$5:$E$138,"Home")</f>
        <v>4</v>
      </c>
      <c r="DA24" s="73">
        <f>+AVERAGEIFS(O$5:O$138,$J$5:$J$138,$AM24,$E$5:$E$138,"Home")</f>
        <v>2</v>
      </c>
      <c r="DB24" s="73">
        <f t="shared" ref="DB24:DU24" si="85">+AVERAGEIFS(P$5:P$152,$J$5:$J$152,$AM24,$E$5:$E$152,"Home")</f>
        <v>1</v>
      </c>
      <c r="DC24" s="73">
        <f t="shared" si="85"/>
        <v>1</v>
      </c>
      <c r="DD24" s="85">
        <f t="shared" si="85"/>
        <v>3</v>
      </c>
      <c r="DE24" s="73">
        <f t="shared" si="85"/>
        <v>1</v>
      </c>
      <c r="DF24" s="73">
        <f t="shared" si="85"/>
        <v>1</v>
      </c>
      <c r="DG24" s="73">
        <f t="shared" si="85"/>
        <v>2</v>
      </c>
      <c r="DH24" s="86">
        <f t="shared" si="85"/>
        <v>4</v>
      </c>
      <c r="DI24" s="73">
        <f t="shared" si="85"/>
        <v>5</v>
      </c>
      <c r="DJ24" s="73">
        <f t="shared" si="85"/>
        <v>5</v>
      </c>
      <c r="DK24" s="73">
        <f t="shared" si="85"/>
        <v>3</v>
      </c>
      <c r="DL24" s="73">
        <f t="shared" si="85"/>
        <v>1</v>
      </c>
      <c r="DM24" s="73">
        <f t="shared" si="85"/>
        <v>3</v>
      </c>
      <c r="DN24" s="73">
        <f t="shared" si="85"/>
        <v>1</v>
      </c>
      <c r="DO24" s="73">
        <f t="shared" si="85"/>
        <v>5</v>
      </c>
      <c r="DP24" s="85">
        <f t="shared" si="85"/>
        <v>5</v>
      </c>
      <c r="DQ24" s="86">
        <f t="shared" si="85"/>
        <v>1</v>
      </c>
      <c r="DR24" s="73">
        <f t="shared" si="85"/>
        <v>4</v>
      </c>
      <c r="DS24" s="73">
        <f t="shared" si="85"/>
        <v>3</v>
      </c>
      <c r="DT24" s="73">
        <f t="shared" si="85"/>
        <v>5</v>
      </c>
      <c r="DU24" s="73">
        <f t="shared" si="85"/>
        <v>2</v>
      </c>
      <c r="DV24" s="287">
        <f>+AVERAGEIFS(AK$5:AK$152,$J$5:$J$152,$AM24,$E$5:$E$152,"Home")</f>
        <v>1</v>
      </c>
      <c r="DW24" s="87">
        <f t="shared" si="10"/>
        <v>1</v>
      </c>
      <c r="DX24" s="51"/>
      <c r="DY24" s="292">
        <f t="shared" si="43"/>
        <v>3.6666666666666665</v>
      </c>
      <c r="DZ24" s="293">
        <f t="shared" si="44"/>
        <v>2.5</v>
      </c>
      <c r="EA24" s="292">
        <f t="shared" si="45"/>
        <v>4.5</v>
      </c>
      <c r="EB24" s="293">
        <f t="shared" si="46"/>
        <v>1.75</v>
      </c>
      <c r="EC24" s="292">
        <f t="shared" si="47"/>
        <v>4</v>
      </c>
      <c r="ED24" s="293">
        <f t="shared" si="48"/>
        <v>3.6</v>
      </c>
      <c r="EE24" s="292">
        <f t="shared" si="49"/>
        <v>3.5</v>
      </c>
      <c r="EF24" s="293">
        <f t="shared" si="50"/>
        <v>2</v>
      </c>
      <c r="EG24" s="292">
        <f t="shared" si="51"/>
        <v>3.6666666666666665</v>
      </c>
      <c r="EH24" s="293">
        <f t="shared" si="52"/>
        <v>3.8333333333333335</v>
      </c>
      <c r="EI24" s="292">
        <f t="shared" si="53"/>
        <v>4</v>
      </c>
      <c r="EJ24" s="293">
        <f t="shared" si="54"/>
        <v>2</v>
      </c>
      <c r="EK24" s="292">
        <f t="shared" si="55"/>
        <v>3.8888888888888888</v>
      </c>
      <c r="EL24" s="294">
        <f t="shared" si="56"/>
        <v>2.6138888888888889</v>
      </c>
    </row>
    <row r="25" spans="2:142" ht="30" customHeight="1">
      <c r="B25" s="66">
        <v>22</v>
      </c>
      <c r="C25" s="159">
        <v>45943</v>
      </c>
      <c r="D25" s="159" t="s">
        <v>117</v>
      </c>
      <c r="E25" s="159" t="s">
        <v>127</v>
      </c>
      <c r="F25" s="69" t="s">
        <v>443</v>
      </c>
      <c r="G25" s="69" t="s">
        <v>18</v>
      </c>
      <c r="H25" s="361" t="s">
        <v>356</v>
      </c>
      <c r="I25" s="355" t="s">
        <v>80</v>
      </c>
      <c r="J25" s="67" t="s">
        <v>23</v>
      </c>
      <c r="K25" s="68" t="s">
        <v>157</v>
      </c>
      <c r="L25" s="380">
        <v>4</v>
      </c>
      <c r="M25" s="381">
        <v>2</v>
      </c>
      <c r="N25" s="381">
        <v>2</v>
      </c>
      <c r="O25" s="381">
        <v>4</v>
      </c>
      <c r="P25" s="381">
        <v>3</v>
      </c>
      <c r="Q25" s="381">
        <v>2</v>
      </c>
      <c r="R25" s="380">
        <v>5</v>
      </c>
      <c r="S25" s="381">
        <v>3</v>
      </c>
      <c r="T25" s="381">
        <v>4</v>
      </c>
      <c r="U25" s="382">
        <v>3</v>
      </c>
      <c r="V25" s="380">
        <v>3</v>
      </c>
      <c r="W25" s="381">
        <v>4</v>
      </c>
      <c r="X25" s="381">
        <v>4</v>
      </c>
      <c r="Y25" s="381">
        <v>4</v>
      </c>
      <c r="Z25" s="382">
        <v>2</v>
      </c>
      <c r="AA25" s="380">
        <v>4</v>
      </c>
      <c r="AB25" s="382">
        <v>5</v>
      </c>
      <c r="AC25" s="380">
        <v>5</v>
      </c>
      <c r="AD25" s="381">
        <v>5</v>
      </c>
      <c r="AE25" s="381">
        <v>5</v>
      </c>
      <c r="AF25" s="381">
        <v>5</v>
      </c>
      <c r="AG25" s="381">
        <v>5</v>
      </c>
      <c r="AH25" s="381">
        <v>5</v>
      </c>
      <c r="AI25" s="380">
        <v>4</v>
      </c>
      <c r="AJ25" s="382" t="s">
        <v>18</v>
      </c>
      <c r="AK25" s="373">
        <v>5</v>
      </c>
      <c r="AL25" s="54"/>
      <c r="AM25" s="125" t="s">
        <v>31</v>
      </c>
      <c r="AN25" s="413" t="s">
        <v>457</v>
      </c>
      <c r="AO25" s="284"/>
      <c r="AP25" s="283"/>
      <c r="AQ25" s="283"/>
      <c r="AR25" s="283"/>
      <c r="AS25" s="283"/>
      <c r="AT25" s="283"/>
      <c r="AU25" s="284"/>
      <c r="AV25" s="283"/>
      <c r="AW25" s="283"/>
      <c r="AX25" s="285"/>
      <c r="AY25" s="284"/>
      <c r="AZ25" s="283"/>
      <c r="BA25" s="283"/>
      <c r="BB25" s="283"/>
      <c r="BC25" s="285"/>
      <c r="BD25" s="284"/>
      <c r="BE25" s="285"/>
      <c r="BF25" s="284"/>
      <c r="BG25" s="283"/>
      <c r="BH25" s="283"/>
      <c r="BI25" s="283"/>
      <c r="BJ25" s="283"/>
      <c r="BK25" s="283"/>
      <c r="BL25" s="284"/>
      <c r="BM25" s="287"/>
      <c r="BN25" s="74"/>
      <c r="BO25" s="73"/>
      <c r="BP25" s="73"/>
      <c r="BQ25" s="73"/>
      <c r="BR25" s="73"/>
      <c r="BS25" s="73"/>
      <c r="BT25" s="234"/>
      <c r="BU25" s="77">
        <f t="shared" si="4"/>
        <v>0</v>
      </c>
      <c r="BV25" s="54"/>
      <c r="BW25" s="74"/>
      <c r="BX25" s="73"/>
      <c r="BY25" s="73"/>
      <c r="BZ25" s="73"/>
      <c r="CA25" s="73"/>
      <c r="CB25" s="73"/>
      <c r="CC25" s="85"/>
      <c r="CD25" s="73"/>
      <c r="CE25" s="73"/>
      <c r="CF25" s="73"/>
      <c r="CG25" s="86"/>
      <c r="CH25" s="73"/>
      <c r="CI25" s="73"/>
      <c r="CJ25" s="73"/>
      <c r="CK25" s="73"/>
      <c r="CL25" s="73"/>
      <c r="CM25" s="73"/>
      <c r="CN25" s="73"/>
      <c r="CO25" s="85"/>
      <c r="CP25" s="86"/>
      <c r="CQ25" s="73"/>
      <c r="CR25" s="73"/>
      <c r="CS25" s="73"/>
      <c r="CT25" s="73"/>
      <c r="CU25" s="287"/>
      <c r="CV25" s="87">
        <f t="shared" si="9"/>
        <v>0</v>
      </c>
      <c r="CW25" s="60"/>
      <c r="CX25" s="74"/>
      <c r="CY25" s="73"/>
      <c r="CZ25" s="73"/>
      <c r="DA25" s="73"/>
      <c r="DB25" s="73"/>
      <c r="DC25" s="73"/>
      <c r="DD25" s="85"/>
      <c r="DE25" s="73"/>
      <c r="DF25" s="73"/>
      <c r="DG25" s="73"/>
      <c r="DH25" s="86"/>
      <c r="DI25" s="73"/>
      <c r="DJ25" s="73"/>
      <c r="DK25" s="73"/>
      <c r="DL25" s="73"/>
      <c r="DM25" s="73"/>
      <c r="DN25" s="73"/>
      <c r="DO25" s="73"/>
      <c r="DP25" s="85"/>
      <c r="DQ25" s="86"/>
      <c r="DR25" s="73"/>
      <c r="DS25" s="73"/>
      <c r="DT25" s="73"/>
      <c r="DU25" s="73"/>
      <c r="DV25" s="287"/>
      <c r="DW25" s="87">
        <f t="shared" si="10"/>
        <v>0</v>
      </c>
      <c r="DX25" s="51"/>
      <c r="DY25" s="292"/>
      <c r="DZ25" s="293"/>
      <c r="EA25" s="292"/>
      <c r="EB25" s="293"/>
      <c r="EC25" s="292"/>
      <c r="ED25" s="293"/>
      <c r="EE25" s="292"/>
      <c r="EF25" s="293"/>
      <c r="EG25" s="292"/>
      <c r="EH25" s="293"/>
      <c r="EI25" s="292"/>
      <c r="EJ25" s="293"/>
      <c r="EK25" s="292"/>
      <c r="EL25" s="294"/>
    </row>
    <row r="26" spans="2:142" ht="30" customHeight="1">
      <c r="B26" s="66">
        <v>23</v>
      </c>
      <c r="C26" s="159">
        <v>45943</v>
      </c>
      <c r="D26" s="159" t="s">
        <v>116</v>
      </c>
      <c r="E26" s="159" t="s">
        <v>127</v>
      </c>
      <c r="F26" s="69" t="s">
        <v>75</v>
      </c>
      <c r="G26" s="69" t="s">
        <v>17</v>
      </c>
      <c r="H26" s="361" t="s">
        <v>357</v>
      </c>
      <c r="I26" s="355" t="s">
        <v>79</v>
      </c>
      <c r="J26" s="67" t="s">
        <v>30</v>
      </c>
      <c r="K26" s="68" t="s">
        <v>426</v>
      </c>
      <c r="L26" s="380">
        <v>3</v>
      </c>
      <c r="M26" s="381">
        <v>3</v>
      </c>
      <c r="N26" s="381">
        <v>3</v>
      </c>
      <c r="O26" s="381">
        <v>3</v>
      </c>
      <c r="P26" s="381">
        <v>3</v>
      </c>
      <c r="Q26" s="381">
        <v>3</v>
      </c>
      <c r="R26" s="380">
        <v>5</v>
      </c>
      <c r="S26" s="381">
        <v>2</v>
      </c>
      <c r="T26" s="381">
        <v>4</v>
      </c>
      <c r="U26" s="382">
        <v>3</v>
      </c>
      <c r="V26" s="380">
        <v>4</v>
      </c>
      <c r="W26" s="381">
        <v>4</v>
      </c>
      <c r="X26" s="381">
        <v>4</v>
      </c>
      <c r="Y26" s="381">
        <v>4</v>
      </c>
      <c r="Z26" s="382">
        <v>4</v>
      </c>
      <c r="AA26" s="380">
        <v>4</v>
      </c>
      <c r="AB26" s="382">
        <v>4</v>
      </c>
      <c r="AC26" s="380">
        <v>4</v>
      </c>
      <c r="AD26" s="381">
        <v>4</v>
      </c>
      <c r="AE26" s="381">
        <v>4</v>
      </c>
      <c r="AF26" s="381">
        <v>4</v>
      </c>
      <c r="AG26" s="381">
        <v>4</v>
      </c>
      <c r="AH26" s="381">
        <v>4</v>
      </c>
      <c r="AI26" s="380">
        <v>4</v>
      </c>
      <c r="AJ26" s="382" t="s">
        <v>18</v>
      </c>
      <c r="AK26" s="373">
        <v>5</v>
      </c>
      <c r="AL26" s="54"/>
      <c r="AM26" s="125" t="s">
        <v>165</v>
      </c>
      <c r="AN26" s="413" t="s">
        <v>453</v>
      </c>
      <c r="AO26" s="284">
        <f t="shared" ref="AO26:BL26" si="86">+AVERAGEIF($J$5:$J$152,$AM26,L$5:L$152)</f>
        <v>3.75</v>
      </c>
      <c r="AP26" s="283">
        <f t="shared" si="86"/>
        <v>3.5</v>
      </c>
      <c r="AQ26" s="283">
        <f t="shared" si="86"/>
        <v>3.5</v>
      </c>
      <c r="AR26" s="283">
        <f t="shared" si="86"/>
        <v>3.25</v>
      </c>
      <c r="AS26" s="283">
        <f t="shared" si="86"/>
        <v>2.5</v>
      </c>
      <c r="AT26" s="283">
        <f t="shared" si="86"/>
        <v>2</v>
      </c>
      <c r="AU26" s="284">
        <f t="shared" si="86"/>
        <v>4.75</v>
      </c>
      <c r="AV26" s="283">
        <f t="shared" si="86"/>
        <v>3.25</v>
      </c>
      <c r="AW26" s="283">
        <f t="shared" si="86"/>
        <v>3.6666666666666665</v>
      </c>
      <c r="AX26" s="285">
        <f t="shared" si="86"/>
        <v>4</v>
      </c>
      <c r="AY26" s="284">
        <f t="shared" si="86"/>
        <v>3.75</v>
      </c>
      <c r="AZ26" s="283">
        <f t="shared" si="86"/>
        <v>4</v>
      </c>
      <c r="BA26" s="283">
        <f t="shared" si="86"/>
        <v>4</v>
      </c>
      <c r="BB26" s="283">
        <f t="shared" si="86"/>
        <v>4</v>
      </c>
      <c r="BC26" s="285">
        <f t="shared" si="86"/>
        <v>4.5</v>
      </c>
      <c r="BD26" s="284">
        <f t="shared" si="86"/>
        <v>4</v>
      </c>
      <c r="BE26" s="285">
        <f t="shared" si="86"/>
        <v>4</v>
      </c>
      <c r="BF26" s="284">
        <f t="shared" si="86"/>
        <v>4</v>
      </c>
      <c r="BG26" s="283">
        <f t="shared" si="86"/>
        <v>3.5</v>
      </c>
      <c r="BH26" s="283">
        <f t="shared" si="86"/>
        <v>3</v>
      </c>
      <c r="BI26" s="283">
        <f t="shared" si="86"/>
        <v>4.5</v>
      </c>
      <c r="BJ26" s="283">
        <f t="shared" si="86"/>
        <v>3</v>
      </c>
      <c r="BK26" s="283">
        <f t="shared" si="86"/>
        <v>4.666666666666667</v>
      </c>
      <c r="BL26" s="284">
        <f t="shared" si="86"/>
        <v>3.5</v>
      </c>
      <c r="BM26" s="287">
        <f>+AVERAGEIF($J$5:$J$138,$AM26,AK$5:AK$152)</f>
        <v>3.6666666666666665</v>
      </c>
      <c r="BN26" s="74">
        <f t="shared" si="35"/>
        <v>3.0833333333333335</v>
      </c>
      <c r="BO26" s="73">
        <f t="shared" si="36"/>
        <v>3.9166666666666665</v>
      </c>
      <c r="BP26" s="73">
        <f t="shared" si="37"/>
        <v>4.05</v>
      </c>
      <c r="BQ26" s="73">
        <f t="shared" si="38"/>
        <v>4</v>
      </c>
      <c r="BR26" s="73">
        <f t="shared" si="39"/>
        <v>3.7777777777777781</v>
      </c>
      <c r="BS26" s="73">
        <f t="shared" si="40"/>
        <v>3.583333333333333</v>
      </c>
      <c r="BT26" s="234">
        <f t="shared" si="41"/>
        <v>3.7351851851851854</v>
      </c>
      <c r="BU26" s="77">
        <f t="shared" si="4"/>
        <v>4</v>
      </c>
      <c r="BV26" s="54"/>
      <c r="BW26" s="74">
        <f t="shared" ref="BW26:CT26" si="87">+AVERAGEIFS(L$5:L$152,$J$5:$J$152,$AM26,$E$5:$E$152,"Muller")</f>
        <v>3.75</v>
      </c>
      <c r="BX26" s="73">
        <f t="shared" si="87"/>
        <v>3.5</v>
      </c>
      <c r="BY26" s="73">
        <f t="shared" si="87"/>
        <v>3.5</v>
      </c>
      <c r="BZ26" s="73">
        <f t="shared" si="87"/>
        <v>3.25</v>
      </c>
      <c r="CA26" s="73">
        <f t="shared" si="87"/>
        <v>2.5</v>
      </c>
      <c r="CB26" s="73">
        <f t="shared" si="87"/>
        <v>2</v>
      </c>
      <c r="CC26" s="85">
        <f t="shared" si="87"/>
        <v>4.75</v>
      </c>
      <c r="CD26" s="73">
        <f t="shared" si="87"/>
        <v>3.25</v>
      </c>
      <c r="CE26" s="73">
        <f t="shared" si="87"/>
        <v>3.6666666666666665</v>
      </c>
      <c r="CF26" s="73">
        <f t="shared" si="87"/>
        <v>4</v>
      </c>
      <c r="CG26" s="86">
        <f t="shared" si="87"/>
        <v>3.75</v>
      </c>
      <c r="CH26" s="73">
        <f t="shared" si="87"/>
        <v>4</v>
      </c>
      <c r="CI26" s="73">
        <f t="shared" si="87"/>
        <v>4</v>
      </c>
      <c r="CJ26" s="73">
        <f t="shared" si="87"/>
        <v>4</v>
      </c>
      <c r="CK26" s="73">
        <f t="shared" si="87"/>
        <v>4.5</v>
      </c>
      <c r="CL26" s="73">
        <f t="shared" si="87"/>
        <v>4</v>
      </c>
      <c r="CM26" s="73">
        <f t="shared" si="87"/>
        <v>4</v>
      </c>
      <c r="CN26" s="73">
        <f t="shared" si="87"/>
        <v>4</v>
      </c>
      <c r="CO26" s="85">
        <f t="shared" si="87"/>
        <v>3.5</v>
      </c>
      <c r="CP26" s="86">
        <f t="shared" si="87"/>
        <v>3</v>
      </c>
      <c r="CQ26" s="73">
        <f t="shared" si="87"/>
        <v>4.5</v>
      </c>
      <c r="CR26" s="73">
        <f t="shared" si="87"/>
        <v>3</v>
      </c>
      <c r="CS26" s="73">
        <f t="shared" si="87"/>
        <v>4.666666666666667</v>
      </c>
      <c r="CT26" s="73">
        <f t="shared" si="87"/>
        <v>3.5</v>
      </c>
      <c r="CU26" s="287">
        <f>+AVERAGEIFS(AK$5:AK$152,$J$5:$J$152,$AM26,$E$5:$E$152,"Muller")</f>
        <v>3.6666666666666665</v>
      </c>
      <c r="CV26" s="87">
        <f t="shared" si="9"/>
        <v>4</v>
      </c>
      <c r="CW26" s="60"/>
      <c r="CX26" s="74"/>
      <c r="CY26" s="73"/>
      <c r="CZ26" s="73"/>
      <c r="DA26" s="73"/>
      <c r="DB26" s="73"/>
      <c r="DC26" s="73"/>
      <c r="DD26" s="85"/>
      <c r="DE26" s="73"/>
      <c r="DF26" s="73"/>
      <c r="DG26" s="73"/>
      <c r="DH26" s="86"/>
      <c r="DI26" s="73"/>
      <c r="DJ26" s="73"/>
      <c r="DK26" s="73"/>
      <c r="DL26" s="73"/>
      <c r="DM26" s="73"/>
      <c r="DN26" s="73"/>
      <c r="DO26" s="73"/>
      <c r="DP26" s="85"/>
      <c r="DQ26" s="86"/>
      <c r="DR26" s="73"/>
      <c r="DS26" s="73"/>
      <c r="DT26" s="73"/>
      <c r="DU26" s="73"/>
      <c r="DV26" s="287"/>
      <c r="DW26" s="87">
        <f t="shared" si="10"/>
        <v>0</v>
      </c>
      <c r="DX26" s="51"/>
      <c r="DY26" s="292">
        <f t="shared" si="43"/>
        <v>3.0833333333333335</v>
      </c>
      <c r="DZ26" s="293"/>
      <c r="EA26" s="292">
        <f t="shared" si="45"/>
        <v>3.9166666666666665</v>
      </c>
      <c r="EB26" s="293"/>
      <c r="EC26" s="292">
        <f t="shared" si="47"/>
        <v>4.05</v>
      </c>
      <c r="ED26" s="293"/>
      <c r="EE26" s="292">
        <f t="shared" si="49"/>
        <v>4</v>
      </c>
      <c r="EF26" s="293"/>
      <c r="EG26" s="292">
        <f t="shared" si="51"/>
        <v>3.7777777777777781</v>
      </c>
      <c r="EH26" s="293"/>
      <c r="EI26" s="292">
        <f t="shared" si="53"/>
        <v>3.5</v>
      </c>
      <c r="EJ26" s="293"/>
      <c r="EK26" s="292">
        <f t="shared" si="55"/>
        <v>3.7212962962962965</v>
      </c>
      <c r="EL26" s="294"/>
    </row>
    <row r="27" spans="2:142" ht="30" customHeight="1">
      <c r="B27" s="66">
        <v>24</v>
      </c>
      <c r="C27" s="159">
        <v>45943</v>
      </c>
      <c r="D27" s="159" t="s">
        <v>116</v>
      </c>
      <c r="E27" s="159" t="s">
        <v>127</v>
      </c>
      <c r="F27" s="69" t="s">
        <v>74</v>
      </c>
      <c r="G27" s="69" t="s">
        <v>18</v>
      </c>
      <c r="H27" s="361" t="s">
        <v>358</v>
      </c>
      <c r="I27" s="355" t="s">
        <v>80</v>
      </c>
      <c r="J27" s="67" t="s">
        <v>35</v>
      </c>
      <c r="K27" s="68" t="s">
        <v>427</v>
      </c>
      <c r="L27" s="380">
        <v>3</v>
      </c>
      <c r="M27" s="381">
        <v>3</v>
      </c>
      <c r="N27" s="381">
        <v>4</v>
      </c>
      <c r="O27" s="381">
        <v>2</v>
      </c>
      <c r="P27" s="381">
        <v>2</v>
      </c>
      <c r="Q27" s="381">
        <v>2</v>
      </c>
      <c r="R27" s="380">
        <v>4</v>
      </c>
      <c r="S27" s="381">
        <v>3</v>
      </c>
      <c r="T27" s="381">
        <v>3</v>
      </c>
      <c r="U27" s="382">
        <v>4</v>
      </c>
      <c r="V27" s="380">
        <v>4</v>
      </c>
      <c r="W27" s="381">
        <v>4</v>
      </c>
      <c r="X27" s="381">
        <v>4</v>
      </c>
      <c r="Y27" s="381">
        <v>4</v>
      </c>
      <c r="Z27" s="382">
        <v>3</v>
      </c>
      <c r="AA27" s="380">
        <v>2</v>
      </c>
      <c r="AB27" s="382">
        <v>2</v>
      </c>
      <c r="AC27" s="380">
        <v>3</v>
      </c>
      <c r="AD27" s="381">
        <v>4</v>
      </c>
      <c r="AE27" s="381">
        <v>3</v>
      </c>
      <c r="AF27" s="381">
        <v>4</v>
      </c>
      <c r="AG27" s="381">
        <v>3</v>
      </c>
      <c r="AH27" s="381">
        <v>4</v>
      </c>
      <c r="AI27" s="380">
        <v>4</v>
      </c>
      <c r="AJ27" s="382" t="s">
        <v>18</v>
      </c>
      <c r="AK27" s="373">
        <v>5</v>
      </c>
      <c r="AL27" s="54"/>
      <c r="AM27" s="125" t="s">
        <v>47</v>
      </c>
      <c r="AN27" s="413" t="s">
        <v>453</v>
      </c>
      <c r="AO27" s="284"/>
      <c r="AP27" s="283"/>
      <c r="AQ27" s="283"/>
      <c r="AR27" s="283"/>
      <c r="AS27" s="283"/>
      <c r="AT27" s="283"/>
      <c r="AU27" s="284"/>
      <c r="AV27" s="283"/>
      <c r="AW27" s="283"/>
      <c r="AX27" s="285"/>
      <c r="AY27" s="284"/>
      <c r="AZ27" s="283"/>
      <c r="BA27" s="283"/>
      <c r="BB27" s="283"/>
      <c r="BC27" s="285"/>
      <c r="BD27" s="284"/>
      <c r="BE27" s="285"/>
      <c r="BF27" s="284"/>
      <c r="BG27" s="283"/>
      <c r="BH27" s="283"/>
      <c r="BI27" s="283"/>
      <c r="BJ27" s="283"/>
      <c r="BK27" s="283"/>
      <c r="BL27" s="284"/>
      <c r="BM27" s="287"/>
      <c r="BN27" s="74"/>
      <c r="BO27" s="73"/>
      <c r="BP27" s="73"/>
      <c r="BQ27" s="73"/>
      <c r="BR27" s="73"/>
      <c r="BS27" s="73"/>
      <c r="BT27" s="234"/>
      <c r="BU27" s="77">
        <f t="shared" si="4"/>
        <v>0</v>
      </c>
      <c r="BV27" s="54"/>
      <c r="BW27" s="74"/>
      <c r="BX27" s="73"/>
      <c r="BY27" s="73"/>
      <c r="BZ27" s="73"/>
      <c r="CA27" s="73"/>
      <c r="CB27" s="73"/>
      <c r="CC27" s="85"/>
      <c r="CD27" s="73"/>
      <c r="CE27" s="73"/>
      <c r="CF27" s="73"/>
      <c r="CG27" s="86"/>
      <c r="CH27" s="73"/>
      <c r="CI27" s="73"/>
      <c r="CJ27" s="73"/>
      <c r="CK27" s="73"/>
      <c r="CL27" s="73"/>
      <c r="CM27" s="73"/>
      <c r="CN27" s="73"/>
      <c r="CO27" s="85"/>
      <c r="CP27" s="86"/>
      <c r="CQ27" s="73"/>
      <c r="CR27" s="73"/>
      <c r="CS27" s="73"/>
      <c r="CT27" s="73"/>
      <c r="CU27" s="287"/>
      <c r="CV27" s="87">
        <f t="shared" si="9"/>
        <v>0</v>
      </c>
      <c r="CW27" s="60"/>
      <c r="CX27" s="74"/>
      <c r="CY27" s="73"/>
      <c r="CZ27" s="73"/>
      <c r="DA27" s="73"/>
      <c r="DB27" s="73"/>
      <c r="DC27" s="73"/>
      <c r="DD27" s="85"/>
      <c r="DE27" s="73"/>
      <c r="DF27" s="73"/>
      <c r="DG27" s="73"/>
      <c r="DH27" s="86"/>
      <c r="DI27" s="73"/>
      <c r="DJ27" s="73"/>
      <c r="DK27" s="73"/>
      <c r="DL27" s="73"/>
      <c r="DM27" s="73"/>
      <c r="DN27" s="73"/>
      <c r="DO27" s="73"/>
      <c r="DP27" s="85"/>
      <c r="DQ27" s="86"/>
      <c r="DR27" s="73"/>
      <c r="DS27" s="73"/>
      <c r="DT27" s="73"/>
      <c r="DU27" s="73"/>
      <c r="DV27" s="287"/>
      <c r="DW27" s="87">
        <f t="shared" si="10"/>
        <v>0</v>
      </c>
      <c r="DX27" s="51"/>
      <c r="DY27" s="292"/>
      <c r="DZ27" s="293"/>
      <c r="EA27" s="292"/>
      <c r="EB27" s="293"/>
      <c r="EC27" s="292"/>
      <c r="ED27" s="293"/>
      <c r="EE27" s="292"/>
      <c r="EF27" s="293"/>
      <c r="EG27" s="292"/>
      <c r="EH27" s="293"/>
      <c r="EI27" s="292"/>
      <c r="EJ27" s="293"/>
      <c r="EK27" s="292"/>
      <c r="EL27" s="294"/>
    </row>
    <row r="28" spans="2:142" ht="30" customHeight="1">
      <c r="B28" s="66">
        <v>25</v>
      </c>
      <c r="C28" s="159"/>
      <c r="D28" s="159"/>
      <c r="E28" s="159"/>
      <c r="F28" s="69"/>
      <c r="G28" s="69"/>
      <c r="H28" s="361"/>
      <c r="I28" s="355"/>
      <c r="J28" s="67"/>
      <c r="K28" s="68"/>
      <c r="L28" s="380"/>
      <c r="M28" s="381"/>
      <c r="N28" s="381"/>
      <c r="O28" s="381"/>
      <c r="P28" s="381"/>
      <c r="Q28" s="381"/>
      <c r="R28" s="380"/>
      <c r="S28" s="381"/>
      <c r="T28" s="381"/>
      <c r="U28" s="382"/>
      <c r="V28" s="380"/>
      <c r="W28" s="381"/>
      <c r="X28" s="381"/>
      <c r="Y28" s="381"/>
      <c r="Z28" s="382"/>
      <c r="AA28" s="380"/>
      <c r="AB28" s="382"/>
      <c r="AC28" s="380"/>
      <c r="AD28" s="381"/>
      <c r="AE28" s="381"/>
      <c r="AF28" s="381"/>
      <c r="AG28" s="381"/>
      <c r="AH28" s="381"/>
      <c r="AI28" s="380"/>
      <c r="AJ28" s="382"/>
      <c r="AK28" s="373"/>
      <c r="AL28" s="54"/>
      <c r="AM28" s="125" t="s">
        <v>81</v>
      </c>
      <c r="AN28" s="413" t="s">
        <v>455</v>
      </c>
      <c r="AO28" s="284">
        <f t="shared" ref="AO28:BL28" si="88">+AVERAGEIF($J$5:$J$152,$AM28,L$5:L$152)</f>
        <v>4.2857142857142856</v>
      </c>
      <c r="AP28" s="283">
        <f t="shared" si="88"/>
        <v>4.2857142857142856</v>
      </c>
      <c r="AQ28" s="283">
        <f t="shared" si="88"/>
        <v>3.8333333333333335</v>
      </c>
      <c r="AR28" s="283">
        <f t="shared" si="88"/>
        <v>3.7142857142857144</v>
      </c>
      <c r="AS28" s="283">
        <f t="shared" si="88"/>
        <v>3.8571428571428572</v>
      </c>
      <c r="AT28" s="283">
        <f t="shared" si="88"/>
        <v>4.1428571428571432</v>
      </c>
      <c r="AU28" s="284">
        <f t="shared" si="88"/>
        <v>4.833333333333333</v>
      </c>
      <c r="AV28" s="283">
        <f t="shared" si="88"/>
        <v>5</v>
      </c>
      <c r="AW28" s="283">
        <f t="shared" si="88"/>
        <v>4.5999999999999996</v>
      </c>
      <c r="AX28" s="285">
        <f t="shared" si="88"/>
        <v>4.333333333333333</v>
      </c>
      <c r="AY28" s="284">
        <f t="shared" si="88"/>
        <v>4.7142857142857144</v>
      </c>
      <c r="AZ28" s="283">
        <f t="shared" si="88"/>
        <v>4.7142857142857144</v>
      </c>
      <c r="BA28" s="283">
        <f t="shared" si="88"/>
        <v>4.7142857142857144</v>
      </c>
      <c r="BB28" s="283">
        <f t="shared" si="88"/>
        <v>4.833333333333333</v>
      </c>
      <c r="BC28" s="285">
        <f t="shared" si="88"/>
        <v>4.7142857142857144</v>
      </c>
      <c r="BD28" s="284">
        <f t="shared" si="88"/>
        <v>4.4285714285714288</v>
      </c>
      <c r="BE28" s="285">
        <f t="shared" si="88"/>
        <v>4.4000000000000004</v>
      </c>
      <c r="BF28" s="284">
        <f t="shared" si="88"/>
        <v>4.4285714285714288</v>
      </c>
      <c r="BG28" s="283">
        <f t="shared" si="88"/>
        <v>4.4000000000000004</v>
      </c>
      <c r="BH28" s="283">
        <f t="shared" si="88"/>
        <v>4.1428571428571432</v>
      </c>
      <c r="BI28" s="283">
        <f t="shared" si="88"/>
        <v>4.7142857142857144</v>
      </c>
      <c r="BJ28" s="283">
        <f t="shared" si="88"/>
        <v>4.1428571428571432</v>
      </c>
      <c r="BK28" s="283">
        <f t="shared" si="88"/>
        <v>4.333333333333333</v>
      </c>
      <c r="BL28" s="284">
        <f t="shared" si="88"/>
        <v>4.4285714285714288</v>
      </c>
      <c r="BM28" s="287">
        <f t="shared" ref="BM28:BM36" si="89">+AVERAGEIF($J$5:$J$138,$AM28,AK$5:AK$152)</f>
        <v>5</v>
      </c>
      <c r="BN28" s="74">
        <f t="shared" si="35"/>
        <v>4.0198412698412698</v>
      </c>
      <c r="BO28" s="73">
        <f t="shared" si="36"/>
        <v>4.6916666666666664</v>
      </c>
      <c r="BP28" s="73">
        <f t="shared" si="37"/>
        <v>4.7380952380952381</v>
      </c>
      <c r="BQ28" s="73">
        <f t="shared" si="38"/>
        <v>4.4142857142857146</v>
      </c>
      <c r="BR28" s="73">
        <f t="shared" si="39"/>
        <v>4.3603174603174599</v>
      </c>
      <c r="BS28" s="73">
        <f t="shared" si="40"/>
        <v>4.7142857142857144</v>
      </c>
      <c r="BT28" s="234">
        <f t="shared" si="41"/>
        <v>4.4897486772486772</v>
      </c>
      <c r="BU28" s="77">
        <f t="shared" si="4"/>
        <v>7</v>
      </c>
      <c r="BV28" s="54"/>
      <c r="BW28" s="74">
        <f t="shared" ref="BW28:CT28" si="90">+AVERAGEIFS(L$5:L$152,$J$5:$J$152,$AM28,$E$5:$E$152,"Muller")</f>
        <v>3.5</v>
      </c>
      <c r="BX28" s="73">
        <f t="shared" si="90"/>
        <v>3.5</v>
      </c>
      <c r="BY28" s="73">
        <f t="shared" si="90"/>
        <v>3.5</v>
      </c>
      <c r="BZ28" s="73">
        <f t="shared" si="90"/>
        <v>2.5</v>
      </c>
      <c r="CA28" s="73">
        <f t="shared" si="90"/>
        <v>2.5</v>
      </c>
      <c r="CB28" s="73">
        <f t="shared" si="90"/>
        <v>3</v>
      </c>
      <c r="CC28" s="85">
        <f t="shared" si="90"/>
        <v>4.5</v>
      </c>
      <c r="CD28" s="73">
        <f t="shared" si="90"/>
        <v>5</v>
      </c>
      <c r="CE28" s="73">
        <f t="shared" si="90"/>
        <v>4.5</v>
      </c>
      <c r="CF28" s="73">
        <f t="shared" si="90"/>
        <v>4.5</v>
      </c>
      <c r="CG28" s="86">
        <f t="shared" si="90"/>
        <v>4</v>
      </c>
      <c r="CH28" s="73">
        <f t="shared" si="90"/>
        <v>4</v>
      </c>
      <c r="CI28" s="73">
        <f t="shared" si="90"/>
        <v>4</v>
      </c>
      <c r="CJ28" s="73">
        <f t="shared" si="90"/>
        <v>4.5</v>
      </c>
      <c r="CK28" s="73">
        <f t="shared" si="90"/>
        <v>4</v>
      </c>
      <c r="CL28" s="73">
        <f t="shared" si="90"/>
        <v>4</v>
      </c>
      <c r="CM28" s="73">
        <f t="shared" si="90"/>
        <v>4</v>
      </c>
      <c r="CN28" s="73">
        <f t="shared" si="90"/>
        <v>4</v>
      </c>
      <c r="CO28" s="85">
        <f t="shared" si="90"/>
        <v>3</v>
      </c>
      <c r="CP28" s="86">
        <f t="shared" si="90"/>
        <v>2.5</v>
      </c>
      <c r="CQ28" s="73">
        <f t="shared" si="90"/>
        <v>4.5</v>
      </c>
      <c r="CR28" s="73">
        <f t="shared" si="90"/>
        <v>3</v>
      </c>
      <c r="CS28" s="73">
        <f t="shared" si="90"/>
        <v>4.5</v>
      </c>
      <c r="CT28" s="73">
        <f t="shared" si="90"/>
        <v>3.5</v>
      </c>
      <c r="CU28" s="287">
        <f>+AVERAGEIFS(AK$5:AK$152,$J$5:$J$152,$AM28,$E$5:$E$152,"Muller")</f>
        <v>5</v>
      </c>
      <c r="CV28" s="87">
        <f t="shared" si="9"/>
        <v>2</v>
      </c>
      <c r="CW28" s="60"/>
      <c r="CX28" s="74">
        <f t="shared" ref="CX28:DA29" si="91">+AVERAGEIFS(L$5:L$138,$J$5:$J$138,$AM28,$E$5:$E$138,"Home")</f>
        <v>4.5999999999999996</v>
      </c>
      <c r="CY28" s="73">
        <f t="shared" si="91"/>
        <v>4.5999999999999996</v>
      </c>
      <c r="CZ28" s="73">
        <f t="shared" si="91"/>
        <v>4</v>
      </c>
      <c r="DA28" s="73">
        <f t="shared" si="91"/>
        <v>4.2</v>
      </c>
      <c r="DB28" s="73">
        <f t="shared" ref="DB28:DU28" si="92">+AVERAGEIFS(P$5:P$152,$J$5:$J$152,$AM28,$E$5:$E$152,"Home")</f>
        <v>4.4000000000000004</v>
      </c>
      <c r="DC28" s="73">
        <f t="shared" si="92"/>
        <v>4.5999999999999996</v>
      </c>
      <c r="DD28" s="85">
        <f t="shared" si="92"/>
        <v>5</v>
      </c>
      <c r="DE28" s="73">
        <f t="shared" si="92"/>
        <v>5</v>
      </c>
      <c r="DF28" s="73">
        <f t="shared" si="92"/>
        <v>4.666666666666667</v>
      </c>
      <c r="DG28" s="73">
        <f t="shared" si="92"/>
        <v>4.25</v>
      </c>
      <c r="DH28" s="86">
        <f t="shared" si="92"/>
        <v>5</v>
      </c>
      <c r="DI28" s="73">
        <f t="shared" si="92"/>
        <v>5</v>
      </c>
      <c r="DJ28" s="73">
        <f t="shared" si="92"/>
        <v>5</v>
      </c>
      <c r="DK28" s="73">
        <f t="shared" si="92"/>
        <v>5</v>
      </c>
      <c r="DL28" s="73">
        <f t="shared" si="92"/>
        <v>5</v>
      </c>
      <c r="DM28" s="73">
        <f t="shared" si="92"/>
        <v>4.5999999999999996</v>
      </c>
      <c r="DN28" s="73">
        <f t="shared" si="92"/>
        <v>4.666666666666667</v>
      </c>
      <c r="DO28" s="73">
        <f t="shared" si="92"/>
        <v>4.5999999999999996</v>
      </c>
      <c r="DP28" s="85">
        <f t="shared" si="92"/>
        <v>4.75</v>
      </c>
      <c r="DQ28" s="86">
        <f t="shared" si="92"/>
        <v>4.8</v>
      </c>
      <c r="DR28" s="73">
        <f t="shared" si="92"/>
        <v>4.8</v>
      </c>
      <c r="DS28" s="73">
        <f t="shared" si="92"/>
        <v>4.5999999999999996</v>
      </c>
      <c r="DT28" s="73">
        <f t="shared" si="92"/>
        <v>4.25</v>
      </c>
      <c r="DU28" s="73">
        <f t="shared" si="92"/>
        <v>4.8</v>
      </c>
      <c r="DV28" s="287">
        <f>+AVERAGEIFS(AK$5:AK$152,$J$5:$J$152,$AM28,$E$5:$E$152,"Home")</f>
        <v>5</v>
      </c>
      <c r="DW28" s="87">
        <f t="shared" si="10"/>
        <v>5</v>
      </c>
      <c r="DX28" s="51"/>
      <c r="DY28" s="292">
        <f t="shared" si="43"/>
        <v>3.0833333333333335</v>
      </c>
      <c r="DZ28" s="293">
        <f t="shared" si="44"/>
        <v>4.3999999999999995</v>
      </c>
      <c r="EA28" s="292">
        <f t="shared" si="45"/>
        <v>4.625</v>
      </c>
      <c r="EB28" s="293">
        <f t="shared" si="46"/>
        <v>4.729166666666667</v>
      </c>
      <c r="EC28" s="292">
        <f t="shared" si="47"/>
        <v>4.0999999999999996</v>
      </c>
      <c r="ED28" s="293">
        <f t="shared" si="48"/>
        <v>5</v>
      </c>
      <c r="EE28" s="292">
        <f t="shared" si="49"/>
        <v>4</v>
      </c>
      <c r="EF28" s="293">
        <f t="shared" si="50"/>
        <v>4.6333333333333329</v>
      </c>
      <c r="EG28" s="292">
        <f t="shared" si="51"/>
        <v>3.5833333333333335</v>
      </c>
      <c r="EH28" s="293">
        <f t="shared" si="52"/>
        <v>4.6333333333333329</v>
      </c>
      <c r="EI28" s="292">
        <f t="shared" si="53"/>
        <v>3.5</v>
      </c>
      <c r="EJ28" s="293">
        <f t="shared" si="54"/>
        <v>4.8</v>
      </c>
      <c r="EK28" s="292">
        <f t="shared" si="55"/>
        <v>3.8152777777777778</v>
      </c>
      <c r="EL28" s="294">
        <f t="shared" si="56"/>
        <v>4.6993055555555552</v>
      </c>
    </row>
    <row r="29" spans="2:142" ht="30" customHeight="1">
      <c r="B29" s="66">
        <v>26</v>
      </c>
      <c r="C29" s="159">
        <v>45943</v>
      </c>
      <c r="D29" s="159" t="s">
        <v>116</v>
      </c>
      <c r="E29" s="159" t="s">
        <v>127</v>
      </c>
      <c r="F29" s="69" t="s">
        <v>315</v>
      </c>
      <c r="G29" s="69" t="s">
        <v>17</v>
      </c>
      <c r="H29" s="361" t="s">
        <v>302</v>
      </c>
      <c r="I29" s="355" t="s">
        <v>80</v>
      </c>
      <c r="J29" s="67" t="s">
        <v>98</v>
      </c>
      <c r="K29" s="68" t="s">
        <v>143</v>
      </c>
      <c r="L29" s="380">
        <v>5</v>
      </c>
      <c r="M29" s="381">
        <v>4</v>
      </c>
      <c r="N29" s="381">
        <v>4</v>
      </c>
      <c r="O29" s="381">
        <v>3</v>
      </c>
      <c r="P29" s="381">
        <v>3</v>
      </c>
      <c r="Q29" s="381">
        <v>3</v>
      </c>
      <c r="R29" s="380">
        <v>5</v>
      </c>
      <c r="S29" s="381">
        <v>4</v>
      </c>
      <c r="T29" s="381">
        <v>3</v>
      </c>
      <c r="U29" s="382">
        <v>3</v>
      </c>
      <c r="V29" s="380">
        <v>5</v>
      </c>
      <c r="W29" s="381">
        <v>5</v>
      </c>
      <c r="X29" s="381">
        <v>5</v>
      </c>
      <c r="Y29" s="381">
        <v>4</v>
      </c>
      <c r="Z29" s="382">
        <v>5</v>
      </c>
      <c r="AA29" s="380">
        <v>4</v>
      </c>
      <c r="AB29" s="382">
        <v>4</v>
      </c>
      <c r="AC29" s="380">
        <v>5</v>
      </c>
      <c r="AD29" s="381">
        <v>5</v>
      </c>
      <c r="AE29" s="381">
        <v>5</v>
      </c>
      <c r="AF29" s="381"/>
      <c r="AG29" s="381"/>
      <c r="AH29" s="381">
        <v>5</v>
      </c>
      <c r="AI29" s="380">
        <v>5</v>
      </c>
      <c r="AJ29" s="382" t="s">
        <v>18</v>
      </c>
      <c r="AK29" s="373">
        <v>5</v>
      </c>
      <c r="AL29" s="54"/>
      <c r="AM29" s="125" t="s">
        <v>82</v>
      </c>
      <c r="AN29" s="413" t="s">
        <v>454</v>
      </c>
      <c r="AO29" s="284">
        <f t="shared" ref="AO29:AO40" si="93">+AVERAGEIF($J$5:$J$152,$AM29,L$5:L$152)</f>
        <v>4</v>
      </c>
      <c r="AP29" s="283">
        <f t="shared" ref="AP29:AP40" si="94">+AVERAGEIF($J$5:$J$152,$AM29,M$5:M$152)</f>
        <v>4</v>
      </c>
      <c r="AQ29" s="283">
        <f t="shared" ref="AQ29:AQ40" si="95">+AVERAGEIF($J$5:$J$152,$AM29,N$5:N$152)</f>
        <v>4</v>
      </c>
      <c r="AR29" s="283">
        <f t="shared" ref="AR29:AR40" si="96">+AVERAGEIF($J$5:$J$152,$AM29,O$5:O$152)</f>
        <v>4</v>
      </c>
      <c r="AS29" s="283">
        <f t="shared" ref="AS29:AS40" si="97">+AVERAGEIF($J$5:$J$152,$AM29,P$5:P$152)</f>
        <v>4</v>
      </c>
      <c r="AT29" s="283">
        <f t="shared" ref="AT29:AT40" si="98">+AVERAGEIF($J$5:$J$152,$AM29,Q$5:Q$152)</f>
        <v>4</v>
      </c>
      <c r="AU29" s="284">
        <f t="shared" ref="AU29:AU40" si="99">+AVERAGEIF($J$5:$J$152,$AM29,R$5:R$152)</f>
        <v>4</v>
      </c>
      <c r="AV29" s="283">
        <f t="shared" ref="AV29:AV40" si="100">+AVERAGEIF($J$5:$J$152,$AM29,S$5:S$152)</f>
        <v>4</v>
      </c>
      <c r="AW29" s="283">
        <f t="shared" ref="AW29:AW40" si="101">+AVERAGEIF($J$5:$J$152,$AM29,T$5:T$152)</f>
        <v>4</v>
      </c>
      <c r="AX29" s="285">
        <f t="shared" ref="AX29:AX40" si="102">+AVERAGEIF($J$5:$J$152,$AM29,U$5:U$152)</f>
        <v>4</v>
      </c>
      <c r="AY29" s="284">
        <f t="shared" ref="AY29:AY40" si="103">+AVERAGEIF($J$5:$J$152,$AM29,V$5:V$152)</f>
        <v>5</v>
      </c>
      <c r="AZ29" s="283">
        <f t="shared" ref="AZ29:AZ40" si="104">+AVERAGEIF($J$5:$J$152,$AM29,W$5:W$152)</f>
        <v>5</v>
      </c>
      <c r="BA29" s="283">
        <f t="shared" ref="BA29:BA40" si="105">+AVERAGEIF($J$5:$J$152,$AM29,X$5:X$152)</f>
        <v>5</v>
      </c>
      <c r="BB29" s="283">
        <f t="shared" ref="BB29:BB40" si="106">+AVERAGEIF($J$5:$J$152,$AM29,Y$5:Y$152)</f>
        <v>5</v>
      </c>
      <c r="BC29" s="285">
        <f t="shared" ref="BC29:BC40" si="107">+AVERAGEIF($J$5:$J$152,$AM29,Z$5:Z$152)</f>
        <v>4</v>
      </c>
      <c r="BD29" s="284">
        <f t="shared" ref="BD29:BD40" si="108">+AVERAGEIF($J$5:$J$152,$AM29,AA$5:AA$152)</f>
        <v>4</v>
      </c>
      <c r="BE29" s="285">
        <f t="shared" ref="BE29:BE40" si="109">+AVERAGEIF($J$5:$J$152,$AM29,AB$5:AB$152)</f>
        <v>4</v>
      </c>
      <c r="BF29" s="284">
        <f t="shared" ref="BF29:BF40" si="110">+AVERAGEIF($J$5:$J$152,$AM29,AC$5:AC$152)</f>
        <v>5</v>
      </c>
      <c r="BG29" s="283">
        <f t="shared" ref="BG29:BG40" si="111">+AVERAGEIF($J$5:$J$152,$AM29,AD$5:AD$152)</f>
        <v>5</v>
      </c>
      <c r="BH29" s="283"/>
      <c r="BI29" s="283">
        <f t="shared" ref="BI29:BI40" si="112">+AVERAGEIF($J$5:$J$152,$AM29,AF$5:AF$152)</f>
        <v>5</v>
      </c>
      <c r="BJ29" s="283"/>
      <c r="BK29" s="283">
        <f t="shared" ref="BK29:BL36" si="113">+AVERAGEIF($J$5:$J$152,$AM29,AH$5:AH$152)</f>
        <v>4</v>
      </c>
      <c r="BL29" s="284">
        <f t="shared" si="113"/>
        <v>4</v>
      </c>
      <c r="BM29" s="287">
        <f t="shared" si="89"/>
        <v>5</v>
      </c>
      <c r="BN29" s="74">
        <f t="shared" si="35"/>
        <v>4</v>
      </c>
      <c r="BO29" s="73">
        <f t="shared" si="36"/>
        <v>4</v>
      </c>
      <c r="BP29" s="73">
        <f t="shared" si="37"/>
        <v>4.8</v>
      </c>
      <c r="BQ29" s="73">
        <f t="shared" si="38"/>
        <v>4</v>
      </c>
      <c r="BR29" s="73">
        <f t="shared" si="39"/>
        <v>4.75</v>
      </c>
      <c r="BS29" s="73">
        <f t="shared" si="40"/>
        <v>4.5</v>
      </c>
      <c r="BT29" s="234">
        <f t="shared" si="41"/>
        <v>4.3416666666666668</v>
      </c>
      <c r="BU29" s="77">
        <f t="shared" si="4"/>
        <v>1</v>
      </c>
      <c r="BV29" s="54"/>
      <c r="BW29" s="74"/>
      <c r="BX29" s="73"/>
      <c r="BY29" s="73"/>
      <c r="BZ29" s="73"/>
      <c r="CA29" s="73"/>
      <c r="CB29" s="73"/>
      <c r="CC29" s="85"/>
      <c r="CD29" s="73"/>
      <c r="CE29" s="73"/>
      <c r="CF29" s="73"/>
      <c r="CG29" s="86"/>
      <c r="CH29" s="73"/>
      <c r="CI29" s="73"/>
      <c r="CJ29" s="73"/>
      <c r="CK29" s="73"/>
      <c r="CL29" s="73"/>
      <c r="CM29" s="73"/>
      <c r="CN29" s="73"/>
      <c r="CO29" s="85"/>
      <c r="CP29" s="86"/>
      <c r="CQ29" s="73"/>
      <c r="CR29" s="73"/>
      <c r="CS29" s="73"/>
      <c r="CT29" s="73"/>
      <c r="CU29" s="287"/>
      <c r="CV29" s="87">
        <f t="shared" si="9"/>
        <v>0</v>
      </c>
      <c r="CW29" s="60"/>
      <c r="CX29" s="74">
        <f t="shared" si="91"/>
        <v>4</v>
      </c>
      <c r="CY29" s="73">
        <f t="shared" si="91"/>
        <v>4</v>
      </c>
      <c r="CZ29" s="73">
        <f t="shared" si="91"/>
        <v>4</v>
      </c>
      <c r="DA29" s="73">
        <f t="shared" si="91"/>
        <v>4</v>
      </c>
      <c r="DB29" s="73">
        <f t="shared" ref="DB29:DP29" si="114">+AVERAGEIFS(P$5:P$152,$J$5:$J$152,$AM29,$E$5:$E$152,"Home")</f>
        <v>4</v>
      </c>
      <c r="DC29" s="73">
        <f t="shared" si="114"/>
        <v>4</v>
      </c>
      <c r="DD29" s="85">
        <f t="shared" si="114"/>
        <v>4</v>
      </c>
      <c r="DE29" s="73">
        <f t="shared" si="114"/>
        <v>4</v>
      </c>
      <c r="DF29" s="73">
        <f t="shared" si="114"/>
        <v>4</v>
      </c>
      <c r="DG29" s="73">
        <f t="shared" si="114"/>
        <v>4</v>
      </c>
      <c r="DH29" s="86">
        <f t="shared" si="114"/>
        <v>5</v>
      </c>
      <c r="DI29" s="73">
        <f t="shared" si="114"/>
        <v>5</v>
      </c>
      <c r="DJ29" s="73">
        <f t="shared" si="114"/>
        <v>5</v>
      </c>
      <c r="DK29" s="73">
        <f t="shared" si="114"/>
        <v>5</v>
      </c>
      <c r="DL29" s="73">
        <f t="shared" si="114"/>
        <v>4</v>
      </c>
      <c r="DM29" s="73">
        <f t="shared" si="114"/>
        <v>4</v>
      </c>
      <c r="DN29" s="73">
        <f t="shared" si="114"/>
        <v>4</v>
      </c>
      <c r="DO29" s="73">
        <f t="shared" si="114"/>
        <v>5</v>
      </c>
      <c r="DP29" s="85">
        <f t="shared" si="114"/>
        <v>5</v>
      </c>
      <c r="DQ29" s="86"/>
      <c r="DR29" s="73">
        <f>+AVERAGEIFS(AF$5:AF$152,$J$5:$J$152,$AM29,$E$5:$E$152,"Home")</f>
        <v>5</v>
      </c>
      <c r="DS29" s="73"/>
      <c r="DT29" s="73">
        <f>+AVERAGEIFS(AH$5:AH$152,$J$5:$J$152,$AM29,$E$5:$E$152,"Home")</f>
        <v>4</v>
      </c>
      <c r="DU29" s="73">
        <f>+AVERAGEIFS(AI$5:AI$152,$J$5:$J$152,$AM29,$E$5:$E$152,"Home")</f>
        <v>4</v>
      </c>
      <c r="DV29" s="287">
        <f>+AVERAGEIFS(AK$5:AK$152,$J$5:$J$152,$AM29,$E$5:$E$152,"Home")</f>
        <v>5</v>
      </c>
      <c r="DW29" s="87">
        <f t="shared" si="10"/>
        <v>1</v>
      </c>
      <c r="DX29" s="51"/>
      <c r="DY29" s="292"/>
      <c r="DZ29" s="293">
        <f t="shared" si="44"/>
        <v>4</v>
      </c>
      <c r="EA29" s="292"/>
      <c r="EB29" s="293">
        <f t="shared" si="46"/>
        <v>4</v>
      </c>
      <c r="EC29" s="292"/>
      <c r="ED29" s="293">
        <f t="shared" si="48"/>
        <v>4.8</v>
      </c>
      <c r="EE29" s="292"/>
      <c r="EF29" s="293">
        <f t="shared" si="50"/>
        <v>4</v>
      </c>
      <c r="EG29" s="292"/>
      <c r="EH29" s="293">
        <f t="shared" si="52"/>
        <v>4.75</v>
      </c>
      <c r="EI29" s="292"/>
      <c r="EJ29" s="293">
        <f t="shared" si="54"/>
        <v>4</v>
      </c>
      <c r="EK29" s="292"/>
      <c r="EL29" s="294">
        <f t="shared" si="56"/>
        <v>4.2583333333333337</v>
      </c>
    </row>
    <row r="30" spans="2:142" ht="30" customHeight="1">
      <c r="B30" s="66">
        <v>27</v>
      </c>
      <c r="C30" s="159">
        <v>45943</v>
      </c>
      <c r="D30" s="159" t="s">
        <v>116</v>
      </c>
      <c r="E30" s="159" t="s">
        <v>127</v>
      </c>
      <c r="F30" s="69" t="s">
        <v>75</v>
      </c>
      <c r="G30" s="69" t="s">
        <v>17</v>
      </c>
      <c r="H30" s="361" t="s">
        <v>359</v>
      </c>
      <c r="I30" s="355" t="s">
        <v>80</v>
      </c>
      <c r="J30" s="67" t="s">
        <v>40</v>
      </c>
      <c r="K30" s="68" t="s">
        <v>424</v>
      </c>
      <c r="L30" s="380">
        <v>5</v>
      </c>
      <c r="M30" s="381">
        <v>5</v>
      </c>
      <c r="N30" s="381">
        <v>5</v>
      </c>
      <c r="O30" s="381">
        <v>4</v>
      </c>
      <c r="P30" s="381">
        <v>4</v>
      </c>
      <c r="Q30" s="381">
        <v>3</v>
      </c>
      <c r="R30" s="380">
        <v>2</v>
      </c>
      <c r="S30" s="381">
        <v>3</v>
      </c>
      <c r="T30" s="381">
        <v>4</v>
      </c>
      <c r="U30" s="382">
        <v>4</v>
      </c>
      <c r="V30" s="380">
        <v>5</v>
      </c>
      <c r="W30" s="381">
        <v>5</v>
      </c>
      <c r="X30" s="381">
        <v>5</v>
      </c>
      <c r="Y30" s="381">
        <v>5</v>
      </c>
      <c r="Z30" s="382">
        <v>5</v>
      </c>
      <c r="AA30" s="380">
        <v>4</v>
      </c>
      <c r="AB30" s="382">
        <v>5</v>
      </c>
      <c r="AC30" s="380">
        <v>5</v>
      </c>
      <c r="AD30" s="381">
        <v>5</v>
      </c>
      <c r="AE30" s="381">
        <v>4</v>
      </c>
      <c r="AF30" s="381">
        <v>4</v>
      </c>
      <c r="AG30" s="381">
        <v>5</v>
      </c>
      <c r="AH30" s="381">
        <v>5</v>
      </c>
      <c r="AI30" s="380">
        <v>4</v>
      </c>
      <c r="AJ30" s="382" t="s">
        <v>18</v>
      </c>
      <c r="AK30" s="373">
        <v>5</v>
      </c>
      <c r="AL30" s="54"/>
      <c r="AM30" s="125" t="s">
        <v>25</v>
      </c>
      <c r="AN30" s="413" t="s">
        <v>456</v>
      </c>
      <c r="AO30" s="284">
        <f t="shared" si="93"/>
        <v>1</v>
      </c>
      <c r="AP30" s="283">
        <f t="shared" si="94"/>
        <v>1</v>
      </c>
      <c r="AQ30" s="283">
        <f t="shared" si="95"/>
        <v>1</v>
      </c>
      <c r="AR30" s="283">
        <f t="shared" si="96"/>
        <v>1</v>
      </c>
      <c r="AS30" s="283">
        <f t="shared" si="97"/>
        <v>1</v>
      </c>
      <c r="AT30" s="283">
        <f t="shared" si="98"/>
        <v>1</v>
      </c>
      <c r="AU30" s="284">
        <f t="shared" si="99"/>
        <v>1</v>
      </c>
      <c r="AV30" s="283">
        <f t="shared" si="100"/>
        <v>1</v>
      </c>
      <c r="AW30" s="283">
        <f t="shared" si="101"/>
        <v>1</v>
      </c>
      <c r="AX30" s="285">
        <f t="shared" si="102"/>
        <v>1</v>
      </c>
      <c r="AY30" s="284">
        <f t="shared" si="103"/>
        <v>1</v>
      </c>
      <c r="AZ30" s="283">
        <f t="shared" si="104"/>
        <v>1</v>
      </c>
      <c r="BA30" s="283">
        <f t="shared" si="105"/>
        <v>1</v>
      </c>
      <c r="BB30" s="283">
        <f t="shared" si="106"/>
        <v>1</v>
      </c>
      <c r="BC30" s="285">
        <f t="shared" si="107"/>
        <v>1</v>
      </c>
      <c r="BD30" s="284">
        <f t="shared" si="108"/>
        <v>1</v>
      </c>
      <c r="BE30" s="285">
        <f t="shared" si="109"/>
        <v>1</v>
      </c>
      <c r="BF30" s="284">
        <f t="shared" si="110"/>
        <v>1</v>
      </c>
      <c r="BG30" s="283">
        <f t="shared" si="111"/>
        <v>1</v>
      </c>
      <c r="BH30" s="283">
        <f t="shared" ref="BH30:BH40" si="115">+AVERAGEIF($J$5:$J$152,$AM30,AE$5:AE$152)</f>
        <v>1</v>
      </c>
      <c r="BI30" s="283">
        <f t="shared" si="112"/>
        <v>1</v>
      </c>
      <c r="BJ30" s="283">
        <f t="shared" ref="BJ30:BJ40" si="116">+AVERAGEIF($J$5:$J$152,$AM30,AG$5:AG$152)</f>
        <v>1</v>
      </c>
      <c r="BK30" s="283">
        <f t="shared" si="113"/>
        <v>1</v>
      </c>
      <c r="BL30" s="284">
        <f t="shared" si="113"/>
        <v>1</v>
      </c>
      <c r="BM30" s="287">
        <f t="shared" si="89"/>
        <v>1</v>
      </c>
      <c r="BN30" s="74">
        <f t="shared" si="35"/>
        <v>1</v>
      </c>
      <c r="BO30" s="73">
        <f t="shared" si="36"/>
        <v>1</v>
      </c>
      <c r="BP30" s="73">
        <f t="shared" si="37"/>
        <v>1</v>
      </c>
      <c r="BQ30" s="73">
        <f t="shared" si="38"/>
        <v>1</v>
      </c>
      <c r="BR30" s="73">
        <f t="shared" si="39"/>
        <v>1</v>
      </c>
      <c r="BS30" s="73">
        <f t="shared" si="40"/>
        <v>1</v>
      </c>
      <c r="BT30" s="234">
        <f t="shared" si="41"/>
        <v>1</v>
      </c>
      <c r="BU30" s="77">
        <f t="shared" si="4"/>
        <v>1</v>
      </c>
      <c r="BV30" s="54"/>
      <c r="BW30" s="74">
        <f t="shared" ref="BW30:CT30" si="117">+AVERAGEIFS(L$5:L$152,$J$5:$J$152,$AM30,$E$5:$E$152,"Muller")</f>
        <v>1</v>
      </c>
      <c r="BX30" s="73">
        <f t="shared" si="117"/>
        <v>1</v>
      </c>
      <c r="BY30" s="73">
        <f t="shared" si="117"/>
        <v>1</v>
      </c>
      <c r="BZ30" s="73">
        <f t="shared" si="117"/>
        <v>1</v>
      </c>
      <c r="CA30" s="73">
        <f t="shared" si="117"/>
        <v>1</v>
      </c>
      <c r="CB30" s="73">
        <f t="shared" si="117"/>
        <v>1</v>
      </c>
      <c r="CC30" s="85">
        <f t="shared" si="117"/>
        <v>1</v>
      </c>
      <c r="CD30" s="73">
        <f t="shared" si="117"/>
        <v>1</v>
      </c>
      <c r="CE30" s="73">
        <f t="shared" si="117"/>
        <v>1</v>
      </c>
      <c r="CF30" s="73">
        <f t="shared" si="117"/>
        <v>1</v>
      </c>
      <c r="CG30" s="86">
        <f t="shared" si="117"/>
        <v>1</v>
      </c>
      <c r="CH30" s="73">
        <f t="shared" si="117"/>
        <v>1</v>
      </c>
      <c r="CI30" s="73">
        <f t="shared" si="117"/>
        <v>1</v>
      </c>
      <c r="CJ30" s="73">
        <f t="shared" si="117"/>
        <v>1</v>
      </c>
      <c r="CK30" s="73">
        <f t="shared" si="117"/>
        <v>1</v>
      </c>
      <c r="CL30" s="73">
        <f t="shared" si="117"/>
        <v>1</v>
      </c>
      <c r="CM30" s="73">
        <f t="shared" si="117"/>
        <v>1</v>
      </c>
      <c r="CN30" s="73">
        <f t="shared" si="117"/>
        <v>1</v>
      </c>
      <c r="CO30" s="85">
        <f t="shared" si="117"/>
        <v>1</v>
      </c>
      <c r="CP30" s="86">
        <f t="shared" si="117"/>
        <v>1</v>
      </c>
      <c r="CQ30" s="73">
        <f t="shared" si="117"/>
        <v>1</v>
      </c>
      <c r="CR30" s="73">
        <f t="shared" si="117"/>
        <v>1</v>
      </c>
      <c r="CS30" s="73">
        <f t="shared" si="117"/>
        <v>1</v>
      </c>
      <c r="CT30" s="73">
        <f t="shared" si="117"/>
        <v>1</v>
      </c>
      <c r="CU30" s="287">
        <f t="shared" ref="CU30:CU35" si="118">+AVERAGEIFS(AK$5:AK$152,$J$5:$J$152,$AM30,$E$5:$E$152,"Muller")</f>
        <v>1</v>
      </c>
      <c r="CV30" s="87">
        <f t="shared" si="9"/>
        <v>1</v>
      </c>
      <c r="CW30" s="60"/>
      <c r="CX30" s="74"/>
      <c r="CY30" s="73"/>
      <c r="CZ30" s="73"/>
      <c r="DA30" s="73"/>
      <c r="DB30" s="73"/>
      <c r="DC30" s="73"/>
      <c r="DD30" s="85"/>
      <c r="DE30" s="73"/>
      <c r="DF30" s="73"/>
      <c r="DG30" s="73"/>
      <c r="DH30" s="86"/>
      <c r="DI30" s="73"/>
      <c r="DJ30" s="73"/>
      <c r="DK30" s="73"/>
      <c r="DL30" s="73"/>
      <c r="DM30" s="73"/>
      <c r="DN30" s="73"/>
      <c r="DO30" s="73"/>
      <c r="DP30" s="85"/>
      <c r="DQ30" s="86"/>
      <c r="DR30" s="73"/>
      <c r="DS30" s="73"/>
      <c r="DT30" s="73"/>
      <c r="DU30" s="73"/>
      <c r="DV30" s="287"/>
      <c r="DW30" s="87">
        <f t="shared" si="10"/>
        <v>0</v>
      </c>
      <c r="DX30" s="51"/>
      <c r="DY30" s="292">
        <f t="shared" si="43"/>
        <v>1</v>
      </c>
      <c r="DZ30" s="293"/>
      <c r="EA30" s="292">
        <f t="shared" si="45"/>
        <v>1</v>
      </c>
      <c r="EB30" s="293"/>
      <c r="EC30" s="292">
        <f t="shared" si="47"/>
        <v>1</v>
      </c>
      <c r="ED30" s="293"/>
      <c r="EE30" s="292">
        <f t="shared" si="49"/>
        <v>1</v>
      </c>
      <c r="EF30" s="293"/>
      <c r="EG30" s="292">
        <f t="shared" si="51"/>
        <v>1</v>
      </c>
      <c r="EH30" s="293"/>
      <c r="EI30" s="292">
        <f t="shared" si="53"/>
        <v>1</v>
      </c>
      <c r="EJ30" s="293"/>
      <c r="EK30" s="292">
        <f t="shared" si="55"/>
        <v>1</v>
      </c>
      <c r="EL30" s="294"/>
    </row>
    <row r="31" spans="2:142" ht="30" customHeight="1">
      <c r="B31" s="66">
        <v>28</v>
      </c>
      <c r="C31" s="159">
        <v>45943</v>
      </c>
      <c r="D31" s="159" t="s">
        <v>116</v>
      </c>
      <c r="E31" s="159" t="s">
        <v>127</v>
      </c>
      <c r="F31" s="69" t="s">
        <v>75</v>
      </c>
      <c r="G31" s="69" t="s">
        <v>17</v>
      </c>
      <c r="H31" s="361" t="s">
        <v>360</v>
      </c>
      <c r="I31" s="355" t="s">
        <v>79</v>
      </c>
      <c r="J31" s="67" t="s">
        <v>82</v>
      </c>
      <c r="K31" s="68" t="s">
        <v>428</v>
      </c>
      <c r="L31" s="380">
        <v>4</v>
      </c>
      <c r="M31" s="381">
        <v>4</v>
      </c>
      <c r="N31" s="381">
        <v>4</v>
      </c>
      <c r="O31" s="381">
        <v>4</v>
      </c>
      <c r="P31" s="381">
        <v>4</v>
      </c>
      <c r="Q31" s="381">
        <v>4</v>
      </c>
      <c r="R31" s="380">
        <v>4</v>
      </c>
      <c r="S31" s="381">
        <v>4</v>
      </c>
      <c r="T31" s="381">
        <v>4</v>
      </c>
      <c r="U31" s="382">
        <v>4</v>
      </c>
      <c r="V31" s="380">
        <v>5</v>
      </c>
      <c r="W31" s="381">
        <v>5</v>
      </c>
      <c r="X31" s="381">
        <v>5</v>
      </c>
      <c r="Y31" s="381">
        <v>5</v>
      </c>
      <c r="Z31" s="382">
        <v>4</v>
      </c>
      <c r="AA31" s="380">
        <v>4</v>
      </c>
      <c r="AB31" s="382">
        <v>4</v>
      </c>
      <c r="AC31" s="380">
        <v>5</v>
      </c>
      <c r="AD31" s="381">
        <v>5</v>
      </c>
      <c r="AE31" s="381"/>
      <c r="AF31" s="381">
        <v>5</v>
      </c>
      <c r="AG31" s="381"/>
      <c r="AH31" s="381">
        <v>4</v>
      </c>
      <c r="AI31" s="380">
        <v>4</v>
      </c>
      <c r="AJ31" s="382" t="s">
        <v>18</v>
      </c>
      <c r="AK31" s="373">
        <v>5</v>
      </c>
      <c r="AL31" s="54"/>
      <c r="AM31" s="125" t="s">
        <v>41</v>
      </c>
      <c r="AN31" s="413" t="s">
        <v>454</v>
      </c>
      <c r="AO31" s="284">
        <f t="shared" si="93"/>
        <v>4</v>
      </c>
      <c r="AP31" s="283">
        <f t="shared" si="94"/>
        <v>4</v>
      </c>
      <c r="AQ31" s="283">
        <f t="shared" si="95"/>
        <v>4</v>
      </c>
      <c r="AR31" s="283">
        <f t="shared" si="96"/>
        <v>3</v>
      </c>
      <c r="AS31" s="283">
        <f t="shared" si="97"/>
        <v>3.3333333333333335</v>
      </c>
      <c r="AT31" s="283">
        <f t="shared" si="98"/>
        <v>3.6666666666666665</v>
      </c>
      <c r="AU31" s="284">
        <f t="shared" si="99"/>
        <v>4.666666666666667</v>
      </c>
      <c r="AV31" s="283">
        <f t="shared" si="100"/>
        <v>4</v>
      </c>
      <c r="AW31" s="283">
        <f t="shared" si="101"/>
        <v>4.333333333333333</v>
      </c>
      <c r="AX31" s="285">
        <f t="shared" si="102"/>
        <v>4</v>
      </c>
      <c r="AY31" s="284">
        <f t="shared" si="103"/>
        <v>4.333333333333333</v>
      </c>
      <c r="AZ31" s="283">
        <f t="shared" si="104"/>
        <v>3.3333333333333335</v>
      </c>
      <c r="BA31" s="283">
        <f t="shared" si="105"/>
        <v>4.333333333333333</v>
      </c>
      <c r="BB31" s="283">
        <f t="shared" si="106"/>
        <v>4</v>
      </c>
      <c r="BC31" s="285">
        <f t="shared" si="107"/>
        <v>4</v>
      </c>
      <c r="BD31" s="284">
        <f t="shared" si="108"/>
        <v>4</v>
      </c>
      <c r="BE31" s="285">
        <f t="shared" si="109"/>
        <v>3.3333333333333335</v>
      </c>
      <c r="BF31" s="284">
        <f t="shared" si="110"/>
        <v>4.333333333333333</v>
      </c>
      <c r="BG31" s="283">
        <f t="shared" si="111"/>
        <v>4.333333333333333</v>
      </c>
      <c r="BH31" s="283">
        <f t="shared" si="115"/>
        <v>3.6666666666666665</v>
      </c>
      <c r="BI31" s="283">
        <f t="shared" si="112"/>
        <v>4</v>
      </c>
      <c r="BJ31" s="283">
        <f t="shared" si="116"/>
        <v>4.666666666666667</v>
      </c>
      <c r="BK31" s="283">
        <f t="shared" si="113"/>
        <v>4</v>
      </c>
      <c r="BL31" s="284">
        <f t="shared" si="113"/>
        <v>4</v>
      </c>
      <c r="BM31" s="287">
        <f t="shared" si="89"/>
        <v>5</v>
      </c>
      <c r="BN31" s="74">
        <f t="shared" si="35"/>
        <v>3.6666666666666665</v>
      </c>
      <c r="BO31" s="73">
        <f t="shared" si="36"/>
        <v>4.25</v>
      </c>
      <c r="BP31" s="73">
        <f t="shared" si="37"/>
        <v>4</v>
      </c>
      <c r="BQ31" s="73">
        <f t="shared" si="38"/>
        <v>3.666666666666667</v>
      </c>
      <c r="BR31" s="73">
        <f t="shared" si="39"/>
        <v>4.166666666666667</v>
      </c>
      <c r="BS31" s="73">
        <f t="shared" si="40"/>
        <v>4.5</v>
      </c>
      <c r="BT31" s="234">
        <f t="shared" si="41"/>
        <v>4.041666666666667</v>
      </c>
      <c r="BU31" s="77">
        <f t="shared" si="4"/>
        <v>3</v>
      </c>
      <c r="BV31" s="54"/>
      <c r="BW31" s="74">
        <f t="shared" ref="BW31:CF35" si="119">+AVERAGEIFS(L$5:L$152,$J$5:$J$152,$AM31,$E$5:$E$152,"Muller")</f>
        <v>4</v>
      </c>
      <c r="BX31" s="73">
        <f t="shared" si="119"/>
        <v>3</v>
      </c>
      <c r="BY31" s="73">
        <f t="shared" si="119"/>
        <v>4</v>
      </c>
      <c r="BZ31" s="73">
        <f t="shared" si="119"/>
        <v>2</v>
      </c>
      <c r="CA31" s="73">
        <f t="shared" si="119"/>
        <v>2</v>
      </c>
      <c r="CB31" s="73">
        <f t="shared" si="119"/>
        <v>5</v>
      </c>
      <c r="CC31" s="85">
        <f t="shared" si="119"/>
        <v>5</v>
      </c>
      <c r="CD31" s="73">
        <f t="shared" si="119"/>
        <v>4</v>
      </c>
      <c r="CE31" s="73">
        <f t="shared" si="119"/>
        <v>5</v>
      </c>
      <c r="CF31" s="73">
        <f t="shared" si="119"/>
        <v>4</v>
      </c>
      <c r="CG31" s="86">
        <f t="shared" ref="CG31:CP35" si="120">+AVERAGEIFS(V$5:V$152,$J$5:$J$152,$AM31,$E$5:$E$152,"Muller")</f>
        <v>4</v>
      </c>
      <c r="CH31" s="73">
        <f t="shared" si="120"/>
        <v>4</v>
      </c>
      <c r="CI31" s="73">
        <f t="shared" si="120"/>
        <v>4</v>
      </c>
      <c r="CJ31" s="73">
        <f t="shared" si="120"/>
        <v>3</v>
      </c>
      <c r="CK31" s="73">
        <f t="shared" si="120"/>
        <v>4</v>
      </c>
      <c r="CL31" s="73">
        <f t="shared" si="120"/>
        <v>3</v>
      </c>
      <c r="CM31" s="73">
        <f t="shared" si="120"/>
        <v>4</v>
      </c>
      <c r="CN31" s="73">
        <f t="shared" si="120"/>
        <v>4</v>
      </c>
      <c r="CO31" s="85">
        <f t="shared" si="120"/>
        <v>3</v>
      </c>
      <c r="CP31" s="86">
        <f t="shared" si="120"/>
        <v>4</v>
      </c>
      <c r="CQ31" s="73">
        <f t="shared" ref="CQ31:CR35" si="121">+AVERAGEIFS(AF$5:AF$152,$J$5:$J$152,$AM31,$E$5:$E$152,"Muller")</f>
        <v>3</v>
      </c>
      <c r="CR31" s="73">
        <f t="shared" si="121"/>
        <v>4</v>
      </c>
      <c r="CS31" s="73"/>
      <c r="CT31" s="73">
        <f>+AVERAGEIFS(AI$5:AI$152,$J$5:$J$152,$AM31,$E$5:$E$152,"Muller")</f>
        <v>4</v>
      </c>
      <c r="CU31" s="287">
        <f t="shared" si="118"/>
        <v>5</v>
      </c>
      <c r="CV31" s="87">
        <f t="shared" si="9"/>
        <v>1</v>
      </c>
      <c r="CW31" s="60"/>
      <c r="CX31" s="74">
        <f t="shared" ref="CX31:DA32" si="122">+AVERAGEIFS(L$5:L$138,$J$5:$J$138,$AM31,$E$5:$E$138,"Home")</f>
        <v>4</v>
      </c>
      <c r="CY31" s="73">
        <f t="shared" si="122"/>
        <v>4.5</v>
      </c>
      <c r="CZ31" s="73">
        <f t="shared" si="122"/>
        <v>4</v>
      </c>
      <c r="DA31" s="73">
        <f t="shared" si="122"/>
        <v>3.5</v>
      </c>
      <c r="DB31" s="73">
        <f t="shared" ref="DB31:DK32" si="123">+AVERAGEIFS(P$5:P$152,$J$5:$J$152,$AM31,$E$5:$E$152,"Home")</f>
        <v>4</v>
      </c>
      <c r="DC31" s="73">
        <f t="shared" si="123"/>
        <v>3</v>
      </c>
      <c r="DD31" s="85">
        <f t="shared" si="123"/>
        <v>4.5</v>
      </c>
      <c r="DE31" s="73">
        <f t="shared" si="123"/>
        <v>4</v>
      </c>
      <c r="DF31" s="73">
        <f t="shared" si="123"/>
        <v>4</v>
      </c>
      <c r="DG31" s="73">
        <f t="shared" si="123"/>
        <v>4</v>
      </c>
      <c r="DH31" s="86">
        <f t="shared" si="123"/>
        <v>4.5</v>
      </c>
      <c r="DI31" s="73">
        <f t="shared" si="123"/>
        <v>3</v>
      </c>
      <c r="DJ31" s="73">
        <f t="shared" si="123"/>
        <v>4.5</v>
      </c>
      <c r="DK31" s="73">
        <f t="shared" si="123"/>
        <v>4.5</v>
      </c>
      <c r="DL31" s="73">
        <f t="shared" ref="DL31:DU32" si="124">+AVERAGEIFS(Z$5:Z$152,$J$5:$J$152,$AM31,$E$5:$E$152,"Home")</f>
        <v>4</v>
      </c>
      <c r="DM31" s="73">
        <f t="shared" si="124"/>
        <v>4.5</v>
      </c>
      <c r="DN31" s="73">
        <f t="shared" si="124"/>
        <v>3</v>
      </c>
      <c r="DO31" s="73">
        <f t="shared" si="124"/>
        <v>4.5</v>
      </c>
      <c r="DP31" s="85">
        <f t="shared" si="124"/>
        <v>5</v>
      </c>
      <c r="DQ31" s="86">
        <f t="shared" si="124"/>
        <v>3.5</v>
      </c>
      <c r="DR31" s="73">
        <f t="shared" si="124"/>
        <v>4.5</v>
      </c>
      <c r="DS31" s="73">
        <f t="shared" si="124"/>
        <v>5</v>
      </c>
      <c r="DT31" s="73">
        <f t="shared" si="124"/>
        <v>4</v>
      </c>
      <c r="DU31" s="73">
        <f t="shared" si="124"/>
        <v>4</v>
      </c>
      <c r="DV31" s="287">
        <f>+AVERAGEIFS(AK$5:AK$152,$J$5:$J$152,$AM31,$E$5:$E$152,"Home")</f>
        <v>5</v>
      </c>
      <c r="DW31" s="87">
        <f t="shared" si="10"/>
        <v>2</v>
      </c>
      <c r="DX31" s="51"/>
      <c r="DY31" s="292">
        <f t="shared" si="43"/>
        <v>3.3333333333333335</v>
      </c>
      <c r="DZ31" s="293">
        <f t="shared" si="44"/>
        <v>3.8333333333333335</v>
      </c>
      <c r="EA31" s="292">
        <f t="shared" si="45"/>
        <v>4.5</v>
      </c>
      <c r="EB31" s="293">
        <f t="shared" si="46"/>
        <v>4.125</v>
      </c>
      <c r="EC31" s="292">
        <f t="shared" si="47"/>
        <v>3.8</v>
      </c>
      <c r="ED31" s="293">
        <f t="shared" si="48"/>
        <v>4.0999999999999996</v>
      </c>
      <c r="EE31" s="292">
        <f t="shared" si="49"/>
        <v>3.5</v>
      </c>
      <c r="EF31" s="293">
        <f t="shared" si="50"/>
        <v>3.75</v>
      </c>
      <c r="EG31" s="292">
        <f t="shared" si="51"/>
        <v>3.6</v>
      </c>
      <c r="EH31" s="293">
        <f t="shared" si="52"/>
        <v>4.416666666666667</v>
      </c>
      <c r="EI31" s="292">
        <f t="shared" si="53"/>
        <v>4</v>
      </c>
      <c r="EJ31" s="293">
        <f t="shared" si="54"/>
        <v>4</v>
      </c>
      <c r="EK31" s="292">
        <f t="shared" si="55"/>
        <v>3.7888888888888892</v>
      </c>
      <c r="EL31" s="294">
        <f t="shared" si="56"/>
        <v>4.0375000000000005</v>
      </c>
    </row>
    <row r="32" spans="2:142" ht="30" customHeight="1">
      <c r="B32" s="66">
        <v>29</v>
      </c>
      <c r="C32" s="159">
        <v>45943</v>
      </c>
      <c r="D32" s="159" t="s">
        <v>116</v>
      </c>
      <c r="E32" s="159" t="s">
        <v>128</v>
      </c>
      <c r="F32" s="69" t="s">
        <v>439</v>
      </c>
      <c r="G32" s="69" t="s">
        <v>18</v>
      </c>
      <c r="H32" s="361" t="s">
        <v>361</v>
      </c>
      <c r="I32" s="355" t="s">
        <v>80</v>
      </c>
      <c r="J32" s="67" t="s">
        <v>45</v>
      </c>
      <c r="K32" s="68" t="s">
        <v>429</v>
      </c>
      <c r="L32" s="380">
        <v>5</v>
      </c>
      <c r="M32" s="381">
        <v>5</v>
      </c>
      <c r="N32" s="381">
        <v>5</v>
      </c>
      <c r="O32" s="381">
        <v>5</v>
      </c>
      <c r="P32" s="381">
        <v>5</v>
      </c>
      <c r="Q32" s="381">
        <v>5</v>
      </c>
      <c r="R32" s="380">
        <v>5</v>
      </c>
      <c r="S32" s="381"/>
      <c r="T32" s="381">
        <v>5</v>
      </c>
      <c r="U32" s="382">
        <v>5</v>
      </c>
      <c r="V32" s="380">
        <v>5</v>
      </c>
      <c r="W32" s="381">
        <v>5</v>
      </c>
      <c r="X32" s="381">
        <v>5</v>
      </c>
      <c r="Y32" s="381">
        <v>5</v>
      </c>
      <c r="Z32" s="382">
        <v>5</v>
      </c>
      <c r="AA32" s="380">
        <v>5</v>
      </c>
      <c r="AB32" s="382">
        <v>5</v>
      </c>
      <c r="AC32" s="380">
        <v>5</v>
      </c>
      <c r="AD32" s="381">
        <v>5</v>
      </c>
      <c r="AE32" s="381">
        <v>5</v>
      </c>
      <c r="AF32" s="381">
        <v>5</v>
      </c>
      <c r="AG32" s="381">
        <v>5</v>
      </c>
      <c r="AH32" s="381">
        <v>5</v>
      </c>
      <c r="AI32" s="380">
        <v>5</v>
      </c>
      <c r="AJ32" s="382" t="s">
        <v>18</v>
      </c>
      <c r="AK32" s="373">
        <v>5</v>
      </c>
      <c r="AL32" s="54"/>
      <c r="AM32" s="125" t="s">
        <v>22</v>
      </c>
      <c r="AN32" s="413" t="s">
        <v>454</v>
      </c>
      <c r="AO32" s="284">
        <f t="shared" si="93"/>
        <v>3.7142857142857144</v>
      </c>
      <c r="AP32" s="283">
        <f t="shared" si="94"/>
        <v>3.4285714285714284</v>
      </c>
      <c r="AQ32" s="283">
        <f t="shared" si="95"/>
        <v>3.7142857142857144</v>
      </c>
      <c r="AR32" s="283">
        <f t="shared" si="96"/>
        <v>2.8333333333333335</v>
      </c>
      <c r="AS32" s="283">
        <f t="shared" si="97"/>
        <v>3</v>
      </c>
      <c r="AT32" s="283">
        <f t="shared" si="98"/>
        <v>3.1428571428571428</v>
      </c>
      <c r="AU32" s="284">
        <f t="shared" si="99"/>
        <v>3.7142857142857144</v>
      </c>
      <c r="AV32" s="283">
        <f t="shared" si="100"/>
        <v>3.6666666666666665</v>
      </c>
      <c r="AW32" s="283">
        <f t="shared" si="101"/>
        <v>3.2857142857142856</v>
      </c>
      <c r="AX32" s="285">
        <f t="shared" si="102"/>
        <v>3.5714285714285716</v>
      </c>
      <c r="AY32" s="284">
        <f t="shared" si="103"/>
        <v>4</v>
      </c>
      <c r="AZ32" s="283">
        <f t="shared" si="104"/>
        <v>4</v>
      </c>
      <c r="BA32" s="283">
        <f t="shared" si="105"/>
        <v>3.6</v>
      </c>
      <c r="BB32" s="283">
        <f t="shared" si="106"/>
        <v>3.8333333333333335</v>
      </c>
      <c r="BC32" s="285">
        <f t="shared" si="107"/>
        <v>3.6666666666666665</v>
      </c>
      <c r="BD32" s="284">
        <f t="shared" si="108"/>
        <v>4.2857142857142856</v>
      </c>
      <c r="BE32" s="285">
        <f t="shared" si="109"/>
        <v>4</v>
      </c>
      <c r="BF32" s="284">
        <f t="shared" si="110"/>
        <v>4.166666666666667</v>
      </c>
      <c r="BG32" s="283">
        <f t="shared" si="111"/>
        <v>4.333333333333333</v>
      </c>
      <c r="BH32" s="283">
        <f t="shared" si="115"/>
        <v>3.1666666666666665</v>
      </c>
      <c r="BI32" s="283">
        <f t="shared" si="112"/>
        <v>4.666666666666667</v>
      </c>
      <c r="BJ32" s="283">
        <f t="shared" si="116"/>
        <v>3.5</v>
      </c>
      <c r="BK32" s="283">
        <f t="shared" si="113"/>
        <v>4.666666666666667</v>
      </c>
      <c r="BL32" s="284">
        <f t="shared" si="113"/>
        <v>4</v>
      </c>
      <c r="BM32" s="287">
        <f t="shared" si="89"/>
        <v>4.2</v>
      </c>
      <c r="BN32" s="74">
        <f t="shared" si="35"/>
        <v>3.3055555555555554</v>
      </c>
      <c r="BO32" s="73">
        <f t="shared" si="36"/>
        <v>3.5595238095238098</v>
      </c>
      <c r="BP32" s="73">
        <f t="shared" si="37"/>
        <v>3.8200000000000003</v>
      </c>
      <c r="BQ32" s="73">
        <f t="shared" si="38"/>
        <v>4.1428571428571423</v>
      </c>
      <c r="BR32" s="73">
        <f t="shared" si="39"/>
        <v>4.083333333333333</v>
      </c>
      <c r="BS32" s="73">
        <f t="shared" si="40"/>
        <v>4.0999999999999996</v>
      </c>
      <c r="BT32" s="234">
        <f t="shared" si="41"/>
        <v>3.8352116402116407</v>
      </c>
      <c r="BU32" s="77">
        <f t="shared" si="4"/>
        <v>7</v>
      </c>
      <c r="BV32" s="54"/>
      <c r="BW32" s="74">
        <f t="shared" si="119"/>
        <v>4</v>
      </c>
      <c r="BX32" s="73">
        <f t="shared" si="119"/>
        <v>3.5</v>
      </c>
      <c r="BY32" s="73">
        <f t="shared" si="119"/>
        <v>4</v>
      </c>
      <c r="BZ32" s="73">
        <f t="shared" si="119"/>
        <v>3</v>
      </c>
      <c r="CA32" s="73">
        <f t="shared" si="119"/>
        <v>3</v>
      </c>
      <c r="CB32" s="73">
        <f t="shared" si="119"/>
        <v>3</v>
      </c>
      <c r="CC32" s="85">
        <f t="shared" si="119"/>
        <v>4.5</v>
      </c>
      <c r="CD32" s="73">
        <f t="shared" si="119"/>
        <v>3.5</v>
      </c>
      <c r="CE32" s="73">
        <f t="shared" si="119"/>
        <v>4</v>
      </c>
      <c r="CF32" s="73">
        <f t="shared" si="119"/>
        <v>3.5</v>
      </c>
      <c r="CG32" s="86">
        <f t="shared" si="120"/>
        <v>4</v>
      </c>
      <c r="CH32" s="73">
        <f t="shared" si="120"/>
        <v>4.5</v>
      </c>
      <c r="CI32" s="73">
        <f t="shared" si="120"/>
        <v>5</v>
      </c>
      <c r="CJ32" s="73">
        <f t="shared" si="120"/>
        <v>4.5</v>
      </c>
      <c r="CK32" s="73">
        <f t="shared" si="120"/>
        <v>4</v>
      </c>
      <c r="CL32" s="73">
        <f t="shared" si="120"/>
        <v>5</v>
      </c>
      <c r="CM32" s="73">
        <f t="shared" si="120"/>
        <v>5</v>
      </c>
      <c r="CN32" s="73">
        <f t="shared" si="120"/>
        <v>4.5</v>
      </c>
      <c r="CO32" s="85">
        <f t="shared" si="120"/>
        <v>4.5</v>
      </c>
      <c r="CP32" s="86">
        <f t="shared" si="120"/>
        <v>3.5</v>
      </c>
      <c r="CQ32" s="73">
        <f t="shared" si="121"/>
        <v>4.5</v>
      </c>
      <c r="CR32" s="73">
        <f t="shared" si="121"/>
        <v>4</v>
      </c>
      <c r="CS32" s="73">
        <f>+AVERAGEIFS(AH$5:AH$152,$J$5:$J$152,$AM32,$E$5:$E$152,"Muller")</f>
        <v>5</v>
      </c>
      <c r="CT32" s="73">
        <f>+AVERAGEIFS(AI$5:AI$152,$J$5:$J$152,$AM32,$E$5:$E$152,"Muller")</f>
        <v>4.5</v>
      </c>
      <c r="CU32" s="287">
        <f t="shared" si="118"/>
        <v>5</v>
      </c>
      <c r="CV32" s="87">
        <f t="shared" si="9"/>
        <v>2</v>
      </c>
      <c r="CW32" s="60"/>
      <c r="CX32" s="74">
        <f t="shared" si="122"/>
        <v>3.75</v>
      </c>
      <c r="CY32" s="73">
        <f t="shared" si="122"/>
        <v>3.25</v>
      </c>
      <c r="CZ32" s="73">
        <f t="shared" si="122"/>
        <v>3.5</v>
      </c>
      <c r="DA32" s="73">
        <f t="shared" si="122"/>
        <v>2.75</v>
      </c>
      <c r="DB32" s="73">
        <f t="shared" si="123"/>
        <v>3</v>
      </c>
      <c r="DC32" s="73">
        <f t="shared" si="123"/>
        <v>3.2</v>
      </c>
      <c r="DD32" s="85">
        <f t="shared" si="123"/>
        <v>3.4</v>
      </c>
      <c r="DE32" s="73">
        <f t="shared" si="123"/>
        <v>3.75</v>
      </c>
      <c r="DF32" s="73">
        <f t="shared" si="123"/>
        <v>3</v>
      </c>
      <c r="DG32" s="73">
        <f t="shared" si="123"/>
        <v>3.6</v>
      </c>
      <c r="DH32" s="86">
        <f t="shared" si="123"/>
        <v>4</v>
      </c>
      <c r="DI32" s="73">
        <f t="shared" si="123"/>
        <v>3.8</v>
      </c>
      <c r="DJ32" s="73">
        <f t="shared" si="123"/>
        <v>3.25</v>
      </c>
      <c r="DK32" s="73">
        <f t="shared" si="123"/>
        <v>3.5</v>
      </c>
      <c r="DL32" s="73">
        <f t="shared" si="124"/>
        <v>3.5</v>
      </c>
      <c r="DM32" s="73">
        <f t="shared" si="124"/>
        <v>4</v>
      </c>
      <c r="DN32" s="73">
        <f t="shared" si="124"/>
        <v>3.6</v>
      </c>
      <c r="DO32" s="73">
        <f t="shared" si="124"/>
        <v>4</v>
      </c>
      <c r="DP32" s="85">
        <f t="shared" si="124"/>
        <v>4.25</v>
      </c>
      <c r="DQ32" s="86">
        <f t="shared" si="124"/>
        <v>3</v>
      </c>
      <c r="DR32" s="73">
        <f t="shared" si="124"/>
        <v>4.75</v>
      </c>
      <c r="DS32" s="73">
        <f t="shared" si="124"/>
        <v>3.25</v>
      </c>
      <c r="DT32" s="73">
        <f t="shared" si="124"/>
        <v>4.5</v>
      </c>
      <c r="DU32" s="73">
        <f t="shared" si="124"/>
        <v>3.8</v>
      </c>
      <c r="DV32" s="287">
        <f>+AVERAGEIFS(AK$5:AK$152,$J$5:$J$152,$AM32,$E$5:$E$152,"Home")</f>
        <v>4</v>
      </c>
      <c r="DW32" s="87">
        <f t="shared" si="10"/>
        <v>5</v>
      </c>
      <c r="DX32" s="51"/>
      <c r="DY32" s="292">
        <f t="shared" si="43"/>
        <v>3.4166666666666665</v>
      </c>
      <c r="DZ32" s="293">
        <f t="shared" si="44"/>
        <v>3.2416666666666667</v>
      </c>
      <c r="EA32" s="292">
        <f t="shared" si="45"/>
        <v>3.875</v>
      </c>
      <c r="EB32" s="293">
        <f t="shared" si="46"/>
        <v>3.4375</v>
      </c>
      <c r="EC32" s="292">
        <f t="shared" si="47"/>
        <v>4.4000000000000004</v>
      </c>
      <c r="ED32" s="293">
        <f t="shared" si="48"/>
        <v>3.6100000000000003</v>
      </c>
      <c r="EE32" s="292">
        <f t="shared" si="49"/>
        <v>5</v>
      </c>
      <c r="EF32" s="293">
        <f t="shared" si="50"/>
        <v>3.8</v>
      </c>
      <c r="EG32" s="292">
        <f t="shared" si="51"/>
        <v>4.333333333333333</v>
      </c>
      <c r="EH32" s="293">
        <f t="shared" si="52"/>
        <v>3.9583333333333335</v>
      </c>
      <c r="EI32" s="292">
        <f t="shared" si="53"/>
        <v>4.5</v>
      </c>
      <c r="EJ32" s="293">
        <f t="shared" si="54"/>
        <v>3.8</v>
      </c>
      <c r="EK32" s="292">
        <f t="shared" si="55"/>
        <v>4.2541666666666664</v>
      </c>
      <c r="EL32" s="294">
        <f t="shared" si="56"/>
        <v>3.6412499999999999</v>
      </c>
    </row>
    <row r="33" spans="2:142" ht="30" customHeight="1">
      <c r="B33" s="66">
        <v>30</v>
      </c>
      <c r="C33" s="159">
        <v>45943</v>
      </c>
      <c r="D33" s="159" t="s">
        <v>116</v>
      </c>
      <c r="E33" s="159" t="s">
        <v>128</v>
      </c>
      <c r="F33" s="69" t="s">
        <v>328</v>
      </c>
      <c r="G33" s="69" t="s">
        <v>17</v>
      </c>
      <c r="H33" s="361" t="s">
        <v>362</v>
      </c>
      <c r="I33" s="355" t="s">
        <v>79</v>
      </c>
      <c r="J33" s="67" t="s">
        <v>41</v>
      </c>
      <c r="K33" s="68" t="s">
        <v>430</v>
      </c>
      <c r="L33" s="380">
        <v>4</v>
      </c>
      <c r="M33" s="381">
        <v>3</v>
      </c>
      <c r="N33" s="381">
        <v>4</v>
      </c>
      <c r="O33" s="381">
        <v>2</v>
      </c>
      <c r="P33" s="381">
        <v>2</v>
      </c>
      <c r="Q33" s="381">
        <v>5</v>
      </c>
      <c r="R33" s="380">
        <v>5</v>
      </c>
      <c r="S33" s="381">
        <v>4</v>
      </c>
      <c r="T33" s="381">
        <v>5</v>
      </c>
      <c r="U33" s="382">
        <v>4</v>
      </c>
      <c r="V33" s="380">
        <v>4</v>
      </c>
      <c r="W33" s="381">
        <v>4</v>
      </c>
      <c r="X33" s="381">
        <v>4</v>
      </c>
      <c r="Y33" s="381">
        <v>3</v>
      </c>
      <c r="Z33" s="382">
        <v>4</v>
      </c>
      <c r="AA33" s="380">
        <v>3</v>
      </c>
      <c r="AB33" s="382">
        <v>4</v>
      </c>
      <c r="AC33" s="380">
        <v>4</v>
      </c>
      <c r="AD33" s="381">
        <v>3</v>
      </c>
      <c r="AE33" s="381">
        <v>4</v>
      </c>
      <c r="AF33" s="381">
        <v>3</v>
      </c>
      <c r="AG33" s="381">
        <v>4</v>
      </c>
      <c r="AH33" s="381"/>
      <c r="AI33" s="380">
        <v>4</v>
      </c>
      <c r="AJ33" s="382" t="s">
        <v>18</v>
      </c>
      <c r="AK33" s="373">
        <v>5</v>
      </c>
      <c r="AL33" s="54"/>
      <c r="AM33" s="125" t="s">
        <v>46</v>
      </c>
      <c r="AN33" s="413" t="s">
        <v>454</v>
      </c>
      <c r="AO33" s="284">
        <f t="shared" si="93"/>
        <v>2</v>
      </c>
      <c r="AP33" s="283">
        <f t="shared" si="94"/>
        <v>1</v>
      </c>
      <c r="AQ33" s="283">
        <f t="shared" si="95"/>
        <v>1</v>
      </c>
      <c r="AR33" s="283">
        <f t="shared" si="96"/>
        <v>1</v>
      </c>
      <c r="AS33" s="283">
        <f t="shared" si="97"/>
        <v>1</v>
      </c>
      <c r="AT33" s="283">
        <f t="shared" si="98"/>
        <v>1</v>
      </c>
      <c r="AU33" s="284">
        <f t="shared" si="99"/>
        <v>5</v>
      </c>
      <c r="AV33" s="283">
        <f t="shared" si="100"/>
        <v>1</v>
      </c>
      <c r="AW33" s="283">
        <f t="shared" si="101"/>
        <v>1</v>
      </c>
      <c r="AX33" s="285">
        <f t="shared" si="102"/>
        <v>1</v>
      </c>
      <c r="AY33" s="284">
        <f t="shared" si="103"/>
        <v>1</v>
      </c>
      <c r="AZ33" s="283">
        <f t="shared" si="104"/>
        <v>1</v>
      </c>
      <c r="BA33" s="283">
        <f t="shared" si="105"/>
        <v>2</v>
      </c>
      <c r="BB33" s="283">
        <f t="shared" si="106"/>
        <v>5</v>
      </c>
      <c r="BC33" s="285">
        <f t="shared" si="107"/>
        <v>2</v>
      </c>
      <c r="BD33" s="284">
        <f t="shared" si="108"/>
        <v>5</v>
      </c>
      <c r="BE33" s="285">
        <f t="shared" si="109"/>
        <v>3</v>
      </c>
      <c r="BF33" s="284">
        <f t="shared" si="110"/>
        <v>5</v>
      </c>
      <c r="BG33" s="283">
        <f t="shared" si="111"/>
        <v>3</v>
      </c>
      <c r="BH33" s="283">
        <f t="shared" si="115"/>
        <v>1</v>
      </c>
      <c r="BI33" s="283">
        <f t="shared" si="112"/>
        <v>4</v>
      </c>
      <c r="BJ33" s="283">
        <f t="shared" si="116"/>
        <v>1</v>
      </c>
      <c r="BK33" s="283">
        <f t="shared" si="113"/>
        <v>5</v>
      </c>
      <c r="BL33" s="284">
        <f t="shared" si="113"/>
        <v>2</v>
      </c>
      <c r="BM33" s="287">
        <f t="shared" si="89"/>
        <v>1</v>
      </c>
      <c r="BN33" s="74">
        <f t="shared" si="35"/>
        <v>1.1666666666666667</v>
      </c>
      <c r="BO33" s="73">
        <f t="shared" si="36"/>
        <v>2</v>
      </c>
      <c r="BP33" s="73">
        <f t="shared" si="37"/>
        <v>2.2000000000000002</v>
      </c>
      <c r="BQ33" s="73">
        <f t="shared" si="38"/>
        <v>4</v>
      </c>
      <c r="BR33" s="73">
        <f t="shared" si="39"/>
        <v>3.1666666666666665</v>
      </c>
      <c r="BS33" s="73">
        <f t="shared" si="40"/>
        <v>1.5</v>
      </c>
      <c r="BT33" s="234">
        <f t="shared" si="41"/>
        <v>2.338888888888889</v>
      </c>
      <c r="BU33" s="77">
        <f t="shared" si="4"/>
        <v>1</v>
      </c>
      <c r="BV33" s="54"/>
      <c r="BW33" s="74">
        <f t="shared" si="119"/>
        <v>2</v>
      </c>
      <c r="BX33" s="73">
        <f t="shared" si="119"/>
        <v>1</v>
      </c>
      <c r="BY33" s="73">
        <f t="shared" si="119"/>
        <v>1</v>
      </c>
      <c r="BZ33" s="73">
        <f t="shared" si="119"/>
        <v>1</v>
      </c>
      <c r="CA33" s="73">
        <f t="shared" si="119"/>
        <v>1</v>
      </c>
      <c r="CB33" s="73">
        <f t="shared" si="119"/>
        <v>1</v>
      </c>
      <c r="CC33" s="85">
        <f t="shared" si="119"/>
        <v>5</v>
      </c>
      <c r="CD33" s="73">
        <f t="shared" si="119"/>
        <v>1</v>
      </c>
      <c r="CE33" s="73">
        <f t="shared" si="119"/>
        <v>1</v>
      </c>
      <c r="CF33" s="73">
        <f t="shared" si="119"/>
        <v>1</v>
      </c>
      <c r="CG33" s="86">
        <f t="shared" si="120"/>
        <v>1</v>
      </c>
      <c r="CH33" s="73">
        <f t="shared" si="120"/>
        <v>1</v>
      </c>
      <c r="CI33" s="73">
        <f t="shared" si="120"/>
        <v>2</v>
      </c>
      <c r="CJ33" s="73">
        <f t="shared" si="120"/>
        <v>5</v>
      </c>
      <c r="CK33" s="73">
        <f t="shared" si="120"/>
        <v>2</v>
      </c>
      <c r="CL33" s="73">
        <f t="shared" si="120"/>
        <v>5</v>
      </c>
      <c r="CM33" s="73">
        <f t="shared" si="120"/>
        <v>3</v>
      </c>
      <c r="CN33" s="73">
        <f t="shared" si="120"/>
        <v>5</v>
      </c>
      <c r="CO33" s="85">
        <f t="shared" si="120"/>
        <v>3</v>
      </c>
      <c r="CP33" s="86">
        <f t="shared" si="120"/>
        <v>1</v>
      </c>
      <c r="CQ33" s="73">
        <f t="shared" si="121"/>
        <v>4</v>
      </c>
      <c r="CR33" s="73">
        <f t="shared" si="121"/>
        <v>1</v>
      </c>
      <c r="CS33" s="73">
        <f>+AVERAGEIFS(AH$5:AH$152,$J$5:$J$152,$AM33,$E$5:$E$152,"Muller")</f>
        <v>5</v>
      </c>
      <c r="CT33" s="73">
        <f>+AVERAGEIFS(AI$5:AI$152,$J$5:$J$152,$AM33,$E$5:$E$152,"Muller")</f>
        <v>2</v>
      </c>
      <c r="CU33" s="287">
        <f t="shared" si="118"/>
        <v>1</v>
      </c>
      <c r="CV33" s="87">
        <f t="shared" si="9"/>
        <v>1</v>
      </c>
      <c r="CW33" s="60"/>
      <c r="CX33" s="74"/>
      <c r="CY33" s="73"/>
      <c r="CZ33" s="73"/>
      <c r="DA33" s="73"/>
      <c r="DB33" s="73"/>
      <c r="DC33" s="73"/>
      <c r="DD33" s="85"/>
      <c r="DE33" s="73"/>
      <c r="DF33" s="73"/>
      <c r="DG33" s="73"/>
      <c r="DH33" s="86"/>
      <c r="DI33" s="73"/>
      <c r="DJ33" s="73"/>
      <c r="DK33" s="73"/>
      <c r="DL33" s="73"/>
      <c r="DM33" s="73"/>
      <c r="DN33" s="73"/>
      <c r="DO33" s="73"/>
      <c r="DP33" s="85"/>
      <c r="DQ33" s="86"/>
      <c r="DR33" s="73"/>
      <c r="DS33" s="73"/>
      <c r="DT33" s="73"/>
      <c r="DU33" s="73"/>
      <c r="DV33" s="287"/>
      <c r="DW33" s="87">
        <f t="shared" si="10"/>
        <v>0</v>
      </c>
      <c r="DX33" s="51"/>
      <c r="DY33" s="292">
        <f t="shared" si="43"/>
        <v>1.1666666666666667</v>
      </c>
      <c r="DZ33" s="293"/>
      <c r="EA33" s="292">
        <f t="shared" si="45"/>
        <v>2</v>
      </c>
      <c r="EB33" s="293"/>
      <c r="EC33" s="292">
        <f t="shared" si="47"/>
        <v>2.2000000000000002</v>
      </c>
      <c r="ED33" s="293"/>
      <c r="EE33" s="292">
        <f t="shared" si="49"/>
        <v>4</v>
      </c>
      <c r="EF33" s="293"/>
      <c r="EG33" s="292">
        <f t="shared" si="51"/>
        <v>3.1666666666666665</v>
      </c>
      <c r="EH33" s="293"/>
      <c r="EI33" s="292">
        <f t="shared" si="53"/>
        <v>2</v>
      </c>
      <c r="EJ33" s="293"/>
      <c r="EK33" s="292">
        <f t="shared" si="55"/>
        <v>2.4222222222222221</v>
      </c>
      <c r="EL33" s="294"/>
    </row>
    <row r="34" spans="2:142" ht="30" customHeight="1">
      <c r="B34" s="66">
        <v>31</v>
      </c>
      <c r="C34" s="159">
        <v>45943</v>
      </c>
      <c r="D34" s="159" t="s">
        <v>116</v>
      </c>
      <c r="E34" s="159" t="s">
        <v>128</v>
      </c>
      <c r="F34" s="69" t="s">
        <v>74</v>
      </c>
      <c r="G34" s="69" t="s">
        <v>18</v>
      </c>
      <c r="H34" s="361" t="s">
        <v>363</v>
      </c>
      <c r="I34" s="355" t="s">
        <v>80</v>
      </c>
      <c r="J34" s="67" t="s">
        <v>46</v>
      </c>
      <c r="K34" s="68" t="s">
        <v>327</v>
      </c>
      <c r="L34" s="380">
        <v>2</v>
      </c>
      <c r="M34" s="381">
        <v>1</v>
      </c>
      <c r="N34" s="381">
        <v>1</v>
      </c>
      <c r="O34" s="381">
        <v>1</v>
      </c>
      <c r="P34" s="381">
        <v>1</v>
      </c>
      <c r="Q34" s="381">
        <v>1</v>
      </c>
      <c r="R34" s="380">
        <v>5</v>
      </c>
      <c r="S34" s="381">
        <v>1</v>
      </c>
      <c r="T34" s="381">
        <v>1</v>
      </c>
      <c r="U34" s="382">
        <v>1</v>
      </c>
      <c r="V34" s="380">
        <v>1</v>
      </c>
      <c r="W34" s="381">
        <v>1</v>
      </c>
      <c r="X34" s="381">
        <v>2</v>
      </c>
      <c r="Y34" s="381">
        <v>5</v>
      </c>
      <c r="Z34" s="382">
        <v>2</v>
      </c>
      <c r="AA34" s="380">
        <v>5</v>
      </c>
      <c r="AB34" s="382">
        <v>3</v>
      </c>
      <c r="AC34" s="380">
        <v>5</v>
      </c>
      <c r="AD34" s="381">
        <v>3</v>
      </c>
      <c r="AE34" s="381">
        <v>1</v>
      </c>
      <c r="AF34" s="381">
        <v>4</v>
      </c>
      <c r="AG34" s="381">
        <v>1</v>
      </c>
      <c r="AH34" s="381">
        <v>5</v>
      </c>
      <c r="AI34" s="380">
        <v>2</v>
      </c>
      <c r="AJ34" s="382" t="s">
        <v>17</v>
      </c>
      <c r="AK34" s="373">
        <v>1</v>
      </c>
      <c r="AL34" s="54"/>
      <c r="AM34" s="401" t="s">
        <v>436</v>
      </c>
      <c r="AN34" s="413" t="s">
        <v>453</v>
      </c>
      <c r="AO34" s="284">
        <f t="shared" si="93"/>
        <v>3</v>
      </c>
      <c r="AP34" s="283">
        <f t="shared" si="94"/>
        <v>3.5</v>
      </c>
      <c r="AQ34" s="283">
        <f t="shared" si="95"/>
        <v>3.5</v>
      </c>
      <c r="AR34" s="283">
        <f t="shared" si="96"/>
        <v>3.5</v>
      </c>
      <c r="AS34" s="283">
        <f t="shared" si="97"/>
        <v>3</v>
      </c>
      <c r="AT34" s="283">
        <f t="shared" si="98"/>
        <v>1</v>
      </c>
      <c r="AU34" s="284">
        <f t="shared" si="99"/>
        <v>4</v>
      </c>
      <c r="AV34" s="283">
        <f t="shared" si="100"/>
        <v>1</v>
      </c>
      <c r="AW34" s="283">
        <f t="shared" si="101"/>
        <v>1.5</v>
      </c>
      <c r="AX34" s="285">
        <f t="shared" si="102"/>
        <v>2</v>
      </c>
      <c r="AY34" s="284">
        <f t="shared" si="103"/>
        <v>2.5</v>
      </c>
      <c r="AZ34" s="283">
        <f t="shared" si="104"/>
        <v>3</v>
      </c>
      <c r="BA34" s="283">
        <f t="shared" si="105"/>
        <v>4.5</v>
      </c>
      <c r="BB34" s="283">
        <f t="shared" si="106"/>
        <v>4.5</v>
      </c>
      <c r="BC34" s="285">
        <f t="shared" si="107"/>
        <v>3</v>
      </c>
      <c r="BD34" s="284">
        <f t="shared" si="108"/>
        <v>3.5</v>
      </c>
      <c r="BE34" s="285">
        <f t="shared" si="109"/>
        <v>1</v>
      </c>
      <c r="BF34" s="284">
        <f t="shared" si="110"/>
        <v>4</v>
      </c>
      <c r="BG34" s="283">
        <f t="shared" si="111"/>
        <v>2.5</v>
      </c>
      <c r="BH34" s="283">
        <f t="shared" si="115"/>
        <v>1</v>
      </c>
      <c r="BI34" s="283">
        <f t="shared" si="112"/>
        <v>5</v>
      </c>
      <c r="BJ34" s="283">
        <f t="shared" si="116"/>
        <v>2</v>
      </c>
      <c r="BK34" s="283">
        <f t="shared" si="113"/>
        <v>4.5</v>
      </c>
      <c r="BL34" s="284">
        <f t="shared" si="113"/>
        <v>2</v>
      </c>
      <c r="BM34" s="287">
        <f t="shared" si="89"/>
        <v>1</v>
      </c>
      <c r="BN34" s="74">
        <f t="shared" si="35"/>
        <v>2.9166666666666665</v>
      </c>
      <c r="BO34" s="73">
        <f t="shared" si="36"/>
        <v>2.125</v>
      </c>
      <c r="BP34" s="73">
        <f t="shared" si="37"/>
        <v>3.5</v>
      </c>
      <c r="BQ34" s="73">
        <f t="shared" si="38"/>
        <v>2.25</v>
      </c>
      <c r="BR34" s="73">
        <f t="shared" si="39"/>
        <v>3.1666666666666665</v>
      </c>
      <c r="BS34" s="73">
        <f t="shared" si="40"/>
        <v>1.5</v>
      </c>
      <c r="BT34" s="234">
        <f t="shared" si="41"/>
        <v>2.5763888888888888</v>
      </c>
      <c r="BU34" s="77">
        <f t="shared" si="4"/>
        <v>2</v>
      </c>
      <c r="BV34" s="54"/>
      <c r="BW34" s="74">
        <f t="shared" si="119"/>
        <v>2</v>
      </c>
      <c r="BX34" s="73">
        <f t="shared" si="119"/>
        <v>3</v>
      </c>
      <c r="BY34" s="73">
        <f t="shared" si="119"/>
        <v>5</v>
      </c>
      <c r="BZ34" s="73">
        <f t="shared" si="119"/>
        <v>5</v>
      </c>
      <c r="CA34" s="73">
        <f t="shared" si="119"/>
        <v>5</v>
      </c>
      <c r="CB34" s="73">
        <f t="shared" si="119"/>
        <v>1</v>
      </c>
      <c r="CC34" s="85">
        <f t="shared" si="119"/>
        <v>3</v>
      </c>
      <c r="CD34" s="73">
        <f t="shared" si="119"/>
        <v>1</v>
      </c>
      <c r="CE34" s="73">
        <f t="shared" si="119"/>
        <v>1</v>
      </c>
      <c r="CF34" s="73">
        <f t="shared" si="119"/>
        <v>1</v>
      </c>
      <c r="CG34" s="86">
        <f t="shared" si="120"/>
        <v>1</v>
      </c>
      <c r="CH34" s="73">
        <f t="shared" si="120"/>
        <v>2</v>
      </c>
      <c r="CI34" s="73">
        <f t="shared" si="120"/>
        <v>5</v>
      </c>
      <c r="CJ34" s="73">
        <f t="shared" si="120"/>
        <v>5</v>
      </c>
      <c r="CK34" s="73">
        <f t="shared" si="120"/>
        <v>3</v>
      </c>
      <c r="CL34" s="73">
        <f t="shared" si="120"/>
        <v>4</v>
      </c>
      <c r="CM34" s="73">
        <f t="shared" si="120"/>
        <v>1</v>
      </c>
      <c r="CN34" s="73">
        <f t="shared" si="120"/>
        <v>4</v>
      </c>
      <c r="CO34" s="85">
        <f t="shared" si="120"/>
        <v>1</v>
      </c>
      <c r="CP34" s="86">
        <f t="shared" si="120"/>
        <v>1</v>
      </c>
      <c r="CQ34" s="73">
        <f t="shared" si="121"/>
        <v>5</v>
      </c>
      <c r="CR34" s="73">
        <f t="shared" si="121"/>
        <v>1</v>
      </c>
      <c r="CS34" s="73">
        <f>+AVERAGEIFS(AH$5:AH$152,$J$5:$J$152,$AM34,$E$5:$E$152,"Muller")</f>
        <v>5</v>
      </c>
      <c r="CT34" s="73">
        <f>+AVERAGEIFS(AI$5:AI$152,$J$5:$J$152,$AM34,$E$5:$E$152,"Muller")</f>
        <v>1</v>
      </c>
      <c r="CU34" s="287">
        <f t="shared" si="118"/>
        <v>1</v>
      </c>
      <c r="CV34" s="87">
        <f t="shared" si="9"/>
        <v>1</v>
      </c>
      <c r="CW34" s="60"/>
      <c r="CX34" s="74">
        <f t="shared" ref="CX34:DA40" si="125">+AVERAGEIFS(L$5:L$138,$J$5:$J$138,$AM34,$E$5:$E$138,"Home")</f>
        <v>4</v>
      </c>
      <c r="CY34" s="73">
        <f t="shared" si="125"/>
        <v>4</v>
      </c>
      <c r="CZ34" s="73">
        <f t="shared" si="125"/>
        <v>2</v>
      </c>
      <c r="DA34" s="73">
        <f t="shared" si="125"/>
        <v>2</v>
      </c>
      <c r="DB34" s="73">
        <f t="shared" ref="DB34:DM40" si="126">+AVERAGEIFS(P$5:P$152,$J$5:$J$152,$AM34,$E$5:$E$152,"Home")</f>
        <v>1</v>
      </c>
      <c r="DC34" s="73">
        <f t="shared" si="126"/>
        <v>1</v>
      </c>
      <c r="DD34" s="85">
        <f t="shared" si="126"/>
        <v>5</v>
      </c>
      <c r="DE34" s="73">
        <f t="shared" si="126"/>
        <v>1</v>
      </c>
      <c r="DF34" s="73">
        <f t="shared" si="126"/>
        <v>2</v>
      </c>
      <c r="DG34" s="73">
        <f t="shared" si="126"/>
        <v>3</v>
      </c>
      <c r="DH34" s="86">
        <f t="shared" si="126"/>
        <v>4</v>
      </c>
      <c r="DI34" s="73">
        <f t="shared" si="126"/>
        <v>4</v>
      </c>
      <c r="DJ34" s="73">
        <f t="shared" si="126"/>
        <v>4</v>
      </c>
      <c r="DK34" s="73">
        <f t="shared" si="126"/>
        <v>4</v>
      </c>
      <c r="DL34" s="73">
        <f t="shared" si="126"/>
        <v>3</v>
      </c>
      <c r="DM34" s="73">
        <f t="shared" si="126"/>
        <v>3</v>
      </c>
      <c r="DN34" s="73"/>
      <c r="DO34" s="73">
        <f t="shared" ref="DO34:DP40" si="127">+AVERAGEIFS(AC$5:AC$152,$J$5:$J$152,$AM34,$E$5:$E$152,"Home")</f>
        <v>4</v>
      </c>
      <c r="DP34" s="85">
        <f t="shared" si="127"/>
        <v>4</v>
      </c>
      <c r="DQ34" s="86"/>
      <c r="DR34" s="73">
        <f t="shared" ref="DR34:DU36" si="128">+AVERAGEIFS(AF$5:AF$152,$J$5:$J$152,$AM34,$E$5:$E$152,"Home")</f>
        <v>5</v>
      </c>
      <c r="DS34" s="73">
        <f t="shared" si="128"/>
        <v>3</v>
      </c>
      <c r="DT34" s="73">
        <f t="shared" si="128"/>
        <v>4</v>
      </c>
      <c r="DU34" s="73">
        <f t="shared" si="128"/>
        <v>3</v>
      </c>
      <c r="DV34" s="287"/>
      <c r="DW34" s="87">
        <f t="shared" si="10"/>
        <v>1</v>
      </c>
      <c r="DX34" s="51"/>
      <c r="DY34" s="292">
        <f t="shared" si="43"/>
        <v>3.5</v>
      </c>
      <c r="DZ34" s="293">
        <f t="shared" si="44"/>
        <v>2.3333333333333335</v>
      </c>
      <c r="EA34" s="292">
        <f t="shared" si="45"/>
        <v>1.5</v>
      </c>
      <c r="EB34" s="293">
        <f t="shared" si="46"/>
        <v>2.75</v>
      </c>
      <c r="EC34" s="292">
        <f t="shared" si="47"/>
        <v>3.2</v>
      </c>
      <c r="ED34" s="293">
        <f t="shared" si="48"/>
        <v>3.8</v>
      </c>
      <c r="EE34" s="292">
        <f t="shared" si="49"/>
        <v>2.5</v>
      </c>
      <c r="EF34" s="293">
        <f t="shared" si="50"/>
        <v>3</v>
      </c>
      <c r="EG34" s="292">
        <f t="shared" si="51"/>
        <v>2.8333333333333335</v>
      </c>
      <c r="EH34" s="293">
        <f t="shared" si="52"/>
        <v>4</v>
      </c>
      <c r="EI34" s="292">
        <f t="shared" si="53"/>
        <v>1</v>
      </c>
      <c r="EJ34" s="293">
        <f t="shared" si="54"/>
        <v>3</v>
      </c>
      <c r="EK34" s="292">
        <f t="shared" si="55"/>
        <v>2.4222222222222221</v>
      </c>
      <c r="EL34" s="294">
        <f t="shared" si="56"/>
        <v>3.1472222222222221</v>
      </c>
    </row>
    <row r="35" spans="2:142" ht="30" customHeight="1">
      <c r="B35" s="66">
        <v>32</v>
      </c>
      <c r="C35" s="159">
        <v>45943</v>
      </c>
      <c r="D35" s="159" t="s">
        <v>116</v>
      </c>
      <c r="E35" s="159" t="s">
        <v>127</v>
      </c>
      <c r="F35" s="69" t="s">
        <v>315</v>
      </c>
      <c r="G35" s="69" t="s">
        <v>17</v>
      </c>
      <c r="H35" s="361" t="s">
        <v>364</v>
      </c>
      <c r="I35" s="355" t="s">
        <v>80</v>
      </c>
      <c r="J35" s="67" t="s">
        <v>27</v>
      </c>
      <c r="K35" s="68" t="s">
        <v>170</v>
      </c>
      <c r="L35" s="380">
        <v>5</v>
      </c>
      <c r="M35" s="381">
        <v>5</v>
      </c>
      <c r="N35" s="381">
        <v>5</v>
      </c>
      <c r="O35" s="381">
        <v>5</v>
      </c>
      <c r="P35" s="381">
        <v>5</v>
      </c>
      <c r="Q35" s="381">
        <v>5</v>
      </c>
      <c r="R35" s="380"/>
      <c r="S35" s="381"/>
      <c r="T35" s="381"/>
      <c r="U35" s="382"/>
      <c r="V35" s="380">
        <v>5</v>
      </c>
      <c r="W35" s="381">
        <v>5</v>
      </c>
      <c r="X35" s="381">
        <v>5</v>
      </c>
      <c r="Y35" s="381">
        <v>5</v>
      </c>
      <c r="Z35" s="382">
        <v>5</v>
      </c>
      <c r="AA35" s="380">
        <v>5</v>
      </c>
      <c r="AB35" s="382">
        <v>5</v>
      </c>
      <c r="AC35" s="380">
        <v>5</v>
      </c>
      <c r="AD35" s="381">
        <v>5</v>
      </c>
      <c r="AE35" s="381">
        <v>5</v>
      </c>
      <c r="AF35" s="381">
        <v>5</v>
      </c>
      <c r="AG35" s="381">
        <v>5</v>
      </c>
      <c r="AH35" s="381">
        <v>5</v>
      </c>
      <c r="AI35" s="380"/>
      <c r="AJ35" s="382" t="s">
        <v>18</v>
      </c>
      <c r="AK35" s="373">
        <v>5</v>
      </c>
      <c r="AL35" s="54"/>
      <c r="AM35" s="125" t="s">
        <v>35</v>
      </c>
      <c r="AN35" s="413" t="s">
        <v>455</v>
      </c>
      <c r="AO35" s="284">
        <f t="shared" si="93"/>
        <v>4</v>
      </c>
      <c r="AP35" s="283">
        <f t="shared" si="94"/>
        <v>4.25</v>
      </c>
      <c r="AQ35" s="283">
        <f t="shared" si="95"/>
        <v>4.75</v>
      </c>
      <c r="AR35" s="283">
        <f t="shared" si="96"/>
        <v>4</v>
      </c>
      <c r="AS35" s="283">
        <f t="shared" si="97"/>
        <v>4</v>
      </c>
      <c r="AT35" s="283">
        <f t="shared" si="98"/>
        <v>3.3333333333333335</v>
      </c>
      <c r="AU35" s="284">
        <f t="shared" si="99"/>
        <v>4.75</v>
      </c>
      <c r="AV35" s="283">
        <f t="shared" si="100"/>
        <v>4</v>
      </c>
      <c r="AW35" s="283">
        <f t="shared" si="101"/>
        <v>4.5</v>
      </c>
      <c r="AX35" s="285">
        <f t="shared" si="102"/>
        <v>4.75</v>
      </c>
      <c r="AY35" s="284">
        <f t="shared" si="103"/>
        <v>4.75</v>
      </c>
      <c r="AZ35" s="283">
        <f t="shared" si="104"/>
        <v>4.75</v>
      </c>
      <c r="BA35" s="283">
        <f t="shared" si="105"/>
        <v>4.75</v>
      </c>
      <c r="BB35" s="283">
        <f t="shared" si="106"/>
        <v>4.75</v>
      </c>
      <c r="BC35" s="285">
        <f t="shared" si="107"/>
        <v>4.5</v>
      </c>
      <c r="BD35" s="284">
        <f t="shared" si="108"/>
        <v>4</v>
      </c>
      <c r="BE35" s="285">
        <f t="shared" si="109"/>
        <v>4</v>
      </c>
      <c r="BF35" s="284">
        <f t="shared" si="110"/>
        <v>4.5</v>
      </c>
      <c r="BG35" s="283">
        <f t="shared" si="111"/>
        <v>4.75</v>
      </c>
      <c r="BH35" s="283">
        <f t="shared" si="115"/>
        <v>3.5</v>
      </c>
      <c r="BI35" s="283">
        <f t="shared" si="112"/>
        <v>4.75</v>
      </c>
      <c r="BJ35" s="283">
        <f t="shared" si="116"/>
        <v>4.5</v>
      </c>
      <c r="BK35" s="283">
        <f t="shared" si="113"/>
        <v>4.5</v>
      </c>
      <c r="BL35" s="284">
        <f t="shared" si="113"/>
        <v>4.5</v>
      </c>
      <c r="BM35" s="287">
        <f t="shared" si="89"/>
        <v>5</v>
      </c>
      <c r="BN35" s="74">
        <f t="shared" si="35"/>
        <v>4.0555555555555554</v>
      </c>
      <c r="BO35" s="73">
        <f t="shared" si="36"/>
        <v>4.5</v>
      </c>
      <c r="BP35" s="73">
        <f t="shared" si="37"/>
        <v>4.7</v>
      </c>
      <c r="BQ35" s="73">
        <f t="shared" si="38"/>
        <v>4</v>
      </c>
      <c r="BR35" s="73">
        <f t="shared" si="39"/>
        <v>4.416666666666667</v>
      </c>
      <c r="BS35" s="73">
        <f t="shared" si="40"/>
        <v>4.75</v>
      </c>
      <c r="BT35" s="234">
        <f t="shared" si="41"/>
        <v>4.4037037037037043</v>
      </c>
      <c r="BU35" s="77">
        <f t="shared" si="4"/>
        <v>4</v>
      </c>
      <c r="BV35" s="54"/>
      <c r="BW35" s="74">
        <f t="shared" si="119"/>
        <v>4.333333333333333</v>
      </c>
      <c r="BX35" s="73">
        <f t="shared" si="119"/>
        <v>4.666666666666667</v>
      </c>
      <c r="BY35" s="73">
        <f t="shared" si="119"/>
        <v>5</v>
      </c>
      <c r="BZ35" s="73">
        <f t="shared" si="119"/>
        <v>5</v>
      </c>
      <c r="CA35" s="73">
        <f t="shared" si="119"/>
        <v>5</v>
      </c>
      <c r="CB35" s="73">
        <f t="shared" si="119"/>
        <v>4</v>
      </c>
      <c r="CC35" s="85">
        <f t="shared" si="119"/>
        <v>5</v>
      </c>
      <c r="CD35" s="73">
        <f t="shared" si="119"/>
        <v>4.5</v>
      </c>
      <c r="CE35" s="73">
        <f t="shared" si="119"/>
        <v>5</v>
      </c>
      <c r="CF35" s="73">
        <f t="shared" si="119"/>
        <v>5</v>
      </c>
      <c r="CG35" s="86">
        <f t="shared" si="120"/>
        <v>5</v>
      </c>
      <c r="CH35" s="73">
        <f t="shared" si="120"/>
        <v>5</v>
      </c>
      <c r="CI35" s="73">
        <f t="shared" si="120"/>
        <v>5</v>
      </c>
      <c r="CJ35" s="73">
        <f t="shared" si="120"/>
        <v>5</v>
      </c>
      <c r="CK35" s="73">
        <f t="shared" si="120"/>
        <v>5</v>
      </c>
      <c r="CL35" s="73">
        <f t="shared" si="120"/>
        <v>4.666666666666667</v>
      </c>
      <c r="CM35" s="73">
        <f t="shared" si="120"/>
        <v>5</v>
      </c>
      <c r="CN35" s="73">
        <f t="shared" si="120"/>
        <v>5</v>
      </c>
      <c r="CO35" s="85">
        <f t="shared" si="120"/>
        <v>5</v>
      </c>
      <c r="CP35" s="86">
        <f t="shared" si="120"/>
        <v>3.6666666666666665</v>
      </c>
      <c r="CQ35" s="73">
        <f t="shared" si="121"/>
        <v>5</v>
      </c>
      <c r="CR35" s="73">
        <f t="shared" si="121"/>
        <v>5</v>
      </c>
      <c r="CS35" s="73">
        <f>+AVERAGEIFS(AH$5:AH$152,$J$5:$J$152,$AM35,$E$5:$E$152,"Muller")</f>
        <v>4.666666666666667</v>
      </c>
      <c r="CT35" s="73">
        <f>+AVERAGEIFS(AI$5:AI$152,$J$5:$J$152,$AM35,$E$5:$E$152,"Muller")</f>
        <v>4.666666666666667</v>
      </c>
      <c r="CU35" s="287">
        <f t="shared" si="118"/>
        <v>5</v>
      </c>
      <c r="CV35" s="87">
        <f t="shared" si="9"/>
        <v>3</v>
      </c>
      <c r="CW35" s="60"/>
      <c r="CX35" s="74">
        <f t="shared" si="125"/>
        <v>3</v>
      </c>
      <c r="CY35" s="73">
        <f t="shared" si="125"/>
        <v>3</v>
      </c>
      <c r="CZ35" s="73">
        <f t="shared" si="125"/>
        <v>4</v>
      </c>
      <c r="DA35" s="73">
        <f t="shared" si="125"/>
        <v>2</v>
      </c>
      <c r="DB35" s="73">
        <f t="shared" si="126"/>
        <v>2</v>
      </c>
      <c r="DC35" s="73">
        <f t="shared" si="126"/>
        <v>2</v>
      </c>
      <c r="DD35" s="85">
        <f t="shared" si="126"/>
        <v>4</v>
      </c>
      <c r="DE35" s="73">
        <f t="shared" si="126"/>
        <v>3</v>
      </c>
      <c r="DF35" s="73">
        <f t="shared" si="126"/>
        <v>3</v>
      </c>
      <c r="DG35" s="73">
        <f t="shared" si="126"/>
        <v>4</v>
      </c>
      <c r="DH35" s="86">
        <f t="shared" si="126"/>
        <v>4</v>
      </c>
      <c r="DI35" s="73">
        <f t="shared" si="126"/>
        <v>4</v>
      </c>
      <c r="DJ35" s="73">
        <f t="shared" si="126"/>
        <v>4</v>
      </c>
      <c r="DK35" s="73">
        <f t="shared" si="126"/>
        <v>4</v>
      </c>
      <c r="DL35" s="73">
        <f t="shared" si="126"/>
        <v>3</v>
      </c>
      <c r="DM35" s="73">
        <f t="shared" si="126"/>
        <v>2</v>
      </c>
      <c r="DN35" s="73">
        <f t="shared" ref="DN35:DN40" si="129">+AVERAGEIFS(AB$5:AB$152,$J$5:$J$152,$AM35,$E$5:$E$152,"Home")</f>
        <v>2</v>
      </c>
      <c r="DO35" s="73">
        <f t="shared" si="127"/>
        <v>3</v>
      </c>
      <c r="DP35" s="85">
        <f t="shared" si="127"/>
        <v>4</v>
      </c>
      <c r="DQ35" s="86">
        <f t="shared" ref="DQ35:DQ40" si="130">+AVERAGEIFS(AE$5:AE$152,$J$5:$J$152,$AM35,$E$5:$E$152,"Home")</f>
        <v>3</v>
      </c>
      <c r="DR35" s="73">
        <f t="shared" si="128"/>
        <v>4</v>
      </c>
      <c r="DS35" s="73">
        <f t="shared" si="128"/>
        <v>3</v>
      </c>
      <c r="DT35" s="73">
        <f t="shared" si="128"/>
        <v>4</v>
      </c>
      <c r="DU35" s="73">
        <f t="shared" si="128"/>
        <v>4</v>
      </c>
      <c r="DV35" s="287">
        <f>+AVERAGEIFS(AK$5:AK$152,$J$5:$J$152,$AM35,$E$5:$E$152,"Home")</f>
        <v>5</v>
      </c>
      <c r="DW35" s="87">
        <f t="shared" si="10"/>
        <v>1</v>
      </c>
      <c r="DX35" s="51"/>
      <c r="DY35" s="292">
        <f t="shared" si="43"/>
        <v>4.666666666666667</v>
      </c>
      <c r="DZ35" s="293">
        <f t="shared" si="44"/>
        <v>2.6666666666666665</v>
      </c>
      <c r="EA35" s="292">
        <f t="shared" si="45"/>
        <v>4.875</v>
      </c>
      <c r="EB35" s="293">
        <f t="shared" si="46"/>
        <v>3.5</v>
      </c>
      <c r="EC35" s="292">
        <f t="shared" si="47"/>
        <v>5</v>
      </c>
      <c r="ED35" s="293">
        <f t="shared" si="48"/>
        <v>3.8</v>
      </c>
      <c r="EE35" s="292">
        <f t="shared" si="49"/>
        <v>4.8333333333333339</v>
      </c>
      <c r="EF35" s="293">
        <f t="shared" si="50"/>
        <v>2</v>
      </c>
      <c r="EG35" s="292">
        <f t="shared" si="51"/>
        <v>4.7222222222222223</v>
      </c>
      <c r="EH35" s="293">
        <f t="shared" si="52"/>
        <v>3.5</v>
      </c>
      <c r="EI35" s="292">
        <f t="shared" si="53"/>
        <v>4.666666666666667</v>
      </c>
      <c r="EJ35" s="293">
        <f t="shared" si="54"/>
        <v>4</v>
      </c>
      <c r="EK35" s="292">
        <f t="shared" si="55"/>
        <v>4.7939814814814818</v>
      </c>
      <c r="EL35" s="294">
        <f t="shared" si="56"/>
        <v>3.244444444444444</v>
      </c>
    </row>
    <row r="36" spans="2:142" ht="30" customHeight="1">
      <c r="B36" s="66">
        <v>33</v>
      </c>
      <c r="C36" s="159">
        <v>45943</v>
      </c>
      <c r="D36" s="159" t="s">
        <v>116</v>
      </c>
      <c r="E36" s="159" t="s">
        <v>128</v>
      </c>
      <c r="F36" s="69" t="s">
        <v>307</v>
      </c>
      <c r="G36" s="69" t="s">
        <v>18</v>
      </c>
      <c r="H36" s="361" t="s">
        <v>365</v>
      </c>
      <c r="I36" s="355" t="s">
        <v>80</v>
      </c>
      <c r="J36" s="67" t="s">
        <v>26</v>
      </c>
      <c r="K36" s="68" t="s">
        <v>310</v>
      </c>
      <c r="L36" s="380">
        <v>3</v>
      </c>
      <c r="M36" s="381">
        <v>1</v>
      </c>
      <c r="N36" s="381">
        <v>1</v>
      </c>
      <c r="O36" s="381">
        <v>1</v>
      </c>
      <c r="P36" s="381">
        <v>1</v>
      </c>
      <c r="Q36" s="381">
        <v>1</v>
      </c>
      <c r="R36" s="380">
        <v>4</v>
      </c>
      <c r="S36" s="381">
        <v>2</v>
      </c>
      <c r="T36" s="381">
        <v>2</v>
      </c>
      <c r="U36" s="382">
        <v>2</v>
      </c>
      <c r="V36" s="380">
        <v>1</v>
      </c>
      <c r="W36" s="381">
        <v>1</v>
      </c>
      <c r="X36" s="381">
        <v>1</v>
      </c>
      <c r="Y36" s="381">
        <v>1</v>
      </c>
      <c r="Z36" s="382">
        <v>1</v>
      </c>
      <c r="AA36" s="380">
        <v>4</v>
      </c>
      <c r="AB36" s="382">
        <v>4</v>
      </c>
      <c r="AC36" s="380">
        <v>1</v>
      </c>
      <c r="AD36" s="381">
        <v>4</v>
      </c>
      <c r="AE36" s="381">
        <v>4</v>
      </c>
      <c r="AF36" s="381">
        <v>4</v>
      </c>
      <c r="AG36" s="381">
        <v>3</v>
      </c>
      <c r="AH36" s="381">
        <v>5</v>
      </c>
      <c r="AI36" s="380">
        <v>1</v>
      </c>
      <c r="AJ36" s="382" t="s">
        <v>17</v>
      </c>
      <c r="AK36" s="373">
        <v>1</v>
      </c>
      <c r="AL36" s="54"/>
      <c r="AM36" s="125" t="s">
        <v>43</v>
      </c>
      <c r="AN36" s="413" t="s">
        <v>455</v>
      </c>
      <c r="AO36" s="284">
        <f t="shared" si="93"/>
        <v>5</v>
      </c>
      <c r="AP36" s="283">
        <f t="shared" si="94"/>
        <v>5</v>
      </c>
      <c r="AQ36" s="283">
        <f t="shared" si="95"/>
        <v>5</v>
      </c>
      <c r="AR36" s="283">
        <f t="shared" si="96"/>
        <v>5</v>
      </c>
      <c r="AS36" s="283">
        <f t="shared" si="97"/>
        <v>5</v>
      </c>
      <c r="AT36" s="283">
        <f t="shared" si="98"/>
        <v>5</v>
      </c>
      <c r="AU36" s="284">
        <f t="shared" si="99"/>
        <v>5</v>
      </c>
      <c r="AV36" s="283">
        <f t="shared" si="100"/>
        <v>5</v>
      </c>
      <c r="AW36" s="283">
        <f t="shared" si="101"/>
        <v>5</v>
      </c>
      <c r="AX36" s="285">
        <f t="shared" si="102"/>
        <v>5</v>
      </c>
      <c r="AY36" s="284">
        <f t="shared" si="103"/>
        <v>5</v>
      </c>
      <c r="AZ36" s="283">
        <f t="shared" si="104"/>
        <v>5</v>
      </c>
      <c r="BA36" s="283">
        <f t="shared" si="105"/>
        <v>5</v>
      </c>
      <c r="BB36" s="283">
        <f t="shared" si="106"/>
        <v>5</v>
      </c>
      <c r="BC36" s="285">
        <f t="shared" si="107"/>
        <v>5</v>
      </c>
      <c r="BD36" s="284">
        <f t="shared" si="108"/>
        <v>5</v>
      </c>
      <c r="BE36" s="285">
        <f t="shared" si="109"/>
        <v>5</v>
      </c>
      <c r="BF36" s="284">
        <f t="shared" si="110"/>
        <v>5</v>
      </c>
      <c r="BG36" s="283">
        <f t="shared" si="111"/>
        <v>5</v>
      </c>
      <c r="BH36" s="283">
        <f t="shared" si="115"/>
        <v>5</v>
      </c>
      <c r="BI36" s="283">
        <f t="shared" si="112"/>
        <v>5</v>
      </c>
      <c r="BJ36" s="283">
        <f t="shared" si="116"/>
        <v>5</v>
      </c>
      <c r="BK36" s="283">
        <f t="shared" si="113"/>
        <v>5</v>
      </c>
      <c r="BL36" s="284">
        <f t="shared" si="113"/>
        <v>5</v>
      </c>
      <c r="BM36" s="287">
        <f t="shared" si="89"/>
        <v>5</v>
      </c>
      <c r="BN36" s="74">
        <f t="shared" si="35"/>
        <v>5</v>
      </c>
      <c r="BO36" s="73">
        <f t="shared" si="36"/>
        <v>5</v>
      </c>
      <c r="BP36" s="73">
        <f t="shared" si="37"/>
        <v>5</v>
      </c>
      <c r="BQ36" s="73">
        <f t="shared" si="38"/>
        <v>5</v>
      </c>
      <c r="BR36" s="73">
        <f t="shared" si="39"/>
        <v>5</v>
      </c>
      <c r="BS36" s="73">
        <f t="shared" si="40"/>
        <v>5</v>
      </c>
      <c r="BT36" s="234">
        <f t="shared" si="41"/>
        <v>5</v>
      </c>
      <c r="BU36" s="77">
        <f t="shared" si="4"/>
        <v>1</v>
      </c>
      <c r="BV36" s="54"/>
      <c r="BW36" s="74"/>
      <c r="BX36" s="73"/>
      <c r="BY36" s="73"/>
      <c r="BZ36" s="73"/>
      <c r="CA36" s="73"/>
      <c r="CB36" s="73"/>
      <c r="CC36" s="85"/>
      <c r="CD36" s="73"/>
      <c r="CE36" s="73"/>
      <c r="CF36" s="73"/>
      <c r="CG36" s="86"/>
      <c r="CH36" s="73"/>
      <c r="CI36" s="73"/>
      <c r="CJ36" s="73"/>
      <c r="CK36" s="73"/>
      <c r="CL36" s="73"/>
      <c r="CM36" s="73"/>
      <c r="CN36" s="73"/>
      <c r="CO36" s="85"/>
      <c r="CP36" s="86"/>
      <c r="CQ36" s="73"/>
      <c r="CR36" s="73"/>
      <c r="CS36" s="73"/>
      <c r="CT36" s="73"/>
      <c r="CU36" s="287"/>
      <c r="CV36" s="87">
        <f t="shared" si="9"/>
        <v>0</v>
      </c>
      <c r="CW36" s="60"/>
      <c r="CX36" s="74">
        <f t="shared" si="125"/>
        <v>5</v>
      </c>
      <c r="CY36" s="73">
        <f t="shared" si="125"/>
        <v>5</v>
      </c>
      <c r="CZ36" s="73">
        <f t="shared" si="125"/>
        <v>5</v>
      </c>
      <c r="DA36" s="73">
        <f t="shared" si="125"/>
        <v>5</v>
      </c>
      <c r="DB36" s="73">
        <f t="shared" si="126"/>
        <v>5</v>
      </c>
      <c r="DC36" s="73">
        <f t="shared" si="126"/>
        <v>5</v>
      </c>
      <c r="DD36" s="85">
        <f t="shared" si="126"/>
        <v>5</v>
      </c>
      <c r="DE36" s="73">
        <f t="shared" si="126"/>
        <v>5</v>
      </c>
      <c r="DF36" s="73">
        <f t="shared" si="126"/>
        <v>5</v>
      </c>
      <c r="DG36" s="73">
        <f t="shared" si="126"/>
        <v>5</v>
      </c>
      <c r="DH36" s="86">
        <f t="shared" si="126"/>
        <v>5</v>
      </c>
      <c r="DI36" s="73">
        <f t="shared" si="126"/>
        <v>5</v>
      </c>
      <c r="DJ36" s="73">
        <f t="shared" si="126"/>
        <v>5</v>
      </c>
      <c r="DK36" s="73">
        <f t="shared" si="126"/>
        <v>5</v>
      </c>
      <c r="DL36" s="73">
        <f t="shared" si="126"/>
        <v>5</v>
      </c>
      <c r="DM36" s="73">
        <f t="shared" si="126"/>
        <v>5</v>
      </c>
      <c r="DN36" s="73">
        <f t="shared" si="129"/>
        <v>5</v>
      </c>
      <c r="DO36" s="73">
        <f t="shared" si="127"/>
        <v>5</v>
      </c>
      <c r="DP36" s="85">
        <f t="shared" si="127"/>
        <v>5</v>
      </c>
      <c r="DQ36" s="86">
        <f t="shared" si="130"/>
        <v>5</v>
      </c>
      <c r="DR36" s="73">
        <f t="shared" si="128"/>
        <v>5</v>
      </c>
      <c r="DS36" s="73">
        <f t="shared" si="128"/>
        <v>5</v>
      </c>
      <c r="DT36" s="73">
        <f t="shared" si="128"/>
        <v>5</v>
      </c>
      <c r="DU36" s="73">
        <f t="shared" si="128"/>
        <v>5</v>
      </c>
      <c r="DV36" s="287">
        <f>+AVERAGEIFS(AK$5:AK$152,$J$5:$J$152,$AM36,$E$5:$E$152,"Home")</f>
        <v>5</v>
      </c>
      <c r="DW36" s="87">
        <f t="shared" si="10"/>
        <v>1</v>
      </c>
      <c r="DX36" s="51"/>
      <c r="DY36" s="292"/>
      <c r="DZ36" s="293">
        <f t="shared" si="44"/>
        <v>5</v>
      </c>
      <c r="EA36" s="292"/>
      <c r="EB36" s="293">
        <f t="shared" si="46"/>
        <v>5</v>
      </c>
      <c r="EC36" s="292"/>
      <c r="ED36" s="293">
        <f t="shared" si="48"/>
        <v>5</v>
      </c>
      <c r="EE36" s="292"/>
      <c r="EF36" s="293">
        <f t="shared" si="50"/>
        <v>5</v>
      </c>
      <c r="EG36" s="292"/>
      <c r="EH36" s="293">
        <f t="shared" si="52"/>
        <v>5</v>
      </c>
      <c r="EI36" s="292"/>
      <c r="EJ36" s="293">
        <f t="shared" si="54"/>
        <v>5</v>
      </c>
      <c r="EK36" s="292"/>
      <c r="EL36" s="294">
        <f t="shared" si="56"/>
        <v>5</v>
      </c>
    </row>
    <row r="37" spans="2:142" ht="30" customHeight="1">
      <c r="B37" s="66">
        <v>34</v>
      </c>
      <c r="C37" s="159">
        <v>45943</v>
      </c>
      <c r="D37" s="159" t="s">
        <v>116</v>
      </c>
      <c r="E37" s="159" t="s">
        <v>127</v>
      </c>
      <c r="F37" s="69" t="s">
        <v>444</v>
      </c>
      <c r="G37" s="69" t="s">
        <v>18</v>
      </c>
      <c r="H37" s="361" t="s">
        <v>366</v>
      </c>
      <c r="I37" s="355" t="s">
        <v>80</v>
      </c>
      <c r="J37" s="67" t="s">
        <v>40</v>
      </c>
      <c r="K37" s="68" t="s">
        <v>424</v>
      </c>
      <c r="L37" s="380">
        <v>3</v>
      </c>
      <c r="M37" s="381">
        <v>2</v>
      </c>
      <c r="N37" s="381">
        <v>2</v>
      </c>
      <c r="O37" s="381">
        <v>2</v>
      </c>
      <c r="P37" s="381">
        <v>2</v>
      </c>
      <c r="Q37" s="381">
        <v>2</v>
      </c>
      <c r="R37" s="380">
        <v>3</v>
      </c>
      <c r="S37" s="381">
        <v>3</v>
      </c>
      <c r="T37" s="381">
        <v>3</v>
      </c>
      <c r="U37" s="382">
        <v>4</v>
      </c>
      <c r="V37" s="380">
        <v>5</v>
      </c>
      <c r="W37" s="381">
        <v>5</v>
      </c>
      <c r="X37" s="381">
        <v>4</v>
      </c>
      <c r="Y37" s="381">
        <v>4</v>
      </c>
      <c r="Z37" s="382">
        <v>5</v>
      </c>
      <c r="AA37" s="380">
        <v>5</v>
      </c>
      <c r="AB37" s="382">
        <v>5</v>
      </c>
      <c r="AC37" s="380">
        <v>5</v>
      </c>
      <c r="AD37" s="381">
        <v>5</v>
      </c>
      <c r="AE37" s="381">
        <v>4</v>
      </c>
      <c r="AF37" s="381">
        <v>5</v>
      </c>
      <c r="AG37" s="381">
        <v>5</v>
      </c>
      <c r="AH37" s="381">
        <v>5</v>
      </c>
      <c r="AI37" s="380">
        <v>5</v>
      </c>
      <c r="AJ37" s="382" t="s">
        <v>18</v>
      </c>
      <c r="AK37" s="373">
        <v>5</v>
      </c>
      <c r="AL37" s="54"/>
      <c r="AM37" s="125" t="s">
        <v>48</v>
      </c>
      <c r="AN37" s="413" t="s">
        <v>454</v>
      </c>
      <c r="AO37" s="284">
        <f t="shared" si="93"/>
        <v>4</v>
      </c>
      <c r="AP37" s="283">
        <f t="shared" si="94"/>
        <v>5</v>
      </c>
      <c r="AQ37" s="283">
        <f t="shared" si="95"/>
        <v>3</v>
      </c>
      <c r="AR37" s="283">
        <f t="shared" si="96"/>
        <v>4</v>
      </c>
      <c r="AS37" s="283">
        <f t="shared" si="97"/>
        <v>3</v>
      </c>
      <c r="AT37" s="283">
        <f t="shared" si="98"/>
        <v>1</v>
      </c>
      <c r="AU37" s="284">
        <f t="shared" si="99"/>
        <v>5</v>
      </c>
      <c r="AV37" s="283">
        <f t="shared" si="100"/>
        <v>2</v>
      </c>
      <c r="AW37" s="283">
        <f t="shared" si="101"/>
        <v>3</v>
      </c>
      <c r="AX37" s="285">
        <f t="shared" si="102"/>
        <v>3</v>
      </c>
      <c r="AY37" s="284">
        <f t="shared" si="103"/>
        <v>5</v>
      </c>
      <c r="AZ37" s="283">
        <f t="shared" si="104"/>
        <v>4</v>
      </c>
      <c r="BA37" s="283">
        <f t="shared" si="105"/>
        <v>4</v>
      </c>
      <c r="BB37" s="283">
        <f t="shared" si="106"/>
        <v>5</v>
      </c>
      <c r="BC37" s="285">
        <f t="shared" si="107"/>
        <v>4</v>
      </c>
      <c r="BD37" s="284">
        <f t="shared" si="108"/>
        <v>3</v>
      </c>
      <c r="BE37" s="285">
        <f t="shared" si="109"/>
        <v>4</v>
      </c>
      <c r="BF37" s="284">
        <f t="shared" si="110"/>
        <v>5</v>
      </c>
      <c r="BG37" s="283">
        <f t="shared" si="111"/>
        <v>5</v>
      </c>
      <c r="BH37" s="283">
        <f t="shared" si="115"/>
        <v>2</v>
      </c>
      <c r="BI37" s="283">
        <f t="shared" si="112"/>
        <v>1</v>
      </c>
      <c r="BJ37" s="283">
        <f t="shared" si="116"/>
        <v>1</v>
      </c>
      <c r="BK37" s="283"/>
      <c r="BL37" s="284">
        <f>+AVERAGEIF($J$5:$J$152,$AM37,AI$5:AI$152)</f>
        <v>4</v>
      </c>
      <c r="BM37" s="287"/>
      <c r="BN37" s="74">
        <f t="shared" si="35"/>
        <v>3.3333333333333335</v>
      </c>
      <c r="BO37" s="73">
        <f t="shared" si="36"/>
        <v>3.25</v>
      </c>
      <c r="BP37" s="73">
        <f t="shared" si="37"/>
        <v>4.4000000000000004</v>
      </c>
      <c r="BQ37" s="73">
        <f t="shared" si="38"/>
        <v>3.5</v>
      </c>
      <c r="BR37" s="73">
        <f t="shared" si="39"/>
        <v>2.8</v>
      </c>
      <c r="BS37" s="73">
        <f t="shared" si="40"/>
        <v>4</v>
      </c>
      <c r="BT37" s="234">
        <f t="shared" si="41"/>
        <v>3.5472222222222225</v>
      </c>
      <c r="BU37" s="77">
        <f t="shared" si="4"/>
        <v>1</v>
      </c>
      <c r="BV37" s="54"/>
      <c r="BW37" s="74"/>
      <c r="BX37" s="73"/>
      <c r="BY37" s="73"/>
      <c r="BZ37" s="73"/>
      <c r="CA37" s="73"/>
      <c r="CB37" s="73"/>
      <c r="CC37" s="85"/>
      <c r="CD37" s="73"/>
      <c r="CE37" s="73"/>
      <c r="CF37" s="73"/>
      <c r="CG37" s="86"/>
      <c r="CH37" s="73"/>
      <c r="CI37" s="73"/>
      <c r="CJ37" s="73"/>
      <c r="CK37" s="73"/>
      <c r="CL37" s="73"/>
      <c r="CM37" s="73"/>
      <c r="CN37" s="73"/>
      <c r="CO37" s="85"/>
      <c r="CP37" s="86"/>
      <c r="CQ37" s="73"/>
      <c r="CR37" s="73"/>
      <c r="CS37" s="73"/>
      <c r="CT37" s="73"/>
      <c r="CU37" s="287"/>
      <c r="CV37" s="87">
        <f t="shared" si="9"/>
        <v>0</v>
      </c>
      <c r="CW37" s="60"/>
      <c r="CX37" s="74">
        <f t="shared" si="125"/>
        <v>4</v>
      </c>
      <c r="CY37" s="73">
        <f t="shared" si="125"/>
        <v>5</v>
      </c>
      <c r="CZ37" s="73">
        <f t="shared" si="125"/>
        <v>3</v>
      </c>
      <c r="DA37" s="73">
        <f t="shared" si="125"/>
        <v>4</v>
      </c>
      <c r="DB37" s="73">
        <f t="shared" si="126"/>
        <v>3</v>
      </c>
      <c r="DC37" s="73">
        <f t="shared" si="126"/>
        <v>1</v>
      </c>
      <c r="DD37" s="85">
        <f t="shared" si="126"/>
        <v>5</v>
      </c>
      <c r="DE37" s="73">
        <f t="shared" si="126"/>
        <v>2</v>
      </c>
      <c r="DF37" s="73">
        <f t="shared" si="126"/>
        <v>3</v>
      </c>
      <c r="DG37" s="73">
        <f t="shared" si="126"/>
        <v>3</v>
      </c>
      <c r="DH37" s="86">
        <f t="shared" si="126"/>
        <v>5</v>
      </c>
      <c r="DI37" s="73">
        <f t="shared" si="126"/>
        <v>4</v>
      </c>
      <c r="DJ37" s="73">
        <f t="shared" si="126"/>
        <v>4</v>
      </c>
      <c r="DK37" s="73">
        <f t="shared" si="126"/>
        <v>5</v>
      </c>
      <c r="DL37" s="73">
        <f t="shared" si="126"/>
        <v>4</v>
      </c>
      <c r="DM37" s="73">
        <f t="shared" si="126"/>
        <v>3</v>
      </c>
      <c r="DN37" s="73">
        <f t="shared" si="129"/>
        <v>4</v>
      </c>
      <c r="DO37" s="73">
        <f t="shared" si="127"/>
        <v>5</v>
      </c>
      <c r="DP37" s="85">
        <f t="shared" si="127"/>
        <v>5</v>
      </c>
      <c r="DQ37" s="86">
        <f t="shared" si="130"/>
        <v>2</v>
      </c>
      <c r="DR37" s="73">
        <f t="shared" ref="DR37:DS40" si="131">+AVERAGEIFS(AF$5:AF$152,$J$5:$J$152,$AM37,$E$5:$E$152,"Home")</f>
        <v>1</v>
      </c>
      <c r="DS37" s="73">
        <f t="shared" si="131"/>
        <v>1</v>
      </c>
      <c r="DT37" s="73"/>
      <c r="DU37" s="73">
        <f>+AVERAGEIFS(AI$5:AI$152,$J$5:$J$152,$AM37,$E$5:$E$152,"Home")</f>
        <v>4</v>
      </c>
      <c r="DV37" s="287"/>
      <c r="DW37" s="87">
        <f t="shared" si="10"/>
        <v>1</v>
      </c>
      <c r="DX37" s="51"/>
      <c r="DY37" s="292"/>
      <c r="DZ37" s="293">
        <f t="shared" si="44"/>
        <v>3.3333333333333335</v>
      </c>
      <c r="EA37" s="292"/>
      <c r="EB37" s="293">
        <f t="shared" si="46"/>
        <v>3.25</v>
      </c>
      <c r="EC37" s="292"/>
      <c r="ED37" s="293">
        <f t="shared" si="48"/>
        <v>4.4000000000000004</v>
      </c>
      <c r="EE37" s="292"/>
      <c r="EF37" s="293">
        <f t="shared" si="50"/>
        <v>3.5</v>
      </c>
      <c r="EG37" s="292"/>
      <c r="EH37" s="293">
        <f t="shared" si="52"/>
        <v>2.8</v>
      </c>
      <c r="EI37" s="292"/>
      <c r="EJ37" s="293">
        <f t="shared" si="54"/>
        <v>4</v>
      </c>
      <c r="EK37" s="292"/>
      <c r="EL37" s="294">
        <f t="shared" si="56"/>
        <v>3.5472222222222225</v>
      </c>
    </row>
    <row r="38" spans="2:142" ht="30" customHeight="1">
      <c r="B38" s="66">
        <v>35</v>
      </c>
      <c r="C38" s="159">
        <v>45943</v>
      </c>
      <c r="D38" s="159" t="s">
        <v>116</v>
      </c>
      <c r="E38" s="159" t="s">
        <v>127</v>
      </c>
      <c r="F38" s="69" t="s">
        <v>74</v>
      </c>
      <c r="G38" s="69" t="s">
        <v>18</v>
      </c>
      <c r="H38" s="361" t="s">
        <v>304</v>
      </c>
      <c r="I38" s="355" t="s">
        <v>79</v>
      </c>
      <c r="J38" s="67" t="s">
        <v>41</v>
      </c>
      <c r="K38" s="68" t="s">
        <v>430</v>
      </c>
      <c r="L38" s="380">
        <v>3</v>
      </c>
      <c r="M38" s="381">
        <v>4</v>
      </c>
      <c r="N38" s="381">
        <v>3</v>
      </c>
      <c r="O38" s="381">
        <v>2</v>
      </c>
      <c r="P38" s="381">
        <v>3</v>
      </c>
      <c r="Q38" s="381">
        <v>1</v>
      </c>
      <c r="R38" s="380">
        <v>4</v>
      </c>
      <c r="S38" s="381">
        <v>3</v>
      </c>
      <c r="T38" s="381">
        <v>3</v>
      </c>
      <c r="U38" s="382">
        <v>3</v>
      </c>
      <c r="V38" s="380">
        <v>4</v>
      </c>
      <c r="W38" s="381">
        <v>1</v>
      </c>
      <c r="X38" s="381">
        <v>4</v>
      </c>
      <c r="Y38" s="381">
        <v>4</v>
      </c>
      <c r="Z38" s="382">
        <v>3</v>
      </c>
      <c r="AA38" s="380">
        <v>4</v>
      </c>
      <c r="AB38" s="382">
        <v>1</v>
      </c>
      <c r="AC38" s="380">
        <v>4</v>
      </c>
      <c r="AD38" s="381">
        <v>5</v>
      </c>
      <c r="AE38" s="381">
        <v>2</v>
      </c>
      <c r="AF38" s="381">
        <v>4</v>
      </c>
      <c r="AG38" s="381">
        <v>5</v>
      </c>
      <c r="AH38" s="381">
        <v>3</v>
      </c>
      <c r="AI38" s="380">
        <v>3</v>
      </c>
      <c r="AJ38" s="382" t="s">
        <v>95</v>
      </c>
      <c r="AK38" s="373"/>
      <c r="AL38" s="54"/>
      <c r="AM38" s="125" t="s">
        <v>309</v>
      </c>
      <c r="AN38" s="413" t="s">
        <v>456</v>
      </c>
      <c r="AO38" s="284">
        <f t="shared" si="93"/>
        <v>5</v>
      </c>
      <c r="AP38" s="283">
        <f t="shared" si="94"/>
        <v>4.75</v>
      </c>
      <c r="AQ38" s="283">
        <f t="shared" si="95"/>
        <v>4.25</v>
      </c>
      <c r="AR38" s="283">
        <f t="shared" si="96"/>
        <v>4.25</v>
      </c>
      <c r="AS38" s="283">
        <f t="shared" si="97"/>
        <v>4</v>
      </c>
      <c r="AT38" s="283">
        <f t="shared" si="98"/>
        <v>3</v>
      </c>
      <c r="AU38" s="284">
        <f t="shared" si="99"/>
        <v>4.5</v>
      </c>
      <c r="AV38" s="283">
        <f t="shared" si="100"/>
        <v>4</v>
      </c>
      <c r="AW38" s="283">
        <f t="shared" si="101"/>
        <v>4.5</v>
      </c>
      <c r="AX38" s="285">
        <f t="shared" si="102"/>
        <v>4.5</v>
      </c>
      <c r="AY38" s="284">
        <f t="shared" si="103"/>
        <v>4.75</v>
      </c>
      <c r="AZ38" s="283">
        <f t="shared" si="104"/>
        <v>5</v>
      </c>
      <c r="BA38" s="283">
        <f t="shared" si="105"/>
        <v>5</v>
      </c>
      <c r="BB38" s="283">
        <f t="shared" si="106"/>
        <v>5</v>
      </c>
      <c r="BC38" s="285">
        <f t="shared" si="107"/>
        <v>4</v>
      </c>
      <c r="BD38" s="284">
        <f t="shared" si="108"/>
        <v>4.75</v>
      </c>
      <c r="BE38" s="285">
        <f t="shared" si="109"/>
        <v>5</v>
      </c>
      <c r="BF38" s="284">
        <f t="shared" si="110"/>
        <v>4.5</v>
      </c>
      <c r="BG38" s="283">
        <f t="shared" si="111"/>
        <v>4.5</v>
      </c>
      <c r="BH38" s="283">
        <f t="shared" si="115"/>
        <v>3.75</v>
      </c>
      <c r="BI38" s="283">
        <f t="shared" si="112"/>
        <v>4.75</v>
      </c>
      <c r="BJ38" s="283">
        <f t="shared" si="116"/>
        <v>3.6666666666666665</v>
      </c>
      <c r="BK38" s="283">
        <f>+AVERAGEIF($J$5:$J$152,$AM38,AH$5:AH$152)</f>
        <v>4</v>
      </c>
      <c r="BL38" s="284">
        <f>+AVERAGEIF($J$5:$J$152,$AM38,AI$5:AI$152)</f>
        <v>4.5</v>
      </c>
      <c r="BM38" s="287">
        <f>+AVERAGEIF($J$5:$J$138,$AM38,AK$5:AK$152)</f>
        <v>5</v>
      </c>
      <c r="BN38" s="74">
        <f t="shared" si="35"/>
        <v>4.208333333333333</v>
      </c>
      <c r="BO38" s="73">
        <f t="shared" si="36"/>
        <v>4.375</v>
      </c>
      <c r="BP38" s="73">
        <f t="shared" si="37"/>
        <v>4.75</v>
      </c>
      <c r="BQ38" s="73">
        <f t="shared" si="38"/>
        <v>4.875</v>
      </c>
      <c r="BR38" s="73">
        <f t="shared" si="39"/>
        <v>4.1944444444444446</v>
      </c>
      <c r="BS38" s="73">
        <f t="shared" si="40"/>
        <v>4.75</v>
      </c>
      <c r="BT38" s="234">
        <f t="shared" si="41"/>
        <v>4.5254629629629628</v>
      </c>
      <c r="BU38" s="77">
        <f t="shared" si="4"/>
        <v>4</v>
      </c>
      <c r="BV38" s="54"/>
      <c r="BW38" s="74">
        <f t="shared" ref="BW38:CF40" si="132">+AVERAGEIFS(L$5:L$152,$J$5:$J$152,$AM38,$E$5:$E$152,"Muller")</f>
        <v>5</v>
      </c>
      <c r="BX38" s="73">
        <f t="shared" si="132"/>
        <v>4.5</v>
      </c>
      <c r="BY38" s="73">
        <f t="shared" si="132"/>
        <v>3.5</v>
      </c>
      <c r="BZ38" s="73">
        <f t="shared" si="132"/>
        <v>4.5</v>
      </c>
      <c r="CA38" s="73">
        <f t="shared" si="132"/>
        <v>4</v>
      </c>
      <c r="CB38" s="73">
        <f t="shared" si="132"/>
        <v>3.5</v>
      </c>
      <c r="CC38" s="85">
        <f t="shared" si="132"/>
        <v>4</v>
      </c>
      <c r="CD38" s="73">
        <f t="shared" si="132"/>
        <v>4</v>
      </c>
      <c r="CE38" s="73">
        <f t="shared" si="132"/>
        <v>4</v>
      </c>
      <c r="CF38" s="73">
        <f t="shared" si="132"/>
        <v>4</v>
      </c>
      <c r="CG38" s="86">
        <f t="shared" ref="CG38:CP40" si="133">+AVERAGEIFS(V$5:V$152,$J$5:$J$152,$AM38,$E$5:$E$152,"Muller")</f>
        <v>5</v>
      </c>
      <c r="CH38" s="73">
        <f t="shared" si="133"/>
        <v>5</v>
      </c>
      <c r="CI38" s="73">
        <f t="shared" si="133"/>
        <v>5</v>
      </c>
      <c r="CJ38" s="73">
        <f t="shared" si="133"/>
        <v>5</v>
      </c>
      <c r="CK38" s="73">
        <f t="shared" si="133"/>
        <v>4.5</v>
      </c>
      <c r="CL38" s="73">
        <f t="shared" si="133"/>
        <v>4.5</v>
      </c>
      <c r="CM38" s="73">
        <f t="shared" si="133"/>
        <v>5</v>
      </c>
      <c r="CN38" s="73">
        <f t="shared" si="133"/>
        <v>4</v>
      </c>
      <c r="CO38" s="85">
        <f t="shared" si="133"/>
        <v>4.5</v>
      </c>
      <c r="CP38" s="86">
        <f t="shared" si="133"/>
        <v>4.5</v>
      </c>
      <c r="CQ38" s="73">
        <f t="shared" ref="CQ38:CT40" si="134">+AVERAGEIFS(AF$5:AF$152,$J$5:$J$152,$AM38,$E$5:$E$152,"Muller")</f>
        <v>5</v>
      </c>
      <c r="CR38" s="73">
        <f t="shared" si="134"/>
        <v>4</v>
      </c>
      <c r="CS38" s="73">
        <f t="shared" si="134"/>
        <v>4</v>
      </c>
      <c r="CT38" s="73">
        <f t="shared" si="134"/>
        <v>4.5</v>
      </c>
      <c r="CU38" s="287">
        <f>+AVERAGEIFS(AK$5:AK$152,$J$5:$J$152,$AM38,$E$5:$E$152,"Muller")</f>
        <v>5</v>
      </c>
      <c r="CV38" s="87">
        <f t="shared" si="9"/>
        <v>2</v>
      </c>
      <c r="CW38" s="60"/>
      <c r="CX38" s="74">
        <f t="shared" si="125"/>
        <v>5</v>
      </c>
      <c r="CY38" s="73">
        <f t="shared" si="125"/>
        <v>5</v>
      </c>
      <c r="CZ38" s="73">
        <f t="shared" si="125"/>
        <v>5</v>
      </c>
      <c r="DA38" s="73">
        <f t="shared" si="125"/>
        <v>4</v>
      </c>
      <c r="DB38" s="73">
        <f t="shared" si="126"/>
        <v>4</v>
      </c>
      <c r="DC38" s="73">
        <f t="shared" si="126"/>
        <v>2.5</v>
      </c>
      <c r="DD38" s="85">
        <f t="shared" si="126"/>
        <v>5</v>
      </c>
      <c r="DE38" s="73">
        <f t="shared" si="126"/>
        <v>4</v>
      </c>
      <c r="DF38" s="73">
        <f t="shared" si="126"/>
        <v>5</v>
      </c>
      <c r="DG38" s="73">
        <f t="shared" si="126"/>
        <v>5</v>
      </c>
      <c r="DH38" s="86">
        <f t="shared" si="126"/>
        <v>4.5</v>
      </c>
      <c r="DI38" s="73">
        <f t="shared" si="126"/>
        <v>5</v>
      </c>
      <c r="DJ38" s="73">
        <f t="shared" si="126"/>
        <v>5</v>
      </c>
      <c r="DK38" s="73">
        <f t="shared" si="126"/>
        <v>5</v>
      </c>
      <c r="DL38" s="73">
        <f t="shared" si="126"/>
        <v>3.5</v>
      </c>
      <c r="DM38" s="73">
        <f t="shared" si="126"/>
        <v>5</v>
      </c>
      <c r="DN38" s="73">
        <f t="shared" si="129"/>
        <v>5</v>
      </c>
      <c r="DO38" s="73">
        <f t="shared" si="127"/>
        <v>5</v>
      </c>
      <c r="DP38" s="85">
        <f t="shared" si="127"/>
        <v>4.5</v>
      </c>
      <c r="DQ38" s="86">
        <f t="shared" si="130"/>
        <v>3</v>
      </c>
      <c r="DR38" s="73">
        <f t="shared" si="131"/>
        <v>4.5</v>
      </c>
      <c r="DS38" s="73">
        <f t="shared" si="131"/>
        <v>3</v>
      </c>
      <c r="DT38" s="73">
        <f>+AVERAGEIFS(AH$5:AH$152,$J$5:$J$152,$AM38,$E$5:$E$152,"Home")</f>
        <v>4</v>
      </c>
      <c r="DU38" s="73">
        <f>+AVERAGEIFS(AI$5:AI$152,$J$5:$J$152,$AM38,$E$5:$E$152,"Home")</f>
        <v>4.5</v>
      </c>
      <c r="DV38" s="287">
        <f>+AVERAGEIFS(AK$5:AK$152,$J$5:$J$152,$AM38,$E$5:$E$152,"Home")</f>
        <v>5</v>
      </c>
      <c r="DW38" s="87">
        <f t="shared" si="10"/>
        <v>2</v>
      </c>
      <c r="DX38" s="51"/>
      <c r="DY38" s="292">
        <f t="shared" si="43"/>
        <v>4.166666666666667</v>
      </c>
      <c r="DZ38" s="293">
        <f t="shared" si="44"/>
        <v>4.25</v>
      </c>
      <c r="EA38" s="292">
        <f t="shared" si="45"/>
        <v>4</v>
      </c>
      <c r="EB38" s="293">
        <f t="shared" si="46"/>
        <v>4.75</v>
      </c>
      <c r="EC38" s="292">
        <f t="shared" si="47"/>
        <v>4.9000000000000004</v>
      </c>
      <c r="ED38" s="293">
        <f t="shared" si="48"/>
        <v>4.5999999999999996</v>
      </c>
      <c r="EE38" s="292">
        <f t="shared" si="49"/>
        <v>4.75</v>
      </c>
      <c r="EF38" s="293">
        <f t="shared" si="50"/>
        <v>5</v>
      </c>
      <c r="EG38" s="292">
        <f t="shared" si="51"/>
        <v>4.333333333333333</v>
      </c>
      <c r="EH38" s="293">
        <f t="shared" si="52"/>
        <v>4</v>
      </c>
      <c r="EI38" s="292">
        <f t="shared" si="53"/>
        <v>4.5</v>
      </c>
      <c r="EJ38" s="293">
        <f t="shared" si="54"/>
        <v>4.5</v>
      </c>
      <c r="EK38" s="292">
        <f t="shared" si="55"/>
        <v>4.4416666666666673</v>
      </c>
      <c r="EL38" s="294">
        <f t="shared" si="56"/>
        <v>4.5166666666666666</v>
      </c>
    </row>
    <row r="39" spans="2:142" ht="30" customHeight="1">
      <c r="B39" s="66">
        <v>36</v>
      </c>
      <c r="C39" s="159">
        <v>45943</v>
      </c>
      <c r="D39" s="159" t="s">
        <v>116</v>
      </c>
      <c r="E39" s="159" t="s">
        <v>128</v>
      </c>
      <c r="F39" s="69" t="s">
        <v>74</v>
      </c>
      <c r="G39" s="69" t="s">
        <v>17</v>
      </c>
      <c r="H39" s="361" t="s">
        <v>367</v>
      </c>
      <c r="I39" s="355" t="s">
        <v>80</v>
      </c>
      <c r="J39" s="67" t="s">
        <v>30</v>
      </c>
      <c r="K39" s="68" t="s">
        <v>426</v>
      </c>
      <c r="L39" s="380">
        <v>5</v>
      </c>
      <c r="M39" s="381">
        <v>5</v>
      </c>
      <c r="N39" s="381">
        <v>5</v>
      </c>
      <c r="O39" s="381">
        <v>5</v>
      </c>
      <c r="P39" s="381">
        <v>5</v>
      </c>
      <c r="Q39" s="381">
        <v>5</v>
      </c>
      <c r="R39" s="380">
        <v>5</v>
      </c>
      <c r="S39" s="381">
        <v>5</v>
      </c>
      <c r="T39" s="381">
        <v>5</v>
      </c>
      <c r="U39" s="382">
        <v>5</v>
      </c>
      <c r="V39" s="380">
        <v>5</v>
      </c>
      <c r="W39" s="381">
        <v>5</v>
      </c>
      <c r="X39" s="381">
        <v>5</v>
      </c>
      <c r="Y39" s="381">
        <v>5</v>
      </c>
      <c r="Z39" s="382">
        <v>5</v>
      </c>
      <c r="AA39" s="380">
        <v>5</v>
      </c>
      <c r="AB39" s="382">
        <v>5</v>
      </c>
      <c r="AC39" s="380">
        <v>5</v>
      </c>
      <c r="AD39" s="381">
        <v>5</v>
      </c>
      <c r="AE39" s="381">
        <v>5</v>
      </c>
      <c r="AF39" s="381">
        <v>5</v>
      </c>
      <c r="AG39" s="381">
        <v>5</v>
      </c>
      <c r="AH39" s="381">
        <v>5</v>
      </c>
      <c r="AI39" s="380">
        <v>5</v>
      </c>
      <c r="AJ39" s="382" t="s">
        <v>18</v>
      </c>
      <c r="AK39" s="373">
        <v>5</v>
      </c>
      <c r="AL39" s="54"/>
      <c r="AM39" s="125" t="s">
        <v>23</v>
      </c>
      <c r="AN39" s="413" t="s">
        <v>453</v>
      </c>
      <c r="AO39" s="284">
        <f t="shared" si="93"/>
        <v>3.25</v>
      </c>
      <c r="AP39" s="283">
        <f t="shared" si="94"/>
        <v>2.75</v>
      </c>
      <c r="AQ39" s="283">
        <f t="shared" si="95"/>
        <v>2.75</v>
      </c>
      <c r="AR39" s="283">
        <f t="shared" si="96"/>
        <v>3.75</v>
      </c>
      <c r="AS39" s="283">
        <f t="shared" si="97"/>
        <v>3.75</v>
      </c>
      <c r="AT39" s="283">
        <f t="shared" si="98"/>
        <v>2.5</v>
      </c>
      <c r="AU39" s="284">
        <f t="shared" si="99"/>
        <v>5</v>
      </c>
      <c r="AV39" s="283">
        <f t="shared" si="100"/>
        <v>3.3333333333333335</v>
      </c>
      <c r="AW39" s="283">
        <f t="shared" si="101"/>
        <v>3.6666666666666665</v>
      </c>
      <c r="AX39" s="285">
        <f t="shared" si="102"/>
        <v>3.3333333333333335</v>
      </c>
      <c r="AY39" s="284">
        <f t="shared" si="103"/>
        <v>4</v>
      </c>
      <c r="AZ39" s="283">
        <f t="shared" si="104"/>
        <v>4.5</v>
      </c>
      <c r="BA39" s="283">
        <f t="shared" si="105"/>
        <v>4.5</v>
      </c>
      <c r="BB39" s="283">
        <f t="shared" si="106"/>
        <v>4.5</v>
      </c>
      <c r="BC39" s="285">
        <f t="shared" si="107"/>
        <v>2.75</v>
      </c>
      <c r="BD39" s="284">
        <f t="shared" si="108"/>
        <v>4.5</v>
      </c>
      <c r="BE39" s="285">
        <f t="shared" si="109"/>
        <v>4.25</v>
      </c>
      <c r="BF39" s="284">
        <f t="shared" si="110"/>
        <v>4.5</v>
      </c>
      <c r="BG39" s="283">
        <f t="shared" si="111"/>
        <v>4.25</v>
      </c>
      <c r="BH39" s="283">
        <f t="shared" si="115"/>
        <v>3.5</v>
      </c>
      <c r="BI39" s="283">
        <f t="shared" si="112"/>
        <v>4.5</v>
      </c>
      <c r="BJ39" s="283">
        <f t="shared" si="116"/>
        <v>4</v>
      </c>
      <c r="BK39" s="283">
        <f>+AVERAGEIF($J$5:$J$152,$AM39,AH$5:AH$152)</f>
        <v>5</v>
      </c>
      <c r="BL39" s="284">
        <f>+AVERAGEIF($J$5:$J$152,$AM39,AI$5:AI$152)</f>
        <v>4.25</v>
      </c>
      <c r="BM39" s="287">
        <f>+AVERAGEIF($J$5:$J$138,$AM39,AK$5:AK$152)</f>
        <v>5</v>
      </c>
      <c r="BN39" s="74">
        <f t="shared" si="35"/>
        <v>3.125</v>
      </c>
      <c r="BO39" s="73">
        <f t="shared" si="36"/>
        <v>3.8333333333333335</v>
      </c>
      <c r="BP39" s="73">
        <f t="shared" si="37"/>
        <v>4.05</v>
      </c>
      <c r="BQ39" s="73">
        <f t="shared" si="38"/>
        <v>4.375</v>
      </c>
      <c r="BR39" s="73">
        <f t="shared" si="39"/>
        <v>4.291666666666667</v>
      </c>
      <c r="BS39" s="73">
        <f t="shared" si="40"/>
        <v>4.625</v>
      </c>
      <c r="BT39" s="234">
        <f t="shared" si="41"/>
        <v>4.05</v>
      </c>
      <c r="BU39" s="77">
        <f t="shared" si="4"/>
        <v>4</v>
      </c>
      <c r="BV39" s="54"/>
      <c r="BW39" s="74">
        <f t="shared" si="132"/>
        <v>3</v>
      </c>
      <c r="BX39" s="73">
        <f t="shared" si="132"/>
        <v>3</v>
      </c>
      <c r="BY39" s="73">
        <f t="shared" si="132"/>
        <v>3</v>
      </c>
      <c r="BZ39" s="73">
        <f t="shared" si="132"/>
        <v>4</v>
      </c>
      <c r="CA39" s="73">
        <f t="shared" si="132"/>
        <v>4</v>
      </c>
      <c r="CB39" s="73">
        <f t="shared" si="132"/>
        <v>2</v>
      </c>
      <c r="CC39" s="85">
        <f t="shared" si="132"/>
        <v>5</v>
      </c>
      <c r="CD39" s="73">
        <f t="shared" si="132"/>
        <v>2</v>
      </c>
      <c r="CE39" s="73">
        <f t="shared" si="132"/>
        <v>2</v>
      </c>
      <c r="CF39" s="73">
        <f t="shared" si="132"/>
        <v>2</v>
      </c>
      <c r="CG39" s="86">
        <f t="shared" si="133"/>
        <v>3</v>
      </c>
      <c r="CH39" s="73">
        <f t="shared" si="133"/>
        <v>4</v>
      </c>
      <c r="CI39" s="73">
        <f t="shared" si="133"/>
        <v>4</v>
      </c>
      <c r="CJ39" s="73">
        <f t="shared" si="133"/>
        <v>4</v>
      </c>
      <c r="CK39" s="73">
        <f t="shared" si="133"/>
        <v>3</v>
      </c>
      <c r="CL39" s="73">
        <f t="shared" si="133"/>
        <v>4</v>
      </c>
      <c r="CM39" s="73">
        <f t="shared" si="133"/>
        <v>4</v>
      </c>
      <c r="CN39" s="73">
        <f t="shared" si="133"/>
        <v>4</v>
      </c>
      <c r="CO39" s="85">
        <f t="shared" si="133"/>
        <v>3</v>
      </c>
      <c r="CP39" s="86">
        <f t="shared" si="133"/>
        <v>3</v>
      </c>
      <c r="CQ39" s="73">
        <f t="shared" si="134"/>
        <v>3</v>
      </c>
      <c r="CR39" s="73">
        <f t="shared" si="134"/>
        <v>2</v>
      </c>
      <c r="CS39" s="73">
        <f t="shared" si="134"/>
        <v>5</v>
      </c>
      <c r="CT39" s="73">
        <f t="shared" si="134"/>
        <v>4</v>
      </c>
      <c r="CU39" s="287">
        <f>+AVERAGEIFS(AK$5:AK$152,$J$5:$J$152,$AM39,$E$5:$E$152,"Muller")</f>
        <v>1</v>
      </c>
      <c r="CV39" s="87">
        <f t="shared" si="9"/>
        <v>1</v>
      </c>
      <c r="CW39" s="60"/>
      <c r="CX39" s="74">
        <f t="shared" si="125"/>
        <v>3.3333333333333335</v>
      </c>
      <c r="CY39" s="73">
        <f t="shared" si="125"/>
        <v>2.6666666666666665</v>
      </c>
      <c r="CZ39" s="73">
        <f t="shared" si="125"/>
        <v>2.6666666666666665</v>
      </c>
      <c r="DA39" s="73">
        <f t="shared" si="125"/>
        <v>3.6666666666666665</v>
      </c>
      <c r="DB39" s="73">
        <f t="shared" si="126"/>
        <v>3.6666666666666665</v>
      </c>
      <c r="DC39" s="73">
        <f t="shared" si="126"/>
        <v>2.6666666666666665</v>
      </c>
      <c r="DD39" s="85">
        <f t="shared" si="126"/>
        <v>5</v>
      </c>
      <c r="DE39" s="73">
        <f t="shared" si="126"/>
        <v>4</v>
      </c>
      <c r="DF39" s="73">
        <f t="shared" si="126"/>
        <v>4.5</v>
      </c>
      <c r="DG39" s="73">
        <f t="shared" si="126"/>
        <v>4</v>
      </c>
      <c r="DH39" s="86">
        <f t="shared" si="126"/>
        <v>4.333333333333333</v>
      </c>
      <c r="DI39" s="73">
        <f t="shared" si="126"/>
        <v>4.666666666666667</v>
      </c>
      <c r="DJ39" s="73">
        <f t="shared" si="126"/>
        <v>4.666666666666667</v>
      </c>
      <c r="DK39" s="73">
        <f t="shared" si="126"/>
        <v>4.666666666666667</v>
      </c>
      <c r="DL39" s="73">
        <f t="shared" si="126"/>
        <v>2.6666666666666665</v>
      </c>
      <c r="DM39" s="73">
        <f t="shared" si="126"/>
        <v>4.666666666666667</v>
      </c>
      <c r="DN39" s="73">
        <f t="shared" si="129"/>
        <v>4.333333333333333</v>
      </c>
      <c r="DO39" s="73">
        <f t="shared" si="127"/>
        <v>4.666666666666667</v>
      </c>
      <c r="DP39" s="85">
        <f t="shared" si="127"/>
        <v>4.666666666666667</v>
      </c>
      <c r="DQ39" s="86">
        <f t="shared" si="130"/>
        <v>3.6666666666666665</v>
      </c>
      <c r="DR39" s="73">
        <f t="shared" si="131"/>
        <v>5</v>
      </c>
      <c r="DS39" s="73">
        <f t="shared" si="131"/>
        <v>4.666666666666667</v>
      </c>
      <c r="DT39" s="73">
        <f>+AVERAGEIFS(AH$5:AH$152,$J$5:$J$152,$AM39,$E$5:$E$152,"Home")</f>
        <v>5</v>
      </c>
      <c r="DU39" s="73">
        <f>+AVERAGEIFS(AI$5:AI$152,$J$5:$J$152,$AM39,$E$5:$E$152,"Home")</f>
        <v>4.333333333333333</v>
      </c>
      <c r="DV39" s="287">
        <f>+AVERAGEIFS(AK$5:AK$152,$J$5:$J$152,$AM39,$E$5:$E$152,"Home")</f>
        <v>5</v>
      </c>
      <c r="DW39" s="87">
        <f t="shared" si="10"/>
        <v>3</v>
      </c>
      <c r="DX39" s="51"/>
      <c r="DY39" s="292">
        <f t="shared" si="43"/>
        <v>3.1666666666666665</v>
      </c>
      <c r="DZ39" s="293">
        <f t="shared" si="44"/>
        <v>3.1111111111111107</v>
      </c>
      <c r="EA39" s="292">
        <f t="shared" si="45"/>
        <v>2.75</v>
      </c>
      <c r="EB39" s="293">
        <f t="shared" si="46"/>
        <v>4.375</v>
      </c>
      <c r="EC39" s="292">
        <f t="shared" si="47"/>
        <v>3.6</v>
      </c>
      <c r="ED39" s="293">
        <f t="shared" si="48"/>
        <v>4.2000000000000011</v>
      </c>
      <c r="EE39" s="292">
        <f t="shared" si="49"/>
        <v>4</v>
      </c>
      <c r="EF39" s="293">
        <f t="shared" si="50"/>
        <v>4.5</v>
      </c>
      <c r="EG39" s="292">
        <f t="shared" si="51"/>
        <v>3.3333333333333335</v>
      </c>
      <c r="EH39" s="293">
        <f t="shared" si="52"/>
        <v>4.6111111111111116</v>
      </c>
      <c r="EI39" s="292">
        <f t="shared" si="53"/>
        <v>4</v>
      </c>
      <c r="EJ39" s="293">
        <f t="shared" si="54"/>
        <v>4.333333333333333</v>
      </c>
      <c r="EK39" s="292">
        <f t="shared" si="55"/>
        <v>3.4749999999999996</v>
      </c>
      <c r="EL39" s="294">
        <f t="shared" si="56"/>
        <v>4.1884259259259258</v>
      </c>
    </row>
    <row r="40" spans="2:142" ht="30" customHeight="1">
      <c r="B40" s="66">
        <v>37</v>
      </c>
      <c r="C40" s="159"/>
      <c r="D40" s="159"/>
      <c r="E40" s="159"/>
      <c r="F40" s="69"/>
      <c r="G40" s="69"/>
      <c r="H40" s="361"/>
      <c r="I40" s="355"/>
      <c r="J40" s="67"/>
      <c r="K40" s="68"/>
      <c r="L40" s="380"/>
      <c r="M40" s="381"/>
      <c r="N40" s="381"/>
      <c r="O40" s="381"/>
      <c r="P40" s="381"/>
      <c r="Q40" s="381"/>
      <c r="R40" s="380"/>
      <c r="S40" s="381"/>
      <c r="T40" s="381"/>
      <c r="U40" s="382"/>
      <c r="V40" s="380"/>
      <c r="W40" s="381"/>
      <c r="X40" s="381"/>
      <c r="Y40" s="381"/>
      <c r="Z40" s="382"/>
      <c r="AA40" s="380"/>
      <c r="AB40" s="382"/>
      <c r="AC40" s="380"/>
      <c r="AD40" s="381"/>
      <c r="AE40" s="381"/>
      <c r="AF40" s="381"/>
      <c r="AG40" s="381"/>
      <c r="AH40" s="381"/>
      <c r="AI40" s="380"/>
      <c r="AJ40" s="382"/>
      <c r="AK40" s="373"/>
      <c r="AL40" s="54"/>
      <c r="AM40" s="125" t="s">
        <v>26</v>
      </c>
      <c r="AN40" s="414"/>
      <c r="AO40" s="284">
        <f t="shared" si="93"/>
        <v>3</v>
      </c>
      <c r="AP40" s="283">
        <f t="shared" si="94"/>
        <v>2.5</v>
      </c>
      <c r="AQ40" s="283">
        <f t="shared" si="95"/>
        <v>2.5</v>
      </c>
      <c r="AR40" s="283">
        <f t="shared" si="96"/>
        <v>3</v>
      </c>
      <c r="AS40" s="283">
        <f t="shared" si="97"/>
        <v>2.5</v>
      </c>
      <c r="AT40" s="283">
        <f t="shared" si="98"/>
        <v>2</v>
      </c>
      <c r="AU40" s="284">
        <f t="shared" si="99"/>
        <v>4.5</v>
      </c>
      <c r="AV40" s="283">
        <f t="shared" si="100"/>
        <v>2.5</v>
      </c>
      <c r="AW40" s="283">
        <f t="shared" si="101"/>
        <v>3.5</v>
      </c>
      <c r="AX40" s="285">
        <f t="shared" si="102"/>
        <v>3.5</v>
      </c>
      <c r="AY40" s="284">
        <f t="shared" si="103"/>
        <v>3</v>
      </c>
      <c r="AZ40" s="283">
        <f t="shared" si="104"/>
        <v>2.5</v>
      </c>
      <c r="BA40" s="283">
        <f t="shared" si="105"/>
        <v>2.5</v>
      </c>
      <c r="BB40" s="283">
        <f t="shared" si="106"/>
        <v>2</v>
      </c>
      <c r="BC40" s="285">
        <f t="shared" si="107"/>
        <v>1.5</v>
      </c>
      <c r="BD40" s="284">
        <f t="shared" si="108"/>
        <v>4</v>
      </c>
      <c r="BE40" s="285">
        <f t="shared" si="109"/>
        <v>4</v>
      </c>
      <c r="BF40" s="284">
        <f t="shared" si="110"/>
        <v>2.5</v>
      </c>
      <c r="BG40" s="283">
        <f t="shared" si="111"/>
        <v>4</v>
      </c>
      <c r="BH40" s="283">
        <f t="shared" si="115"/>
        <v>4</v>
      </c>
      <c r="BI40" s="283">
        <f t="shared" si="112"/>
        <v>4</v>
      </c>
      <c r="BJ40" s="283">
        <f t="shared" si="116"/>
        <v>3</v>
      </c>
      <c r="BK40" s="283">
        <f>+AVERAGEIF($J$5:$J$152,$AM40,AH$5:AH$152)</f>
        <v>4</v>
      </c>
      <c r="BL40" s="284">
        <f>+AVERAGEIF($J$5:$J$152,$AM40,AI$5:AI$152)</f>
        <v>2.5</v>
      </c>
      <c r="BM40" s="287">
        <f>+AVERAGEIF($J$5:$J$138,$AM40,AK$5:AK$152)</f>
        <v>3</v>
      </c>
      <c r="BN40" s="74">
        <f t="shared" si="35"/>
        <v>2.5833333333333335</v>
      </c>
      <c r="BO40" s="73">
        <f t="shared" si="36"/>
        <v>3.5</v>
      </c>
      <c r="BP40" s="73">
        <f t="shared" si="37"/>
        <v>2.2999999999999998</v>
      </c>
      <c r="BQ40" s="73">
        <f t="shared" si="38"/>
        <v>4</v>
      </c>
      <c r="BR40" s="73">
        <f t="shared" si="39"/>
        <v>3.5833333333333335</v>
      </c>
      <c r="BS40" s="73">
        <f t="shared" si="40"/>
        <v>2.75</v>
      </c>
      <c r="BT40" s="234">
        <f t="shared" si="41"/>
        <v>3.1194444444444449</v>
      </c>
      <c r="BU40" s="77">
        <f t="shared" si="4"/>
        <v>2</v>
      </c>
      <c r="BV40" s="73"/>
      <c r="BW40" s="74">
        <f t="shared" si="132"/>
        <v>3</v>
      </c>
      <c r="BX40" s="73">
        <f t="shared" si="132"/>
        <v>1</v>
      </c>
      <c r="BY40" s="73">
        <f t="shared" si="132"/>
        <v>1</v>
      </c>
      <c r="BZ40" s="73">
        <f t="shared" si="132"/>
        <v>1</v>
      </c>
      <c r="CA40" s="73">
        <f t="shared" si="132"/>
        <v>1</v>
      </c>
      <c r="CB40" s="73">
        <f t="shared" si="132"/>
        <v>1</v>
      </c>
      <c r="CC40" s="85">
        <f t="shared" si="132"/>
        <v>4</v>
      </c>
      <c r="CD40" s="73">
        <f t="shared" si="132"/>
        <v>2</v>
      </c>
      <c r="CE40" s="73">
        <f t="shared" si="132"/>
        <v>2</v>
      </c>
      <c r="CF40" s="73">
        <f t="shared" si="132"/>
        <v>2</v>
      </c>
      <c r="CG40" s="86">
        <f t="shared" si="133"/>
        <v>1</v>
      </c>
      <c r="CH40" s="73">
        <f t="shared" si="133"/>
        <v>1</v>
      </c>
      <c r="CI40" s="73">
        <f t="shared" si="133"/>
        <v>1</v>
      </c>
      <c r="CJ40" s="73">
        <f t="shared" si="133"/>
        <v>1</v>
      </c>
      <c r="CK40" s="73">
        <f t="shared" si="133"/>
        <v>1</v>
      </c>
      <c r="CL40" s="73">
        <f t="shared" si="133"/>
        <v>4</v>
      </c>
      <c r="CM40" s="73">
        <f t="shared" si="133"/>
        <v>4</v>
      </c>
      <c r="CN40" s="73">
        <f t="shared" si="133"/>
        <v>1</v>
      </c>
      <c r="CO40" s="85">
        <f t="shared" si="133"/>
        <v>4</v>
      </c>
      <c r="CP40" s="86">
        <f t="shared" si="133"/>
        <v>4</v>
      </c>
      <c r="CQ40" s="73">
        <f t="shared" si="134"/>
        <v>4</v>
      </c>
      <c r="CR40" s="73">
        <f t="shared" si="134"/>
        <v>3</v>
      </c>
      <c r="CS40" s="73">
        <f t="shared" si="134"/>
        <v>5</v>
      </c>
      <c r="CT40" s="73">
        <f t="shared" si="134"/>
        <v>1</v>
      </c>
      <c r="CU40" s="287">
        <f>+AVERAGEIFS(AK$5:AK$152,$J$5:$J$152,$AM40,$E$5:$E$152,"Muller")</f>
        <v>1</v>
      </c>
      <c r="CV40" s="87">
        <f t="shared" si="9"/>
        <v>1</v>
      </c>
      <c r="CW40" s="60"/>
      <c r="CX40" s="74">
        <f t="shared" si="125"/>
        <v>3</v>
      </c>
      <c r="CY40" s="73">
        <f t="shared" si="125"/>
        <v>4</v>
      </c>
      <c r="CZ40" s="73">
        <f t="shared" si="125"/>
        <v>4</v>
      </c>
      <c r="DA40" s="73">
        <f t="shared" si="125"/>
        <v>5</v>
      </c>
      <c r="DB40" s="73">
        <f t="shared" si="126"/>
        <v>4</v>
      </c>
      <c r="DC40" s="73">
        <f t="shared" si="126"/>
        <v>3</v>
      </c>
      <c r="DD40" s="85">
        <f t="shared" si="126"/>
        <v>5</v>
      </c>
      <c r="DE40" s="73">
        <f t="shared" si="126"/>
        <v>3</v>
      </c>
      <c r="DF40" s="73">
        <f t="shared" si="126"/>
        <v>5</v>
      </c>
      <c r="DG40" s="73">
        <f t="shared" si="126"/>
        <v>5</v>
      </c>
      <c r="DH40" s="86">
        <f t="shared" si="126"/>
        <v>5</v>
      </c>
      <c r="DI40" s="73">
        <f t="shared" si="126"/>
        <v>4</v>
      </c>
      <c r="DJ40" s="73">
        <f t="shared" si="126"/>
        <v>4</v>
      </c>
      <c r="DK40" s="73">
        <f t="shared" si="126"/>
        <v>3</v>
      </c>
      <c r="DL40" s="73">
        <f t="shared" si="126"/>
        <v>2</v>
      </c>
      <c r="DM40" s="73">
        <f t="shared" si="126"/>
        <v>4</v>
      </c>
      <c r="DN40" s="73">
        <f t="shared" si="129"/>
        <v>4</v>
      </c>
      <c r="DO40" s="73">
        <f t="shared" si="127"/>
        <v>4</v>
      </c>
      <c r="DP40" s="85">
        <f t="shared" si="127"/>
        <v>4</v>
      </c>
      <c r="DQ40" s="86">
        <f t="shared" si="130"/>
        <v>4</v>
      </c>
      <c r="DR40" s="73">
        <f t="shared" si="131"/>
        <v>4</v>
      </c>
      <c r="DS40" s="73">
        <f t="shared" si="131"/>
        <v>3</v>
      </c>
      <c r="DT40" s="73">
        <f>+AVERAGEIFS(AH$5:AH$152,$J$5:$J$152,$AM40,$E$5:$E$152,"Home")</f>
        <v>3</v>
      </c>
      <c r="DU40" s="73">
        <f>+AVERAGEIFS(AI$5:AI$152,$J$5:$J$152,$AM40,$E$5:$E$152,"Home")</f>
        <v>4</v>
      </c>
      <c r="DV40" s="287">
        <f>+AVERAGEIFS(AK$5:AK$152,$J$5:$J$152,$AM40,$E$5:$E$152,"Home")</f>
        <v>5</v>
      </c>
      <c r="DW40" s="87">
        <f t="shared" si="10"/>
        <v>1</v>
      </c>
      <c r="DX40" s="51"/>
      <c r="DY40" s="292">
        <f t="shared" si="43"/>
        <v>1.3333333333333333</v>
      </c>
      <c r="DZ40" s="293">
        <f t="shared" si="44"/>
        <v>3.8333333333333335</v>
      </c>
      <c r="EA40" s="292">
        <f t="shared" si="45"/>
        <v>2.5</v>
      </c>
      <c r="EB40" s="293">
        <f t="shared" si="46"/>
        <v>4.5</v>
      </c>
      <c r="EC40" s="292">
        <f t="shared" si="47"/>
        <v>1</v>
      </c>
      <c r="ED40" s="293">
        <f t="shared" si="48"/>
        <v>3.6</v>
      </c>
      <c r="EE40" s="292">
        <f t="shared" si="49"/>
        <v>4</v>
      </c>
      <c r="EF40" s="293">
        <f t="shared" si="50"/>
        <v>4</v>
      </c>
      <c r="EG40" s="292">
        <f t="shared" si="51"/>
        <v>3.5</v>
      </c>
      <c r="EH40" s="293">
        <f t="shared" si="52"/>
        <v>3.6666666666666665</v>
      </c>
      <c r="EI40" s="292">
        <f t="shared" si="53"/>
        <v>1</v>
      </c>
      <c r="EJ40" s="293">
        <f t="shared" si="54"/>
        <v>4</v>
      </c>
      <c r="EK40" s="292">
        <f t="shared" si="55"/>
        <v>2.2222222222222219</v>
      </c>
      <c r="EL40" s="294">
        <f t="shared" si="56"/>
        <v>3.9333333333333336</v>
      </c>
    </row>
    <row r="41" spans="2:142" ht="30" customHeight="1">
      <c r="B41" s="66">
        <v>38</v>
      </c>
      <c r="C41" s="159"/>
      <c r="D41" s="159"/>
      <c r="E41" s="159"/>
      <c r="F41" s="69"/>
      <c r="G41" s="69"/>
      <c r="H41" s="361"/>
      <c r="I41" s="355"/>
      <c r="J41" s="67"/>
      <c r="K41" s="68"/>
      <c r="L41" s="380"/>
      <c r="M41" s="381"/>
      <c r="N41" s="381"/>
      <c r="O41" s="381"/>
      <c r="P41" s="381"/>
      <c r="Q41" s="381"/>
      <c r="R41" s="380"/>
      <c r="S41" s="381"/>
      <c r="T41" s="381"/>
      <c r="U41" s="382"/>
      <c r="V41" s="380"/>
      <c r="W41" s="381"/>
      <c r="X41" s="381"/>
      <c r="Y41" s="381"/>
      <c r="Z41" s="382"/>
      <c r="AA41" s="380"/>
      <c r="AB41" s="382"/>
      <c r="AC41" s="380"/>
      <c r="AD41" s="381"/>
      <c r="AE41" s="381"/>
      <c r="AF41" s="381"/>
      <c r="AG41" s="381"/>
      <c r="AH41" s="381"/>
      <c r="AI41" s="380"/>
      <c r="AJ41" s="382"/>
      <c r="AK41" s="373"/>
      <c r="AL41" s="54"/>
      <c r="AM41" s="383" t="s">
        <v>67</v>
      </c>
      <c r="AN41" s="414"/>
      <c r="AO41" s="284"/>
      <c r="AP41" s="283"/>
      <c r="AQ41" s="283"/>
      <c r="AR41" s="283"/>
      <c r="AS41" s="283"/>
      <c r="AT41" s="283"/>
      <c r="AU41" s="284"/>
      <c r="AV41" s="283"/>
      <c r="AW41" s="283"/>
      <c r="AX41" s="285"/>
      <c r="AY41" s="284"/>
      <c r="AZ41" s="283"/>
      <c r="BA41" s="283"/>
      <c r="BB41" s="283"/>
      <c r="BC41" s="285"/>
      <c r="BD41" s="284"/>
      <c r="BE41" s="285"/>
      <c r="BF41" s="284"/>
      <c r="BG41" s="283"/>
      <c r="BH41" s="283"/>
      <c r="BI41" s="283"/>
      <c r="BJ41" s="283"/>
      <c r="BK41" s="283"/>
      <c r="BL41" s="284"/>
      <c r="BM41" s="287"/>
      <c r="BN41" s="74"/>
      <c r="BO41" s="73"/>
      <c r="BP41" s="73"/>
      <c r="BQ41" s="73"/>
      <c r="BR41" s="73"/>
      <c r="BS41" s="73"/>
      <c r="BT41" s="234"/>
      <c r="BU41" s="77">
        <f t="shared" si="4"/>
        <v>0</v>
      </c>
      <c r="BV41" s="54"/>
      <c r="BW41" s="74"/>
      <c r="BX41" s="73"/>
      <c r="BY41" s="73"/>
      <c r="BZ41" s="73"/>
      <c r="CA41" s="73"/>
      <c r="CB41" s="73"/>
      <c r="CC41" s="85"/>
      <c r="CD41" s="73"/>
      <c r="CE41" s="73"/>
      <c r="CF41" s="73"/>
      <c r="CG41" s="86"/>
      <c r="CH41" s="73"/>
      <c r="CI41" s="73"/>
      <c r="CJ41" s="73"/>
      <c r="CK41" s="73"/>
      <c r="CL41" s="73"/>
      <c r="CM41" s="73"/>
      <c r="CN41" s="73"/>
      <c r="CO41" s="85"/>
      <c r="CP41" s="86"/>
      <c r="CQ41" s="73"/>
      <c r="CR41" s="73"/>
      <c r="CS41" s="73"/>
      <c r="CT41" s="73"/>
      <c r="CU41" s="287"/>
      <c r="CV41" s="87">
        <f t="shared" si="9"/>
        <v>0</v>
      </c>
      <c r="CW41" s="60"/>
      <c r="CX41" s="74"/>
      <c r="CY41" s="73"/>
      <c r="CZ41" s="73"/>
      <c r="DA41" s="73"/>
      <c r="DB41" s="73"/>
      <c r="DC41" s="73"/>
      <c r="DD41" s="85"/>
      <c r="DE41" s="73"/>
      <c r="DF41" s="73"/>
      <c r="DG41" s="73"/>
      <c r="DH41" s="86"/>
      <c r="DI41" s="73"/>
      <c r="DJ41" s="73"/>
      <c r="DK41" s="73"/>
      <c r="DL41" s="73"/>
      <c r="DM41" s="73"/>
      <c r="DN41" s="73"/>
      <c r="DO41" s="73"/>
      <c r="DP41" s="85"/>
      <c r="DQ41" s="86"/>
      <c r="DR41" s="73"/>
      <c r="DS41" s="73"/>
      <c r="DT41" s="73"/>
      <c r="DU41" s="73"/>
      <c r="DV41" s="287"/>
      <c r="DW41" s="87">
        <f t="shared" si="10"/>
        <v>0</v>
      </c>
      <c r="DX41" s="51"/>
      <c r="DY41" s="292"/>
      <c r="DZ41" s="293"/>
      <c r="EA41" s="292"/>
      <c r="EB41" s="293"/>
      <c r="EC41" s="292"/>
      <c r="ED41" s="293"/>
      <c r="EE41" s="292"/>
      <c r="EF41" s="293"/>
      <c r="EG41" s="292"/>
      <c r="EH41" s="293"/>
      <c r="EI41" s="292"/>
      <c r="EJ41" s="293"/>
      <c r="EK41" s="292"/>
      <c r="EL41" s="294"/>
    </row>
    <row r="42" spans="2:142" ht="30" customHeight="1">
      <c r="B42" s="66">
        <v>39</v>
      </c>
      <c r="C42" s="159">
        <v>45943</v>
      </c>
      <c r="D42" s="159" t="s">
        <v>116</v>
      </c>
      <c r="E42" s="159" t="s">
        <v>127</v>
      </c>
      <c r="F42" s="69" t="s">
        <v>74</v>
      </c>
      <c r="G42" s="69" t="s">
        <v>17</v>
      </c>
      <c r="H42" s="361" t="s">
        <v>304</v>
      </c>
      <c r="I42" s="355" t="s">
        <v>80</v>
      </c>
      <c r="J42" s="67" t="s">
        <v>36</v>
      </c>
      <c r="K42" s="68" t="s">
        <v>166</v>
      </c>
      <c r="L42" s="380">
        <v>5</v>
      </c>
      <c r="M42" s="381">
        <v>5</v>
      </c>
      <c r="N42" s="381">
        <v>5</v>
      </c>
      <c r="O42" s="381">
        <v>5</v>
      </c>
      <c r="P42" s="381">
        <v>5</v>
      </c>
      <c r="Q42" s="381">
        <v>4</v>
      </c>
      <c r="R42" s="380">
        <v>5</v>
      </c>
      <c r="S42" s="381">
        <v>5</v>
      </c>
      <c r="T42" s="381">
        <v>5</v>
      </c>
      <c r="U42" s="382">
        <v>5</v>
      </c>
      <c r="V42" s="380">
        <v>5</v>
      </c>
      <c r="W42" s="381">
        <v>5</v>
      </c>
      <c r="X42" s="381">
        <v>5</v>
      </c>
      <c r="Y42" s="381">
        <v>5</v>
      </c>
      <c r="Z42" s="382">
        <v>5</v>
      </c>
      <c r="AA42" s="380">
        <v>5</v>
      </c>
      <c r="AB42" s="382">
        <v>5</v>
      </c>
      <c r="AC42" s="380">
        <v>5</v>
      </c>
      <c r="AD42" s="381">
        <v>5</v>
      </c>
      <c r="AE42" s="381">
        <v>5</v>
      </c>
      <c r="AF42" s="381">
        <v>5</v>
      </c>
      <c r="AG42" s="381">
        <v>5</v>
      </c>
      <c r="AH42" s="381">
        <v>5</v>
      </c>
      <c r="AI42" s="380">
        <v>5</v>
      </c>
      <c r="AJ42" s="382" t="s">
        <v>18</v>
      </c>
      <c r="AK42" s="373">
        <v>5</v>
      </c>
      <c r="AL42" s="54"/>
      <c r="AM42" s="125" t="s">
        <v>42</v>
      </c>
      <c r="AN42" s="413" t="s">
        <v>453</v>
      </c>
      <c r="AO42" s="284">
        <f t="shared" ref="AO42:AX45" si="135">+AVERAGEIF($J$5:$J$152,$AM42,L$5:L$152)</f>
        <v>4</v>
      </c>
      <c r="AP42" s="283">
        <f t="shared" si="135"/>
        <v>4</v>
      </c>
      <c r="AQ42" s="283">
        <f t="shared" si="135"/>
        <v>4</v>
      </c>
      <c r="AR42" s="283">
        <f t="shared" si="135"/>
        <v>3</v>
      </c>
      <c r="AS42" s="283">
        <f t="shared" si="135"/>
        <v>3</v>
      </c>
      <c r="AT42" s="283">
        <f t="shared" si="135"/>
        <v>2</v>
      </c>
      <c r="AU42" s="284">
        <f t="shared" si="135"/>
        <v>4</v>
      </c>
      <c r="AV42" s="283">
        <f t="shared" si="135"/>
        <v>2.5</v>
      </c>
      <c r="AW42" s="283">
        <f t="shared" si="135"/>
        <v>2.5</v>
      </c>
      <c r="AX42" s="285">
        <f t="shared" si="135"/>
        <v>2.5</v>
      </c>
      <c r="AY42" s="284">
        <f t="shared" ref="AY42:BH45" si="136">+AVERAGEIF($J$5:$J$152,$AM42,V$5:V$152)</f>
        <v>4</v>
      </c>
      <c r="AZ42" s="283">
        <f t="shared" si="136"/>
        <v>3.5</v>
      </c>
      <c r="BA42" s="283">
        <f t="shared" si="136"/>
        <v>4.5</v>
      </c>
      <c r="BB42" s="283">
        <f t="shared" si="136"/>
        <v>4.5</v>
      </c>
      <c r="BC42" s="285">
        <f t="shared" si="136"/>
        <v>3.5</v>
      </c>
      <c r="BD42" s="284">
        <f t="shared" si="136"/>
        <v>4.5</v>
      </c>
      <c r="BE42" s="285">
        <f t="shared" si="136"/>
        <v>4.5</v>
      </c>
      <c r="BF42" s="284">
        <f t="shared" si="136"/>
        <v>3.5</v>
      </c>
      <c r="BG42" s="283">
        <f t="shared" si="136"/>
        <v>4.5</v>
      </c>
      <c r="BH42" s="283">
        <f t="shared" si="136"/>
        <v>3</v>
      </c>
      <c r="BI42" s="283">
        <f t="shared" ref="BI42:BL45" si="137">+AVERAGEIF($J$5:$J$152,$AM42,AF$5:AF$152)</f>
        <v>4</v>
      </c>
      <c r="BJ42" s="283">
        <f t="shared" si="137"/>
        <v>3</v>
      </c>
      <c r="BK42" s="283">
        <f t="shared" si="137"/>
        <v>4</v>
      </c>
      <c r="BL42" s="284">
        <f t="shared" si="137"/>
        <v>4</v>
      </c>
      <c r="BM42" s="287">
        <f>+AVERAGEIF($J$5:$J$138,$AM42,AK$5:AK$152)</f>
        <v>5</v>
      </c>
      <c r="BN42" s="74">
        <f t="shared" si="35"/>
        <v>3.3333333333333335</v>
      </c>
      <c r="BO42" s="73">
        <f t="shared" si="36"/>
        <v>2.875</v>
      </c>
      <c r="BP42" s="73">
        <f t="shared" si="37"/>
        <v>4</v>
      </c>
      <c r="BQ42" s="73">
        <f t="shared" si="38"/>
        <v>4.5</v>
      </c>
      <c r="BR42" s="73">
        <f t="shared" si="39"/>
        <v>3.6666666666666665</v>
      </c>
      <c r="BS42" s="73">
        <f t="shared" si="40"/>
        <v>4.5</v>
      </c>
      <c r="BT42" s="234">
        <f t="shared" si="41"/>
        <v>3.8125</v>
      </c>
      <c r="BU42" s="77">
        <f t="shared" si="4"/>
        <v>2</v>
      </c>
      <c r="BV42" s="54"/>
      <c r="BW42" s="74">
        <f t="shared" ref="BW42:CF43" si="138">+AVERAGEIFS(L$5:L$152,$J$5:$J$152,$AM42,$E$5:$E$152,"Muller")</f>
        <v>4</v>
      </c>
      <c r="BX42" s="73">
        <f t="shared" si="138"/>
        <v>4</v>
      </c>
      <c r="BY42" s="73">
        <f t="shared" si="138"/>
        <v>4</v>
      </c>
      <c r="BZ42" s="73">
        <f t="shared" si="138"/>
        <v>3</v>
      </c>
      <c r="CA42" s="73">
        <f t="shared" si="138"/>
        <v>3</v>
      </c>
      <c r="CB42" s="73">
        <f t="shared" si="138"/>
        <v>2</v>
      </c>
      <c r="CC42" s="85">
        <f t="shared" si="138"/>
        <v>4</v>
      </c>
      <c r="CD42" s="73">
        <f t="shared" si="138"/>
        <v>2.5</v>
      </c>
      <c r="CE42" s="73">
        <f t="shared" si="138"/>
        <v>2.5</v>
      </c>
      <c r="CF42" s="73">
        <f t="shared" si="138"/>
        <v>2.5</v>
      </c>
      <c r="CG42" s="86">
        <f t="shared" ref="CG42:CP43" si="139">+AVERAGEIFS(V$5:V$152,$J$5:$J$152,$AM42,$E$5:$E$152,"Muller")</f>
        <v>4</v>
      </c>
      <c r="CH42" s="73">
        <f t="shared" si="139"/>
        <v>3.5</v>
      </c>
      <c r="CI42" s="73">
        <f t="shared" si="139"/>
        <v>4.5</v>
      </c>
      <c r="CJ42" s="73">
        <f t="shared" si="139"/>
        <v>4.5</v>
      </c>
      <c r="CK42" s="73">
        <f t="shared" si="139"/>
        <v>3.5</v>
      </c>
      <c r="CL42" s="73">
        <f t="shared" si="139"/>
        <v>4.5</v>
      </c>
      <c r="CM42" s="73">
        <f t="shared" si="139"/>
        <v>4.5</v>
      </c>
      <c r="CN42" s="73">
        <f t="shared" si="139"/>
        <v>3.5</v>
      </c>
      <c r="CO42" s="85">
        <f t="shared" si="139"/>
        <v>4.5</v>
      </c>
      <c r="CP42" s="86">
        <f t="shared" si="139"/>
        <v>3</v>
      </c>
      <c r="CQ42" s="73">
        <f t="shared" ref="CQ42:CT43" si="140">+AVERAGEIFS(AF$5:AF$152,$J$5:$J$152,$AM42,$E$5:$E$152,"Muller")</f>
        <v>4</v>
      </c>
      <c r="CR42" s="73">
        <f t="shared" si="140"/>
        <v>3</v>
      </c>
      <c r="CS42" s="73">
        <f t="shared" si="140"/>
        <v>4</v>
      </c>
      <c r="CT42" s="73">
        <f t="shared" si="140"/>
        <v>4</v>
      </c>
      <c r="CU42" s="287">
        <f>+AVERAGEIFS(AK$5:AK$152,$J$5:$J$152,$AM42,$E$5:$E$152,"Muller")</f>
        <v>5</v>
      </c>
      <c r="CV42" s="87">
        <f t="shared" si="9"/>
        <v>2</v>
      </c>
      <c r="CW42" s="60"/>
      <c r="CX42" s="74"/>
      <c r="CY42" s="73"/>
      <c r="CZ42" s="73"/>
      <c r="DA42" s="73"/>
      <c r="DB42" s="73"/>
      <c r="DC42" s="73"/>
      <c r="DD42" s="85"/>
      <c r="DE42" s="73"/>
      <c r="DF42" s="73"/>
      <c r="DG42" s="73"/>
      <c r="DH42" s="86"/>
      <c r="DI42" s="73"/>
      <c r="DJ42" s="73"/>
      <c r="DK42" s="73"/>
      <c r="DL42" s="73"/>
      <c r="DM42" s="73"/>
      <c r="DN42" s="73"/>
      <c r="DO42" s="73"/>
      <c r="DP42" s="85"/>
      <c r="DQ42" s="86"/>
      <c r="DR42" s="73"/>
      <c r="DS42" s="73"/>
      <c r="DT42" s="73"/>
      <c r="DU42" s="73"/>
      <c r="DV42" s="287"/>
      <c r="DW42" s="87">
        <f t="shared" si="10"/>
        <v>0</v>
      </c>
      <c r="DX42" s="51"/>
      <c r="DY42" s="292">
        <f t="shared" si="43"/>
        <v>3.3333333333333335</v>
      </c>
      <c r="DZ42" s="293"/>
      <c r="EA42" s="292">
        <f t="shared" si="45"/>
        <v>2.875</v>
      </c>
      <c r="EB42" s="293"/>
      <c r="EC42" s="292">
        <f t="shared" si="47"/>
        <v>4</v>
      </c>
      <c r="ED42" s="293"/>
      <c r="EE42" s="292">
        <f t="shared" si="49"/>
        <v>4.5</v>
      </c>
      <c r="EF42" s="293"/>
      <c r="EG42" s="292">
        <f t="shared" si="51"/>
        <v>3.6666666666666665</v>
      </c>
      <c r="EH42" s="293"/>
      <c r="EI42" s="292">
        <f t="shared" si="53"/>
        <v>4</v>
      </c>
      <c r="EJ42" s="293"/>
      <c r="EK42" s="292">
        <f t="shared" si="55"/>
        <v>3.7291666666666665</v>
      </c>
      <c r="EL42" s="294"/>
    </row>
    <row r="43" spans="2:142" ht="30" customHeight="1">
      <c r="B43" s="66">
        <v>40</v>
      </c>
      <c r="C43" s="159">
        <v>45943</v>
      </c>
      <c r="D43" s="159" t="s">
        <v>116</v>
      </c>
      <c r="E43" s="159" t="s">
        <v>128</v>
      </c>
      <c r="F43" s="69" t="s">
        <v>74</v>
      </c>
      <c r="G43" s="69" t="s">
        <v>17</v>
      </c>
      <c r="H43" s="361" t="s">
        <v>367</v>
      </c>
      <c r="I43" s="355" t="s">
        <v>79</v>
      </c>
      <c r="J43" s="67" t="s">
        <v>431</v>
      </c>
      <c r="K43" s="68" t="s">
        <v>432</v>
      </c>
      <c r="L43" s="380">
        <v>4</v>
      </c>
      <c r="M43" s="381">
        <v>2</v>
      </c>
      <c r="N43" s="381">
        <v>2</v>
      </c>
      <c r="O43" s="381">
        <v>2</v>
      </c>
      <c r="P43" s="381">
        <v>2</v>
      </c>
      <c r="Q43" s="381">
        <v>3</v>
      </c>
      <c r="R43" s="380">
        <v>5</v>
      </c>
      <c r="S43" s="381">
        <v>4</v>
      </c>
      <c r="T43" s="381">
        <v>5</v>
      </c>
      <c r="U43" s="382">
        <v>5</v>
      </c>
      <c r="V43" s="380">
        <v>4</v>
      </c>
      <c r="W43" s="381">
        <v>5</v>
      </c>
      <c r="X43" s="381">
        <v>5</v>
      </c>
      <c r="Y43" s="381">
        <v>5</v>
      </c>
      <c r="Z43" s="382">
        <v>4</v>
      </c>
      <c r="AA43" s="380">
        <v>4</v>
      </c>
      <c r="AB43" s="382">
        <v>3</v>
      </c>
      <c r="AC43" s="380">
        <v>5</v>
      </c>
      <c r="AD43" s="381">
        <v>5</v>
      </c>
      <c r="AE43" s="381">
        <v>4</v>
      </c>
      <c r="AF43" s="381">
        <v>5</v>
      </c>
      <c r="AG43" s="381">
        <v>4</v>
      </c>
      <c r="AH43" s="381">
        <v>5</v>
      </c>
      <c r="AI43" s="380">
        <v>5</v>
      </c>
      <c r="AJ43" s="382" t="s">
        <v>18</v>
      </c>
      <c r="AK43" s="373">
        <v>5</v>
      </c>
      <c r="AL43" s="54"/>
      <c r="AM43" s="125" t="s">
        <v>86</v>
      </c>
      <c r="AN43" s="413" t="s">
        <v>453</v>
      </c>
      <c r="AO43" s="284">
        <f t="shared" si="135"/>
        <v>4</v>
      </c>
      <c r="AP43" s="283">
        <f t="shared" si="135"/>
        <v>4</v>
      </c>
      <c r="AQ43" s="283">
        <f t="shared" si="135"/>
        <v>4</v>
      </c>
      <c r="AR43" s="283">
        <f t="shared" si="135"/>
        <v>3</v>
      </c>
      <c r="AS43" s="283">
        <f t="shared" si="135"/>
        <v>3</v>
      </c>
      <c r="AT43" s="283">
        <f t="shared" si="135"/>
        <v>3</v>
      </c>
      <c r="AU43" s="284">
        <f t="shared" si="135"/>
        <v>5</v>
      </c>
      <c r="AV43" s="283">
        <f t="shared" si="135"/>
        <v>3</v>
      </c>
      <c r="AW43" s="283">
        <f t="shared" si="135"/>
        <v>5</v>
      </c>
      <c r="AX43" s="285">
        <f t="shared" si="135"/>
        <v>4</v>
      </c>
      <c r="AY43" s="284">
        <f t="shared" si="136"/>
        <v>5</v>
      </c>
      <c r="AZ43" s="283">
        <f t="shared" si="136"/>
        <v>5</v>
      </c>
      <c r="BA43" s="283">
        <f t="shared" si="136"/>
        <v>5</v>
      </c>
      <c r="BB43" s="283">
        <f t="shared" si="136"/>
        <v>5</v>
      </c>
      <c r="BC43" s="285">
        <f t="shared" si="136"/>
        <v>5</v>
      </c>
      <c r="BD43" s="284">
        <f t="shared" si="136"/>
        <v>5</v>
      </c>
      <c r="BE43" s="285">
        <f t="shared" si="136"/>
        <v>5</v>
      </c>
      <c r="BF43" s="284">
        <f t="shared" si="136"/>
        <v>5</v>
      </c>
      <c r="BG43" s="283">
        <f t="shared" si="136"/>
        <v>5</v>
      </c>
      <c r="BH43" s="283">
        <f t="shared" si="136"/>
        <v>4</v>
      </c>
      <c r="BI43" s="283">
        <f t="shared" si="137"/>
        <v>3</v>
      </c>
      <c r="BJ43" s="283">
        <f t="shared" si="137"/>
        <v>4</v>
      </c>
      <c r="BK43" s="283">
        <f t="shared" si="137"/>
        <v>4</v>
      </c>
      <c r="BL43" s="284">
        <f t="shared" si="137"/>
        <v>4</v>
      </c>
      <c r="BM43" s="287"/>
      <c r="BN43" s="74">
        <f t="shared" si="35"/>
        <v>3.5</v>
      </c>
      <c r="BO43" s="73">
        <f t="shared" si="36"/>
        <v>4.25</v>
      </c>
      <c r="BP43" s="73">
        <f t="shared" si="37"/>
        <v>5</v>
      </c>
      <c r="BQ43" s="73">
        <f t="shared" si="38"/>
        <v>5</v>
      </c>
      <c r="BR43" s="73">
        <f t="shared" si="39"/>
        <v>4.166666666666667</v>
      </c>
      <c r="BS43" s="73">
        <f t="shared" si="40"/>
        <v>4</v>
      </c>
      <c r="BT43" s="234">
        <f t="shared" si="41"/>
        <v>4.3194444444444446</v>
      </c>
      <c r="BU43" s="77">
        <f t="shared" si="4"/>
        <v>1</v>
      </c>
      <c r="BV43" s="54"/>
      <c r="BW43" s="74">
        <f t="shared" si="138"/>
        <v>4</v>
      </c>
      <c r="BX43" s="73">
        <f t="shared" si="138"/>
        <v>4</v>
      </c>
      <c r="BY43" s="73">
        <f t="shared" si="138"/>
        <v>4</v>
      </c>
      <c r="BZ43" s="73">
        <f t="shared" si="138"/>
        <v>3</v>
      </c>
      <c r="CA43" s="73">
        <f t="shared" si="138"/>
        <v>3</v>
      </c>
      <c r="CB43" s="73">
        <f t="shared" si="138"/>
        <v>3</v>
      </c>
      <c r="CC43" s="85">
        <f t="shared" si="138"/>
        <v>5</v>
      </c>
      <c r="CD43" s="73">
        <f t="shared" si="138"/>
        <v>3</v>
      </c>
      <c r="CE43" s="73">
        <f t="shared" si="138"/>
        <v>5</v>
      </c>
      <c r="CF43" s="73">
        <f t="shared" si="138"/>
        <v>4</v>
      </c>
      <c r="CG43" s="86">
        <f t="shared" si="139"/>
        <v>5</v>
      </c>
      <c r="CH43" s="73">
        <f t="shared" si="139"/>
        <v>5</v>
      </c>
      <c r="CI43" s="73">
        <f t="shared" si="139"/>
        <v>5</v>
      </c>
      <c r="CJ43" s="73">
        <f t="shared" si="139"/>
        <v>5</v>
      </c>
      <c r="CK43" s="73">
        <f t="shared" si="139"/>
        <v>5</v>
      </c>
      <c r="CL43" s="73">
        <f t="shared" si="139"/>
        <v>5</v>
      </c>
      <c r="CM43" s="73">
        <f t="shared" si="139"/>
        <v>5</v>
      </c>
      <c r="CN43" s="73">
        <f t="shared" si="139"/>
        <v>5</v>
      </c>
      <c r="CO43" s="85">
        <f t="shared" si="139"/>
        <v>5</v>
      </c>
      <c r="CP43" s="86">
        <f t="shared" si="139"/>
        <v>4</v>
      </c>
      <c r="CQ43" s="73">
        <f t="shared" si="140"/>
        <v>3</v>
      </c>
      <c r="CR43" s="73">
        <f t="shared" si="140"/>
        <v>4</v>
      </c>
      <c r="CS43" s="73">
        <f t="shared" si="140"/>
        <v>4</v>
      </c>
      <c r="CT43" s="73">
        <f t="shared" si="140"/>
        <v>4</v>
      </c>
      <c r="CU43" s="287"/>
      <c r="CV43" s="87">
        <f t="shared" si="9"/>
        <v>1</v>
      </c>
      <c r="CW43" s="60"/>
      <c r="CX43" s="74"/>
      <c r="CY43" s="73"/>
      <c r="CZ43" s="73"/>
      <c r="DA43" s="73"/>
      <c r="DB43" s="73"/>
      <c r="DC43" s="73"/>
      <c r="DD43" s="85"/>
      <c r="DE43" s="73"/>
      <c r="DF43" s="73"/>
      <c r="DG43" s="73"/>
      <c r="DH43" s="86"/>
      <c r="DI43" s="73"/>
      <c r="DJ43" s="73"/>
      <c r="DK43" s="73"/>
      <c r="DL43" s="73"/>
      <c r="DM43" s="73"/>
      <c r="DN43" s="73"/>
      <c r="DO43" s="73"/>
      <c r="DP43" s="85"/>
      <c r="DQ43" s="86"/>
      <c r="DR43" s="73"/>
      <c r="DS43" s="73"/>
      <c r="DT43" s="73"/>
      <c r="DU43" s="73"/>
      <c r="DV43" s="287"/>
      <c r="DW43" s="87">
        <f t="shared" si="10"/>
        <v>0</v>
      </c>
      <c r="DX43" s="51"/>
      <c r="DY43" s="292">
        <f t="shared" si="43"/>
        <v>3.5</v>
      </c>
      <c r="DZ43" s="293"/>
      <c r="EA43" s="292">
        <f t="shared" si="45"/>
        <v>4.25</v>
      </c>
      <c r="EB43" s="293"/>
      <c r="EC43" s="292">
        <f t="shared" si="47"/>
        <v>5</v>
      </c>
      <c r="ED43" s="293"/>
      <c r="EE43" s="292">
        <f t="shared" si="49"/>
        <v>5</v>
      </c>
      <c r="EF43" s="293"/>
      <c r="EG43" s="292">
        <f t="shared" si="51"/>
        <v>4.166666666666667</v>
      </c>
      <c r="EH43" s="293"/>
      <c r="EI43" s="292">
        <f t="shared" si="53"/>
        <v>4</v>
      </c>
      <c r="EJ43" s="293"/>
      <c r="EK43" s="292">
        <f t="shared" si="55"/>
        <v>4.3194444444444446</v>
      </c>
      <c r="EL43" s="294"/>
    </row>
    <row r="44" spans="2:142" ht="30" customHeight="1">
      <c r="B44" s="66">
        <v>41</v>
      </c>
      <c r="C44" s="159">
        <v>45943</v>
      </c>
      <c r="D44" s="159" t="s">
        <v>116</v>
      </c>
      <c r="E44" s="159" t="s">
        <v>128</v>
      </c>
      <c r="F44" s="69" t="s">
        <v>75</v>
      </c>
      <c r="G44" s="69" t="s">
        <v>17</v>
      </c>
      <c r="H44" s="361" t="s">
        <v>368</v>
      </c>
      <c r="I44" s="355" t="s">
        <v>79</v>
      </c>
      <c r="J44" s="67" t="s">
        <v>35</v>
      </c>
      <c r="K44" s="68" t="s">
        <v>427</v>
      </c>
      <c r="L44" s="380">
        <v>5</v>
      </c>
      <c r="M44" s="381">
        <v>5</v>
      </c>
      <c r="N44" s="381">
        <v>5</v>
      </c>
      <c r="O44" s="381">
        <v>5</v>
      </c>
      <c r="P44" s="381">
        <v>5</v>
      </c>
      <c r="Q44" s="381">
        <v>5</v>
      </c>
      <c r="R44" s="380">
        <v>5</v>
      </c>
      <c r="S44" s="381">
        <v>5</v>
      </c>
      <c r="T44" s="381">
        <v>5</v>
      </c>
      <c r="U44" s="382">
        <v>5</v>
      </c>
      <c r="V44" s="380">
        <v>5</v>
      </c>
      <c r="W44" s="381">
        <v>5</v>
      </c>
      <c r="X44" s="381">
        <v>5</v>
      </c>
      <c r="Y44" s="381">
        <v>5</v>
      </c>
      <c r="Z44" s="382">
        <v>5</v>
      </c>
      <c r="AA44" s="380">
        <v>5</v>
      </c>
      <c r="AB44" s="382"/>
      <c r="AC44" s="380">
        <v>5</v>
      </c>
      <c r="AD44" s="381">
        <v>5</v>
      </c>
      <c r="AE44" s="381">
        <v>5</v>
      </c>
      <c r="AF44" s="381">
        <v>5</v>
      </c>
      <c r="AG44" s="381">
        <v>5</v>
      </c>
      <c r="AH44" s="381">
        <v>4</v>
      </c>
      <c r="AI44" s="380">
        <v>5</v>
      </c>
      <c r="AJ44" s="382" t="s">
        <v>18</v>
      </c>
      <c r="AK44" s="373">
        <v>5</v>
      </c>
      <c r="AL44" s="54"/>
      <c r="AM44" s="125" t="s">
        <v>33</v>
      </c>
      <c r="AN44" s="413" t="s">
        <v>454</v>
      </c>
      <c r="AO44" s="284">
        <f t="shared" si="135"/>
        <v>3</v>
      </c>
      <c r="AP44" s="283">
        <f t="shared" si="135"/>
        <v>4</v>
      </c>
      <c r="AQ44" s="283">
        <f t="shared" si="135"/>
        <v>4</v>
      </c>
      <c r="AR44" s="283">
        <f t="shared" si="135"/>
        <v>2</v>
      </c>
      <c r="AS44" s="283">
        <f t="shared" si="135"/>
        <v>1</v>
      </c>
      <c r="AT44" s="283">
        <f t="shared" si="135"/>
        <v>2</v>
      </c>
      <c r="AU44" s="284">
        <f t="shared" si="135"/>
        <v>5</v>
      </c>
      <c r="AV44" s="283">
        <f t="shared" si="135"/>
        <v>3</v>
      </c>
      <c r="AW44" s="283">
        <f t="shared" si="135"/>
        <v>4</v>
      </c>
      <c r="AX44" s="285">
        <f t="shared" si="135"/>
        <v>4</v>
      </c>
      <c r="AY44" s="284">
        <f t="shared" si="136"/>
        <v>3</v>
      </c>
      <c r="AZ44" s="283">
        <f t="shared" si="136"/>
        <v>4</v>
      </c>
      <c r="BA44" s="283">
        <f t="shared" si="136"/>
        <v>4</v>
      </c>
      <c r="BB44" s="283">
        <f t="shared" si="136"/>
        <v>4</v>
      </c>
      <c r="BC44" s="285">
        <f t="shared" si="136"/>
        <v>3</v>
      </c>
      <c r="BD44" s="284">
        <f t="shared" si="136"/>
        <v>4</v>
      </c>
      <c r="BE44" s="285">
        <f t="shared" si="136"/>
        <v>4</v>
      </c>
      <c r="BF44" s="284">
        <f t="shared" si="136"/>
        <v>4</v>
      </c>
      <c r="BG44" s="283">
        <f t="shared" si="136"/>
        <v>4</v>
      </c>
      <c r="BH44" s="283">
        <f t="shared" si="136"/>
        <v>4</v>
      </c>
      <c r="BI44" s="283">
        <f t="shared" si="137"/>
        <v>4</v>
      </c>
      <c r="BJ44" s="283">
        <f t="shared" si="137"/>
        <v>3</v>
      </c>
      <c r="BK44" s="283">
        <f t="shared" si="137"/>
        <v>4</v>
      </c>
      <c r="BL44" s="284">
        <f t="shared" si="137"/>
        <v>3</v>
      </c>
      <c r="BM44" s="287">
        <f>+AVERAGEIF($J$5:$J$138,$AM44,AK$5:AK$152)</f>
        <v>1</v>
      </c>
      <c r="BN44" s="74">
        <f t="shared" si="35"/>
        <v>2.6666666666666665</v>
      </c>
      <c r="BO44" s="73">
        <f t="shared" si="36"/>
        <v>4</v>
      </c>
      <c r="BP44" s="73">
        <f t="shared" si="37"/>
        <v>3.6</v>
      </c>
      <c r="BQ44" s="73">
        <f t="shared" si="38"/>
        <v>4</v>
      </c>
      <c r="BR44" s="73">
        <f t="shared" si="39"/>
        <v>3.8333333333333335</v>
      </c>
      <c r="BS44" s="73">
        <f t="shared" si="40"/>
        <v>2</v>
      </c>
      <c r="BT44" s="234">
        <f t="shared" si="41"/>
        <v>3.3499999999999996</v>
      </c>
      <c r="BU44" s="77">
        <f t="shared" si="4"/>
        <v>1</v>
      </c>
      <c r="BV44" s="54"/>
      <c r="BW44" s="74"/>
      <c r="BX44" s="73"/>
      <c r="BY44" s="73"/>
      <c r="BZ44" s="73"/>
      <c r="CA44" s="73"/>
      <c r="CB44" s="73"/>
      <c r="CC44" s="85"/>
      <c r="CD44" s="73"/>
      <c r="CE44" s="73"/>
      <c r="CF44" s="73"/>
      <c r="CG44" s="86"/>
      <c r="CH44" s="73"/>
      <c r="CI44" s="73"/>
      <c r="CJ44" s="73"/>
      <c r="CK44" s="73"/>
      <c r="CL44" s="73"/>
      <c r="CM44" s="73"/>
      <c r="CN44" s="73"/>
      <c r="CO44" s="85"/>
      <c r="CP44" s="86"/>
      <c r="CQ44" s="73"/>
      <c r="CR44" s="73"/>
      <c r="CS44" s="73"/>
      <c r="CT44" s="73"/>
      <c r="CU44" s="287"/>
      <c r="CV44" s="87">
        <f t="shared" si="9"/>
        <v>0</v>
      </c>
      <c r="CW44" s="60"/>
      <c r="CX44" s="74">
        <f t="shared" ref="CX44:DA45" si="141">+AVERAGEIFS(L$5:L$138,$J$5:$J$138,$AM44,$E$5:$E$138,"Home")</f>
        <v>3</v>
      </c>
      <c r="CY44" s="73">
        <f t="shared" si="141"/>
        <v>4</v>
      </c>
      <c r="CZ44" s="73">
        <f t="shared" si="141"/>
        <v>4</v>
      </c>
      <c r="DA44" s="73">
        <f t="shared" si="141"/>
        <v>2</v>
      </c>
      <c r="DB44" s="73">
        <f t="shared" ref="DB44:DK45" si="142">+AVERAGEIFS(P$5:P$152,$J$5:$J$152,$AM44,$E$5:$E$152,"Home")</f>
        <v>1</v>
      </c>
      <c r="DC44" s="73">
        <f t="shared" si="142"/>
        <v>2</v>
      </c>
      <c r="DD44" s="85">
        <f t="shared" si="142"/>
        <v>5</v>
      </c>
      <c r="DE44" s="73">
        <f t="shared" si="142"/>
        <v>3</v>
      </c>
      <c r="DF44" s="73">
        <f t="shared" si="142"/>
        <v>4</v>
      </c>
      <c r="DG44" s="73">
        <f t="shared" si="142"/>
        <v>4</v>
      </c>
      <c r="DH44" s="86">
        <f t="shared" si="142"/>
        <v>3</v>
      </c>
      <c r="DI44" s="73">
        <f t="shared" si="142"/>
        <v>4</v>
      </c>
      <c r="DJ44" s="73">
        <f t="shared" si="142"/>
        <v>4</v>
      </c>
      <c r="DK44" s="73">
        <f t="shared" si="142"/>
        <v>4</v>
      </c>
      <c r="DL44" s="73">
        <f t="shared" ref="DL44:DU45" si="143">+AVERAGEIFS(Z$5:Z$152,$J$5:$J$152,$AM44,$E$5:$E$152,"Home")</f>
        <v>3</v>
      </c>
      <c r="DM44" s="73">
        <f t="shared" si="143"/>
        <v>4</v>
      </c>
      <c r="DN44" s="73">
        <f t="shared" si="143"/>
        <v>4</v>
      </c>
      <c r="DO44" s="73">
        <f t="shared" si="143"/>
        <v>4</v>
      </c>
      <c r="DP44" s="85">
        <f t="shared" si="143"/>
        <v>4</v>
      </c>
      <c r="DQ44" s="86">
        <f t="shared" si="143"/>
        <v>4</v>
      </c>
      <c r="DR44" s="73">
        <f t="shared" si="143"/>
        <v>4</v>
      </c>
      <c r="DS44" s="73">
        <f t="shared" si="143"/>
        <v>3</v>
      </c>
      <c r="DT44" s="73">
        <f t="shared" si="143"/>
        <v>4</v>
      </c>
      <c r="DU44" s="73">
        <f t="shared" si="143"/>
        <v>3</v>
      </c>
      <c r="DV44" s="287">
        <f>+AVERAGEIFS(AK$5:AK$152,$J$5:$J$152,$AM44,$E$5:$E$152,"Home")</f>
        <v>1</v>
      </c>
      <c r="DW44" s="87">
        <f t="shared" si="10"/>
        <v>1</v>
      </c>
      <c r="DX44" s="51"/>
      <c r="DY44" s="292"/>
      <c r="DZ44" s="293">
        <f t="shared" si="44"/>
        <v>2.6666666666666665</v>
      </c>
      <c r="EA44" s="292"/>
      <c r="EB44" s="293">
        <f t="shared" si="46"/>
        <v>4</v>
      </c>
      <c r="EC44" s="292"/>
      <c r="ED44" s="293">
        <f t="shared" si="48"/>
        <v>3.6</v>
      </c>
      <c r="EE44" s="292"/>
      <c r="EF44" s="293">
        <f t="shared" si="50"/>
        <v>4</v>
      </c>
      <c r="EG44" s="292"/>
      <c r="EH44" s="293">
        <f t="shared" si="52"/>
        <v>3.8333333333333335</v>
      </c>
      <c r="EI44" s="292"/>
      <c r="EJ44" s="293">
        <f t="shared" si="54"/>
        <v>3</v>
      </c>
      <c r="EK44" s="292"/>
      <c r="EL44" s="294">
        <f t="shared" si="56"/>
        <v>3.5166666666666662</v>
      </c>
    </row>
    <row r="45" spans="2:142" ht="30" customHeight="1">
      <c r="B45" s="66">
        <v>42</v>
      </c>
      <c r="C45" s="159">
        <v>45944</v>
      </c>
      <c r="D45" s="159" t="s">
        <v>116</v>
      </c>
      <c r="E45" s="159" t="s">
        <v>127</v>
      </c>
      <c r="F45" s="69" t="s">
        <v>75</v>
      </c>
      <c r="G45" s="69" t="s">
        <v>17</v>
      </c>
      <c r="H45" s="361" t="s">
        <v>369</v>
      </c>
      <c r="I45" s="355" t="s">
        <v>80</v>
      </c>
      <c r="J45" s="67" t="s">
        <v>39</v>
      </c>
      <c r="K45" s="68" t="s">
        <v>168</v>
      </c>
      <c r="L45" s="380">
        <v>5</v>
      </c>
      <c r="M45" s="381">
        <v>5</v>
      </c>
      <c r="N45" s="381">
        <v>5</v>
      </c>
      <c r="O45" s="381">
        <v>5</v>
      </c>
      <c r="P45" s="381">
        <v>4</v>
      </c>
      <c r="Q45" s="381">
        <v>5</v>
      </c>
      <c r="R45" s="380"/>
      <c r="S45" s="381"/>
      <c r="T45" s="381"/>
      <c r="U45" s="382"/>
      <c r="V45" s="380"/>
      <c r="W45" s="381"/>
      <c r="X45" s="381"/>
      <c r="Y45" s="381"/>
      <c r="Z45" s="382"/>
      <c r="AA45" s="380"/>
      <c r="AB45" s="382"/>
      <c r="AC45" s="380"/>
      <c r="AD45" s="381"/>
      <c r="AE45" s="381"/>
      <c r="AF45" s="381"/>
      <c r="AG45" s="381"/>
      <c r="AH45" s="381"/>
      <c r="AI45" s="380"/>
      <c r="AJ45" s="382" t="s">
        <v>95</v>
      </c>
      <c r="AK45" s="373"/>
      <c r="AL45" s="54"/>
      <c r="AM45" s="125" t="s">
        <v>39</v>
      </c>
      <c r="AN45" s="413" t="s">
        <v>454</v>
      </c>
      <c r="AO45" s="284">
        <f t="shared" si="135"/>
        <v>5</v>
      </c>
      <c r="AP45" s="283">
        <f t="shared" si="135"/>
        <v>4.5</v>
      </c>
      <c r="AQ45" s="283">
        <f t="shared" si="135"/>
        <v>5</v>
      </c>
      <c r="AR45" s="283">
        <f t="shared" si="135"/>
        <v>5</v>
      </c>
      <c r="AS45" s="283">
        <f t="shared" si="135"/>
        <v>4.5</v>
      </c>
      <c r="AT45" s="283">
        <f t="shared" si="135"/>
        <v>5</v>
      </c>
      <c r="AU45" s="284">
        <f t="shared" si="135"/>
        <v>5</v>
      </c>
      <c r="AV45" s="283">
        <f t="shared" si="135"/>
        <v>5</v>
      </c>
      <c r="AW45" s="283">
        <f t="shared" si="135"/>
        <v>5</v>
      </c>
      <c r="AX45" s="285">
        <f t="shared" si="135"/>
        <v>5</v>
      </c>
      <c r="AY45" s="284">
        <f t="shared" si="136"/>
        <v>5</v>
      </c>
      <c r="AZ45" s="283">
        <f t="shared" si="136"/>
        <v>5</v>
      </c>
      <c r="BA45" s="283">
        <f t="shared" si="136"/>
        <v>5</v>
      </c>
      <c r="BB45" s="283">
        <f t="shared" si="136"/>
        <v>5</v>
      </c>
      <c r="BC45" s="285">
        <f t="shared" si="136"/>
        <v>5</v>
      </c>
      <c r="BD45" s="284">
        <f t="shared" si="136"/>
        <v>5</v>
      </c>
      <c r="BE45" s="285">
        <f t="shared" si="136"/>
        <v>5</v>
      </c>
      <c r="BF45" s="284">
        <f t="shared" si="136"/>
        <v>5</v>
      </c>
      <c r="BG45" s="283">
        <f t="shared" si="136"/>
        <v>5</v>
      </c>
      <c r="BH45" s="283">
        <f t="shared" si="136"/>
        <v>5</v>
      </c>
      <c r="BI45" s="283">
        <f t="shared" si="137"/>
        <v>5</v>
      </c>
      <c r="BJ45" s="283">
        <f t="shared" si="137"/>
        <v>5</v>
      </c>
      <c r="BK45" s="283">
        <f t="shared" si="137"/>
        <v>5</v>
      </c>
      <c r="BL45" s="284">
        <f t="shared" si="137"/>
        <v>5</v>
      </c>
      <c r="BM45" s="287">
        <f>+AVERAGEIF($J$5:$J$138,$AM45,AK$5:AK$152)</f>
        <v>5</v>
      </c>
      <c r="BN45" s="74">
        <f t="shared" si="35"/>
        <v>4.833333333333333</v>
      </c>
      <c r="BO45" s="73">
        <f t="shared" si="36"/>
        <v>5</v>
      </c>
      <c r="BP45" s="73">
        <f t="shared" si="37"/>
        <v>5</v>
      </c>
      <c r="BQ45" s="73">
        <f t="shared" si="38"/>
        <v>5</v>
      </c>
      <c r="BR45" s="73">
        <f t="shared" si="39"/>
        <v>5</v>
      </c>
      <c r="BS45" s="73">
        <f t="shared" si="40"/>
        <v>5</v>
      </c>
      <c r="BT45" s="234">
        <f t="shared" si="41"/>
        <v>4.9722222222222223</v>
      </c>
      <c r="BU45" s="77">
        <f t="shared" si="4"/>
        <v>2</v>
      </c>
      <c r="BV45" s="54"/>
      <c r="BW45" s="74"/>
      <c r="BX45" s="73"/>
      <c r="BY45" s="73"/>
      <c r="BZ45" s="73"/>
      <c r="CA45" s="73"/>
      <c r="CB45" s="73"/>
      <c r="CC45" s="85"/>
      <c r="CD45" s="73"/>
      <c r="CE45" s="73"/>
      <c r="CF45" s="73"/>
      <c r="CG45" s="86"/>
      <c r="CH45" s="73"/>
      <c r="CI45" s="73"/>
      <c r="CJ45" s="73"/>
      <c r="CK45" s="73"/>
      <c r="CL45" s="73"/>
      <c r="CM45" s="73"/>
      <c r="CN45" s="73"/>
      <c r="CO45" s="85"/>
      <c r="CP45" s="86"/>
      <c r="CQ45" s="73"/>
      <c r="CR45" s="73"/>
      <c r="CS45" s="73"/>
      <c r="CT45" s="73"/>
      <c r="CU45" s="287"/>
      <c r="CV45" s="87">
        <f t="shared" si="9"/>
        <v>0</v>
      </c>
      <c r="CW45" s="60"/>
      <c r="CX45" s="74">
        <f t="shared" si="141"/>
        <v>5</v>
      </c>
      <c r="CY45" s="73">
        <f t="shared" si="141"/>
        <v>4.5</v>
      </c>
      <c r="CZ45" s="73">
        <f t="shared" si="141"/>
        <v>5</v>
      </c>
      <c r="DA45" s="73">
        <f t="shared" si="141"/>
        <v>5</v>
      </c>
      <c r="DB45" s="73">
        <f t="shared" si="142"/>
        <v>4.5</v>
      </c>
      <c r="DC45" s="73">
        <f t="shared" si="142"/>
        <v>5</v>
      </c>
      <c r="DD45" s="85">
        <f t="shared" si="142"/>
        <v>5</v>
      </c>
      <c r="DE45" s="73">
        <f t="shared" si="142"/>
        <v>5</v>
      </c>
      <c r="DF45" s="73">
        <f t="shared" si="142"/>
        <v>5</v>
      </c>
      <c r="DG45" s="73">
        <f t="shared" si="142"/>
        <v>5</v>
      </c>
      <c r="DH45" s="86">
        <f t="shared" si="142"/>
        <v>5</v>
      </c>
      <c r="DI45" s="73">
        <f t="shared" si="142"/>
        <v>5</v>
      </c>
      <c r="DJ45" s="73">
        <f t="shared" si="142"/>
        <v>5</v>
      </c>
      <c r="DK45" s="73">
        <f t="shared" si="142"/>
        <v>5</v>
      </c>
      <c r="DL45" s="73">
        <f t="shared" si="143"/>
        <v>5</v>
      </c>
      <c r="DM45" s="73">
        <f t="shared" si="143"/>
        <v>5</v>
      </c>
      <c r="DN45" s="73">
        <f t="shared" si="143"/>
        <v>5</v>
      </c>
      <c r="DO45" s="73">
        <f t="shared" si="143"/>
        <v>5</v>
      </c>
      <c r="DP45" s="85">
        <f t="shared" si="143"/>
        <v>5</v>
      </c>
      <c r="DQ45" s="86">
        <f t="shared" si="143"/>
        <v>5</v>
      </c>
      <c r="DR45" s="73">
        <f t="shared" si="143"/>
        <v>5</v>
      </c>
      <c r="DS45" s="73">
        <f t="shared" si="143"/>
        <v>5</v>
      </c>
      <c r="DT45" s="73">
        <f t="shared" si="143"/>
        <v>5</v>
      </c>
      <c r="DU45" s="73">
        <f t="shared" si="143"/>
        <v>5</v>
      </c>
      <c r="DV45" s="287">
        <f>+AVERAGEIFS(AK$5:AK$152,$J$5:$J$152,$AM45,$E$5:$E$152,"Home")</f>
        <v>5</v>
      </c>
      <c r="DW45" s="87">
        <f t="shared" si="10"/>
        <v>2</v>
      </c>
      <c r="DX45" s="51"/>
      <c r="DY45" s="292"/>
      <c r="DZ45" s="293">
        <f t="shared" si="44"/>
        <v>4.833333333333333</v>
      </c>
      <c r="EA45" s="292"/>
      <c r="EB45" s="293">
        <f t="shared" si="46"/>
        <v>5</v>
      </c>
      <c r="EC45" s="292"/>
      <c r="ED45" s="293">
        <f t="shared" si="48"/>
        <v>5</v>
      </c>
      <c r="EE45" s="292"/>
      <c r="EF45" s="293">
        <f t="shared" si="50"/>
        <v>5</v>
      </c>
      <c r="EG45" s="292"/>
      <c r="EH45" s="293">
        <f t="shared" si="52"/>
        <v>5</v>
      </c>
      <c r="EI45" s="292"/>
      <c r="EJ45" s="293">
        <f t="shared" si="54"/>
        <v>5</v>
      </c>
      <c r="EK45" s="292"/>
      <c r="EL45" s="294">
        <f t="shared" si="56"/>
        <v>4.9722222222222223</v>
      </c>
    </row>
    <row r="46" spans="2:142" ht="30" customHeight="1">
      <c r="B46" s="66">
        <v>43</v>
      </c>
      <c r="C46" s="159"/>
      <c r="D46" s="159"/>
      <c r="E46" s="159"/>
      <c r="F46" s="69"/>
      <c r="G46" s="69"/>
      <c r="H46" s="361"/>
      <c r="I46" s="355"/>
      <c r="J46" s="67"/>
      <c r="K46" s="68"/>
      <c r="L46" s="380"/>
      <c r="M46" s="381"/>
      <c r="N46" s="381"/>
      <c r="O46" s="381"/>
      <c r="P46" s="381"/>
      <c r="Q46" s="381"/>
      <c r="R46" s="380"/>
      <c r="S46" s="381"/>
      <c r="T46" s="381"/>
      <c r="U46" s="382"/>
      <c r="V46" s="380"/>
      <c r="W46" s="381"/>
      <c r="X46" s="381"/>
      <c r="Y46" s="381"/>
      <c r="Z46" s="382"/>
      <c r="AA46" s="380"/>
      <c r="AB46" s="382"/>
      <c r="AC46" s="380"/>
      <c r="AD46" s="381"/>
      <c r="AE46" s="381"/>
      <c r="AF46" s="381"/>
      <c r="AG46" s="381"/>
      <c r="AH46" s="381"/>
      <c r="AI46" s="380"/>
      <c r="AJ46" s="382" t="s">
        <v>95</v>
      </c>
      <c r="AK46" s="373"/>
      <c r="AL46" s="54"/>
      <c r="AM46" s="1"/>
      <c r="AN46" s="1"/>
      <c r="AO46" s="59"/>
      <c r="AP46" s="59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4"/>
      <c r="BO46" s="54"/>
      <c r="BP46" s="54"/>
      <c r="BQ46" s="54"/>
      <c r="BR46" s="54"/>
      <c r="BS46" s="54"/>
      <c r="BT46" s="54"/>
      <c r="BU46" s="288">
        <f>SUM(BU5:BU45)</f>
        <v>121</v>
      </c>
      <c r="BV46" s="54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4">
        <f>SUM(CV5:CV45)</f>
        <v>65</v>
      </c>
      <c r="CW46" s="60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4">
        <f>SUM(DW5:DW45)</f>
        <v>56</v>
      </c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</row>
    <row r="47" spans="2:142" ht="30" customHeight="1">
      <c r="B47" s="66">
        <v>44</v>
      </c>
      <c r="C47" s="159">
        <v>45944</v>
      </c>
      <c r="D47" s="159" t="s">
        <v>116</v>
      </c>
      <c r="E47" s="159" t="s">
        <v>127</v>
      </c>
      <c r="F47" s="69" t="s">
        <v>74</v>
      </c>
      <c r="G47" s="69" t="s">
        <v>17</v>
      </c>
      <c r="H47" s="361" t="s">
        <v>324</v>
      </c>
      <c r="I47" s="355" t="s">
        <v>79</v>
      </c>
      <c r="J47" s="67" t="s">
        <v>99</v>
      </c>
      <c r="K47" s="68" t="s">
        <v>105</v>
      </c>
      <c r="L47" s="380">
        <v>2</v>
      </c>
      <c r="M47" s="381"/>
      <c r="N47" s="381"/>
      <c r="O47" s="381"/>
      <c r="P47" s="381"/>
      <c r="Q47" s="381"/>
      <c r="R47" s="380">
        <v>3</v>
      </c>
      <c r="S47" s="381">
        <v>2</v>
      </c>
      <c r="T47" s="381">
        <v>1</v>
      </c>
      <c r="U47" s="382">
        <v>2</v>
      </c>
      <c r="V47" s="380"/>
      <c r="W47" s="381">
        <v>5</v>
      </c>
      <c r="X47" s="381">
        <v>5</v>
      </c>
      <c r="Y47" s="381"/>
      <c r="Z47" s="382">
        <v>5</v>
      </c>
      <c r="AA47" s="380"/>
      <c r="AB47" s="382"/>
      <c r="AC47" s="380">
        <v>3</v>
      </c>
      <c r="AD47" s="381">
        <v>2</v>
      </c>
      <c r="AE47" s="381">
        <v>3</v>
      </c>
      <c r="AF47" s="381"/>
      <c r="AG47" s="381">
        <v>1</v>
      </c>
      <c r="AH47" s="381">
        <v>4</v>
      </c>
      <c r="AI47" s="380">
        <v>3</v>
      </c>
      <c r="AJ47" s="382" t="s">
        <v>95</v>
      </c>
      <c r="AK47" s="373"/>
      <c r="AL47" s="54"/>
      <c r="AM47" s="1"/>
      <c r="AN47" s="1"/>
      <c r="AO47" s="59"/>
      <c r="AP47" s="59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8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60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</row>
    <row r="48" spans="2:142" ht="30" customHeight="1">
      <c r="B48" s="66">
        <v>45</v>
      </c>
      <c r="C48" s="159">
        <v>45945</v>
      </c>
      <c r="D48" s="159" t="s">
        <v>116</v>
      </c>
      <c r="E48" s="159" t="s">
        <v>127</v>
      </c>
      <c r="F48" s="69" t="s">
        <v>74</v>
      </c>
      <c r="G48" s="69" t="s">
        <v>18</v>
      </c>
      <c r="H48" s="361" t="s">
        <v>370</v>
      </c>
      <c r="I48" s="355" t="s">
        <v>80</v>
      </c>
      <c r="J48" s="67" t="s">
        <v>48</v>
      </c>
      <c r="K48" s="68" t="s">
        <v>433</v>
      </c>
      <c r="L48" s="380">
        <v>4</v>
      </c>
      <c r="M48" s="381">
        <v>5</v>
      </c>
      <c r="N48" s="381">
        <v>3</v>
      </c>
      <c r="O48" s="381">
        <v>4</v>
      </c>
      <c r="P48" s="381">
        <v>3</v>
      </c>
      <c r="Q48" s="381">
        <v>1</v>
      </c>
      <c r="R48" s="380">
        <v>5</v>
      </c>
      <c r="S48" s="381">
        <v>2</v>
      </c>
      <c r="T48" s="381">
        <v>3</v>
      </c>
      <c r="U48" s="382">
        <v>3</v>
      </c>
      <c r="V48" s="380">
        <v>5</v>
      </c>
      <c r="W48" s="381">
        <v>4</v>
      </c>
      <c r="X48" s="381">
        <v>4</v>
      </c>
      <c r="Y48" s="381">
        <v>5</v>
      </c>
      <c r="Z48" s="382">
        <v>4</v>
      </c>
      <c r="AA48" s="380">
        <v>3</v>
      </c>
      <c r="AB48" s="382">
        <v>4</v>
      </c>
      <c r="AC48" s="380">
        <v>5</v>
      </c>
      <c r="AD48" s="381">
        <v>5</v>
      </c>
      <c r="AE48" s="381">
        <v>2</v>
      </c>
      <c r="AF48" s="381">
        <v>1</v>
      </c>
      <c r="AG48" s="381">
        <v>1</v>
      </c>
      <c r="AH48" s="381"/>
      <c r="AI48" s="380">
        <v>4</v>
      </c>
      <c r="AJ48" s="382" t="s">
        <v>95</v>
      </c>
      <c r="AK48" s="373"/>
      <c r="AL48" s="54"/>
      <c r="AM48" s="1"/>
      <c r="AN48" s="1"/>
      <c r="AO48" s="59"/>
      <c r="AP48" s="59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8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60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</row>
    <row r="49" spans="2:142" ht="30" customHeight="1">
      <c r="B49" s="66">
        <v>46</v>
      </c>
      <c r="C49" s="159">
        <v>45945</v>
      </c>
      <c r="D49" s="159" t="s">
        <v>116</v>
      </c>
      <c r="E49" s="159" t="s">
        <v>128</v>
      </c>
      <c r="F49" s="69" t="s">
        <v>74</v>
      </c>
      <c r="G49" s="69" t="s">
        <v>18</v>
      </c>
      <c r="H49" s="361" t="s">
        <v>371</v>
      </c>
      <c r="I49" s="355" t="s">
        <v>80</v>
      </c>
      <c r="J49" s="67" t="s">
        <v>309</v>
      </c>
      <c r="K49" s="68" t="s">
        <v>421</v>
      </c>
      <c r="L49" s="380">
        <v>5</v>
      </c>
      <c r="M49" s="381">
        <v>5</v>
      </c>
      <c r="N49" s="381">
        <v>4</v>
      </c>
      <c r="O49" s="381">
        <v>5</v>
      </c>
      <c r="P49" s="381">
        <v>4</v>
      </c>
      <c r="Q49" s="381">
        <v>4</v>
      </c>
      <c r="R49" s="380">
        <v>4</v>
      </c>
      <c r="S49" s="381">
        <v>4</v>
      </c>
      <c r="T49" s="381">
        <v>4</v>
      </c>
      <c r="U49" s="382">
        <v>4</v>
      </c>
      <c r="V49" s="380">
        <v>5</v>
      </c>
      <c r="W49" s="381">
        <v>5</v>
      </c>
      <c r="X49" s="381">
        <v>5</v>
      </c>
      <c r="Y49" s="381">
        <v>5</v>
      </c>
      <c r="Z49" s="382">
        <v>5</v>
      </c>
      <c r="AA49" s="380">
        <v>5</v>
      </c>
      <c r="AB49" s="382">
        <v>5</v>
      </c>
      <c r="AC49" s="380">
        <v>5</v>
      </c>
      <c r="AD49" s="381">
        <v>5</v>
      </c>
      <c r="AE49" s="381">
        <v>5</v>
      </c>
      <c r="AF49" s="381">
        <v>5</v>
      </c>
      <c r="AG49" s="381">
        <v>5</v>
      </c>
      <c r="AH49" s="381">
        <v>5</v>
      </c>
      <c r="AI49" s="380">
        <v>5</v>
      </c>
      <c r="AJ49" s="382" t="s">
        <v>18</v>
      </c>
      <c r="AK49" s="373">
        <v>5</v>
      </c>
      <c r="AL49" s="54"/>
      <c r="AM49" s="54"/>
      <c r="AN49" s="54"/>
      <c r="AO49" s="59"/>
      <c r="AP49" s="59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8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60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</row>
    <row r="50" spans="2:142" ht="30" customHeight="1">
      <c r="B50" s="66">
        <v>47</v>
      </c>
      <c r="C50" s="159">
        <v>45945</v>
      </c>
      <c r="D50" s="159" t="s">
        <v>116</v>
      </c>
      <c r="E50" s="159" t="s">
        <v>127</v>
      </c>
      <c r="F50" s="69" t="s">
        <v>74</v>
      </c>
      <c r="G50" s="69" t="s">
        <v>18</v>
      </c>
      <c r="H50" s="361" t="s">
        <v>372</v>
      </c>
      <c r="I50" s="355" t="s">
        <v>80</v>
      </c>
      <c r="J50" s="67" t="s">
        <v>33</v>
      </c>
      <c r="K50" s="68" t="s">
        <v>308</v>
      </c>
      <c r="L50" s="380">
        <v>3</v>
      </c>
      <c r="M50" s="381">
        <v>4</v>
      </c>
      <c r="N50" s="381">
        <v>4</v>
      </c>
      <c r="O50" s="381">
        <v>2</v>
      </c>
      <c r="P50" s="381">
        <v>1</v>
      </c>
      <c r="Q50" s="381">
        <v>2</v>
      </c>
      <c r="R50" s="380">
        <v>5</v>
      </c>
      <c r="S50" s="381">
        <v>3</v>
      </c>
      <c r="T50" s="381">
        <v>4</v>
      </c>
      <c r="U50" s="382">
        <v>4</v>
      </c>
      <c r="V50" s="380">
        <v>3</v>
      </c>
      <c r="W50" s="381">
        <v>4</v>
      </c>
      <c r="X50" s="381">
        <v>4</v>
      </c>
      <c r="Y50" s="381">
        <v>4</v>
      </c>
      <c r="Z50" s="382">
        <v>3</v>
      </c>
      <c r="AA50" s="380">
        <v>4</v>
      </c>
      <c r="AB50" s="382">
        <v>4</v>
      </c>
      <c r="AC50" s="380">
        <v>4</v>
      </c>
      <c r="AD50" s="381">
        <v>4</v>
      </c>
      <c r="AE50" s="381">
        <v>4</v>
      </c>
      <c r="AF50" s="381">
        <v>4</v>
      </c>
      <c r="AG50" s="381">
        <v>3</v>
      </c>
      <c r="AH50" s="381">
        <v>4</v>
      </c>
      <c r="AI50" s="380">
        <v>3</v>
      </c>
      <c r="AJ50" s="382" t="s">
        <v>17</v>
      </c>
      <c r="AK50" s="373">
        <v>1</v>
      </c>
      <c r="AL50" s="54"/>
      <c r="AM50" s="54"/>
      <c r="AN50" s="54"/>
      <c r="AO50" s="59"/>
      <c r="AP50" s="59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357" t="s">
        <v>295</v>
      </c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4"/>
      <c r="CW50" s="60"/>
      <c r="CX50" s="357" t="s">
        <v>296</v>
      </c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4"/>
      <c r="DX50" s="51"/>
      <c r="DY50" s="357" t="s">
        <v>297</v>
      </c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357" t="s">
        <v>298</v>
      </c>
      <c r="EL50" s="357"/>
    </row>
    <row r="51" spans="2:142" ht="30" customHeight="1">
      <c r="B51" s="66">
        <v>48</v>
      </c>
      <c r="C51" s="159">
        <v>45946</v>
      </c>
      <c r="D51" s="159" t="s">
        <v>116</v>
      </c>
      <c r="E51" s="159" t="s">
        <v>128</v>
      </c>
      <c r="F51" s="69" t="s">
        <v>74</v>
      </c>
      <c r="G51" s="69" t="s">
        <v>18</v>
      </c>
      <c r="H51" s="361" t="s">
        <v>304</v>
      </c>
      <c r="I51" s="355" t="s">
        <v>80</v>
      </c>
      <c r="J51" s="67" t="s">
        <v>24</v>
      </c>
      <c r="K51" s="68" t="s">
        <v>158</v>
      </c>
      <c r="L51" s="380">
        <v>5</v>
      </c>
      <c r="M51" s="381">
        <v>3</v>
      </c>
      <c r="N51" s="381">
        <v>3</v>
      </c>
      <c r="O51" s="381">
        <v>3</v>
      </c>
      <c r="P51" s="381">
        <v>3</v>
      </c>
      <c r="Q51" s="381">
        <v>3</v>
      </c>
      <c r="R51" s="380">
        <v>4</v>
      </c>
      <c r="S51" s="381">
        <v>4</v>
      </c>
      <c r="T51" s="381">
        <v>4</v>
      </c>
      <c r="U51" s="382">
        <v>4</v>
      </c>
      <c r="V51" s="380">
        <v>5</v>
      </c>
      <c r="W51" s="381">
        <v>5</v>
      </c>
      <c r="X51" s="381">
        <v>5</v>
      </c>
      <c r="Y51" s="381">
        <v>5</v>
      </c>
      <c r="Z51" s="382">
        <v>5</v>
      </c>
      <c r="AA51" s="380">
        <v>5</v>
      </c>
      <c r="AB51" s="382">
        <v>4</v>
      </c>
      <c r="AC51" s="380">
        <v>5</v>
      </c>
      <c r="AD51" s="381">
        <v>5</v>
      </c>
      <c r="AE51" s="381">
        <v>4</v>
      </c>
      <c r="AF51" s="381">
        <v>4</v>
      </c>
      <c r="AG51" s="381">
        <v>3</v>
      </c>
      <c r="AH51" s="381">
        <v>5</v>
      </c>
      <c r="AI51" s="380">
        <v>5</v>
      </c>
      <c r="AJ51" s="382" t="s">
        <v>18</v>
      </c>
      <c r="AK51" s="373">
        <v>5</v>
      </c>
      <c r="AL51" s="54"/>
      <c r="AM51" s="54"/>
      <c r="AN51" s="54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4"/>
      <c r="BO51" s="54"/>
      <c r="BP51" s="54"/>
      <c r="BQ51" s="54"/>
      <c r="BR51" s="54"/>
      <c r="BS51" s="54"/>
      <c r="BT51" s="54"/>
      <c r="BU51" s="54"/>
      <c r="BV51" s="54"/>
      <c r="BW51" s="269">
        <f>AVERAGE(BW5:BW45)</f>
        <v>3.8702380952380953</v>
      </c>
      <c r="BX51" s="269">
        <f t="shared" ref="BX51:CU51" si="144">AVERAGE(BX5:BX45)</f>
        <v>3.459811165845649</v>
      </c>
      <c r="BY51" s="269">
        <f t="shared" si="144"/>
        <v>3.5328817733990148</v>
      </c>
      <c r="BZ51" s="269">
        <f t="shared" si="144"/>
        <v>3.3220443349753697</v>
      </c>
      <c r="CA51" s="269">
        <f t="shared" si="144"/>
        <v>3.2772988505747125</v>
      </c>
      <c r="CB51" s="269">
        <f t="shared" si="144"/>
        <v>3.018390804597701</v>
      </c>
      <c r="CC51" s="269">
        <f t="shared" si="144"/>
        <v>4.4445153061224492</v>
      </c>
      <c r="CD51" s="269">
        <f t="shared" si="144"/>
        <v>3.301146384479718</v>
      </c>
      <c r="CE51" s="269">
        <f t="shared" si="144"/>
        <v>3.6513605442176873</v>
      </c>
      <c r="CF51" s="269">
        <f t="shared" si="144"/>
        <v>3.5746173469387759</v>
      </c>
      <c r="CG51" s="269">
        <f t="shared" si="144"/>
        <v>3.9212643678160921</v>
      </c>
      <c r="CH51" s="269">
        <f t="shared" si="144"/>
        <v>3.9862068965517241</v>
      </c>
      <c r="CI51" s="269">
        <f t="shared" si="144"/>
        <v>4.2416666666666663</v>
      </c>
      <c r="CJ51" s="269">
        <f t="shared" si="144"/>
        <v>4.2678160919540229</v>
      </c>
      <c r="CK51" s="269">
        <f t="shared" si="144"/>
        <v>3.8678571428571429</v>
      </c>
      <c r="CL51" s="269">
        <f t="shared" si="144"/>
        <v>4.1511494252873566</v>
      </c>
      <c r="CM51" s="269">
        <f t="shared" si="144"/>
        <v>3.9068965517241376</v>
      </c>
      <c r="CN51" s="269">
        <f t="shared" si="144"/>
        <v>4.2043103448275865</v>
      </c>
      <c r="CO51" s="269">
        <f t="shared" si="144"/>
        <v>3.9787356321839078</v>
      </c>
      <c r="CP51" s="269">
        <f t="shared" si="144"/>
        <v>3.6152298850574711</v>
      </c>
      <c r="CQ51" s="269">
        <f t="shared" si="144"/>
        <v>4.3310344827586205</v>
      </c>
      <c r="CR51" s="269">
        <f t="shared" si="144"/>
        <v>3.6425595238095241</v>
      </c>
      <c r="CS51" s="269">
        <f t="shared" si="144"/>
        <v>4.4774691358024699</v>
      </c>
      <c r="CT51" s="269">
        <f t="shared" si="144"/>
        <v>3.8456896551724138</v>
      </c>
      <c r="CU51" s="269">
        <f t="shared" si="144"/>
        <v>4.1071428571428577</v>
      </c>
      <c r="CV51" s="54"/>
      <c r="CW51" s="60"/>
      <c r="CX51" s="269">
        <f>AVERAGE(CX5:CX45)</f>
        <v>3.9858974358974359</v>
      </c>
      <c r="CY51" s="269">
        <f t="shared" ref="CY51:DV51" si="145">AVERAGE(CY5:CY45)</f>
        <v>3.7913333333333337</v>
      </c>
      <c r="CZ51" s="269">
        <f t="shared" si="145"/>
        <v>3.6589743589743593</v>
      </c>
      <c r="DA51" s="269">
        <f t="shared" si="145"/>
        <v>3.3788461538461543</v>
      </c>
      <c r="DB51" s="269">
        <f t="shared" si="145"/>
        <v>3.0543209876543211</v>
      </c>
      <c r="DC51" s="269">
        <f t="shared" si="145"/>
        <v>2.8283950617283953</v>
      </c>
      <c r="DD51" s="269">
        <f t="shared" si="145"/>
        <v>4.1987654320987655</v>
      </c>
      <c r="DE51" s="269">
        <f t="shared" si="145"/>
        <v>3.4750000000000005</v>
      </c>
      <c r="DF51" s="269">
        <f t="shared" si="145"/>
        <v>3.4753086419753085</v>
      </c>
      <c r="DG51" s="269">
        <f t="shared" si="145"/>
        <v>3.5783950617283953</v>
      </c>
      <c r="DH51" s="269">
        <f t="shared" si="145"/>
        <v>4.5846153846153843</v>
      </c>
      <c r="DI51" s="269">
        <f t="shared" si="145"/>
        <v>4.5599999999999996</v>
      </c>
      <c r="DJ51" s="269">
        <f t="shared" si="145"/>
        <v>4.5141025641025641</v>
      </c>
      <c r="DK51" s="269">
        <f t="shared" si="145"/>
        <v>4.3446666666666669</v>
      </c>
      <c r="DL51" s="269">
        <f t="shared" si="145"/>
        <v>3.7301282051282052</v>
      </c>
      <c r="DM51" s="269">
        <f t="shared" si="145"/>
        <v>4.0679487179487177</v>
      </c>
      <c r="DN51" s="269">
        <f t="shared" si="145"/>
        <v>4.0339999999999998</v>
      </c>
      <c r="DO51" s="269">
        <f t="shared" si="145"/>
        <v>4.3753086419753089</v>
      </c>
      <c r="DP51" s="269">
        <f t="shared" si="145"/>
        <v>4.1993827160493833</v>
      </c>
      <c r="DQ51" s="269">
        <f t="shared" si="145"/>
        <v>3.5806666666666667</v>
      </c>
      <c r="DR51" s="269">
        <f t="shared" si="145"/>
        <v>4.2987654320987652</v>
      </c>
      <c r="DS51" s="269">
        <f t="shared" si="145"/>
        <v>3.4685897435897441</v>
      </c>
      <c r="DT51" s="269">
        <f t="shared" si="145"/>
        <v>4.4506666666666668</v>
      </c>
      <c r="DU51" s="269">
        <f t="shared" si="145"/>
        <v>3.8709876543209876</v>
      </c>
      <c r="DV51" s="269">
        <f t="shared" si="145"/>
        <v>4.5280000000000005</v>
      </c>
      <c r="DW51" s="54"/>
      <c r="DX51" s="51"/>
      <c r="DY51" s="269">
        <f>AVERAGE(DY5:DY45)</f>
        <v>3.4134441707717573</v>
      </c>
      <c r="DZ51" s="269">
        <f t="shared" ref="DZ51:EJ51" si="146">AVERAGE(DZ5:DZ45)</f>
        <v>3.4335390946502056</v>
      </c>
      <c r="EA51" s="269">
        <f t="shared" si="146"/>
        <v>3.7461734693877551</v>
      </c>
      <c r="EB51" s="269">
        <f t="shared" si="146"/>
        <v>3.6589506172839501</v>
      </c>
      <c r="EC51" s="269">
        <f t="shared" si="146"/>
        <v>4.0613218390804597</v>
      </c>
      <c r="ED51" s="269">
        <f t="shared" si="146"/>
        <v>4.3378205128205121</v>
      </c>
      <c r="EE51" s="269">
        <f t="shared" si="146"/>
        <v>4.0290229885057469</v>
      </c>
      <c r="EF51" s="269">
        <f t="shared" si="146"/>
        <v>4.0310897435897433</v>
      </c>
      <c r="EG51" s="269">
        <f t="shared" si="146"/>
        <v>4.0404214559386968</v>
      </c>
      <c r="EH51" s="269">
        <f t="shared" si="146"/>
        <v>4.0484567901234572</v>
      </c>
      <c r="EI51" s="269">
        <f t="shared" si="146"/>
        <v>3.8456896551724138</v>
      </c>
      <c r="EJ51" s="269">
        <f t="shared" si="146"/>
        <v>3.8709876543209876</v>
      </c>
      <c r="EK51" s="358" t="s">
        <v>299</v>
      </c>
      <c r="EL51" s="358" t="s">
        <v>300</v>
      </c>
    </row>
    <row r="52" spans="2:142" ht="30" customHeight="1">
      <c r="B52" s="66">
        <v>49</v>
      </c>
      <c r="C52" s="159">
        <v>45946</v>
      </c>
      <c r="D52" s="159" t="s">
        <v>116</v>
      </c>
      <c r="E52" s="159" t="s">
        <v>128</v>
      </c>
      <c r="F52" s="69" t="s">
        <v>74</v>
      </c>
      <c r="G52" s="69" t="s">
        <v>17</v>
      </c>
      <c r="H52" s="361" t="s">
        <v>304</v>
      </c>
      <c r="I52" s="69" t="s">
        <v>79</v>
      </c>
      <c r="J52" s="67" t="s">
        <v>32</v>
      </c>
      <c r="K52" s="68" t="s">
        <v>161</v>
      </c>
      <c r="L52" s="380">
        <v>2</v>
      </c>
      <c r="M52" s="381">
        <v>2</v>
      </c>
      <c r="N52" s="381">
        <v>2</v>
      </c>
      <c r="O52" s="381">
        <v>2</v>
      </c>
      <c r="P52" s="381">
        <v>2</v>
      </c>
      <c r="Q52" s="381">
        <v>1</v>
      </c>
      <c r="R52" s="380">
        <v>3</v>
      </c>
      <c r="S52" s="381"/>
      <c r="T52" s="381">
        <v>2</v>
      </c>
      <c r="U52" s="382">
        <v>2</v>
      </c>
      <c r="V52" s="380">
        <v>3</v>
      </c>
      <c r="W52" s="381">
        <v>2</v>
      </c>
      <c r="X52" s="381">
        <v>5</v>
      </c>
      <c r="Y52" s="381">
        <v>5</v>
      </c>
      <c r="Z52" s="382">
        <v>3</v>
      </c>
      <c r="AA52" s="380">
        <v>5</v>
      </c>
      <c r="AB52" s="382"/>
      <c r="AC52" s="380">
        <v>5</v>
      </c>
      <c r="AD52" s="381">
        <v>1</v>
      </c>
      <c r="AE52" s="381">
        <v>1</v>
      </c>
      <c r="AF52" s="381"/>
      <c r="AG52" s="381"/>
      <c r="AH52" s="381">
        <v>5</v>
      </c>
      <c r="AI52" s="380">
        <v>3</v>
      </c>
      <c r="AJ52" s="382" t="s">
        <v>18</v>
      </c>
      <c r="AK52" s="373">
        <v>5</v>
      </c>
      <c r="AL52" s="54"/>
      <c r="AM52" s="54"/>
      <c r="AN52" s="54"/>
      <c r="AO52" s="59"/>
      <c r="AP52" s="59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8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60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269">
        <f>AVERAGE(EK5:EK45)</f>
        <v>3.8632181627440247</v>
      </c>
      <c r="EL52" s="269">
        <f>AVERAGE(EL5:EL45)</f>
        <v>3.8652091906721533</v>
      </c>
    </row>
    <row r="53" spans="2:142" ht="30" customHeight="1">
      <c r="B53" s="66">
        <v>50</v>
      </c>
      <c r="C53" s="159">
        <v>45946</v>
      </c>
      <c r="D53" s="159" t="s">
        <v>116</v>
      </c>
      <c r="E53" s="159" t="s">
        <v>128</v>
      </c>
      <c r="F53" s="69" t="s">
        <v>49</v>
      </c>
      <c r="G53" s="69" t="s">
        <v>17</v>
      </c>
      <c r="H53" s="361"/>
      <c r="I53" s="355" t="s">
        <v>80</v>
      </c>
      <c r="J53" s="67" t="s">
        <v>45</v>
      </c>
      <c r="K53" s="68" t="s">
        <v>429</v>
      </c>
      <c r="L53" s="380">
        <v>4</v>
      </c>
      <c r="M53" s="381">
        <v>3</v>
      </c>
      <c r="N53" s="381">
        <v>3</v>
      </c>
      <c r="O53" s="381">
        <v>4</v>
      </c>
      <c r="P53" s="381">
        <v>4</v>
      </c>
      <c r="Q53" s="381">
        <v>4</v>
      </c>
      <c r="R53" s="380">
        <v>3</v>
      </c>
      <c r="S53" s="381">
        <v>4</v>
      </c>
      <c r="T53" s="381">
        <v>2</v>
      </c>
      <c r="U53" s="382">
        <v>2</v>
      </c>
      <c r="V53" s="380">
        <v>4</v>
      </c>
      <c r="W53" s="381">
        <v>5</v>
      </c>
      <c r="X53" s="381">
        <v>5</v>
      </c>
      <c r="Y53" s="381">
        <v>5</v>
      </c>
      <c r="Z53" s="382">
        <v>4</v>
      </c>
      <c r="AA53" s="380">
        <v>3</v>
      </c>
      <c r="AB53" s="382">
        <v>3</v>
      </c>
      <c r="AC53" s="380">
        <v>4</v>
      </c>
      <c r="AD53" s="381">
        <v>3</v>
      </c>
      <c r="AE53" s="381">
        <v>3</v>
      </c>
      <c r="AF53" s="381">
        <v>4</v>
      </c>
      <c r="AG53" s="381">
        <v>3</v>
      </c>
      <c r="AH53" s="381">
        <v>4</v>
      </c>
      <c r="AI53" s="380">
        <v>4</v>
      </c>
      <c r="AJ53" s="382" t="s">
        <v>17</v>
      </c>
      <c r="AK53" s="373">
        <v>1</v>
      </c>
      <c r="AL53" s="54"/>
      <c r="AM53" s="54"/>
      <c r="AN53" s="54"/>
      <c r="AO53" s="59"/>
      <c r="AP53" s="59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8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60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</row>
    <row r="54" spans="2:142" ht="30" customHeight="1">
      <c r="B54" s="66">
        <v>51</v>
      </c>
      <c r="C54" s="159">
        <v>45948</v>
      </c>
      <c r="D54" s="159" t="s">
        <v>116</v>
      </c>
      <c r="E54" s="159" t="s">
        <v>127</v>
      </c>
      <c r="F54" s="69" t="s">
        <v>74</v>
      </c>
      <c r="G54" s="69" t="s">
        <v>18</v>
      </c>
      <c r="H54" s="361" t="s">
        <v>66</v>
      </c>
      <c r="I54" s="355" t="s">
        <v>80</v>
      </c>
      <c r="J54" s="67" t="s">
        <v>85</v>
      </c>
      <c r="K54" s="68" t="s">
        <v>422</v>
      </c>
      <c r="L54" s="380">
        <v>4</v>
      </c>
      <c r="M54" s="381">
        <v>3</v>
      </c>
      <c r="N54" s="381">
        <v>3</v>
      </c>
      <c r="O54" s="381">
        <v>3</v>
      </c>
      <c r="P54" s="381">
        <v>2</v>
      </c>
      <c r="Q54" s="381">
        <v>1</v>
      </c>
      <c r="R54" s="380">
        <v>4</v>
      </c>
      <c r="S54" s="381"/>
      <c r="T54" s="381">
        <v>4</v>
      </c>
      <c r="U54" s="382"/>
      <c r="V54" s="380">
        <v>4</v>
      </c>
      <c r="W54" s="381">
        <v>3</v>
      </c>
      <c r="X54" s="381">
        <v>3</v>
      </c>
      <c r="Y54" s="381">
        <v>4</v>
      </c>
      <c r="Z54" s="382">
        <v>4</v>
      </c>
      <c r="AA54" s="380">
        <v>4</v>
      </c>
      <c r="AB54" s="382">
        <v>4</v>
      </c>
      <c r="AC54" s="380"/>
      <c r="AD54" s="381">
        <v>2</v>
      </c>
      <c r="AE54" s="381">
        <v>3</v>
      </c>
      <c r="AF54" s="381">
        <v>2</v>
      </c>
      <c r="AG54" s="381">
        <v>3</v>
      </c>
      <c r="AH54" s="381">
        <v>4</v>
      </c>
      <c r="AI54" s="380">
        <v>3</v>
      </c>
      <c r="AJ54" s="382" t="s">
        <v>95</v>
      </c>
      <c r="AK54" s="373"/>
      <c r="AL54" s="54"/>
      <c r="AM54" s="54"/>
      <c r="AN54" s="54"/>
      <c r="AO54" s="59"/>
      <c r="AP54" s="59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8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60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</row>
    <row r="55" spans="2:142" ht="30" customHeight="1">
      <c r="B55" s="66">
        <v>52</v>
      </c>
      <c r="C55" s="159">
        <v>45950</v>
      </c>
      <c r="D55" s="159" t="s">
        <v>116</v>
      </c>
      <c r="E55" s="159" t="s">
        <v>127</v>
      </c>
      <c r="F55" s="69" t="s">
        <v>441</v>
      </c>
      <c r="G55" s="69" t="s">
        <v>18</v>
      </c>
      <c r="H55" s="361" t="s">
        <v>373</v>
      </c>
      <c r="I55" s="355" t="s">
        <v>80</v>
      </c>
      <c r="J55" s="67" t="s">
        <v>40</v>
      </c>
      <c r="K55" s="68" t="s">
        <v>424</v>
      </c>
      <c r="L55" s="380">
        <v>4</v>
      </c>
      <c r="M55" s="381">
        <v>4</v>
      </c>
      <c r="N55" s="381">
        <v>4</v>
      </c>
      <c r="O55" s="381">
        <v>4</v>
      </c>
      <c r="P55" s="381"/>
      <c r="Q55" s="381">
        <v>4</v>
      </c>
      <c r="R55" s="380">
        <v>4</v>
      </c>
      <c r="S55" s="381">
        <v>4</v>
      </c>
      <c r="T55" s="381">
        <v>4</v>
      </c>
      <c r="U55" s="382">
        <v>4</v>
      </c>
      <c r="V55" s="380">
        <v>5</v>
      </c>
      <c r="W55" s="381">
        <v>5</v>
      </c>
      <c r="X55" s="381">
        <v>5</v>
      </c>
      <c r="Y55" s="381">
        <v>5</v>
      </c>
      <c r="Z55" s="382">
        <v>5</v>
      </c>
      <c r="AA55" s="380">
        <v>4</v>
      </c>
      <c r="AB55" s="382">
        <v>5</v>
      </c>
      <c r="AC55" s="380">
        <v>5</v>
      </c>
      <c r="AD55" s="381">
        <v>5</v>
      </c>
      <c r="AE55" s="381">
        <v>4</v>
      </c>
      <c r="AF55" s="381">
        <v>5</v>
      </c>
      <c r="AG55" s="381">
        <v>4</v>
      </c>
      <c r="AH55" s="381">
        <v>5</v>
      </c>
      <c r="AI55" s="380">
        <v>5</v>
      </c>
      <c r="AJ55" s="382" t="s">
        <v>18</v>
      </c>
      <c r="AK55" s="373">
        <v>5</v>
      </c>
      <c r="AL55" s="54"/>
      <c r="AM55" s="54"/>
      <c r="AN55" s="54"/>
      <c r="AO55" s="59"/>
      <c r="AP55" s="59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8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60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</row>
    <row r="56" spans="2:142" ht="30" customHeight="1">
      <c r="B56" s="66">
        <v>53</v>
      </c>
      <c r="C56" s="159">
        <v>45950</v>
      </c>
      <c r="D56" s="159" t="s">
        <v>116</v>
      </c>
      <c r="E56" s="159" t="s">
        <v>128</v>
      </c>
      <c r="F56" s="69" t="s">
        <v>74</v>
      </c>
      <c r="G56" s="69" t="s">
        <v>17</v>
      </c>
      <c r="H56" s="361" t="s">
        <v>78</v>
      </c>
      <c r="I56" s="355" t="s">
        <v>79</v>
      </c>
      <c r="J56" s="67" t="s">
        <v>165</v>
      </c>
      <c r="K56" s="68" t="s">
        <v>425</v>
      </c>
      <c r="L56" s="380">
        <v>3</v>
      </c>
      <c r="M56" s="381">
        <v>3</v>
      </c>
      <c r="N56" s="381">
        <v>4</v>
      </c>
      <c r="O56" s="381">
        <v>4</v>
      </c>
      <c r="P56" s="381">
        <v>4</v>
      </c>
      <c r="Q56" s="381"/>
      <c r="R56" s="380">
        <v>5</v>
      </c>
      <c r="S56" s="381">
        <v>3</v>
      </c>
      <c r="T56" s="381"/>
      <c r="U56" s="382">
        <v>5</v>
      </c>
      <c r="V56" s="380">
        <v>5</v>
      </c>
      <c r="W56" s="381">
        <v>5</v>
      </c>
      <c r="X56" s="381">
        <v>5</v>
      </c>
      <c r="Y56" s="381">
        <v>5</v>
      </c>
      <c r="Z56" s="382">
        <v>5</v>
      </c>
      <c r="AA56" s="380"/>
      <c r="AB56" s="382"/>
      <c r="AC56" s="380"/>
      <c r="AD56" s="381">
        <v>4</v>
      </c>
      <c r="AE56" s="381">
        <v>4</v>
      </c>
      <c r="AF56" s="381">
        <v>5</v>
      </c>
      <c r="AG56" s="381"/>
      <c r="AH56" s="381"/>
      <c r="AI56" s="380">
        <v>4</v>
      </c>
      <c r="AJ56" s="382" t="s">
        <v>95</v>
      </c>
      <c r="AK56" s="373"/>
      <c r="AL56" s="54"/>
      <c r="AM56" s="54"/>
      <c r="AN56" s="54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8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60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</row>
    <row r="57" spans="2:142" ht="30" customHeight="1">
      <c r="B57" s="66">
        <v>54</v>
      </c>
      <c r="C57" s="159">
        <v>45950</v>
      </c>
      <c r="D57" s="159" t="s">
        <v>116</v>
      </c>
      <c r="E57" s="159" t="s">
        <v>128</v>
      </c>
      <c r="F57" s="69" t="s">
        <v>75</v>
      </c>
      <c r="G57" s="69" t="s">
        <v>17</v>
      </c>
      <c r="H57" s="361" t="s">
        <v>326</v>
      </c>
      <c r="I57" s="355" t="s">
        <v>79</v>
      </c>
      <c r="J57" s="67" t="s">
        <v>313</v>
      </c>
      <c r="K57" s="68" t="s">
        <v>314</v>
      </c>
      <c r="L57" s="380">
        <v>5</v>
      </c>
      <c r="M57" s="381">
        <v>5</v>
      </c>
      <c r="N57" s="381">
        <v>5</v>
      </c>
      <c r="O57" s="381">
        <v>5</v>
      </c>
      <c r="P57" s="381"/>
      <c r="Q57" s="381"/>
      <c r="R57" s="380">
        <v>5</v>
      </c>
      <c r="S57" s="381">
        <v>5</v>
      </c>
      <c r="T57" s="381">
        <v>5</v>
      </c>
      <c r="U57" s="382">
        <v>5</v>
      </c>
      <c r="V57" s="380">
        <v>5</v>
      </c>
      <c r="W57" s="381">
        <v>5</v>
      </c>
      <c r="X57" s="381">
        <v>5</v>
      </c>
      <c r="Y57" s="381">
        <v>5</v>
      </c>
      <c r="Z57" s="382">
        <v>5</v>
      </c>
      <c r="AA57" s="380">
        <v>5</v>
      </c>
      <c r="AB57" s="382">
        <v>5</v>
      </c>
      <c r="AC57" s="380">
        <v>5</v>
      </c>
      <c r="AD57" s="381">
        <v>5</v>
      </c>
      <c r="AE57" s="381">
        <v>5</v>
      </c>
      <c r="AF57" s="381">
        <v>5</v>
      </c>
      <c r="AG57" s="381"/>
      <c r="AH57" s="381">
        <v>5</v>
      </c>
      <c r="AI57" s="380">
        <v>5</v>
      </c>
      <c r="AJ57" s="382" t="s">
        <v>18</v>
      </c>
      <c r="AK57" s="373">
        <v>5</v>
      </c>
      <c r="AL57" s="54"/>
      <c r="AM57" s="54"/>
      <c r="AN57" s="54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8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60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</row>
    <row r="58" spans="2:142" ht="30" customHeight="1">
      <c r="B58" s="66">
        <v>56</v>
      </c>
      <c r="C58" s="159">
        <v>45951</v>
      </c>
      <c r="D58" s="159" t="s">
        <v>116</v>
      </c>
      <c r="E58" s="159" t="s">
        <v>128</v>
      </c>
      <c r="F58" s="69" t="s">
        <v>75</v>
      </c>
      <c r="G58" s="69" t="s">
        <v>17</v>
      </c>
      <c r="H58" s="361" t="s">
        <v>326</v>
      </c>
      <c r="I58" s="355" t="s">
        <v>79</v>
      </c>
      <c r="J58" s="67" t="s">
        <v>165</v>
      </c>
      <c r="K58" s="68" t="s">
        <v>425</v>
      </c>
      <c r="L58" s="380">
        <v>5</v>
      </c>
      <c r="M58" s="381">
        <v>5</v>
      </c>
      <c r="N58" s="381">
        <v>5</v>
      </c>
      <c r="O58" s="381">
        <v>2</v>
      </c>
      <c r="P58" s="381">
        <v>2</v>
      </c>
      <c r="Q58" s="381">
        <v>3</v>
      </c>
      <c r="R58" s="380">
        <v>5</v>
      </c>
      <c r="S58" s="381">
        <v>5</v>
      </c>
      <c r="T58" s="381">
        <v>5</v>
      </c>
      <c r="U58" s="382">
        <v>5</v>
      </c>
      <c r="V58" s="380">
        <v>5</v>
      </c>
      <c r="W58" s="381">
        <v>5</v>
      </c>
      <c r="X58" s="381">
        <v>5</v>
      </c>
      <c r="Y58" s="381">
        <v>5</v>
      </c>
      <c r="Z58" s="382">
        <v>5</v>
      </c>
      <c r="AA58" s="380">
        <v>5</v>
      </c>
      <c r="AB58" s="382">
        <v>5</v>
      </c>
      <c r="AC58" s="380">
        <v>5</v>
      </c>
      <c r="AD58" s="381">
        <v>5</v>
      </c>
      <c r="AE58" s="381">
        <v>3</v>
      </c>
      <c r="AF58" s="381">
        <v>5</v>
      </c>
      <c r="AG58" s="381">
        <v>5</v>
      </c>
      <c r="AH58" s="381">
        <v>5</v>
      </c>
      <c r="AI58" s="380">
        <v>5</v>
      </c>
      <c r="AJ58" s="382" t="s">
        <v>18</v>
      </c>
      <c r="AK58" s="373">
        <v>5</v>
      </c>
      <c r="AL58" s="54"/>
      <c r="AM58" s="54"/>
      <c r="AN58" s="54"/>
      <c r="AO58" s="59"/>
      <c r="AP58" s="59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8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60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</row>
    <row r="59" spans="2:142" ht="30" customHeight="1">
      <c r="B59" s="66">
        <v>57</v>
      </c>
      <c r="C59" s="159">
        <v>45952</v>
      </c>
      <c r="D59" s="159" t="s">
        <v>116</v>
      </c>
      <c r="E59" s="159" t="s">
        <v>128</v>
      </c>
      <c r="F59" s="69" t="s">
        <v>75</v>
      </c>
      <c r="G59" s="69" t="s">
        <v>17</v>
      </c>
      <c r="H59" s="361" t="s">
        <v>374</v>
      </c>
      <c r="I59" s="355" t="s">
        <v>79</v>
      </c>
      <c r="J59" s="67" t="s">
        <v>37</v>
      </c>
      <c r="K59" s="68" t="s">
        <v>434</v>
      </c>
      <c r="L59" s="380">
        <v>4</v>
      </c>
      <c r="M59" s="381">
        <v>3</v>
      </c>
      <c r="N59" s="381">
        <v>3</v>
      </c>
      <c r="O59" s="381">
        <v>4</v>
      </c>
      <c r="P59" s="381">
        <v>4</v>
      </c>
      <c r="Q59" s="381">
        <v>4</v>
      </c>
      <c r="R59" s="380">
        <v>4</v>
      </c>
      <c r="S59" s="381">
        <v>2</v>
      </c>
      <c r="T59" s="381">
        <v>3</v>
      </c>
      <c r="U59" s="382">
        <v>2</v>
      </c>
      <c r="V59" s="380">
        <v>2</v>
      </c>
      <c r="W59" s="381">
        <v>2</v>
      </c>
      <c r="X59" s="381">
        <v>2</v>
      </c>
      <c r="Y59" s="381">
        <v>2</v>
      </c>
      <c r="Z59" s="382">
        <v>1</v>
      </c>
      <c r="AA59" s="380">
        <v>1</v>
      </c>
      <c r="AB59" s="382">
        <v>1</v>
      </c>
      <c r="AC59" s="380">
        <v>3</v>
      </c>
      <c r="AD59" s="381">
        <v>2</v>
      </c>
      <c r="AE59" s="381">
        <v>2</v>
      </c>
      <c r="AF59" s="381">
        <v>5</v>
      </c>
      <c r="AG59" s="381">
        <v>4</v>
      </c>
      <c r="AH59" s="381">
        <v>3</v>
      </c>
      <c r="AI59" s="380">
        <v>3</v>
      </c>
      <c r="AJ59" s="382" t="s">
        <v>18</v>
      </c>
      <c r="AK59" s="373">
        <v>5</v>
      </c>
      <c r="AL59" s="54"/>
      <c r="AM59" s="54"/>
      <c r="AN59" s="54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8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60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</row>
    <row r="60" spans="2:142" ht="30" customHeight="1">
      <c r="B60" s="66">
        <v>58</v>
      </c>
      <c r="C60" s="159"/>
      <c r="D60" s="159"/>
      <c r="E60" s="159"/>
      <c r="F60" s="69"/>
      <c r="G60" s="69"/>
      <c r="H60" s="361"/>
      <c r="I60" s="355"/>
      <c r="J60" s="67"/>
      <c r="K60" s="68"/>
      <c r="L60" s="380"/>
      <c r="M60" s="381"/>
      <c r="N60" s="381"/>
      <c r="O60" s="381"/>
      <c r="P60" s="381"/>
      <c r="Q60" s="381"/>
      <c r="R60" s="380"/>
      <c r="S60" s="381"/>
      <c r="T60" s="381"/>
      <c r="U60" s="382"/>
      <c r="V60" s="380"/>
      <c r="W60" s="381"/>
      <c r="X60" s="381"/>
      <c r="Y60" s="381"/>
      <c r="Z60" s="382"/>
      <c r="AA60" s="380"/>
      <c r="AB60" s="382"/>
      <c r="AC60" s="380"/>
      <c r="AD60" s="381"/>
      <c r="AE60" s="381"/>
      <c r="AF60" s="381"/>
      <c r="AG60" s="381"/>
      <c r="AH60" s="381"/>
      <c r="AI60" s="380"/>
      <c r="AJ60" s="382" t="s">
        <v>95</v>
      </c>
      <c r="AK60" s="373"/>
      <c r="AL60" s="54"/>
      <c r="AM60" s="54"/>
      <c r="AN60" s="54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8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60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</row>
    <row r="61" spans="2:142" ht="30" customHeight="1">
      <c r="B61" s="66">
        <v>59</v>
      </c>
      <c r="C61" s="159">
        <v>45954</v>
      </c>
      <c r="D61" s="159" t="s">
        <v>116</v>
      </c>
      <c r="E61" s="159" t="s">
        <v>128</v>
      </c>
      <c r="F61" s="69" t="s">
        <v>97</v>
      </c>
      <c r="G61" s="69" t="s">
        <v>17</v>
      </c>
      <c r="H61" s="361" t="s">
        <v>375</v>
      </c>
      <c r="I61" s="355" t="s">
        <v>80</v>
      </c>
      <c r="J61" s="67" t="s">
        <v>35</v>
      </c>
      <c r="K61" s="68" t="s">
        <v>427</v>
      </c>
      <c r="L61" s="380">
        <v>5</v>
      </c>
      <c r="M61" s="381">
        <v>5</v>
      </c>
      <c r="N61" s="381">
        <v>5</v>
      </c>
      <c r="O61" s="381"/>
      <c r="P61" s="381"/>
      <c r="Q61" s="381"/>
      <c r="R61" s="380">
        <v>5</v>
      </c>
      <c r="S61" s="381"/>
      <c r="T61" s="381">
        <v>5</v>
      </c>
      <c r="U61" s="382">
        <v>5</v>
      </c>
      <c r="V61" s="380">
        <v>5</v>
      </c>
      <c r="W61" s="381">
        <v>5</v>
      </c>
      <c r="X61" s="381">
        <v>5</v>
      </c>
      <c r="Y61" s="381">
        <v>5</v>
      </c>
      <c r="Z61" s="382">
        <v>5</v>
      </c>
      <c r="AA61" s="380">
        <v>5</v>
      </c>
      <c r="AB61" s="382">
        <v>5</v>
      </c>
      <c r="AC61" s="380">
        <v>5</v>
      </c>
      <c r="AD61" s="381">
        <v>5</v>
      </c>
      <c r="AE61" s="381">
        <v>5</v>
      </c>
      <c r="AF61" s="381">
        <v>5</v>
      </c>
      <c r="AG61" s="381">
        <v>5</v>
      </c>
      <c r="AH61" s="381">
        <v>5</v>
      </c>
      <c r="AI61" s="380">
        <v>5</v>
      </c>
      <c r="AJ61" s="382" t="s">
        <v>18</v>
      </c>
      <c r="AK61" s="373">
        <v>5</v>
      </c>
      <c r="AL61" s="54"/>
      <c r="AM61" s="54"/>
      <c r="AN61" s="54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8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60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</row>
    <row r="62" spans="2:142" ht="30" customHeight="1">
      <c r="B62" s="66">
        <v>60</v>
      </c>
      <c r="C62" s="159">
        <v>45954</v>
      </c>
      <c r="D62" s="159" t="s">
        <v>116</v>
      </c>
      <c r="E62" s="159" t="s">
        <v>127</v>
      </c>
      <c r="F62" s="69" t="s">
        <v>312</v>
      </c>
      <c r="G62" s="69" t="s">
        <v>17</v>
      </c>
      <c r="H62" s="361" t="s">
        <v>376</v>
      </c>
      <c r="I62" s="355" t="s">
        <v>80</v>
      </c>
      <c r="J62" s="67" t="s">
        <v>81</v>
      </c>
      <c r="K62" s="68" t="s">
        <v>162</v>
      </c>
      <c r="L62" s="380">
        <v>4</v>
      </c>
      <c r="M62" s="381">
        <v>4</v>
      </c>
      <c r="N62" s="381"/>
      <c r="O62" s="381">
        <v>4</v>
      </c>
      <c r="P62" s="381">
        <v>4</v>
      </c>
      <c r="Q62" s="381">
        <v>4</v>
      </c>
      <c r="R62" s="380">
        <v>5</v>
      </c>
      <c r="S62" s="381">
        <v>5</v>
      </c>
      <c r="T62" s="381">
        <v>5</v>
      </c>
      <c r="U62" s="382">
        <v>5</v>
      </c>
      <c r="V62" s="380">
        <v>5</v>
      </c>
      <c r="W62" s="381">
        <v>5</v>
      </c>
      <c r="X62" s="381">
        <v>5</v>
      </c>
      <c r="Y62" s="381"/>
      <c r="Z62" s="382">
        <v>5</v>
      </c>
      <c r="AA62" s="380">
        <v>5</v>
      </c>
      <c r="AB62" s="382">
        <v>4</v>
      </c>
      <c r="AC62" s="380">
        <v>5</v>
      </c>
      <c r="AD62" s="381">
        <v>5</v>
      </c>
      <c r="AE62" s="381">
        <v>5</v>
      </c>
      <c r="AF62" s="381">
        <v>5</v>
      </c>
      <c r="AG62" s="381">
        <v>4</v>
      </c>
      <c r="AH62" s="381">
        <v>5</v>
      </c>
      <c r="AI62" s="380">
        <v>5</v>
      </c>
      <c r="AJ62" s="382" t="s">
        <v>18</v>
      </c>
      <c r="AK62" s="373">
        <v>5</v>
      </c>
      <c r="AL62" s="54"/>
      <c r="AM62" s="54"/>
      <c r="AN62" s="54"/>
      <c r="AO62" s="59"/>
      <c r="AP62" s="59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8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60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</row>
    <row r="63" spans="2:142" ht="30" customHeight="1">
      <c r="B63" s="66">
        <v>61</v>
      </c>
      <c r="C63" s="159">
        <v>45954</v>
      </c>
      <c r="D63" s="159" t="s">
        <v>116</v>
      </c>
      <c r="E63" s="159" t="s">
        <v>127</v>
      </c>
      <c r="F63" s="69" t="s">
        <v>74</v>
      </c>
      <c r="G63" s="69" t="s">
        <v>18</v>
      </c>
      <c r="H63" s="361" t="s">
        <v>66</v>
      </c>
      <c r="I63" s="355" t="s">
        <v>80</v>
      </c>
      <c r="J63" s="67" t="s">
        <v>26</v>
      </c>
      <c r="K63" s="68" t="s">
        <v>310</v>
      </c>
      <c r="L63" s="380">
        <v>3</v>
      </c>
      <c r="M63" s="381">
        <v>4</v>
      </c>
      <c r="N63" s="381">
        <v>4</v>
      </c>
      <c r="O63" s="381">
        <v>5</v>
      </c>
      <c r="P63" s="381">
        <v>4</v>
      </c>
      <c r="Q63" s="381">
        <v>3</v>
      </c>
      <c r="R63" s="380">
        <v>5</v>
      </c>
      <c r="S63" s="381">
        <v>3</v>
      </c>
      <c r="T63" s="381">
        <v>5</v>
      </c>
      <c r="U63" s="382">
        <v>5</v>
      </c>
      <c r="V63" s="380">
        <v>5</v>
      </c>
      <c r="W63" s="381">
        <v>4</v>
      </c>
      <c r="X63" s="381">
        <v>4</v>
      </c>
      <c r="Y63" s="381">
        <v>3</v>
      </c>
      <c r="Z63" s="382">
        <v>2</v>
      </c>
      <c r="AA63" s="380">
        <v>4</v>
      </c>
      <c r="AB63" s="382">
        <v>4</v>
      </c>
      <c r="AC63" s="380">
        <v>4</v>
      </c>
      <c r="AD63" s="381">
        <v>4</v>
      </c>
      <c r="AE63" s="381">
        <v>4</v>
      </c>
      <c r="AF63" s="381">
        <v>4</v>
      </c>
      <c r="AG63" s="381">
        <v>3</v>
      </c>
      <c r="AH63" s="381">
        <v>3</v>
      </c>
      <c r="AI63" s="380">
        <v>4</v>
      </c>
      <c r="AJ63" s="382" t="s">
        <v>18</v>
      </c>
      <c r="AK63" s="373">
        <v>5</v>
      </c>
      <c r="AL63" s="54"/>
      <c r="AM63" s="54"/>
      <c r="AN63" s="54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8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60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</row>
    <row r="64" spans="2:142" ht="30" customHeight="1">
      <c r="B64" s="66">
        <v>62</v>
      </c>
      <c r="C64" s="159">
        <v>45954</v>
      </c>
      <c r="D64" s="159" t="s">
        <v>116</v>
      </c>
      <c r="E64" s="159" t="s">
        <v>127</v>
      </c>
      <c r="F64" s="69" t="s">
        <v>439</v>
      </c>
      <c r="G64" s="69" t="s">
        <v>18</v>
      </c>
      <c r="H64" s="361" t="s">
        <v>377</v>
      </c>
      <c r="I64" s="355" t="s">
        <v>80</v>
      </c>
      <c r="J64" s="67" t="s">
        <v>98</v>
      </c>
      <c r="K64" s="68" t="s">
        <v>143</v>
      </c>
      <c r="L64" s="380">
        <v>4</v>
      </c>
      <c r="M64" s="381">
        <v>5</v>
      </c>
      <c r="N64" s="381">
        <v>3</v>
      </c>
      <c r="O64" s="381">
        <v>3</v>
      </c>
      <c r="P64" s="381">
        <v>3</v>
      </c>
      <c r="Q64" s="381">
        <v>3</v>
      </c>
      <c r="R64" s="380">
        <v>4</v>
      </c>
      <c r="S64" s="381">
        <v>4</v>
      </c>
      <c r="T64" s="381">
        <v>3</v>
      </c>
      <c r="U64" s="382">
        <v>3</v>
      </c>
      <c r="V64" s="380">
        <v>4</v>
      </c>
      <c r="W64" s="381">
        <v>5</v>
      </c>
      <c r="X64" s="381">
        <v>5</v>
      </c>
      <c r="Y64" s="381">
        <v>5</v>
      </c>
      <c r="Z64" s="382">
        <v>3</v>
      </c>
      <c r="AA64" s="380">
        <v>5</v>
      </c>
      <c r="AB64" s="382">
        <v>4</v>
      </c>
      <c r="AC64" s="380">
        <v>5</v>
      </c>
      <c r="AD64" s="381">
        <v>5</v>
      </c>
      <c r="AE64" s="381">
        <v>5</v>
      </c>
      <c r="AF64" s="381">
        <v>5</v>
      </c>
      <c r="AG64" s="381">
        <v>4</v>
      </c>
      <c r="AH64" s="381">
        <v>5</v>
      </c>
      <c r="AI64" s="380">
        <v>4</v>
      </c>
      <c r="AJ64" s="382" t="s">
        <v>95</v>
      </c>
      <c r="AK64" s="373"/>
      <c r="AL64" s="54"/>
      <c r="AM64" s="54"/>
      <c r="AN64" s="54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8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60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</row>
    <row r="65" spans="2:142" ht="30" customHeight="1">
      <c r="B65" s="66">
        <v>63</v>
      </c>
      <c r="C65" s="159">
        <v>45954</v>
      </c>
      <c r="D65" s="159" t="s">
        <v>116</v>
      </c>
      <c r="E65" s="159" t="s">
        <v>128</v>
      </c>
      <c r="F65" s="69" t="s">
        <v>75</v>
      </c>
      <c r="G65" s="69" t="s">
        <v>18</v>
      </c>
      <c r="H65" s="361" t="s">
        <v>323</v>
      </c>
      <c r="I65" s="355" t="s">
        <v>80</v>
      </c>
      <c r="J65" s="67" t="s">
        <v>24</v>
      </c>
      <c r="K65" s="68" t="s">
        <v>158</v>
      </c>
      <c r="L65" s="380">
        <v>4</v>
      </c>
      <c r="M65" s="381">
        <v>4</v>
      </c>
      <c r="N65" s="381">
        <v>3</v>
      </c>
      <c r="O65" s="381">
        <v>2</v>
      </c>
      <c r="P65" s="381">
        <v>2</v>
      </c>
      <c r="Q65" s="381">
        <v>2</v>
      </c>
      <c r="R65" s="380">
        <v>5</v>
      </c>
      <c r="S65" s="381"/>
      <c r="T65" s="381">
        <v>2</v>
      </c>
      <c r="U65" s="382">
        <v>3</v>
      </c>
      <c r="V65" s="380"/>
      <c r="W65" s="381">
        <v>5</v>
      </c>
      <c r="X65" s="381">
        <v>5</v>
      </c>
      <c r="Y65" s="381">
        <v>5</v>
      </c>
      <c r="Z65" s="382"/>
      <c r="AA65" s="380"/>
      <c r="AB65" s="382"/>
      <c r="AC65" s="380">
        <v>5</v>
      </c>
      <c r="AD65" s="381">
        <v>5</v>
      </c>
      <c r="AE65" s="381">
        <v>3</v>
      </c>
      <c r="AF65" s="381">
        <v>4</v>
      </c>
      <c r="AG65" s="381">
        <v>2</v>
      </c>
      <c r="AH65" s="381">
        <v>4</v>
      </c>
      <c r="AI65" s="380">
        <v>4</v>
      </c>
      <c r="AJ65" s="382" t="s">
        <v>18</v>
      </c>
      <c r="AK65" s="373">
        <v>5</v>
      </c>
      <c r="AL65" s="54"/>
      <c r="AM65" s="54"/>
      <c r="AN65" s="54"/>
      <c r="AO65" s="59"/>
      <c r="AP65" s="59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8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60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</row>
    <row r="66" spans="2:142" ht="30" customHeight="1">
      <c r="B66" s="66">
        <v>64</v>
      </c>
      <c r="C66" s="159"/>
      <c r="D66" s="159"/>
      <c r="E66" s="159"/>
      <c r="F66" s="69"/>
      <c r="G66" s="69"/>
      <c r="H66" s="361"/>
      <c r="I66" s="355"/>
      <c r="J66" s="67"/>
      <c r="K66" s="68"/>
      <c r="L66" s="380"/>
      <c r="M66" s="381"/>
      <c r="N66" s="381"/>
      <c r="O66" s="381"/>
      <c r="P66" s="381"/>
      <c r="Q66" s="381"/>
      <c r="R66" s="380"/>
      <c r="S66" s="381"/>
      <c r="T66" s="381"/>
      <c r="U66" s="382"/>
      <c r="V66" s="380"/>
      <c r="W66" s="381"/>
      <c r="X66" s="381"/>
      <c r="Y66" s="381"/>
      <c r="Z66" s="382"/>
      <c r="AA66" s="380"/>
      <c r="AB66" s="382"/>
      <c r="AC66" s="380"/>
      <c r="AD66" s="381"/>
      <c r="AE66" s="381"/>
      <c r="AF66" s="381"/>
      <c r="AG66" s="381"/>
      <c r="AH66" s="381"/>
      <c r="AI66" s="380"/>
      <c r="AJ66" s="382"/>
      <c r="AK66" s="373"/>
      <c r="AL66" s="54"/>
      <c r="AM66" s="54"/>
      <c r="AN66" s="54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8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60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</row>
    <row r="67" spans="2:142" ht="30" customHeight="1">
      <c r="B67" s="66">
        <v>65</v>
      </c>
      <c r="C67" s="159">
        <v>45954</v>
      </c>
      <c r="D67" s="159" t="s">
        <v>116</v>
      </c>
      <c r="E67" s="159" t="s">
        <v>128</v>
      </c>
      <c r="F67" s="69" t="s">
        <v>74</v>
      </c>
      <c r="G67" s="69" t="s">
        <v>17</v>
      </c>
      <c r="H67" s="361" t="s">
        <v>378</v>
      </c>
      <c r="I67" s="355" t="s">
        <v>79</v>
      </c>
      <c r="J67" s="67" t="s">
        <v>309</v>
      </c>
      <c r="K67" s="68" t="s">
        <v>421</v>
      </c>
      <c r="L67" s="380">
        <v>5</v>
      </c>
      <c r="M67" s="381">
        <v>4</v>
      </c>
      <c r="N67" s="381">
        <v>3</v>
      </c>
      <c r="O67" s="381">
        <v>4</v>
      </c>
      <c r="P67" s="381">
        <v>4</v>
      </c>
      <c r="Q67" s="381">
        <v>3</v>
      </c>
      <c r="R67" s="380">
        <v>4</v>
      </c>
      <c r="S67" s="381"/>
      <c r="T67" s="381">
        <v>4</v>
      </c>
      <c r="U67" s="382">
        <v>4</v>
      </c>
      <c r="V67" s="380">
        <v>5</v>
      </c>
      <c r="W67" s="381">
        <v>5</v>
      </c>
      <c r="X67" s="381">
        <v>5</v>
      </c>
      <c r="Y67" s="381">
        <v>5</v>
      </c>
      <c r="Z67" s="382">
        <v>4</v>
      </c>
      <c r="AA67" s="380">
        <v>4</v>
      </c>
      <c r="AB67" s="382"/>
      <c r="AC67" s="380">
        <v>3</v>
      </c>
      <c r="AD67" s="381">
        <v>4</v>
      </c>
      <c r="AE67" s="381">
        <v>4</v>
      </c>
      <c r="AF67" s="381">
        <v>5</v>
      </c>
      <c r="AG67" s="381">
        <v>3</v>
      </c>
      <c r="AH67" s="381">
        <v>3</v>
      </c>
      <c r="AI67" s="380">
        <v>4</v>
      </c>
      <c r="AJ67" s="382" t="s">
        <v>95</v>
      </c>
      <c r="AK67" s="373"/>
      <c r="AL67" s="54"/>
      <c r="AM67" s="54"/>
      <c r="AN67" s="54"/>
      <c r="AO67" s="59"/>
      <c r="AP67" s="59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8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60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</row>
    <row r="68" spans="2:142" ht="30" customHeight="1">
      <c r="B68" s="66">
        <v>66</v>
      </c>
      <c r="C68" s="159">
        <v>45954</v>
      </c>
      <c r="D68" s="159" t="s">
        <v>116</v>
      </c>
      <c r="E68" s="159" t="s">
        <v>127</v>
      </c>
      <c r="F68" s="69" t="s">
        <v>74</v>
      </c>
      <c r="G68" s="69" t="s">
        <v>17</v>
      </c>
      <c r="H68" s="361" t="s">
        <v>352</v>
      </c>
      <c r="I68" s="355" t="s">
        <v>79</v>
      </c>
      <c r="J68" s="67" t="s">
        <v>30</v>
      </c>
      <c r="K68" s="68" t="s">
        <v>426</v>
      </c>
      <c r="L68" s="380">
        <v>4</v>
      </c>
      <c r="M68" s="381">
        <v>3</v>
      </c>
      <c r="N68" s="381">
        <v>3</v>
      </c>
      <c r="O68" s="381">
        <v>3</v>
      </c>
      <c r="P68" s="381">
        <v>3</v>
      </c>
      <c r="Q68" s="381">
        <v>2</v>
      </c>
      <c r="R68" s="380">
        <v>4</v>
      </c>
      <c r="S68" s="381">
        <v>3</v>
      </c>
      <c r="T68" s="381">
        <v>2</v>
      </c>
      <c r="U68" s="382">
        <v>2</v>
      </c>
      <c r="V68" s="380">
        <v>2</v>
      </c>
      <c r="W68" s="381">
        <v>2</v>
      </c>
      <c r="X68" s="381">
        <v>2</v>
      </c>
      <c r="Y68" s="381">
        <v>2</v>
      </c>
      <c r="Z68" s="382">
        <v>3</v>
      </c>
      <c r="AA68" s="380">
        <v>3</v>
      </c>
      <c r="AB68" s="382">
        <v>2</v>
      </c>
      <c r="AC68" s="380">
        <v>3</v>
      </c>
      <c r="AD68" s="381">
        <v>3</v>
      </c>
      <c r="AE68" s="381">
        <v>2</v>
      </c>
      <c r="AF68" s="381">
        <v>4</v>
      </c>
      <c r="AG68" s="381">
        <v>2</v>
      </c>
      <c r="AH68" s="381">
        <v>4</v>
      </c>
      <c r="AI68" s="380">
        <v>2</v>
      </c>
      <c r="AJ68" s="382" t="s">
        <v>17</v>
      </c>
      <c r="AK68" s="373">
        <v>1</v>
      </c>
      <c r="AL68" s="54"/>
      <c r="AM68" s="54"/>
      <c r="AN68" s="54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8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60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</row>
    <row r="69" spans="2:142" ht="30" customHeight="1">
      <c r="B69" s="66">
        <v>67</v>
      </c>
      <c r="C69" s="159">
        <v>45954</v>
      </c>
      <c r="D69" s="159" t="s">
        <v>116</v>
      </c>
      <c r="E69" s="159" t="s">
        <v>128</v>
      </c>
      <c r="F69" s="69" t="s">
        <v>75</v>
      </c>
      <c r="G69" s="69" t="s">
        <v>17</v>
      </c>
      <c r="H69" s="361"/>
      <c r="I69" s="355" t="s">
        <v>80</v>
      </c>
      <c r="J69" s="67" t="s">
        <v>313</v>
      </c>
      <c r="K69" s="68" t="s">
        <v>314</v>
      </c>
      <c r="L69" s="380">
        <v>5</v>
      </c>
      <c r="M69" s="381">
        <v>5</v>
      </c>
      <c r="N69" s="381">
        <v>5</v>
      </c>
      <c r="O69" s="381">
        <v>5</v>
      </c>
      <c r="P69" s="381">
        <v>5</v>
      </c>
      <c r="Q69" s="381">
        <v>5</v>
      </c>
      <c r="R69" s="380">
        <v>5</v>
      </c>
      <c r="S69" s="381">
        <v>5</v>
      </c>
      <c r="T69" s="381">
        <v>5</v>
      </c>
      <c r="U69" s="382">
        <v>5</v>
      </c>
      <c r="V69" s="380">
        <v>5</v>
      </c>
      <c r="W69" s="381">
        <v>5</v>
      </c>
      <c r="X69" s="381">
        <v>5</v>
      </c>
      <c r="Y69" s="381">
        <v>5</v>
      </c>
      <c r="Z69" s="382">
        <v>5</v>
      </c>
      <c r="AA69" s="380">
        <v>5</v>
      </c>
      <c r="AB69" s="382">
        <v>5</v>
      </c>
      <c r="AC69" s="380">
        <v>5</v>
      </c>
      <c r="AD69" s="381">
        <v>5</v>
      </c>
      <c r="AE69" s="381">
        <v>5</v>
      </c>
      <c r="AF69" s="381">
        <v>5</v>
      </c>
      <c r="AG69" s="381">
        <v>5</v>
      </c>
      <c r="AH69" s="381">
        <v>5</v>
      </c>
      <c r="AI69" s="380">
        <v>5</v>
      </c>
      <c r="AJ69" s="382" t="s">
        <v>18</v>
      </c>
      <c r="AK69" s="373">
        <v>5</v>
      </c>
      <c r="AL69" s="54"/>
      <c r="AM69" s="54"/>
      <c r="AN69" s="54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8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60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</row>
    <row r="70" spans="2:142" ht="30" customHeight="1">
      <c r="B70" s="66">
        <v>68</v>
      </c>
      <c r="C70" s="159"/>
      <c r="D70" s="159"/>
      <c r="E70" s="159"/>
      <c r="F70" s="69"/>
      <c r="G70" s="69"/>
      <c r="H70" s="361"/>
      <c r="I70" s="355"/>
      <c r="J70" s="67"/>
      <c r="K70" s="68"/>
      <c r="L70" s="380"/>
      <c r="M70" s="381"/>
      <c r="N70" s="381"/>
      <c r="O70" s="381"/>
      <c r="P70" s="381"/>
      <c r="Q70" s="381"/>
      <c r="R70" s="380"/>
      <c r="S70" s="381"/>
      <c r="T70" s="381"/>
      <c r="U70" s="382"/>
      <c r="V70" s="380"/>
      <c r="W70" s="381"/>
      <c r="X70" s="381"/>
      <c r="Y70" s="381"/>
      <c r="Z70" s="382"/>
      <c r="AA70" s="380"/>
      <c r="AB70" s="382"/>
      <c r="AC70" s="380"/>
      <c r="AD70" s="381"/>
      <c r="AE70" s="381"/>
      <c r="AF70" s="381"/>
      <c r="AG70" s="381"/>
      <c r="AH70" s="381"/>
      <c r="AI70" s="380"/>
      <c r="AJ70" s="382"/>
      <c r="AK70" s="373"/>
      <c r="AL70" s="54"/>
      <c r="AM70" s="54"/>
      <c r="AN70" s="54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8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60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</row>
    <row r="71" spans="2:142" ht="30" customHeight="1">
      <c r="B71" s="66">
        <v>69</v>
      </c>
      <c r="C71" s="159"/>
      <c r="D71" s="159"/>
      <c r="E71" s="159"/>
      <c r="F71" s="69"/>
      <c r="G71" s="69"/>
      <c r="H71" s="361"/>
      <c r="I71" s="355"/>
      <c r="J71" s="67"/>
      <c r="K71" s="68"/>
      <c r="L71" s="380"/>
      <c r="M71" s="381"/>
      <c r="N71" s="381"/>
      <c r="O71" s="381"/>
      <c r="P71" s="381"/>
      <c r="Q71" s="381"/>
      <c r="R71" s="380"/>
      <c r="S71" s="381"/>
      <c r="T71" s="381"/>
      <c r="U71" s="382"/>
      <c r="V71" s="380"/>
      <c r="W71" s="381"/>
      <c r="X71" s="381"/>
      <c r="Y71" s="381"/>
      <c r="Z71" s="382"/>
      <c r="AA71" s="380"/>
      <c r="AB71" s="382"/>
      <c r="AC71" s="380"/>
      <c r="AD71" s="381"/>
      <c r="AE71" s="381"/>
      <c r="AF71" s="381"/>
      <c r="AG71" s="381"/>
      <c r="AH71" s="381"/>
      <c r="AI71" s="380"/>
      <c r="AJ71" s="382"/>
      <c r="AK71" s="373"/>
      <c r="AL71" s="54"/>
      <c r="AM71" s="54"/>
      <c r="AN71" s="54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8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60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</row>
    <row r="72" spans="2:142" ht="30" customHeight="1">
      <c r="B72" s="66">
        <v>70</v>
      </c>
      <c r="C72" s="159"/>
      <c r="D72" s="159"/>
      <c r="E72" s="159"/>
      <c r="F72" s="69"/>
      <c r="G72" s="69"/>
      <c r="H72" s="361"/>
      <c r="I72" s="355"/>
      <c r="J72" s="67"/>
      <c r="K72" s="68"/>
      <c r="L72" s="380"/>
      <c r="M72" s="381"/>
      <c r="N72" s="381"/>
      <c r="O72" s="381"/>
      <c r="P72" s="381"/>
      <c r="Q72" s="381"/>
      <c r="R72" s="380"/>
      <c r="S72" s="381"/>
      <c r="T72" s="381"/>
      <c r="U72" s="382"/>
      <c r="V72" s="380"/>
      <c r="W72" s="381"/>
      <c r="X72" s="381"/>
      <c r="Y72" s="381"/>
      <c r="Z72" s="382"/>
      <c r="AA72" s="380"/>
      <c r="AB72" s="382"/>
      <c r="AC72" s="380"/>
      <c r="AD72" s="381"/>
      <c r="AE72" s="381"/>
      <c r="AF72" s="381"/>
      <c r="AG72" s="381"/>
      <c r="AH72" s="381"/>
      <c r="AI72" s="380"/>
      <c r="AJ72" s="382"/>
      <c r="AK72" s="373"/>
      <c r="AL72" s="54"/>
      <c r="AM72" s="54"/>
      <c r="AN72" s="54"/>
      <c r="AO72" s="59"/>
      <c r="AP72" s="59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8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60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</row>
    <row r="73" spans="2:142" ht="30" customHeight="1">
      <c r="B73" s="66">
        <v>71</v>
      </c>
      <c r="C73" s="159">
        <v>45954</v>
      </c>
      <c r="D73" s="159" t="s">
        <v>117</v>
      </c>
      <c r="E73" s="159" t="s">
        <v>128</v>
      </c>
      <c r="F73" s="69" t="s">
        <v>316</v>
      </c>
      <c r="G73" s="69" t="s">
        <v>17</v>
      </c>
      <c r="H73" s="361" t="s">
        <v>379</v>
      </c>
      <c r="I73" s="355" t="s">
        <v>80</v>
      </c>
      <c r="J73" s="67" t="s">
        <v>21</v>
      </c>
      <c r="K73" s="68" t="s">
        <v>423</v>
      </c>
      <c r="L73" s="380">
        <v>5</v>
      </c>
      <c r="M73" s="381">
        <v>4</v>
      </c>
      <c r="N73" s="381">
        <v>5</v>
      </c>
      <c r="O73" s="381">
        <v>4</v>
      </c>
      <c r="P73" s="381">
        <v>4</v>
      </c>
      <c r="Q73" s="381">
        <v>3</v>
      </c>
      <c r="R73" s="380">
        <v>5</v>
      </c>
      <c r="S73" s="381">
        <v>4</v>
      </c>
      <c r="T73" s="381">
        <v>4</v>
      </c>
      <c r="U73" s="382">
        <v>3</v>
      </c>
      <c r="V73" s="380">
        <v>5</v>
      </c>
      <c r="W73" s="381">
        <v>5</v>
      </c>
      <c r="X73" s="381">
        <v>5</v>
      </c>
      <c r="Y73" s="381">
        <v>5</v>
      </c>
      <c r="Z73" s="382">
        <v>5</v>
      </c>
      <c r="AA73" s="380">
        <v>4</v>
      </c>
      <c r="AB73" s="382">
        <v>4</v>
      </c>
      <c r="AC73" s="380">
        <v>5</v>
      </c>
      <c r="AD73" s="381">
        <v>5</v>
      </c>
      <c r="AE73" s="381">
        <v>4</v>
      </c>
      <c r="AF73" s="381">
        <v>4</v>
      </c>
      <c r="AG73" s="381">
        <v>4</v>
      </c>
      <c r="AH73" s="381">
        <v>3</v>
      </c>
      <c r="AI73" s="380">
        <v>4</v>
      </c>
      <c r="AJ73" s="382" t="s">
        <v>18</v>
      </c>
      <c r="AK73" s="373">
        <v>5</v>
      </c>
      <c r="AL73" s="54"/>
      <c r="AM73" s="54"/>
      <c r="AN73" s="54"/>
      <c r="AO73" s="59"/>
      <c r="AP73" s="59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8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60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</row>
    <row r="74" spans="2:142" ht="30" customHeight="1">
      <c r="B74" s="66">
        <v>72</v>
      </c>
      <c r="C74" s="159">
        <v>45954</v>
      </c>
      <c r="D74" s="159" t="s">
        <v>116</v>
      </c>
      <c r="E74" s="159" t="s">
        <v>128</v>
      </c>
      <c r="F74" s="69" t="s">
        <v>75</v>
      </c>
      <c r="G74" s="69" t="s">
        <v>17</v>
      </c>
      <c r="H74" s="361" t="s">
        <v>380</v>
      </c>
      <c r="I74" s="69" t="s">
        <v>80</v>
      </c>
      <c r="J74" s="67" t="s">
        <v>99</v>
      </c>
      <c r="K74" s="68" t="s">
        <v>105</v>
      </c>
      <c r="L74" s="380">
        <v>5</v>
      </c>
      <c r="M74" s="381">
        <v>5</v>
      </c>
      <c r="N74" s="381">
        <v>5</v>
      </c>
      <c r="O74" s="381">
        <v>5</v>
      </c>
      <c r="P74" s="381">
        <v>4</v>
      </c>
      <c r="Q74" s="381">
        <v>4</v>
      </c>
      <c r="R74" s="380">
        <v>5</v>
      </c>
      <c r="S74" s="381">
        <v>5</v>
      </c>
      <c r="T74" s="381">
        <v>5</v>
      </c>
      <c r="U74" s="382">
        <v>5</v>
      </c>
      <c r="V74" s="380">
        <v>5</v>
      </c>
      <c r="W74" s="381">
        <v>5</v>
      </c>
      <c r="X74" s="381">
        <v>5</v>
      </c>
      <c r="Y74" s="381">
        <v>5</v>
      </c>
      <c r="Z74" s="382">
        <v>5</v>
      </c>
      <c r="AA74" s="380">
        <v>5</v>
      </c>
      <c r="AB74" s="382">
        <v>5</v>
      </c>
      <c r="AC74" s="380">
        <v>5</v>
      </c>
      <c r="AD74" s="381">
        <v>5</v>
      </c>
      <c r="AE74" s="381">
        <v>5</v>
      </c>
      <c r="AF74" s="381">
        <v>5</v>
      </c>
      <c r="AG74" s="381">
        <v>5</v>
      </c>
      <c r="AH74" s="381">
        <v>5</v>
      </c>
      <c r="AI74" s="380">
        <v>5</v>
      </c>
      <c r="AJ74" s="382" t="s">
        <v>18</v>
      </c>
      <c r="AK74" s="373">
        <v>5</v>
      </c>
      <c r="AL74" s="54"/>
      <c r="AM74" s="54"/>
      <c r="AN74" s="54"/>
      <c r="AO74" s="59"/>
      <c r="AP74" s="59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8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60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</row>
    <row r="75" spans="2:142" ht="30" customHeight="1">
      <c r="B75" s="66">
        <v>73</v>
      </c>
      <c r="C75" s="159">
        <v>45954</v>
      </c>
      <c r="D75" s="159" t="s">
        <v>116</v>
      </c>
      <c r="E75" s="159" t="s">
        <v>128</v>
      </c>
      <c r="F75" s="69" t="s">
        <v>75</v>
      </c>
      <c r="G75" s="69" t="s">
        <v>18</v>
      </c>
      <c r="H75" s="361" t="s">
        <v>326</v>
      </c>
      <c r="I75" s="355" t="s">
        <v>80</v>
      </c>
      <c r="J75" s="67" t="s">
        <v>42</v>
      </c>
      <c r="K75" s="68" t="s">
        <v>435</v>
      </c>
      <c r="L75" s="380">
        <v>4</v>
      </c>
      <c r="M75" s="381">
        <v>4</v>
      </c>
      <c r="N75" s="381">
        <v>4</v>
      </c>
      <c r="O75" s="381">
        <v>3</v>
      </c>
      <c r="P75" s="381">
        <v>3</v>
      </c>
      <c r="Q75" s="381"/>
      <c r="R75" s="380">
        <v>3</v>
      </c>
      <c r="S75" s="381">
        <v>3</v>
      </c>
      <c r="T75" s="381">
        <v>2</v>
      </c>
      <c r="U75" s="382">
        <v>2</v>
      </c>
      <c r="V75" s="380">
        <v>4</v>
      </c>
      <c r="W75" s="381">
        <v>4</v>
      </c>
      <c r="X75" s="381">
        <v>4</v>
      </c>
      <c r="Y75" s="381">
        <v>4</v>
      </c>
      <c r="Z75" s="382">
        <v>4</v>
      </c>
      <c r="AA75" s="380">
        <v>5</v>
      </c>
      <c r="AB75" s="382">
        <v>5</v>
      </c>
      <c r="AC75" s="380">
        <v>4</v>
      </c>
      <c r="AD75" s="381">
        <v>4</v>
      </c>
      <c r="AE75" s="381">
        <v>3</v>
      </c>
      <c r="AF75" s="381">
        <v>4</v>
      </c>
      <c r="AG75" s="381">
        <v>3</v>
      </c>
      <c r="AH75" s="381">
        <v>4</v>
      </c>
      <c r="AI75" s="380">
        <v>4</v>
      </c>
      <c r="AJ75" s="382" t="s">
        <v>18</v>
      </c>
      <c r="AK75" s="373">
        <v>5</v>
      </c>
      <c r="AL75" s="54"/>
      <c r="AM75" s="54"/>
      <c r="AN75" s="54"/>
      <c r="AO75" s="59"/>
      <c r="AP75" s="59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8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60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</row>
    <row r="76" spans="2:142" ht="30" customHeight="1">
      <c r="B76" s="66">
        <v>74</v>
      </c>
      <c r="C76" s="159">
        <v>45954</v>
      </c>
      <c r="D76" s="159" t="s">
        <v>116</v>
      </c>
      <c r="E76" s="159" t="s">
        <v>127</v>
      </c>
      <c r="F76" s="69" t="s">
        <v>120</v>
      </c>
      <c r="G76" s="69" t="s">
        <v>17</v>
      </c>
      <c r="H76" s="361" t="s">
        <v>381</v>
      </c>
      <c r="I76" s="355" t="s">
        <v>80</v>
      </c>
      <c r="J76" s="67" t="s">
        <v>30</v>
      </c>
      <c r="K76" s="68" t="s">
        <v>426</v>
      </c>
      <c r="L76" s="380">
        <v>5</v>
      </c>
      <c r="M76" s="381">
        <v>4</v>
      </c>
      <c r="N76" s="381">
        <v>4</v>
      </c>
      <c r="O76" s="381">
        <v>3</v>
      </c>
      <c r="P76" s="381">
        <v>3</v>
      </c>
      <c r="Q76" s="381">
        <v>3</v>
      </c>
      <c r="R76" s="380">
        <v>5</v>
      </c>
      <c r="S76" s="381">
        <v>5</v>
      </c>
      <c r="T76" s="381">
        <v>5</v>
      </c>
      <c r="U76" s="382">
        <v>4</v>
      </c>
      <c r="V76" s="380">
        <v>5</v>
      </c>
      <c r="W76" s="381">
        <v>5</v>
      </c>
      <c r="X76" s="381">
        <v>5</v>
      </c>
      <c r="Y76" s="381">
        <v>5</v>
      </c>
      <c r="Z76" s="382">
        <v>5</v>
      </c>
      <c r="AA76" s="380">
        <v>4</v>
      </c>
      <c r="AB76" s="382">
        <v>4</v>
      </c>
      <c r="AC76" s="380">
        <v>5</v>
      </c>
      <c r="AD76" s="381">
        <v>4</v>
      </c>
      <c r="AE76" s="381">
        <v>4</v>
      </c>
      <c r="AF76" s="381">
        <v>5</v>
      </c>
      <c r="AG76" s="381">
        <v>5</v>
      </c>
      <c r="AH76" s="381">
        <v>5</v>
      </c>
      <c r="AI76" s="380">
        <v>4</v>
      </c>
      <c r="AJ76" s="382" t="s">
        <v>18</v>
      </c>
      <c r="AK76" s="373">
        <v>5</v>
      </c>
      <c r="AL76" s="54"/>
      <c r="AM76" s="54"/>
      <c r="AN76" s="54"/>
      <c r="AO76" s="59"/>
      <c r="AP76" s="59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8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60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</row>
    <row r="77" spans="2:142" ht="30" customHeight="1">
      <c r="B77" s="66">
        <v>75</v>
      </c>
      <c r="C77" s="159">
        <v>45954</v>
      </c>
      <c r="D77" s="159" t="s">
        <v>116</v>
      </c>
      <c r="E77" s="159" t="s">
        <v>127</v>
      </c>
      <c r="F77" s="69" t="s">
        <v>442</v>
      </c>
      <c r="G77" s="69" t="s">
        <v>17</v>
      </c>
      <c r="H77" s="361" t="s">
        <v>382</v>
      </c>
      <c r="I77" s="355" t="s">
        <v>80</v>
      </c>
      <c r="J77" s="67" t="s">
        <v>41</v>
      </c>
      <c r="K77" s="68" t="s">
        <v>430</v>
      </c>
      <c r="L77" s="380">
        <v>5</v>
      </c>
      <c r="M77" s="381">
        <v>5</v>
      </c>
      <c r="N77" s="381">
        <v>5</v>
      </c>
      <c r="O77" s="381">
        <v>5</v>
      </c>
      <c r="P77" s="381">
        <v>5</v>
      </c>
      <c r="Q77" s="381">
        <v>5</v>
      </c>
      <c r="R77" s="380">
        <v>5</v>
      </c>
      <c r="S77" s="381">
        <v>5</v>
      </c>
      <c r="T77" s="381">
        <v>5</v>
      </c>
      <c r="U77" s="382">
        <v>5</v>
      </c>
      <c r="V77" s="380">
        <v>5</v>
      </c>
      <c r="W77" s="381">
        <v>5</v>
      </c>
      <c r="X77" s="381">
        <v>5</v>
      </c>
      <c r="Y77" s="381">
        <v>5</v>
      </c>
      <c r="Z77" s="382">
        <v>5</v>
      </c>
      <c r="AA77" s="380">
        <v>5</v>
      </c>
      <c r="AB77" s="382">
        <v>5</v>
      </c>
      <c r="AC77" s="380">
        <v>5</v>
      </c>
      <c r="AD77" s="381">
        <v>5</v>
      </c>
      <c r="AE77" s="381">
        <v>5</v>
      </c>
      <c r="AF77" s="381">
        <v>5</v>
      </c>
      <c r="AG77" s="381">
        <v>5</v>
      </c>
      <c r="AH77" s="381">
        <v>5</v>
      </c>
      <c r="AI77" s="380">
        <v>5</v>
      </c>
      <c r="AJ77" s="382" t="s">
        <v>18</v>
      </c>
      <c r="AK77" s="373">
        <v>5</v>
      </c>
      <c r="AL77" s="54"/>
      <c r="AM77" s="54"/>
      <c r="AN77" s="54"/>
      <c r="AO77" s="59"/>
      <c r="AP77" s="59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8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60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</row>
    <row r="78" spans="2:142" ht="30" customHeight="1">
      <c r="B78" s="66">
        <v>76</v>
      </c>
      <c r="C78" s="159">
        <v>45954</v>
      </c>
      <c r="D78" s="159" t="s">
        <v>116</v>
      </c>
      <c r="E78" s="159" t="s">
        <v>128</v>
      </c>
      <c r="F78" s="69" t="s">
        <v>383</v>
      </c>
      <c r="G78" s="69" t="s">
        <v>18</v>
      </c>
      <c r="H78" s="361" t="s">
        <v>384</v>
      </c>
      <c r="I78" s="355" t="s">
        <v>80</v>
      </c>
      <c r="J78" s="67" t="s">
        <v>24</v>
      </c>
      <c r="K78" s="68" t="s">
        <v>158</v>
      </c>
      <c r="L78" s="380">
        <v>2</v>
      </c>
      <c r="M78" s="381">
        <v>2</v>
      </c>
      <c r="N78" s="381">
        <v>3</v>
      </c>
      <c r="O78" s="381">
        <v>1</v>
      </c>
      <c r="P78" s="381">
        <v>1</v>
      </c>
      <c r="Q78" s="381">
        <v>2</v>
      </c>
      <c r="R78" s="380">
        <v>4</v>
      </c>
      <c r="S78" s="381">
        <v>3</v>
      </c>
      <c r="T78" s="381">
        <v>1</v>
      </c>
      <c r="U78" s="382">
        <v>3</v>
      </c>
      <c r="V78" s="380">
        <v>2</v>
      </c>
      <c r="W78" s="381"/>
      <c r="X78" s="381">
        <v>5</v>
      </c>
      <c r="Y78" s="381">
        <v>4</v>
      </c>
      <c r="Z78" s="382">
        <v>2</v>
      </c>
      <c r="AA78" s="380"/>
      <c r="AB78" s="382"/>
      <c r="AC78" s="380">
        <v>4</v>
      </c>
      <c r="AD78" s="381">
        <v>3</v>
      </c>
      <c r="AE78" s="381">
        <v>3</v>
      </c>
      <c r="AF78" s="381">
        <v>4</v>
      </c>
      <c r="AG78" s="381">
        <v>4</v>
      </c>
      <c r="AH78" s="381">
        <v>5</v>
      </c>
      <c r="AI78" s="380">
        <v>4</v>
      </c>
      <c r="AJ78" s="382" t="s">
        <v>95</v>
      </c>
      <c r="AK78" s="373"/>
      <c r="AL78" s="54"/>
      <c r="AM78" s="54"/>
      <c r="AN78" s="54"/>
      <c r="AO78" s="59"/>
      <c r="AP78" s="59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8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60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</row>
    <row r="79" spans="2:142" ht="30" customHeight="1">
      <c r="B79" s="66">
        <v>77</v>
      </c>
      <c r="C79" s="159">
        <v>45954</v>
      </c>
      <c r="D79" s="159" t="s">
        <v>116</v>
      </c>
      <c r="E79" s="159" t="s">
        <v>128</v>
      </c>
      <c r="F79" s="69" t="s">
        <v>120</v>
      </c>
      <c r="G79" s="69" t="s">
        <v>18</v>
      </c>
      <c r="H79" s="361" t="s">
        <v>385</v>
      </c>
      <c r="I79" s="355" t="s">
        <v>80</v>
      </c>
      <c r="J79" s="67" t="s">
        <v>21</v>
      </c>
      <c r="K79" s="68" t="s">
        <v>423</v>
      </c>
      <c r="L79" s="380">
        <v>5</v>
      </c>
      <c r="M79" s="381">
        <v>5</v>
      </c>
      <c r="N79" s="381">
        <v>5</v>
      </c>
      <c r="O79" s="381">
        <v>5</v>
      </c>
      <c r="P79" s="381">
        <v>5</v>
      </c>
      <c r="Q79" s="381">
        <v>5</v>
      </c>
      <c r="R79" s="380">
        <v>5</v>
      </c>
      <c r="S79" s="381">
        <v>5</v>
      </c>
      <c r="T79" s="381">
        <v>5</v>
      </c>
      <c r="U79" s="382">
        <v>5</v>
      </c>
      <c r="V79" s="380">
        <v>5</v>
      </c>
      <c r="W79" s="381">
        <v>5</v>
      </c>
      <c r="X79" s="381">
        <v>5</v>
      </c>
      <c r="Y79" s="381">
        <v>5</v>
      </c>
      <c r="Z79" s="382">
        <v>5</v>
      </c>
      <c r="AA79" s="380">
        <v>5</v>
      </c>
      <c r="AB79" s="382"/>
      <c r="AC79" s="380">
        <v>5</v>
      </c>
      <c r="AD79" s="381">
        <v>5</v>
      </c>
      <c r="AE79" s="381">
        <v>5</v>
      </c>
      <c r="AF79" s="381">
        <v>5</v>
      </c>
      <c r="AG79" s="381">
        <v>5</v>
      </c>
      <c r="AH79" s="381">
        <v>5</v>
      </c>
      <c r="AI79" s="380">
        <v>5</v>
      </c>
      <c r="AJ79" s="382" t="s">
        <v>18</v>
      </c>
      <c r="AK79" s="373">
        <v>5</v>
      </c>
      <c r="AL79" s="54"/>
      <c r="AM79" s="54"/>
      <c r="AN79" s="54"/>
      <c r="AO79" s="59"/>
      <c r="AP79" s="59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8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60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</row>
    <row r="80" spans="2:142" ht="30" customHeight="1">
      <c r="B80" s="66">
        <v>78</v>
      </c>
      <c r="C80" s="159">
        <v>45954</v>
      </c>
      <c r="D80" s="159" t="s">
        <v>116</v>
      </c>
      <c r="E80" s="159" t="s">
        <v>128</v>
      </c>
      <c r="F80" s="69" t="s">
        <v>74</v>
      </c>
      <c r="G80" s="69" t="s">
        <v>18</v>
      </c>
      <c r="H80" s="361" t="s">
        <v>304</v>
      </c>
      <c r="I80" s="355" t="s">
        <v>80</v>
      </c>
      <c r="J80" s="67" t="s">
        <v>44</v>
      </c>
      <c r="K80" s="68" t="s">
        <v>160</v>
      </c>
      <c r="L80" s="380">
        <v>4</v>
      </c>
      <c r="M80" s="381">
        <v>4</v>
      </c>
      <c r="N80" s="381">
        <v>4</v>
      </c>
      <c r="O80" s="381">
        <v>3</v>
      </c>
      <c r="P80" s="381">
        <v>3</v>
      </c>
      <c r="Q80" s="381">
        <v>4</v>
      </c>
      <c r="R80" s="380">
        <v>5</v>
      </c>
      <c r="S80" s="381">
        <v>3</v>
      </c>
      <c r="T80" s="381">
        <v>5</v>
      </c>
      <c r="U80" s="382">
        <v>5</v>
      </c>
      <c r="V80" s="380">
        <v>5</v>
      </c>
      <c r="W80" s="381">
        <v>4</v>
      </c>
      <c r="X80" s="381">
        <v>4</v>
      </c>
      <c r="Y80" s="381">
        <v>4</v>
      </c>
      <c r="Z80" s="382">
        <v>3</v>
      </c>
      <c r="AA80" s="380">
        <v>3</v>
      </c>
      <c r="AB80" s="382">
        <v>4</v>
      </c>
      <c r="AC80" s="380">
        <v>4</v>
      </c>
      <c r="AD80" s="381">
        <v>3</v>
      </c>
      <c r="AE80" s="381">
        <v>5</v>
      </c>
      <c r="AF80" s="381">
        <v>3</v>
      </c>
      <c r="AG80" s="381">
        <v>2</v>
      </c>
      <c r="AH80" s="381">
        <v>5</v>
      </c>
      <c r="AI80" s="380">
        <v>4</v>
      </c>
      <c r="AJ80" s="382" t="s">
        <v>18</v>
      </c>
      <c r="AK80" s="373">
        <v>5</v>
      </c>
      <c r="AL80" s="54"/>
      <c r="AM80" s="54"/>
      <c r="AN80" s="54"/>
      <c r="AO80" s="59"/>
      <c r="AP80" s="5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8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60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</row>
    <row r="81" spans="2:142" ht="30" customHeight="1">
      <c r="B81" s="66">
        <v>79</v>
      </c>
      <c r="C81" s="159">
        <v>45954</v>
      </c>
      <c r="D81" s="159" t="s">
        <v>116</v>
      </c>
      <c r="E81" s="159" t="s">
        <v>127</v>
      </c>
      <c r="F81" s="69" t="s">
        <v>74</v>
      </c>
      <c r="G81" s="69" t="s">
        <v>17</v>
      </c>
      <c r="H81" s="361" t="s">
        <v>386</v>
      </c>
      <c r="I81" s="355" t="s">
        <v>80</v>
      </c>
      <c r="J81" s="67" t="s">
        <v>309</v>
      </c>
      <c r="K81" s="68" t="s">
        <v>421</v>
      </c>
      <c r="L81" s="380">
        <v>5</v>
      </c>
      <c r="M81" s="381">
        <v>5</v>
      </c>
      <c r="N81" s="381">
        <v>5</v>
      </c>
      <c r="O81" s="381">
        <v>5</v>
      </c>
      <c r="P81" s="381">
        <v>4</v>
      </c>
      <c r="Q81" s="381">
        <v>4</v>
      </c>
      <c r="R81" s="380">
        <v>5</v>
      </c>
      <c r="S81" s="381"/>
      <c r="T81" s="381">
        <v>5</v>
      </c>
      <c r="U81" s="382">
        <v>5</v>
      </c>
      <c r="V81" s="380">
        <v>5</v>
      </c>
      <c r="W81" s="381">
        <v>5</v>
      </c>
      <c r="X81" s="381">
        <v>5</v>
      </c>
      <c r="Y81" s="381">
        <v>5</v>
      </c>
      <c r="Z81" s="382">
        <v>5</v>
      </c>
      <c r="AA81" s="380">
        <v>5</v>
      </c>
      <c r="AB81" s="382"/>
      <c r="AC81" s="380">
        <v>5</v>
      </c>
      <c r="AD81" s="381">
        <v>4</v>
      </c>
      <c r="AE81" s="381">
        <v>5</v>
      </c>
      <c r="AF81" s="381">
        <v>4</v>
      </c>
      <c r="AG81" s="381"/>
      <c r="AH81" s="381">
        <v>4</v>
      </c>
      <c r="AI81" s="380">
        <v>5</v>
      </c>
      <c r="AJ81" s="382" t="s">
        <v>18</v>
      </c>
      <c r="AK81" s="373">
        <v>5</v>
      </c>
      <c r="AL81" s="54"/>
      <c r="AM81" s="54"/>
      <c r="AN81" s="54"/>
      <c r="AO81" s="59"/>
      <c r="AP81" s="59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8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60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</row>
    <row r="82" spans="2:142" ht="30" customHeight="1">
      <c r="B82" s="66">
        <v>80</v>
      </c>
      <c r="C82" s="159">
        <v>45954</v>
      </c>
      <c r="D82" s="159" t="s">
        <v>116</v>
      </c>
      <c r="E82" s="159" t="s">
        <v>127</v>
      </c>
      <c r="F82" s="69" t="s">
        <v>74</v>
      </c>
      <c r="G82" s="69" t="s">
        <v>17</v>
      </c>
      <c r="H82" s="361" t="s">
        <v>387</v>
      </c>
      <c r="I82" s="355" t="s">
        <v>80</v>
      </c>
      <c r="J82" s="67" t="s">
        <v>85</v>
      </c>
      <c r="K82" s="68" t="s">
        <v>422</v>
      </c>
      <c r="L82" s="380">
        <v>3</v>
      </c>
      <c r="M82" s="381">
        <v>2</v>
      </c>
      <c r="N82" s="381">
        <v>3</v>
      </c>
      <c r="O82" s="381">
        <v>1</v>
      </c>
      <c r="P82" s="381">
        <v>1</v>
      </c>
      <c r="Q82" s="381">
        <v>1</v>
      </c>
      <c r="R82" s="380">
        <v>4</v>
      </c>
      <c r="S82" s="381">
        <v>3</v>
      </c>
      <c r="T82" s="381">
        <v>3</v>
      </c>
      <c r="U82" s="382">
        <v>3</v>
      </c>
      <c r="V82" s="380">
        <v>5</v>
      </c>
      <c r="W82" s="381">
        <v>5</v>
      </c>
      <c r="X82" s="381">
        <v>5</v>
      </c>
      <c r="Y82" s="381">
        <v>5</v>
      </c>
      <c r="Z82" s="382">
        <v>4</v>
      </c>
      <c r="AA82" s="380">
        <v>5</v>
      </c>
      <c r="AB82" s="382">
        <v>4</v>
      </c>
      <c r="AC82" s="380">
        <v>5</v>
      </c>
      <c r="AD82" s="381">
        <v>5</v>
      </c>
      <c r="AE82" s="381">
        <v>5</v>
      </c>
      <c r="AF82" s="381">
        <v>5</v>
      </c>
      <c r="AG82" s="381">
        <v>4</v>
      </c>
      <c r="AH82" s="381">
        <v>5</v>
      </c>
      <c r="AI82" s="380">
        <v>5</v>
      </c>
      <c r="AJ82" s="382" t="s">
        <v>18</v>
      </c>
      <c r="AK82" s="373">
        <v>5</v>
      </c>
      <c r="AL82" s="54"/>
      <c r="AM82" s="54"/>
      <c r="AN82" s="54"/>
      <c r="AO82" s="59"/>
      <c r="AP82" s="59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8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60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</row>
    <row r="83" spans="2:142" ht="30" customHeight="1">
      <c r="B83" s="66">
        <v>81</v>
      </c>
      <c r="C83" s="159">
        <v>45954</v>
      </c>
      <c r="D83" s="159" t="s">
        <v>116</v>
      </c>
      <c r="E83" s="159" t="s">
        <v>128</v>
      </c>
      <c r="F83" s="69" t="s">
        <v>75</v>
      </c>
      <c r="G83" s="69" t="s">
        <v>17</v>
      </c>
      <c r="H83" s="361" t="s">
        <v>355</v>
      </c>
      <c r="I83" s="355" t="s">
        <v>80</v>
      </c>
      <c r="J83" s="67" t="s">
        <v>27</v>
      </c>
      <c r="K83" s="68" t="s">
        <v>170</v>
      </c>
      <c r="L83" s="380">
        <v>5</v>
      </c>
      <c r="M83" s="381">
        <v>4</v>
      </c>
      <c r="N83" s="381">
        <v>4</v>
      </c>
      <c r="O83" s="381">
        <v>4</v>
      </c>
      <c r="P83" s="381">
        <v>4</v>
      </c>
      <c r="Q83" s="381">
        <v>4</v>
      </c>
      <c r="R83" s="380"/>
      <c r="S83" s="381"/>
      <c r="T83" s="381"/>
      <c r="U83" s="382"/>
      <c r="V83" s="380">
        <v>5</v>
      </c>
      <c r="W83" s="381">
        <v>4</v>
      </c>
      <c r="X83" s="381">
        <v>4</v>
      </c>
      <c r="Y83" s="381">
        <v>3</v>
      </c>
      <c r="Z83" s="382">
        <v>4</v>
      </c>
      <c r="AA83" s="380">
        <v>4</v>
      </c>
      <c r="AB83" s="382">
        <v>4</v>
      </c>
      <c r="AC83" s="380">
        <v>4</v>
      </c>
      <c r="AD83" s="381">
        <v>4</v>
      </c>
      <c r="AE83" s="381">
        <v>4</v>
      </c>
      <c r="AF83" s="381">
        <v>4</v>
      </c>
      <c r="AG83" s="381">
        <v>5</v>
      </c>
      <c r="AH83" s="381">
        <v>3</v>
      </c>
      <c r="AI83" s="380">
        <v>4</v>
      </c>
      <c r="AJ83" s="382" t="s">
        <v>18</v>
      </c>
      <c r="AK83" s="373">
        <v>5</v>
      </c>
      <c r="AL83" s="54"/>
      <c r="AM83" s="54"/>
      <c r="AN83" s="54"/>
      <c r="AO83" s="59"/>
      <c r="AP83" s="59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8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60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</row>
    <row r="84" spans="2:142" ht="30" customHeight="1">
      <c r="B84" s="66">
        <v>82</v>
      </c>
      <c r="C84" s="159"/>
      <c r="D84" s="159"/>
      <c r="E84" s="159"/>
      <c r="F84" s="69"/>
      <c r="G84" s="69"/>
      <c r="H84" s="361"/>
      <c r="I84" s="355"/>
      <c r="J84" s="67"/>
      <c r="K84" s="68"/>
      <c r="L84" s="380"/>
      <c r="M84" s="381"/>
      <c r="N84" s="381"/>
      <c r="O84" s="381"/>
      <c r="P84" s="381"/>
      <c r="Q84" s="381"/>
      <c r="R84" s="380"/>
      <c r="S84" s="381"/>
      <c r="T84" s="381"/>
      <c r="U84" s="382"/>
      <c r="V84" s="380"/>
      <c r="W84" s="381"/>
      <c r="X84" s="381"/>
      <c r="Y84" s="381"/>
      <c r="Z84" s="382"/>
      <c r="AA84" s="380"/>
      <c r="AB84" s="382"/>
      <c r="AC84" s="380"/>
      <c r="AD84" s="381"/>
      <c r="AE84" s="381"/>
      <c r="AF84" s="381"/>
      <c r="AG84" s="381"/>
      <c r="AH84" s="381"/>
      <c r="AI84" s="380"/>
      <c r="AJ84" s="382"/>
      <c r="AK84" s="373"/>
      <c r="AL84" s="54"/>
      <c r="AM84" s="54"/>
      <c r="AN84" s="54"/>
      <c r="AO84" s="59"/>
      <c r="AP84" s="59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8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60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</row>
    <row r="85" spans="2:142" ht="30" customHeight="1">
      <c r="B85" s="66">
        <v>83</v>
      </c>
      <c r="C85" s="159">
        <v>45954</v>
      </c>
      <c r="D85" s="159" t="s">
        <v>116</v>
      </c>
      <c r="E85" s="159" t="s">
        <v>128</v>
      </c>
      <c r="F85" s="69" t="s">
        <v>75</v>
      </c>
      <c r="G85" s="69" t="s">
        <v>17</v>
      </c>
      <c r="H85" s="361" t="s">
        <v>388</v>
      </c>
      <c r="I85" s="355" t="s">
        <v>80</v>
      </c>
      <c r="J85" s="67" t="s">
        <v>32</v>
      </c>
      <c r="K85" s="68" t="s">
        <v>161</v>
      </c>
      <c r="L85" s="380">
        <v>5</v>
      </c>
      <c r="M85" s="381">
        <v>5</v>
      </c>
      <c r="N85" s="381">
        <v>5</v>
      </c>
      <c r="O85" s="381">
        <v>5</v>
      </c>
      <c r="P85" s="381">
        <v>5</v>
      </c>
      <c r="Q85" s="381">
        <v>5</v>
      </c>
      <c r="R85" s="380">
        <v>5</v>
      </c>
      <c r="S85" s="381">
        <v>5</v>
      </c>
      <c r="T85" s="381">
        <v>5</v>
      </c>
      <c r="U85" s="382">
        <v>5</v>
      </c>
      <c r="V85" s="380">
        <v>5</v>
      </c>
      <c r="W85" s="381">
        <v>5</v>
      </c>
      <c r="X85" s="381">
        <v>5</v>
      </c>
      <c r="Y85" s="381">
        <v>5</v>
      </c>
      <c r="Z85" s="382">
        <v>5</v>
      </c>
      <c r="AA85" s="380">
        <v>5</v>
      </c>
      <c r="AB85" s="382"/>
      <c r="AC85" s="380">
        <v>5</v>
      </c>
      <c r="AD85" s="381">
        <v>5</v>
      </c>
      <c r="AE85" s="381">
        <v>5</v>
      </c>
      <c r="AF85" s="381">
        <v>5</v>
      </c>
      <c r="AG85" s="381">
        <v>5</v>
      </c>
      <c r="AH85" s="381">
        <v>5</v>
      </c>
      <c r="AI85" s="380">
        <v>5</v>
      </c>
      <c r="AJ85" s="382" t="s">
        <v>18</v>
      </c>
      <c r="AK85" s="373">
        <v>5</v>
      </c>
      <c r="AL85" s="54"/>
      <c r="AM85" s="54"/>
      <c r="AN85" s="54"/>
      <c r="AO85" s="59"/>
      <c r="AP85" s="59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8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60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</row>
    <row r="86" spans="2:142" ht="30" customHeight="1">
      <c r="B86" s="66">
        <v>84</v>
      </c>
      <c r="C86" s="159">
        <v>45954</v>
      </c>
      <c r="D86" s="159" t="s">
        <v>116</v>
      </c>
      <c r="E86" s="159" t="s">
        <v>127</v>
      </c>
      <c r="F86" s="69" t="s">
        <v>315</v>
      </c>
      <c r="G86" s="69" t="s">
        <v>17</v>
      </c>
      <c r="H86" s="361" t="s">
        <v>389</v>
      </c>
      <c r="I86" s="355" t="s">
        <v>80</v>
      </c>
      <c r="J86" s="67" t="s">
        <v>436</v>
      </c>
      <c r="K86" s="68" t="s">
        <v>437</v>
      </c>
      <c r="L86" s="380">
        <v>4</v>
      </c>
      <c r="M86" s="381">
        <v>4</v>
      </c>
      <c r="N86" s="381">
        <v>2</v>
      </c>
      <c r="O86" s="381">
        <v>2</v>
      </c>
      <c r="P86" s="381">
        <v>1</v>
      </c>
      <c r="Q86" s="381">
        <v>1</v>
      </c>
      <c r="R86" s="380">
        <v>5</v>
      </c>
      <c r="S86" s="381">
        <v>1</v>
      </c>
      <c r="T86" s="381">
        <v>2</v>
      </c>
      <c r="U86" s="382">
        <v>3</v>
      </c>
      <c r="V86" s="380">
        <v>4</v>
      </c>
      <c r="W86" s="381">
        <v>4</v>
      </c>
      <c r="X86" s="381">
        <v>4</v>
      </c>
      <c r="Y86" s="381">
        <v>4</v>
      </c>
      <c r="Z86" s="382">
        <v>3</v>
      </c>
      <c r="AA86" s="380">
        <v>3</v>
      </c>
      <c r="AB86" s="382"/>
      <c r="AC86" s="380">
        <v>4</v>
      </c>
      <c r="AD86" s="381">
        <v>4</v>
      </c>
      <c r="AE86" s="381"/>
      <c r="AF86" s="381">
        <v>5</v>
      </c>
      <c r="AG86" s="381">
        <v>3</v>
      </c>
      <c r="AH86" s="381">
        <v>4</v>
      </c>
      <c r="AI86" s="380">
        <v>3</v>
      </c>
      <c r="AJ86" s="382" t="s">
        <v>95</v>
      </c>
      <c r="AK86" s="373"/>
      <c r="AL86" s="54"/>
      <c r="AM86" s="54"/>
      <c r="AN86" s="54"/>
      <c r="AO86" s="59"/>
      <c r="AP86" s="59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8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60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</row>
    <row r="87" spans="2:142" ht="30" customHeight="1">
      <c r="B87" s="66">
        <v>85</v>
      </c>
      <c r="C87" s="159">
        <v>45955</v>
      </c>
      <c r="D87" s="159" t="s">
        <v>116</v>
      </c>
      <c r="E87" s="159" t="s">
        <v>128</v>
      </c>
      <c r="F87" s="69" t="s">
        <v>445</v>
      </c>
      <c r="G87" s="69" t="s">
        <v>18</v>
      </c>
      <c r="H87" s="361" t="s">
        <v>390</v>
      </c>
      <c r="I87" s="355" t="s">
        <v>79</v>
      </c>
      <c r="J87" s="67" t="s">
        <v>32</v>
      </c>
      <c r="K87" s="68" t="s">
        <v>161</v>
      </c>
      <c r="L87" s="380">
        <v>1</v>
      </c>
      <c r="M87" s="381">
        <v>1</v>
      </c>
      <c r="N87" s="381">
        <v>3</v>
      </c>
      <c r="O87" s="381">
        <v>2</v>
      </c>
      <c r="P87" s="381">
        <v>3</v>
      </c>
      <c r="Q87" s="381">
        <v>1</v>
      </c>
      <c r="R87" s="380">
        <v>5</v>
      </c>
      <c r="S87" s="381">
        <v>2</v>
      </c>
      <c r="T87" s="381">
        <v>4</v>
      </c>
      <c r="U87" s="382">
        <v>4</v>
      </c>
      <c r="V87" s="380">
        <v>2</v>
      </c>
      <c r="W87" s="381">
        <v>2</v>
      </c>
      <c r="X87" s="381">
        <v>4</v>
      </c>
      <c r="Y87" s="381">
        <v>4</v>
      </c>
      <c r="Z87" s="382">
        <v>4</v>
      </c>
      <c r="AA87" s="380"/>
      <c r="AB87" s="382"/>
      <c r="AC87" s="380">
        <v>1</v>
      </c>
      <c r="AD87" s="381">
        <v>1</v>
      </c>
      <c r="AE87" s="381">
        <v>1</v>
      </c>
      <c r="AF87" s="381">
        <v>4</v>
      </c>
      <c r="AG87" s="381">
        <v>1</v>
      </c>
      <c r="AH87" s="381">
        <v>4</v>
      </c>
      <c r="AI87" s="380">
        <v>1</v>
      </c>
      <c r="AJ87" s="382" t="s">
        <v>17</v>
      </c>
      <c r="AK87" s="373">
        <v>1</v>
      </c>
      <c r="AL87" s="54"/>
      <c r="AM87" s="54"/>
      <c r="AN87" s="54"/>
      <c r="AO87" s="59"/>
      <c r="AP87" s="59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8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60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</row>
    <row r="88" spans="2:142" ht="30" customHeight="1">
      <c r="B88" s="66">
        <v>86</v>
      </c>
      <c r="C88" s="159">
        <v>45955</v>
      </c>
      <c r="D88" s="159" t="s">
        <v>117</v>
      </c>
      <c r="E88" s="159" t="s">
        <v>127</v>
      </c>
      <c r="F88" s="69" t="s">
        <v>328</v>
      </c>
      <c r="G88" s="69" t="s">
        <v>17</v>
      </c>
      <c r="H88" s="361" t="s">
        <v>391</v>
      </c>
      <c r="I88" s="355" t="s">
        <v>80</v>
      </c>
      <c r="J88" s="67" t="s">
        <v>22</v>
      </c>
      <c r="K88" s="68" t="s">
        <v>159</v>
      </c>
      <c r="L88" s="380">
        <v>4</v>
      </c>
      <c r="M88" s="381">
        <v>4</v>
      </c>
      <c r="N88" s="381">
        <v>3</v>
      </c>
      <c r="O88" s="381">
        <v>2</v>
      </c>
      <c r="P88" s="381">
        <v>3</v>
      </c>
      <c r="Q88" s="381">
        <v>2</v>
      </c>
      <c r="R88" s="380">
        <v>2</v>
      </c>
      <c r="S88" s="381">
        <v>4</v>
      </c>
      <c r="T88" s="381">
        <v>3</v>
      </c>
      <c r="U88" s="382">
        <v>4</v>
      </c>
      <c r="V88" s="380">
        <v>5</v>
      </c>
      <c r="W88" s="381">
        <v>4</v>
      </c>
      <c r="X88" s="381">
        <v>4</v>
      </c>
      <c r="Y88" s="381">
        <v>3</v>
      </c>
      <c r="Z88" s="382">
        <v>3</v>
      </c>
      <c r="AA88" s="380">
        <v>5</v>
      </c>
      <c r="AB88" s="382">
        <v>5</v>
      </c>
      <c r="AC88" s="380">
        <v>4</v>
      </c>
      <c r="AD88" s="381">
        <v>5</v>
      </c>
      <c r="AE88" s="381">
        <v>3</v>
      </c>
      <c r="AF88" s="381">
        <v>5</v>
      </c>
      <c r="AG88" s="381">
        <v>5</v>
      </c>
      <c r="AH88" s="381">
        <v>5</v>
      </c>
      <c r="AI88" s="380">
        <v>4</v>
      </c>
      <c r="AJ88" s="382" t="s">
        <v>18</v>
      </c>
      <c r="AK88" s="373">
        <v>5</v>
      </c>
      <c r="AL88" s="54"/>
      <c r="AM88" s="54"/>
      <c r="AN88" s="54"/>
      <c r="AO88" s="59"/>
      <c r="AP88" s="59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8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60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</row>
    <row r="89" spans="2:142" ht="30" customHeight="1">
      <c r="B89" s="66">
        <v>87</v>
      </c>
      <c r="C89" s="159">
        <v>45956</v>
      </c>
      <c r="D89" s="159" t="s">
        <v>116</v>
      </c>
      <c r="E89" s="159" t="s">
        <v>128</v>
      </c>
      <c r="F89" s="69" t="s">
        <v>75</v>
      </c>
      <c r="G89" s="69" t="s">
        <v>17</v>
      </c>
      <c r="H89" s="361" t="s">
        <v>392</v>
      </c>
      <c r="I89" s="355" t="s">
        <v>80</v>
      </c>
      <c r="J89" s="67" t="s">
        <v>34</v>
      </c>
      <c r="K89" s="68" t="s">
        <v>167</v>
      </c>
      <c r="L89" s="380">
        <v>4</v>
      </c>
      <c r="M89" s="381">
        <v>4</v>
      </c>
      <c r="N89" s="381">
        <v>3</v>
      </c>
      <c r="O89" s="381">
        <v>3</v>
      </c>
      <c r="P89" s="381">
        <v>3</v>
      </c>
      <c r="Q89" s="381">
        <v>3</v>
      </c>
      <c r="R89" s="380">
        <v>5</v>
      </c>
      <c r="S89" s="381">
        <v>3</v>
      </c>
      <c r="T89" s="381">
        <v>4</v>
      </c>
      <c r="U89" s="382">
        <v>4</v>
      </c>
      <c r="V89" s="380">
        <v>5</v>
      </c>
      <c r="W89" s="381">
        <v>5</v>
      </c>
      <c r="X89" s="381">
        <v>5</v>
      </c>
      <c r="Y89" s="381">
        <v>5</v>
      </c>
      <c r="Z89" s="382">
        <v>5</v>
      </c>
      <c r="AA89" s="380">
        <v>5</v>
      </c>
      <c r="AB89" s="382"/>
      <c r="AC89" s="380">
        <v>5</v>
      </c>
      <c r="AD89" s="381">
        <v>5</v>
      </c>
      <c r="AE89" s="381">
        <v>5</v>
      </c>
      <c r="AF89" s="381">
        <v>5</v>
      </c>
      <c r="AG89" s="381">
        <v>5</v>
      </c>
      <c r="AH89" s="381">
        <v>5</v>
      </c>
      <c r="AI89" s="380">
        <v>5</v>
      </c>
      <c r="AJ89" s="382" t="s">
        <v>18</v>
      </c>
      <c r="AK89" s="373">
        <v>5</v>
      </c>
      <c r="AL89" s="54"/>
      <c r="AM89" s="54"/>
      <c r="AN89" s="54"/>
      <c r="AO89" s="59"/>
      <c r="AP89" s="59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8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60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</row>
    <row r="90" spans="2:142" ht="30" customHeight="1">
      <c r="B90" s="66">
        <v>88</v>
      </c>
      <c r="C90" s="159">
        <v>45956</v>
      </c>
      <c r="D90" s="159" t="s">
        <v>118</v>
      </c>
      <c r="E90" s="159" t="s">
        <v>127</v>
      </c>
      <c r="F90" s="69" t="s">
        <v>315</v>
      </c>
      <c r="G90" s="69" t="s">
        <v>17</v>
      </c>
      <c r="H90" s="361" t="s">
        <v>393</v>
      </c>
      <c r="I90" s="355" t="s">
        <v>79</v>
      </c>
      <c r="J90" s="67" t="s">
        <v>81</v>
      </c>
      <c r="K90" s="68" t="s">
        <v>162</v>
      </c>
      <c r="L90" s="380">
        <v>5</v>
      </c>
      <c r="M90" s="381">
        <v>5</v>
      </c>
      <c r="N90" s="381">
        <v>5</v>
      </c>
      <c r="O90" s="381">
        <v>5</v>
      </c>
      <c r="P90" s="381">
        <v>5</v>
      </c>
      <c r="Q90" s="381">
        <v>5</v>
      </c>
      <c r="R90" s="380">
        <v>5</v>
      </c>
      <c r="S90" s="381">
        <v>5</v>
      </c>
      <c r="T90" s="381">
        <v>4</v>
      </c>
      <c r="U90" s="382">
        <v>4</v>
      </c>
      <c r="V90" s="380">
        <v>5</v>
      </c>
      <c r="W90" s="381">
        <v>5</v>
      </c>
      <c r="X90" s="381">
        <v>5</v>
      </c>
      <c r="Y90" s="381">
        <v>5</v>
      </c>
      <c r="Z90" s="382">
        <v>5</v>
      </c>
      <c r="AA90" s="380">
        <v>5</v>
      </c>
      <c r="AB90" s="382">
        <v>5</v>
      </c>
      <c r="AC90" s="380">
        <v>5</v>
      </c>
      <c r="AD90" s="381">
        <v>5</v>
      </c>
      <c r="AE90" s="381">
        <v>5</v>
      </c>
      <c r="AF90" s="381">
        <v>5</v>
      </c>
      <c r="AG90" s="381">
        <v>5</v>
      </c>
      <c r="AH90" s="381">
        <v>3</v>
      </c>
      <c r="AI90" s="380">
        <v>5</v>
      </c>
      <c r="AJ90" s="382" t="s">
        <v>18</v>
      </c>
      <c r="AK90" s="373">
        <v>5</v>
      </c>
      <c r="AL90" s="54"/>
      <c r="AM90" s="54"/>
      <c r="AN90" s="54"/>
      <c r="AO90" s="59"/>
      <c r="AP90" s="59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8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60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</row>
    <row r="91" spans="2:142" ht="30" customHeight="1">
      <c r="B91" s="66">
        <v>89</v>
      </c>
      <c r="C91" s="159">
        <v>45956</v>
      </c>
      <c r="D91" s="159" t="s">
        <v>116</v>
      </c>
      <c r="E91" s="159" t="s">
        <v>128</v>
      </c>
      <c r="F91" s="69" t="s">
        <v>74</v>
      </c>
      <c r="G91" s="69" t="s">
        <v>17</v>
      </c>
      <c r="H91" s="361" t="s">
        <v>78</v>
      </c>
      <c r="I91" s="355" t="s">
        <v>79</v>
      </c>
      <c r="J91" s="67" t="s">
        <v>27</v>
      </c>
      <c r="K91" s="68" t="s">
        <v>170</v>
      </c>
      <c r="L91" s="380">
        <v>4</v>
      </c>
      <c r="M91" s="381">
        <v>3</v>
      </c>
      <c r="N91" s="381">
        <v>3</v>
      </c>
      <c r="O91" s="381">
        <v>3</v>
      </c>
      <c r="P91" s="381">
        <v>3</v>
      </c>
      <c r="Q91" s="381">
        <v>3</v>
      </c>
      <c r="R91" s="380">
        <v>5</v>
      </c>
      <c r="S91" s="381">
        <v>3</v>
      </c>
      <c r="T91" s="381">
        <v>3</v>
      </c>
      <c r="U91" s="382">
        <v>3</v>
      </c>
      <c r="V91" s="380">
        <v>5</v>
      </c>
      <c r="W91" s="381">
        <v>5</v>
      </c>
      <c r="X91" s="381">
        <v>5</v>
      </c>
      <c r="Y91" s="381">
        <v>5</v>
      </c>
      <c r="Z91" s="382">
        <v>1</v>
      </c>
      <c r="AA91" s="380">
        <v>5</v>
      </c>
      <c r="AB91" s="382">
        <v>5</v>
      </c>
      <c r="AC91" s="380">
        <v>5</v>
      </c>
      <c r="AD91" s="381">
        <v>5</v>
      </c>
      <c r="AE91" s="381">
        <v>1</v>
      </c>
      <c r="AF91" s="381">
        <v>5</v>
      </c>
      <c r="AG91" s="381">
        <v>4</v>
      </c>
      <c r="AH91" s="381">
        <v>5</v>
      </c>
      <c r="AI91" s="380">
        <v>4</v>
      </c>
      <c r="AJ91" s="382" t="s">
        <v>18</v>
      </c>
      <c r="AK91" s="373">
        <v>5</v>
      </c>
      <c r="AL91" s="54"/>
      <c r="AM91" s="54"/>
      <c r="AN91" s="54"/>
      <c r="AO91" s="59"/>
      <c r="AP91" s="59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8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60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</row>
    <row r="92" spans="2:142" ht="30" customHeight="1">
      <c r="B92" s="66">
        <v>90</v>
      </c>
      <c r="C92" s="159">
        <v>45956</v>
      </c>
      <c r="D92" s="159" t="s">
        <v>116</v>
      </c>
      <c r="E92" s="159" t="s">
        <v>128</v>
      </c>
      <c r="F92" s="69" t="s">
        <v>74</v>
      </c>
      <c r="G92" s="69" t="s">
        <v>17</v>
      </c>
      <c r="H92" s="361" t="s">
        <v>394</v>
      </c>
      <c r="I92" s="355" t="s">
        <v>80</v>
      </c>
      <c r="J92" s="67" t="s">
        <v>27</v>
      </c>
      <c r="K92" s="68" t="s">
        <v>170</v>
      </c>
      <c r="L92" s="380">
        <v>5</v>
      </c>
      <c r="M92" s="381">
        <v>5</v>
      </c>
      <c r="N92" s="381">
        <v>5</v>
      </c>
      <c r="O92" s="381">
        <v>5</v>
      </c>
      <c r="P92" s="381">
        <v>5</v>
      </c>
      <c r="Q92" s="381">
        <v>5</v>
      </c>
      <c r="R92" s="380">
        <v>5</v>
      </c>
      <c r="S92" s="381">
        <v>5</v>
      </c>
      <c r="T92" s="381">
        <v>5</v>
      </c>
      <c r="U92" s="382">
        <v>5</v>
      </c>
      <c r="V92" s="380">
        <v>5</v>
      </c>
      <c r="W92" s="381">
        <v>5</v>
      </c>
      <c r="X92" s="381">
        <v>5</v>
      </c>
      <c r="Y92" s="381">
        <v>5</v>
      </c>
      <c r="Z92" s="382">
        <v>5</v>
      </c>
      <c r="AA92" s="380">
        <v>5</v>
      </c>
      <c r="AB92" s="382">
        <v>5</v>
      </c>
      <c r="AC92" s="380">
        <v>5</v>
      </c>
      <c r="AD92" s="381">
        <v>5</v>
      </c>
      <c r="AE92" s="381">
        <v>5</v>
      </c>
      <c r="AF92" s="381">
        <v>5</v>
      </c>
      <c r="AG92" s="381">
        <v>5</v>
      </c>
      <c r="AH92" s="381">
        <v>5</v>
      </c>
      <c r="AI92" s="380">
        <v>5</v>
      </c>
      <c r="AJ92" s="382" t="s">
        <v>18</v>
      </c>
      <c r="AK92" s="373">
        <v>5</v>
      </c>
      <c r="AL92" s="54"/>
      <c r="AM92" s="54"/>
      <c r="AN92" s="54"/>
      <c r="AO92" s="59"/>
      <c r="AP92" s="59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8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60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</row>
    <row r="93" spans="2:142" ht="30" customHeight="1">
      <c r="B93" s="66">
        <v>91</v>
      </c>
      <c r="C93" s="159">
        <v>45956</v>
      </c>
      <c r="D93" s="159" t="s">
        <v>116</v>
      </c>
      <c r="E93" s="159" t="s">
        <v>127</v>
      </c>
      <c r="F93" s="69" t="s">
        <v>74</v>
      </c>
      <c r="G93" s="69" t="s">
        <v>17</v>
      </c>
      <c r="H93" s="361" t="s">
        <v>395</v>
      </c>
      <c r="I93" s="355" t="s">
        <v>79</v>
      </c>
      <c r="J93" s="67" t="s">
        <v>32</v>
      </c>
      <c r="K93" s="68" t="s">
        <v>161</v>
      </c>
      <c r="L93" s="380">
        <v>4</v>
      </c>
      <c r="M93" s="381">
        <v>4</v>
      </c>
      <c r="N93" s="381">
        <v>4</v>
      </c>
      <c r="O93" s="381">
        <v>4</v>
      </c>
      <c r="P93" s="381">
        <v>4</v>
      </c>
      <c r="Q93" s="381"/>
      <c r="R93" s="380">
        <v>5</v>
      </c>
      <c r="S93" s="381">
        <v>4</v>
      </c>
      <c r="T93" s="381">
        <v>4</v>
      </c>
      <c r="U93" s="382">
        <v>4</v>
      </c>
      <c r="V93" s="380">
        <v>5</v>
      </c>
      <c r="W93" s="381">
        <v>5</v>
      </c>
      <c r="X93" s="381">
        <v>5</v>
      </c>
      <c r="Y93" s="381">
        <v>5</v>
      </c>
      <c r="Z93" s="382">
        <v>5</v>
      </c>
      <c r="AA93" s="380"/>
      <c r="AB93" s="382">
        <v>5</v>
      </c>
      <c r="AC93" s="380">
        <v>4</v>
      </c>
      <c r="AD93" s="381">
        <v>4</v>
      </c>
      <c r="AE93" s="381">
        <v>4</v>
      </c>
      <c r="AF93" s="381">
        <v>5</v>
      </c>
      <c r="AG93" s="381">
        <v>5</v>
      </c>
      <c r="AH93" s="381">
        <v>4</v>
      </c>
      <c r="AI93" s="380">
        <v>4</v>
      </c>
      <c r="AJ93" s="382" t="s">
        <v>18</v>
      </c>
      <c r="AK93" s="373">
        <v>5</v>
      </c>
      <c r="AL93" s="54"/>
      <c r="AM93" s="54"/>
      <c r="AN93" s="54"/>
      <c r="AO93" s="59"/>
      <c r="AP93" s="59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8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60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</row>
    <row r="94" spans="2:142" ht="30" customHeight="1">
      <c r="B94" s="66">
        <v>92</v>
      </c>
      <c r="C94" s="159">
        <v>45957</v>
      </c>
      <c r="D94" s="159" t="s">
        <v>116</v>
      </c>
      <c r="E94" s="159" t="s">
        <v>128</v>
      </c>
      <c r="F94" s="69" t="s">
        <v>74</v>
      </c>
      <c r="G94" s="69" t="s">
        <v>95</v>
      </c>
      <c r="H94" s="361" t="s">
        <v>396</v>
      </c>
      <c r="I94" s="355" t="s">
        <v>80</v>
      </c>
      <c r="J94" s="67" t="s">
        <v>86</v>
      </c>
      <c r="K94" s="68" t="s">
        <v>438</v>
      </c>
      <c r="L94" s="380">
        <v>4</v>
      </c>
      <c r="M94" s="381">
        <v>4</v>
      </c>
      <c r="N94" s="381">
        <v>4</v>
      </c>
      <c r="O94" s="381">
        <v>3</v>
      </c>
      <c r="P94" s="381">
        <v>3</v>
      </c>
      <c r="Q94" s="381">
        <v>3</v>
      </c>
      <c r="R94" s="380">
        <v>5</v>
      </c>
      <c r="S94" s="381">
        <v>3</v>
      </c>
      <c r="T94" s="381">
        <v>5</v>
      </c>
      <c r="U94" s="382">
        <v>4</v>
      </c>
      <c r="V94" s="380">
        <v>5</v>
      </c>
      <c r="W94" s="381">
        <v>5</v>
      </c>
      <c r="X94" s="381">
        <v>5</v>
      </c>
      <c r="Y94" s="381">
        <v>5</v>
      </c>
      <c r="Z94" s="382">
        <v>5</v>
      </c>
      <c r="AA94" s="380">
        <v>5</v>
      </c>
      <c r="AB94" s="382">
        <v>5</v>
      </c>
      <c r="AC94" s="380">
        <v>5</v>
      </c>
      <c r="AD94" s="381">
        <v>5</v>
      </c>
      <c r="AE94" s="381">
        <v>4</v>
      </c>
      <c r="AF94" s="381">
        <v>3</v>
      </c>
      <c r="AG94" s="381">
        <v>4</v>
      </c>
      <c r="AH94" s="381">
        <v>4</v>
      </c>
      <c r="AI94" s="380">
        <v>4</v>
      </c>
      <c r="AJ94" s="382" t="s">
        <v>95</v>
      </c>
      <c r="AK94" s="373"/>
      <c r="AL94" s="54"/>
      <c r="AM94" s="54"/>
      <c r="AN94" s="54"/>
      <c r="AO94" s="59"/>
      <c r="AP94" s="59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8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60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</row>
    <row r="95" spans="2:142" ht="30" customHeight="1">
      <c r="B95" s="66">
        <v>93</v>
      </c>
      <c r="C95" s="159">
        <v>45957</v>
      </c>
      <c r="D95" s="159" t="s">
        <v>116</v>
      </c>
      <c r="E95" s="159" t="s">
        <v>127</v>
      </c>
      <c r="F95" s="69" t="s">
        <v>74</v>
      </c>
      <c r="G95" s="69" t="s">
        <v>18</v>
      </c>
      <c r="H95" s="361" t="s">
        <v>304</v>
      </c>
      <c r="I95" s="355" t="s">
        <v>80</v>
      </c>
      <c r="J95" s="67" t="s">
        <v>45</v>
      </c>
      <c r="K95" s="68" t="s">
        <v>429</v>
      </c>
      <c r="L95" s="380">
        <v>3</v>
      </c>
      <c r="M95" s="381">
        <v>1</v>
      </c>
      <c r="N95" s="381">
        <v>1</v>
      </c>
      <c r="O95" s="381">
        <v>1</v>
      </c>
      <c r="P95" s="381">
        <v>1</v>
      </c>
      <c r="Q95" s="381">
        <v>1</v>
      </c>
      <c r="R95" s="380">
        <v>5</v>
      </c>
      <c r="S95" s="381">
        <v>1</v>
      </c>
      <c r="T95" s="381">
        <v>1</v>
      </c>
      <c r="U95" s="382">
        <v>1</v>
      </c>
      <c r="V95" s="380">
        <v>5</v>
      </c>
      <c r="W95" s="381"/>
      <c r="X95" s="381">
        <v>3</v>
      </c>
      <c r="Y95" s="381">
        <v>3</v>
      </c>
      <c r="Z95" s="382">
        <v>2</v>
      </c>
      <c r="AA95" s="380">
        <v>4</v>
      </c>
      <c r="AB95" s="382">
        <v>5</v>
      </c>
      <c r="AC95" s="380">
        <v>3</v>
      </c>
      <c r="AD95" s="381">
        <v>2</v>
      </c>
      <c r="AE95" s="381">
        <v>2</v>
      </c>
      <c r="AF95" s="381">
        <v>5</v>
      </c>
      <c r="AG95" s="381">
        <v>2</v>
      </c>
      <c r="AH95" s="381">
        <v>5</v>
      </c>
      <c r="AI95" s="380">
        <v>4</v>
      </c>
      <c r="AJ95" s="382" t="s">
        <v>18</v>
      </c>
      <c r="AK95" s="373">
        <v>5</v>
      </c>
      <c r="AL95" s="54"/>
      <c r="AM95" s="54"/>
      <c r="AN95" s="54"/>
      <c r="AO95" s="59"/>
      <c r="AP95" s="59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8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60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</row>
    <row r="96" spans="2:142" ht="30" customHeight="1">
      <c r="B96" s="66">
        <v>94</v>
      </c>
      <c r="C96" s="159">
        <v>45957</v>
      </c>
      <c r="D96" s="159" t="s">
        <v>116</v>
      </c>
      <c r="E96" s="159" t="s">
        <v>128</v>
      </c>
      <c r="F96" s="69" t="s">
        <v>74</v>
      </c>
      <c r="G96" s="69" t="s">
        <v>17</v>
      </c>
      <c r="H96" s="361" t="s">
        <v>66</v>
      </c>
      <c r="I96" s="355" t="s">
        <v>79</v>
      </c>
      <c r="J96" s="67" t="s">
        <v>81</v>
      </c>
      <c r="K96" s="68" t="s">
        <v>162</v>
      </c>
      <c r="L96" s="380">
        <v>3</v>
      </c>
      <c r="M96" s="381">
        <v>2</v>
      </c>
      <c r="N96" s="381">
        <v>2</v>
      </c>
      <c r="O96" s="381">
        <v>2</v>
      </c>
      <c r="P96" s="381">
        <v>2</v>
      </c>
      <c r="Q96" s="381">
        <v>3</v>
      </c>
      <c r="R96" s="380">
        <v>4</v>
      </c>
      <c r="S96" s="381"/>
      <c r="T96" s="381">
        <v>4</v>
      </c>
      <c r="U96" s="382">
        <v>4</v>
      </c>
      <c r="V96" s="380">
        <v>3</v>
      </c>
      <c r="W96" s="381">
        <v>3</v>
      </c>
      <c r="X96" s="381">
        <v>3</v>
      </c>
      <c r="Y96" s="381">
        <v>4</v>
      </c>
      <c r="Z96" s="382">
        <v>3</v>
      </c>
      <c r="AA96" s="380">
        <v>3</v>
      </c>
      <c r="AB96" s="382">
        <v>3</v>
      </c>
      <c r="AC96" s="380">
        <v>4</v>
      </c>
      <c r="AD96" s="381">
        <v>3</v>
      </c>
      <c r="AE96" s="381">
        <v>3</v>
      </c>
      <c r="AF96" s="381">
        <v>4</v>
      </c>
      <c r="AG96" s="381">
        <v>3</v>
      </c>
      <c r="AH96" s="381">
        <v>4</v>
      </c>
      <c r="AI96" s="380">
        <v>3</v>
      </c>
      <c r="AJ96" s="382" t="s">
        <v>95</v>
      </c>
      <c r="AK96" s="373"/>
      <c r="AL96" s="54"/>
      <c r="AM96" s="54"/>
      <c r="AN96" s="54"/>
      <c r="AO96" s="59"/>
      <c r="AP96" s="59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8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60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</row>
    <row r="97" spans="2:142" ht="30" customHeight="1">
      <c r="B97" s="66">
        <v>95</v>
      </c>
      <c r="C97" s="159">
        <v>45957</v>
      </c>
      <c r="D97" s="159" t="s">
        <v>116</v>
      </c>
      <c r="E97" s="159" t="s">
        <v>128</v>
      </c>
      <c r="F97" s="69" t="s">
        <v>74</v>
      </c>
      <c r="G97" s="69" t="s">
        <v>18</v>
      </c>
      <c r="H97" s="361" t="s">
        <v>304</v>
      </c>
      <c r="I97" s="355" t="s">
        <v>79</v>
      </c>
      <c r="J97" s="67" t="s">
        <v>27</v>
      </c>
      <c r="K97" s="68" t="s">
        <v>170</v>
      </c>
      <c r="L97" s="380">
        <v>4</v>
      </c>
      <c r="M97" s="381">
        <v>5</v>
      </c>
      <c r="N97" s="381">
        <v>5</v>
      </c>
      <c r="O97" s="381">
        <v>3</v>
      </c>
      <c r="P97" s="381">
        <v>3</v>
      </c>
      <c r="Q97" s="381">
        <v>4</v>
      </c>
      <c r="R97" s="380">
        <v>5</v>
      </c>
      <c r="S97" s="381">
        <v>4</v>
      </c>
      <c r="T97" s="381">
        <v>3</v>
      </c>
      <c r="U97" s="382">
        <v>3</v>
      </c>
      <c r="V97" s="380">
        <v>4</v>
      </c>
      <c r="W97" s="381">
        <v>4</v>
      </c>
      <c r="X97" s="381">
        <v>5</v>
      </c>
      <c r="Y97" s="381">
        <v>5</v>
      </c>
      <c r="Z97" s="382">
        <v>4</v>
      </c>
      <c r="AA97" s="380">
        <v>5</v>
      </c>
      <c r="AB97" s="382">
        <v>5</v>
      </c>
      <c r="AC97" s="380">
        <v>5</v>
      </c>
      <c r="AD97" s="381">
        <v>5</v>
      </c>
      <c r="AE97" s="381">
        <v>4</v>
      </c>
      <c r="AF97" s="381">
        <v>4</v>
      </c>
      <c r="AG97" s="381">
        <v>4</v>
      </c>
      <c r="AH97" s="381">
        <v>5</v>
      </c>
      <c r="AI97" s="380">
        <v>4</v>
      </c>
      <c r="AJ97" s="382" t="s">
        <v>18</v>
      </c>
      <c r="AK97" s="373">
        <v>5</v>
      </c>
      <c r="AL97" s="54"/>
      <c r="AM97" s="54"/>
      <c r="AN97" s="54"/>
      <c r="AO97" s="59"/>
      <c r="AP97" s="59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8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60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</row>
    <row r="98" spans="2:142" ht="30" customHeight="1">
      <c r="B98" s="66">
        <v>96</v>
      </c>
      <c r="C98" s="159"/>
      <c r="D98" s="159"/>
      <c r="E98" s="159"/>
      <c r="F98" s="69"/>
      <c r="G98" s="69"/>
      <c r="H98" s="361"/>
      <c r="I98" s="355"/>
      <c r="J98" s="67"/>
      <c r="K98" s="68"/>
      <c r="L98" s="380"/>
      <c r="M98" s="381"/>
      <c r="N98" s="381"/>
      <c r="O98" s="381"/>
      <c r="P98" s="381"/>
      <c r="Q98" s="381"/>
      <c r="R98" s="380"/>
      <c r="S98" s="381"/>
      <c r="T98" s="381"/>
      <c r="U98" s="382"/>
      <c r="V98" s="380"/>
      <c r="W98" s="381"/>
      <c r="X98" s="381"/>
      <c r="Y98" s="381"/>
      <c r="Z98" s="382"/>
      <c r="AA98" s="380"/>
      <c r="AB98" s="382"/>
      <c r="AC98" s="380"/>
      <c r="AD98" s="381"/>
      <c r="AE98" s="381"/>
      <c r="AF98" s="381"/>
      <c r="AG98" s="381"/>
      <c r="AH98" s="381"/>
      <c r="AI98" s="380"/>
      <c r="AJ98" s="382"/>
      <c r="AK98" s="373"/>
      <c r="AL98" s="54"/>
      <c r="AM98" s="54"/>
      <c r="AN98" s="54"/>
      <c r="AO98" s="59"/>
      <c r="AP98" s="59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8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60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</row>
    <row r="99" spans="2:142" ht="30" customHeight="1">
      <c r="B99" s="66">
        <v>97</v>
      </c>
      <c r="C99" s="159">
        <v>45957</v>
      </c>
      <c r="D99" s="159" t="s">
        <v>116</v>
      </c>
      <c r="E99" s="159" t="s">
        <v>128</v>
      </c>
      <c r="F99" s="69" t="s">
        <v>74</v>
      </c>
      <c r="G99" s="69" t="s">
        <v>18</v>
      </c>
      <c r="H99" s="361" t="s">
        <v>66</v>
      </c>
      <c r="I99" s="355" t="s">
        <v>80</v>
      </c>
      <c r="J99" s="67" t="s">
        <v>436</v>
      </c>
      <c r="K99" s="68" t="s">
        <v>437</v>
      </c>
      <c r="L99" s="380">
        <v>2</v>
      </c>
      <c r="M99" s="381">
        <v>3</v>
      </c>
      <c r="N99" s="381">
        <v>5</v>
      </c>
      <c r="O99" s="381">
        <v>5</v>
      </c>
      <c r="P99" s="381">
        <v>5</v>
      </c>
      <c r="Q99" s="381">
        <v>1</v>
      </c>
      <c r="R99" s="380">
        <v>3</v>
      </c>
      <c r="S99" s="381">
        <v>1</v>
      </c>
      <c r="T99" s="381">
        <v>1</v>
      </c>
      <c r="U99" s="382">
        <v>1</v>
      </c>
      <c r="V99" s="380">
        <v>1</v>
      </c>
      <c r="W99" s="381">
        <v>2</v>
      </c>
      <c r="X99" s="381">
        <v>5</v>
      </c>
      <c r="Y99" s="381">
        <v>5</v>
      </c>
      <c r="Z99" s="382">
        <v>3</v>
      </c>
      <c r="AA99" s="380">
        <v>4</v>
      </c>
      <c r="AB99" s="382">
        <v>1</v>
      </c>
      <c r="AC99" s="380">
        <v>4</v>
      </c>
      <c r="AD99" s="381">
        <v>1</v>
      </c>
      <c r="AE99" s="381">
        <v>1</v>
      </c>
      <c r="AF99" s="381">
        <v>5</v>
      </c>
      <c r="AG99" s="381">
        <v>1</v>
      </c>
      <c r="AH99" s="381">
        <v>5</v>
      </c>
      <c r="AI99" s="380">
        <v>1</v>
      </c>
      <c r="AJ99" s="382" t="s">
        <v>17</v>
      </c>
      <c r="AK99" s="373">
        <v>1</v>
      </c>
      <c r="AL99" s="54"/>
      <c r="AM99" s="54"/>
      <c r="AN99" s="54"/>
      <c r="AO99" s="59"/>
      <c r="AP99" s="59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8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60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</row>
    <row r="100" spans="2:142" ht="30" customHeight="1">
      <c r="B100" s="66">
        <v>98</v>
      </c>
      <c r="C100" s="159">
        <v>45957</v>
      </c>
      <c r="D100" s="159" t="s">
        <v>116</v>
      </c>
      <c r="E100" s="159" t="s">
        <v>127</v>
      </c>
      <c r="F100" s="69" t="s">
        <v>75</v>
      </c>
      <c r="G100" s="69" t="s">
        <v>17</v>
      </c>
      <c r="H100" s="361" t="s">
        <v>397</v>
      </c>
      <c r="I100" s="355" t="s">
        <v>80</v>
      </c>
      <c r="J100" s="67" t="s">
        <v>39</v>
      </c>
      <c r="K100" s="68" t="s">
        <v>168</v>
      </c>
      <c r="L100" s="380">
        <v>5</v>
      </c>
      <c r="M100" s="381">
        <v>4</v>
      </c>
      <c r="N100" s="381">
        <v>5</v>
      </c>
      <c r="O100" s="381">
        <v>5</v>
      </c>
      <c r="P100" s="381">
        <v>5</v>
      </c>
      <c r="Q100" s="381">
        <v>5</v>
      </c>
      <c r="R100" s="380">
        <v>5</v>
      </c>
      <c r="S100" s="381">
        <v>5</v>
      </c>
      <c r="T100" s="381">
        <v>5</v>
      </c>
      <c r="U100" s="382">
        <v>5</v>
      </c>
      <c r="V100" s="380">
        <v>5</v>
      </c>
      <c r="W100" s="381">
        <v>5</v>
      </c>
      <c r="X100" s="381">
        <v>5</v>
      </c>
      <c r="Y100" s="381">
        <v>5</v>
      </c>
      <c r="Z100" s="382">
        <v>5</v>
      </c>
      <c r="AA100" s="380">
        <v>5</v>
      </c>
      <c r="AB100" s="382">
        <v>5</v>
      </c>
      <c r="AC100" s="380">
        <v>5</v>
      </c>
      <c r="AD100" s="381">
        <v>5</v>
      </c>
      <c r="AE100" s="381">
        <v>5</v>
      </c>
      <c r="AF100" s="381">
        <v>5</v>
      </c>
      <c r="AG100" s="381">
        <v>5</v>
      </c>
      <c r="AH100" s="381">
        <v>5</v>
      </c>
      <c r="AI100" s="380">
        <v>5</v>
      </c>
      <c r="AJ100" s="382" t="s">
        <v>18</v>
      </c>
      <c r="AK100" s="373">
        <v>5</v>
      </c>
      <c r="AL100" s="54"/>
      <c r="AM100" s="54"/>
      <c r="AN100" s="54"/>
      <c r="AO100" s="59"/>
      <c r="AP100" s="59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8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60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</row>
    <row r="101" spans="2:142" ht="30" customHeight="1">
      <c r="B101" s="66">
        <v>99</v>
      </c>
      <c r="C101" s="159">
        <v>45958</v>
      </c>
      <c r="D101" s="159" t="s">
        <v>116</v>
      </c>
      <c r="E101" s="159" t="s">
        <v>128</v>
      </c>
      <c r="F101" s="69" t="s">
        <v>74</v>
      </c>
      <c r="G101" s="69" t="s">
        <v>18</v>
      </c>
      <c r="H101" s="361" t="s">
        <v>304</v>
      </c>
      <c r="I101" s="355" t="s">
        <v>80</v>
      </c>
      <c r="J101" s="67" t="s">
        <v>24</v>
      </c>
      <c r="K101" s="68" t="s">
        <v>158</v>
      </c>
      <c r="L101" s="380">
        <v>4</v>
      </c>
      <c r="M101" s="381">
        <v>3</v>
      </c>
      <c r="N101" s="381">
        <v>3</v>
      </c>
      <c r="O101" s="381">
        <v>4</v>
      </c>
      <c r="P101" s="381">
        <v>4</v>
      </c>
      <c r="Q101" s="381">
        <v>3</v>
      </c>
      <c r="R101" s="380">
        <v>4</v>
      </c>
      <c r="S101" s="381">
        <v>3</v>
      </c>
      <c r="T101" s="381">
        <v>4</v>
      </c>
      <c r="U101" s="382">
        <v>4</v>
      </c>
      <c r="V101" s="380">
        <v>4</v>
      </c>
      <c r="W101" s="381">
        <v>4</v>
      </c>
      <c r="X101" s="381">
        <v>4</v>
      </c>
      <c r="Y101" s="381">
        <v>4</v>
      </c>
      <c r="Z101" s="382">
        <v>4</v>
      </c>
      <c r="AA101" s="380">
        <v>4</v>
      </c>
      <c r="AB101" s="382">
        <v>3</v>
      </c>
      <c r="AC101" s="380">
        <v>4</v>
      </c>
      <c r="AD101" s="381">
        <v>4</v>
      </c>
      <c r="AE101" s="381">
        <v>4</v>
      </c>
      <c r="AF101" s="381">
        <v>4</v>
      </c>
      <c r="AG101" s="381">
        <v>4</v>
      </c>
      <c r="AH101" s="381">
        <v>4</v>
      </c>
      <c r="AI101" s="380">
        <v>4</v>
      </c>
      <c r="AJ101" s="382" t="s">
        <v>18</v>
      </c>
      <c r="AK101" s="373">
        <v>5</v>
      </c>
      <c r="AL101" s="54"/>
      <c r="AM101" s="54"/>
      <c r="AN101" s="54"/>
      <c r="AO101" s="59"/>
      <c r="AP101" s="59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8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60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</row>
    <row r="102" spans="2:142" ht="30" customHeight="1">
      <c r="B102" s="66">
        <v>100</v>
      </c>
      <c r="C102" s="159">
        <v>45958</v>
      </c>
      <c r="D102" s="159" t="s">
        <v>116</v>
      </c>
      <c r="E102" s="159" t="s">
        <v>127</v>
      </c>
      <c r="F102" s="69" t="s">
        <v>74</v>
      </c>
      <c r="G102" s="69" t="s">
        <v>18</v>
      </c>
      <c r="H102" s="361" t="s">
        <v>398</v>
      </c>
      <c r="I102" s="355" t="s">
        <v>80</v>
      </c>
      <c r="J102" s="67" t="s">
        <v>23</v>
      </c>
      <c r="K102" s="68" t="s">
        <v>157</v>
      </c>
      <c r="L102" s="380">
        <v>1</v>
      </c>
      <c r="M102" s="381">
        <v>1</v>
      </c>
      <c r="N102" s="381">
        <v>1</v>
      </c>
      <c r="O102" s="381">
        <v>2</v>
      </c>
      <c r="P102" s="381">
        <v>3</v>
      </c>
      <c r="Q102" s="381">
        <v>1</v>
      </c>
      <c r="R102" s="380"/>
      <c r="S102" s="381"/>
      <c r="T102" s="381"/>
      <c r="U102" s="382"/>
      <c r="V102" s="380">
        <v>5</v>
      </c>
      <c r="W102" s="381">
        <v>5</v>
      </c>
      <c r="X102" s="381">
        <v>5</v>
      </c>
      <c r="Y102" s="381">
        <v>5</v>
      </c>
      <c r="Z102" s="382">
        <v>1</v>
      </c>
      <c r="AA102" s="380">
        <v>5</v>
      </c>
      <c r="AB102" s="382">
        <v>3</v>
      </c>
      <c r="AC102" s="380">
        <v>4</v>
      </c>
      <c r="AD102" s="381">
        <v>4</v>
      </c>
      <c r="AE102" s="381">
        <v>1</v>
      </c>
      <c r="AF102" s="381">
        <v>5</v>
      </c>
      <c r="AG102" s="381">
        <v>4</v>
      </c>
      <c r="AH102" s="381">
        <v>5</v>
      </c>
      <c r="AI102" s="380">
        <v>4</v>
      </c>
      <c r="AJ102" s="382" t="s">
        <v>18</v>
      </c>
      <c r="AK102" s="373">
        <v>5</v>
      </c>
      <c r="AL102" s="54"/>
      <c r="AM102" s="54"/>
      <c r="AN102" s="54"/>
      <c r="AO102" s="59"/>
      <c r="AP102" s="59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8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60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</row>
    <row r="103" spans="2:142" ht="30" customHeight="1">
      <c r="B103" s="66">
        <v>101</v>
      </c>
      <c r="C103" s="159">
        <v>45958</v>
      </c>
      <c r="D103" s="159" t="s">
        <v>116</v>
      </c>
      <c r="E103" s="159" t="s">
        <v>127</v>
      </c>
      <c r="F103" s="69" t="s">
        <v>74</v>
      </c>
      <c r="G103" s="69" t="s">
        <v>17</v>
      </c>
      <c r="H103" s="361" t="s">
        <v>399</v>
      </c>
      <c r="I103" s="355" t="s">
        <v>49</v>
      </c>
      <c r="J103" s="67" t="s">
        <v>36</v>
      </c>
      <c r="K103" s="68" t="s">
        <v>166</v>
      </c>
      <c r="L103" s="380">
        <v>5</v>
      </c>
      <c r="M103" s="381">
        <v>5</v>
      </c>
      <c r="N103" s="381">
        <v>5</v>
      </c>
      <c r="O103" s="381">
        <v>5</v>
      </c>
      <c r="P103" s="381">
        <v>5</v>
      </c>
      <c r="Q103" s="381">
        <v>5</v>
      </c>
      <c r="R103" s="380">
        <v>5</v>
      </c>
      <c r="S103" s="381"/>
      <c r="T103" s="381">
        <v>4</v>
      </c>
      <c r="U103" s="382">
        <v>4</v>
      </c>
      <c r="V103" s="380">
        <v>5</v>
      </c>
      <c r="W103" s="381">
        <v>5</v>
      </c>
      <c r="X103" s="381">
        <v>5</v>
      </c>
      <c r="Y103" s="381">
        <v>5</v>
      </c>
      <c r="Z103" s="382">
        <v>5</v>
      </c>
      <c r="AA103" s="380">
        <v>5</v>
      </c>
      <c r="AB103" s="382">
        <v>5</v>
      </c>
      <c r="AC103" s="380">
        <v>5</v>
      </c>
      <c r="AD103" s="381">
        <v>5</v>
      </c>
      <c r="AE103" s="381">
        <v>5</v>
      </c>
      <c r="AF103" s="381">
        <v>5</v>
      </c>
      <c r="AG103" s="381">
        <v>5</v>
      </c>
      <c r="AH103" s="381"/>
      <c r="AI103" s="380">
        <v>5</v>
      </c>
      <c r="AJ103" s="382" t="s">
        <v>18</v>
      </c>
      <c r="AK103" s="373">
        <v>5</v>
      </c>
      <c r="AL103" s="54"/>
      <c r="AM103" s="54"/>
      <c r="AN103" s="54"/>
      <c r="AO103" s="59"/>
      <c r="AP103" s="59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8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60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</row>
    <row r="104" spans="2:142" ht="30" customHeight="1">
      <c r="B104" s="66">
        <v>102</v>
      </c>
      <c r="C104" s="159">
        <v>45959</v>
      </c>
      <c r="D104" s="159" t="s">
        <v>116</v>
      </c>
      <c r="E104" s="159" t="s">
        <v>128</v>
      </c>
      <c r="F104" s="69" t="s">
        <v>74</v>
      </c>
      <c r="G104" s="69" t="s">
        <v>17</v>
      </c>
      <c r="H104" s="361" t="s">
        <v>66</v>
      </c>
      <c r="I104" s="355" t="s">
        <v>79</v>
      </c>
      <c r="J104" s="67" t="s">
        <v>37</v>
      </c>
      <c r="K104" s="68" t="s">
        <v>434</v>
      </c>
      <c r="L104" s="380">
        <v>3</v>
      </c>
      <c r="M104" s="381">
        <v>1</v>
      </c>
      <c r="N104" s="381">
        <v>1</v>
      </c>
      <c r="O104" s="381">
        <v>3</v>
      </c>
      <c r="P104" s="381">
        <v>2</v>
      </c>
      <c r="Q104" s="381">
        <v>3</v>
      </c>
      <c r="R104" s="380">
        <v>5</v>
      </c>
      <c r="S104" s="381"/>
      <c r="T104" s="381">
        <v>2</v>
      </c>
      <c r="U104" s="382">
        <v>2</v>
      </c>
      <c r="V104" s="380">
        <v>3</v>
      </c>
      <c r="W104" s="381">
        <v>2</v>
      </c>
      <c r="X104" s="381">
        <v>2</v>
      </c>
      <c r="Y104" s="381">
        <v>1</v>
      </c>
      <c r="Z104" s="382">
        <v>4</v>
      </c>
      <c r="AA104" s="380">
        <v>1</v>
      </c>
      <c r="AB104" s="382">
        <v>1</v>
      </c>
      <c r="AC104" s="380">
        <v>5</v>
      </c>
      <c r="AD104" s="381">
        <v>3</v>
      </c>
      <c r="AE104" s="381">
        <v>4</v>
      </c>
      <c r="AF104" s="381">
        <v>5</v>
      </c>
      <c r="AG104" s="381"/>
      <c r="AH104" s="381">
        <v>2</v>
      </c>
      <c r="AI104" s="380">
        <v>3</v>
      </c>
      <c r="AJ104" s="382" t="s">
        <v>18</v>
      </c>
      <c r="AK104" s="373">
        <v>5</v>
      </c>
      <c r="AL104" s="54"/>
      <c r="AM104" s="54"/>
      <c r="AN104" s="54"/>
      <c r="AO104" s="59"/>
      <c r="AP104" s="59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8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60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</row>
    <row r="105" spans="2:142" ht="30" customHeight="1">
      <c r="B105" s="66">
        <v>103</v>
      </c>
      <c r="C105" s="159">
        <v>45959</v>
      </c>
      <c r="D105" s="159" t="s">
        <v>116</v>
      </c>
      <c r="E105" s="159" t="s">
        <v>127</v>
      </c>
      <c r="F105" s="69" t="s">
        <v>77</v>
      </c>
      <c r="G105" s="69" t="s">
        <v>18</v>
      </c>
      <c r="H105" s="361" t="s">
        <v>400</v>
      </c>
      <c r="I105" s="355" t="s">
        <v>80</v>
      </c>
      <c r="J105" s="67" t="s">
        <v>40</v>
      </c>
      <c r="K105" s="68" t="s">
        <v>424</v>
      </c>
      <c r="L105" s="380">
        <v>5</v>
      </c>
      <c r="M105" s="381">
        <v>5</v>
      </c>
      <c r="N105" s="381">
        <v>5</v>
      </c>
      <c r="O105" s="381"/>
      <c r="P105" s="381"/>
      <c r="Q105" s="381"/>
      <c r="R105" s="380"/>
      <c r="S105" s="381"/>
      <c r="T105" s="381"/>
      <c r="U105" s="382"/>
      <c r="V105" s="380">
        <v>5</v>
      </c>
      <c r="W105" s="381">
        <v>5</v>
      </c>
      <c r="X105" s="381">
        <v>5</v>
      </c>
      <c r="Y105" s="381">
        <v>5</v>
      </c>
      <c r="Z105" s="382">
        <v>4</v>
      </c>
      <c r="AA105" s="380">
        <v>5</v>
      </c>
      <c r="AB105" s="382">
        <v>5</v>
      </c>
      <c r="AC105" s="380">
        <v>5</v>
      </c>
      <c r="AD105" s="381">
        <v>4</v>
      </c>
      <c r="AE105" s="381">
        <v>1</v>
      </c>
      <c r="AF105" s="381">
        <v>1</v>
      </c>
      <c r="AG105" s="381">
        <v>2</v>
      </c>
      <c r="AH105" s="381">
        <v>4</v>
      </c>
      <c r="AI105" s="380">
        <v>3</v>
      </c>
      <c r="AJ105" s="382" t="s">
        <v>18</v>
      </c>
      <c r="AK105" s="373">
        <v>5</v>
      </c>
      <c r="AL105" s="54"/>
      <c r="AM105" s="54"/>
      <c r="AN105" s="54"/>
      <c r="AO105" s="59"/>
      <c r="AP105" s="59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8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60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</row>
    <row r="106" spans="2:142" ht="30" customHeight="1">
      <c r="B106" s="66">
        <v>104</v>
      </c>
      <c r="C106" s="159">
        <v>45960</v>
      </c>
      <c r="D106" s="159" t="s">
        <v>116</v>
      </c>
      <c r="E106" s="159" t="s">
        <v>127</v>
      </c>
      <c r="F106" s="69" t="s">
        <v>328</v>
      </c>
      <c r="G106" s="69" t="s">
        <v>17</v>
      </c>
      <c r="H106" s="361" t="s">
        <v>401</v>
      </c>
      <c r="I106" s="355" t="s">
        <v>80</v>
      </c>
      <c r="J106" s="67" t="s">
        <v>22</v>
      </c>
      <c r="K106" s="68" t="s">
        <v>159</v>
      </c>
      <c r="L106" s="380">
        <v>4</v>
      </c>
      <c r="M106" s="381">
        <v>3</v>
      </c>
      <c r="N106" s="381">
        <v>5</v>
      </c>
      <c r="O106" s="381">
        <v>4</v>
      </c>
      <c r="P106" s="381">
        <v>5</v>
      </c>
      <c r="Q106" s="381">
        <v>5</v>
      </c>
      <c r="R106" s="380">
        <v>5</v>
      </c>
      <c r="S106" s="381">
        <v>5</v>
      </c>
      <c r="T106" s="381">
        <v>4</v>
      </c>
      <c r="U106" s="382">
        <v>4</v>
      </c>
      <c r="V106" s="380">
        <v>5</v>
      </c>
      <c r="W106" s="381">
        <v>5</v>
      </c>
      <c r="X106" s="381">
        <v>5</v>
      </c>
      <c r="Y106" s="381">
        <v>5</v>
      </c>
      <c r="Z106" s="382">
        <v>5</v>
      </c>
      <c r="AA106" s="380">
        <v>5</v>
      </c>
      <c r="AB106" s="382">
        <v>3</v>
      </c>
      <c r="AC106" s="380"/>
      <c r="AD106" s="381"/>
      <c r="AE106" s="381"/>
      <c r="AF106" s="381"/>
      <c r="AG106" s="381"/>
      <c r="AH106" s="381"/>
      <c r="AI106" s="380">
        <v>5</v>
      </c>
      <c r="AJ106" s="382" t="s">
        <v>18</v>
      </c>
      <c r="AK106" s="373">
        <v>5</v>
      </c>
      <c r="AL106" s="54"/>
      <c r="AM106" s="54"/>
      <c r="AN106" s="54"/>
      <c r="AO106" s="59"/>
      <c r="AP106" s="59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8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60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</row>
    <row r="107" spans="2:142" ht="30" customHeight="1">
      <c r="B107" s="66">
        <v>105</v>
      </c>
      <c r="C107" s="159">
        <v>45960</v>
      </c>
      <c r="D107" s="159" t="s">
        <v>116</v>
      </c>
      <c r="E107" s="159" t="s">
        <v>128</v>
      </c>
      <c r="F107" s="69" t="s">
        <v>74</v>
      </c>
      <c r="G107" s="69" t="s">
        <v>17</v>
      </c>
      <c r="H107" s="361" t="s">
        <v>402</v>
      </c>
      <c r="I107" s="355" t="s">
        <v>79</v>
      </c>
      <c r="J107" s="67" t="s">
        <v>99</v>
      </c>
      <c r="K107" s="68" t="s">
        <v>105</v>
      </c>
      <c r="L107" s="380">
        <v>5</v>
      </c>
      <c r="M107" s="381">
        <v>5</v>
      </c>
      <c r="N107" s="381">
        <v>4</v>
      </c>
      <c r="O107" s="381">
        <v>4</v>
      </c>
      <c r="P107" s="381">
        <v>5</v>
      </c>
      <c r="Q107" s="381">
        <v>4</v>
      </c>
      <c r="R107" s="380">
        <v>4</v>
      </c>
      <c r="S107" s="381">
        <v>4</v>
      </c>
      <c r="T107" s="381">
        <v>4</v>
      </c>
      <c r="U107" s="382">
        <v>4</v>
      </c>
      <c r="V107" s="380">
        <v>5</v>
      </c>
      <c r="W107" s="381">
        <v>4</v>
      </c>
      <c r="X107" s="381">
        <v>3</v>
      </c>
      <c r="Y107" s="381">
        <v>4</v>
      </c>
      <c r="Z107" s="382">
        <v>5</v>
      </c>
      <c r="AA107" s="380">
        <v>5</v>
      </c>
      <c r="AB107" s="382"/>
      <c r="AC107" s="380"/>
      <c r="AD107" s="381"/>
      <c r="AE107" s="381"/>
      <c r="AF107" s="381"/>
      <c r="AG107" s="381"/>
      <c r="AH107" s="381"/>
      <c r="AI107" s="380">
        <v>4</v>
      </c>
      <c r="AJ107" s="382" t="s">
        <v>18</v>
      </c>
      <c r="AK107" s="373">
        <v>5</v>
      </c>
      <c r="AL107" s="54"/>
      <c r="AM107" s="54"/>
      <c r="AN107" s="54"/>
      <c r="AO107" s="59"/>
      <c r="AP107" s="59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8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60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</row>
    <row r="108" spans="2:142" ht="30" customHeight="1">
      <c r="B108" s="66">
        <v>106</v>
      </c>
      <c r="C108" s="159"/>
      <c r="D108" s="159"/>
      <c r="E108" s="159"/>
      <c r="F108" s="69"/>
      <c r="G108" s="69"/>
      <c r="H108" s="361"/>
      <c r="I108" s="355"/>
      <c r="J108" s="67"/>
      <c r="K108" s="68"/>
      <c r="L108" s="380"/>
      <c r="M108" s="381"/>
      <c r="N108" s="381"/>
      <c r="O108" s="381"/>
      <c r="P108" s="381"/>
      <c r="Q108" s="381"/>
      <c r="R108" s="380"/>
      <c r="S108" s="381"/>
      <c r="T108" s="381"/>
      <c r="U108" s="382"/>
      <c r="V108" s="380"/>
      <c r="W108" s="381"/>
      <c r="X108" s="381"/>
      <c r="Y108" s="381"/>
      <c r="Z108" s="382"/>
      <c r="AA108" s="380"/>
      <c r="AB108" s="382"/>
      <c r="AC108" s="380"/>
      <c r="AD108" s="381"/>
      <c r="AE108" s="381"/>
      <c r="AF108" s="381"/>
      <c r="AG108" s="381"/>
      <c r="AH108" s="381"/>
      <c r="AI108" s="380"/>
      <c r="AJ108" s="382"/>
      <c r="AK108" s="373"/>
      <c r="AL108" s="54"/>
      <c r="AM108" s="54"/>
      <c r="AN108" s="54"/>
      <c r="AO108" s="59"/>
      <c r="AP108" s="59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8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60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</row>
    <row r="109" spans="2:142" ht="30" customHeight="1">
      <c r="B109" s="66">
        <v>107</v>
      </c>
      <c r="C109" s="159"/>
      <c r="D109" s="159"/>
      <c r="E109" s="159"/>
      <c r="F109" s="69"/>
      <c r="G109" s="69"/>
      <c r="H109" s="361"/>
      <c r="I109" s="355"/>
      <c r="J109" s="67"/>
      <c r="K109" s="68"/>
      <c r="L109" s="380"/>
      <c r="M109" s="381"/>
      <c r="N109" s="381"/>
      <c r="O109" s="381"/>
      <c r="P109" s="381"/>
      <c r="Q109" s="381"/>
      <c r="R109" s="380"/>
      <c r="S109" s="381"/>
      <c r="T109" s="381"/>
      <c r="U109" s="382"/>
      <c r="V109" s="380"/>
      <c r="W109" s="381"/>
      <c r="X109" s="381"/>
      <c r="Y109" s="381"/>
      <c r="Z109" s="382"/>
      <c r="AA109" s="380"/>
      <c r="AB109" s="382"/>
      <c r="AC109" s="380"/>
      <c r="AD109" s="381"/>
      <c r="AE109" s="381"/>
      <c r="AF109" s="381"/>
      <c r="AG109" s="381"/>
      <c r="AH109" s="381"/>
      <c r="AI109" s="380"/>
      <c r="AJ109" s="382"/>
      <c r="AK109" s="373"/>
      <c r="AL109" s="54"/>
      <c r="AM109" s="54"/>
      <c r="AN109" s="54"/>
      <c r="AO109" s="59"/>
      <c r="AP109" s="59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8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60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</row>
    <row r="110" spans="2:142" ht="30" customHeight="1">
      <c r="B110" s="66">
        <v>108</v>
      </c>
      <c r="C110" s="159"/>
      <c r="D110" s="159"/>
      <c r="E110" s="159"/>
      <c r="F110" s="69"/>
      <c r="G110" s="69"/>
      <c r="H110" s="361"/>
      <c r="I110" s="355"/>
      <c r="J110" s="67"/>
      <c r="K110" s="68"/>
      <c r="L110" s="380"/>
      <c r="M110" s="381"/>
      <c r="N110" s="381"/>
      <c r="O110" s="381"/>
      <c r="P110" s="381"/>
      <c r="Q110" s="381"/>
      <c r="R110" s="380"/>
      <c r="S110" s="381"/>
      <c r="T110" s="381"/>
      <c r="U110" s="382"/>
      <c r="V110" s="380"/>
      <c r="W110" s="381"/>
      <c r="X110" s="381"/>
      <c r="Y110" s="381"/>
      <c r="Z110" s="382"/>
      <c r="AA110" s="380"/>
      <c r="AB110" s="382"/>
      <c r="AC110" s="380"/>
      <c r="AD110" s="381"/>
      <c r="AE110" s="381"/>
      <c r="AF110" s="381"/>
      <c r="AG110" s="381"/>
      <c r="AH110" s="381"/>
      <c r="AI110" s="380"/>
      <c r="AJ110" s="382"/>
      <c r="AK110" s="373"/>
      <c r="AL110" s="54"/>
      <c r="AM110" s="54"/>
      <c r="AN110" s="54"/>
      <c r="AO110" s="59"/>
      <c r="AP110" s="59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8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60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</row>
    <row r="111" spans="2:142" ht="30" customHeight="1">
      <c r="B111" s="66">
        <v>109</v>
      </c>
      <c r="C111" s="159"/>
      <c r="D111" s="159"/>
      <c r="E111" s="159"/>
      <c r="F111" s="69"/>
      <c r="G111" s="69"/>
      <c r="H111" s="361"/>
      <c r="I111" s="355"/>
      <c r="J111" s="67"/>
      <c r="K111" s="68"/>
      <c r="L111" s="380"/>
      <c r="M111" s="381"/>
      <c r="N111" s="381"/>
      <c r="O111" s="381"/>
      <c r="P111" s="381"/>
      <c r="Q111" s="381"/>
      <c r="R111" s="380"/>
      <c r="S111" s="381"/>
      <c r="T111" s="381"/>
      <c r="U111" s="382"/>
      <c r="V111" s="380"/>
      <c r="W111" s="381"/>
      <c r="X111" s="381"/>
      <c r="Y111" s="381"/>
      <c r="Z111" s="382"/>
      <c r="AA111" s="380"/>
      <c r="AB111" s="382"/>
      <c r="AC111" s="380"/>
      <c r="AD111" s="381"/>
      <c r="AE111" s="381"/>
      <c r="AF111" s="381"/>
      <c r="AG111" s="381"/>
      <c r="AH111" s="381"/>
      <c r="AI111" s="380"/>
      <c r="AJ111" s="382"/>
      <c r="AK111" s="373"/>
      <c r="AL111" s="54"/>
      <c r="AM111" s="54"/>
      <c r="AN111" s="54"/>
      <c r="AO111" s="59"/>
      <c r="AP111" s="59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8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60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</row>
    <row r="112" spans="2:142" ht="30" customHeight="1">
      <c r="B112" s="66">
        <v>110</v>
      </c>
      <c r="C112" s="159">
        <v>45960</v>
      </c>
      <c r="D112" s="159" t="s">
        <v>116</v>
      </c>
      <c r="E112" s="159" t="s">
        <v>128</v>
      </c>
      <c r="F112" s="69" t="s">
        <v>443</v>
      </c>
      <c r="G112" s="69" t="s">
        <v>17</v>
      </c>
      <c r="H112" s="361" t="s">
        <v>403</v>
      </c>
      <c r="I112" s="355" t="s">
        <v>80</v>
      </c>
      <c r="J112" s="67" t="s">
        <v>81</v>
      </c>
      <c r="K112" s="68" t="s">
        <v>162</v>
      </c>
      <c r="L112" s="380">
        <v>4</v>
      </c>
      <c r="M112" s="381">
        <v>5</v>
      </c>
      <c r="N112" s="381">
        <v>5</v>
      </c>
      <c r="O112" s="381">
        <v>3</v>
      </c>
      <c r="P112" s="381">
        <v>3</v>
      </c>
      <c r="Q112" s="381">
        <v>3</v>
      </c>
      <c r="R112" s="380">
        <v>5</v>
      </c>
      <c r="S112" s="381">
        <v>5</v>
      </c>
      <c r="T112" s="381">
        <v>5</v>
      </c>
      <c r="U112" s="382">
        <v>5</v>
      </c>
      <c r="V112" s="380">
        <v>5</v>
      </c>
      <c r="W112" s="381">
        <v>5</v>
      </c>
      <c r="X112" s="381">
        <v>5</v>
      </c>
      <c r="Y112" s="381">
        <v>5</v>
      </c>
      <c r="Z112" s="382">
        <v>5</v>
      </c>
      <c r="AA112" s="380">
        <v>5</v>
      </c>
      <c r="AB112" s="382">
        <v>5</v>
      </c>
      <c r="AC112" s="380">
        <v>4</v>
      </c>
      <c r="AD112" s="381"/>
      <c r="AE112" s="381">
        <v>2</v>
      </c>
      <c r="AF112" s="381">
        <v>5</v>
      </c>
      <c r="AG112" s="381">
        <v>3</v>
      </c>
      <c r="AH112" s="381">
        <v>5</v>
      </c>
      <c r="AI112" s="380">
        <v>4</v>
      </c>
      <c r="AJ112" s="382" t="s">
        <v>18</v>
      </c>
      <c r="AK112" s="373">
        <v>5</v>
      </c>
      <c r="AL112" s="54"/>
      <c r="AM112" s="54"/>
      <c r="AN112" s="54"/>
      <c r="AO112" s="59"/>
      <c r="AP112" s="59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8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60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</row>
    <row r="113" spans="2:142" ht="30" customHeight="1">
      <c r="B113" s="66">
        <v>111</v>
      </c>
      <c r="C113" s="159">
        <v>45960</v>
      </c>
      <c r="D113" s="159" t="s">
        <v>116</v>
      </c>
      <c r="E113" s="159" t="s">
        <v>128</v>
      </c>
      <c r="F113" s="69" t="s">
        <v>328</v>
      </c>
      <c r="G113" s="69" t="s">
        <v>17</v>
      </c>
      <c r="H113" s="361" t="s">
        <v>404</v>
      </c>
      <c r="I113" s="355" t="s">
        <v>79</v>
      </c>
      <c r="J113" s="67" t="s">
        <v>24</v>
      </c>
      <c r="K113" s="68" t="s">
        <v>158</v>
      </c>
      <c r="L113" s="380">
        <v>3</v>
      </c>
      <c r="M113" s="381">
        <v>3</v>
      </c>
      <c r="N113" s="381">
        <v>3</v>
      </c>
      <c r="O113" s="381">
        <v>3</v>
      </c>
      <c r="P113" s="381">
        <v>3</v>
      </c>
      <c r="Q113" s="381">
        <v>3</v>
      </c>
      <c r="R113" s="380">
        <v>5</v>
      </c>
      <c r="S113" s="381">
        <v>3</v>
      </c>
      <c r="T113" s="381">
        <v>3</v>
      </c>
      <c r="U113" s="382">
        <v>3</v>
      </c>
      <c r="V113" s="380">
        <v>3</v>
      </c>
      <c r="W113" s="381">
        <v>3</v>
      </c>
      <c r="X113" s="381">
        <v>3</v>
      </c>
      <c r="Y113" s="381">
        <v>3</v>
      </c>
      <c r="Z113" s="382">
        <v>3</v>
      </c>
      <c r="AA113" s="380">
        <v>3</v>
      </c>
      <c r="AB113" s="382">
        <v>3</v>
      </c>
      <c r="AC113" s="380">
        <v>3</v>
      </c>
      <c r="AD113" s="381">
        <v>3</v>
      </c>
      <c r="AE113" s="381">
        <v>3</v>
      </c>
      <c r="AF113" s="381">
        <v>3</v>
      </c>
      <c r="AG113" s="381">
        <v>3</v>
      </c>
      <c r="AH113" s="381">
        <v>3</v>
      </c>
      <c r="AI113" s="380">
        <v>3</v>
      </c>
      <c r="AJ113" s="382" t="s">
        <v>18</v>
      </c>
      <c r="AK113" s="373">
        <v>5</v>
      </c>
      <c r="AL113" s="54"/>
      <c r="AM113" s="54"/>
      <c r="AN113" s="54"/>
      <c r="AO113" s="59"/>
      <c r="AP113" s="59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8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60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</row>
    <row r="114" spans="2:142" ht="30" customHeight="1">
      <c r="B114" s="66">
        <v>112</v>
      </c>
      <c r="C114" s="159">
        <v>45960</v>
      </c>
      <c r="D114" s="159" t="s">
        <v>118</v>
      </c>
      <c r="E114" s="159" t="s">
        <v>128</v>
      </c>
      <c r="F114" s="69" t="s">
        <v>75</v>
      </c>
      <c r="G114" s="69" t="s">
        <v>17</v>
      </c>
      <c r="H114" s="361" t="s">
        <v>305</v>
      </c>
      <c r="I114" s="355" t="s">
        <v>79</v>
      </c>
      <c r="J114" s="67" t="s">
        <v>30</v>
      </c>
      <c r="K114" s="68" t="s">
        <v>426</v>
      </c>
      <c r="L114" s="380">
        <v>4</v>
      </c>
      <c r="M114" s="381">
        <v>3</v>
      </c>
      <c r="N114" s="381">
        <v>2</v>
      </c>
      <c r="O114" s="381">
        <v>3</v>
      </c>
      <c r="P114" s="381">
        <v>3</v>
      </c>
      <c r="Q114" s="381">
        <v>1</v>
      </c>
      <c r="R114" s="380">
        <v>5</v>
      </c>
      <c r="S114" s="381">
        <v>2</v>
      </c>
      <c r="T114" s="381">
        <v>5</v>
      </c>
      <c r="U114" s="382">
        <v>3</v>
      </c>
      <c r="V114" s="380">
        <v>3</v>
      </c>
      <c r="W114" s="381">
        <v>5</v>
      </c>
      <c r="X114" s="381">
        <v>5</v>
      </c>
      <c r="Y114" s="381">
        <v>5</v>
      </c>
      <c r="Z114" s="382">
        <v>3</v>
      </c>
      <c r="AA114" s="380">
        <v>3</v>
      </c>
      <c r="AB114" s="382">
        <v>3</v>
      </c>
      <c r="AC114" s="380">
        <v>4</v>
      </c>
      <c r="AD114" s="381">
        <v>5</v>
      </c>
      <c r="AE114" s="381">
        <v>4</v>
      </c>
      <c r="AF114" s="381">
        <v>5</v>
      </c>
      <c r="AG114" s="381">
        <v>3</v>
      </c>
      <c r="AH114" s="381">
        <v>5</v>
      </c>
      <c r="AI114" s="380">
        <v>4</v>
      </c>
      <c r="AJ114" s="382" t="s">
        <v>18</v>
      </c>
      <c r="AK114" s="373">
        <v>5</v>
      </c>
      <c r="AL114" s="54"/>
      <c r="AM114" s="54"/>
      <c r="AN114" s="54"/>
      <c r="AO114" s="59"/>
      <c r="AP114" s="59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8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60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</row>
    <row r="115" spans="2:142" ht="30" customHeight="1">
      <c r="B115" s="66">
        <v>113</v>
      </c>
      <c r="C115" s="159"/>
      <c r="D115" s="159"/>
      <c r="E115" s="159"/>
      <c r="F115" s="69"/>
      <c r="G115" s="69"/>
      <c r="H115" s="361"/>
      <c r="I115" s="355"/>
      <c r="J115" s="67"/>
      <c r="K115" s="68"/>
      <c r="L115" s="380"/>
      <c r="M115" s="381"/>
      <c r="N115" s="381"/>
      <c r="O115" s="381"/>
      <c r="P115" s="381"/>
      <c r="Q115" s="381"/>
      <c r="R115" s="380"/>
      <c r="S115" s="381"/>
      <c r="T115" s="381"/>
      <c r="U115" s="382"/>
      <c r="V115" s="380"/>
      <c r="W115" s="381"/>
      <c r="X115" s="381"/>
      <c r="Y115" s="381"/>
      <c r="Z115" s="382"/>
      <c r="AA115" s="380"/>
      <c r="AB115" s="382"/>
      <c r="AC115" s="380"/>
      <c r="AD115" s="381"/>
      <c r="AE115" s="381"/>
      <c r="AF115" s="381"/>
      <c r="AG115" s="381"/>
      <c r="AH115" s="381"/>
      <c r="AI115" s="380"/>
      <c r="AJ115" s="382"/>
      <c r="AK115" s="373"/>
      <c r="AL115" s="54"/>
      <c r="AM115" s="54"/>
      <c r="AN115" s="54"/>
      <c r="AO115" s="59"/>
      <c r="AP115" s="59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8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60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</row>
    <row r="116" spans="2:142" ht="30" customHeight="1">
      <c r="B116" s="66">
        <v>114</v>
      </c>
      <c r="C116" s="159"/>
      <c r="D116" s="159"/>
      <c r="E116" s="159"/>
      <c r="F116" s="69"/>
      <c r="G116" s="69"/>
      <c r="H116" s="361"/>
      <c r="I116" s="355"/>
      <c r="J116" s="67"/>
      <c r="K116" s="68"/>
      <c r="L116" s="380"/>
      <c r="M116" s="381"/>
      <c r="N116" s="381"/>
      <c r="O116" s="381"/>
      <c r="P116" s="381"/>
      <c r="Q116" s="381"/>
      <c r="R116" s="380"/>
      <c r="S116" s="381"/>
      <c r="T116" s="381"/>
      <c r="U116" s="382"/>
      <c r="V116" s="380"/>
      <c r="W116" s="381"/>
      <c r="X116" s="381"/>
      <c r="Y116" s="381"/>
      <c r="Z116" s="382"/>
      <c r="AA116" s="380"/>
      <c r="AB116" s="382"/>
      <c r="AC116" s="380"/>
      <c r="AD116" s="381"/>
      <c r="AE116" s="381"/>
      <c r="AF116" s="381"/>
      <c r="AG116" s="381"/>
      <c r="AH116" s="381"/>
      <c r="AI116" s="380"/>
      <c r="AJ116" s="382"/>
      <c r="AK116" s="373"/>
      <c r="AL116" s="54"/>
      <c r="AM116" s="54"/>
      <c r="AN116" s="54"/>
      <c r="AO116" s="59"/>
      <c r="AP116" s="59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8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60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</row>
    <row r="117" spans="2:142" ht="30" customHeight="1">
      <c r="B117" s="66">
        <v>115</v>
      </c>
      <c r="C117" s="159">
        <v>45960</v>
      </c>
      <c r="D117" s="159" t="s">
        <v>116</v>
      </c>
      <c r="E117" s="159" t="s">
        <v>128</v>
      </c>
      <c r="F117" s="69" t="s">
        <v>74</v>
      </c>
      <c r="G117" s="69" t="s">
        <v>18</v>
      </c>
      <c r="H117" s="361" t="s">
        <v>304</v>
      </c>
      <c r="I117" s="355" t="s">
        <v>80</v>
      </c>
      <c r="J117" s="67" t="s">
        <v>29</v>
      </c>
      <c r="K117" s="68" t="s">
        <v>163</v>
      </c>
      <c r="L117" s="380">
        <v>4</v>
      </c>
      <c r="M117" s="381">
        <v>4</v>
      </c>
      <c r="N117" s="381">
        <v>4</v>
      </c>
      <c r="O117" s="381">
        <v>3</v>
      </c>
      <c r="P117" s="381">
        <v>3</v>
      </c>
      <c r="Q117" s="381">
        <v>1</v>
      </c>
      <c r="R117" s="380">
        <v>5</v>
      </c>
      <c r="S117" s="381">
        <v>3</v>
      </c>
      <c r="T117" s="381">
        <v>2</v>
      </c>
      <c r="U117" s="382">
        <v>5</v>
      </c>
      <c r="V117" s="380">
        <v>5</v>
      </c>
      <c r="W117" s="381">
        <v>5</v>
      </c>
      <c r="X117" s="381">
        <v>5</v>
      </c>
      <c r="Y117" s="381">
        <v>5</v>
      </c>
      <c r="Z117" s="382">
        <v>5</v>
      </c>
      <c r="AA117" s="380">
        <v>5</v>
      </c>
      <c r="AB117" s="382">
        <v>2</v>
      </c>
      <c r="AC117" s="380">
        <v>5</v>
      </c>
      <c r="AD117" s="381">
        <v>5</v>
      </c>
      <c r="AE117" s="381">
        <v>5</v>
      </c>
      <c r="AF117" s="381">
        <v>5</v>
      </c>
      <c r="AG117" s="381">
        <v>5</v>
      </c>
      <c r="AH117" s="381">
        <v>5</v>
      </c>
      <c r="AI117" s="380">
        <v>5</v>
      </c>
      <c r="AJ117" s="382" t="s">
        <v>18</v>
      </c>
      <c r="AK117" s="373">
        <v>5</v>
      </c>
      <c r="AL117" s="54"/>
      <c r="AM117" s="54"/>
      <c r="AN117" s="54"/>
      <c r="AO117" s="59"/>
      <c r="AP117" s="59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8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60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</row>
    <row r="118" spans="2:142" ht="30" customHeight="1">
      <c r="B118" s="66">
        <v>116</v>
      </c>
      <c r="C118" s="159">
        <v>45960</v>
      </c>
      <c r="D118" s="159" t="s">
        <v>116</v>
      </c>
      <c r="E118" s="159" t="s">
        <v>128</v>
      </c>
      <c r="F118" s="69" t="s">
        <v>74</v>
      </c>
      <c r="G118" s="69" t="s">
        <v>18</v>
      </c>
      <c r="H118" s="361" t="s">
        <v>405</v>
      </c>
      <c r="I118" s="355" t="s">
        <v>80</v>
      </c>
      <c r="J118" s="67" t="s">
        <v>24</v>
      </c>
      <c r="K118" s="68" t="s">
        <v>158</v>
      </c>
      <c r="L118" s="380">
        <v>4</v>
      </c>
      <c r="M118" s="381">
        <v>4</v>
      </c>
      <c r="N118" s="381">
        <v>4</v>
      </c>
      <c r="O118" s="381">
        <v>4</v>
      </c>
      <c r="P118" s="381">
        <v>4</v>
      </c>
      <c r="Q118" s="381">
        <v>3</v>
      </c>
      <c r="R118" s="380">
        <v>5</v>
      </c>
      <c r="S118" s="381">
        <v>4</v>
      </c>
      <c r="T118" s="381">
        <v>4</v>
      </c>
      <c r="U118" s="382">
        <v>4</v>
      </c>
      <c r="V118" s="380">
        <v>5</v>
      </c>
      <c r="W118" s="381"/>
      <c r="X118" s="381">
        <v>5</v>
      </c>
      <c r="Y118" s="381">
        <v>5</v>
      </c>
      <c r="Z118" s="382">
        <v>5</v>
      </c>
      <c r="AA118" s="380">
        <v>5</v>
      </c>
      <c r="AB118" s="382">
        <v>5</v>
      </c>
      <c r="AC118" s="380">
        <v>5</v>
      </c>
      <c r="AD118" s="381">
        <v>5</v>
      </c>
      <c r="AE118" s="381">
        <v>3</v>
      </c>
      <c r="AF118" s="381">
        <v>4</v>
      </c>
      <c r="AG118" s="381">
        <v>4</v>
      </c>
      <c r="AH118" s="381">
        <v>5</v>
      </c>
      <c r="AI118" s="380">
        <v>4</v>
      </c>
      <c r="AJ118" s="382" t="s">
        <v>18</v>
      </c>
      <c r="AK118" s="373">
        <v>5</v>
      </c>
      <c r="AL118" s="54"/>
      <c r="AM118" s="54"/>
      <c r="AN118" s="54"/>
      <c r="AO118" s="59"/>
      <c r="AP118" s="59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8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60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</row>
    <row r="119" spans="2:142" ht="30" customHeight="1">
      <c r="B119" s="66">
        <v>117</v>
      </c>
      <c r="C119" s="159">
        <v>45960</v>
      </c>
      <c r="D119" s="159" t="s">
        <v>116</v>
      </c>
      <c r="E119" s="159" t="s">
        <v>128</v>
      </c>
      <c r="F119" s="69" t="s">
        <v>49</v>
      </c>
      <c r="G119" s="69" t="s">
        <v>17</v>
      </c>
      <c r="H119" s="361"/>
      <c r="I119" s="355" t="s">
        <v>79</v>
      </c>
      <c r="J119" s="67" t="s">
        <v>32</v>
      </c>
      <c r="K119" s="68" t="s">
        <v>161</v>
      </c>
      <c r="L119" s="380">
        <v>4</v>
      </c>
      <c r="M119" s="381">
        <v>4</v>
      </c>
      <c r="N119" s="381">
        <v>4</v>
      </c>
      <c r="O119" s="381">
        <v>4</v>
      </c>
      <c r="P119" s="381">
        <v>4</v>
      </c>
      <c r="Q119" s="381">
        <v>4</v>
      </c>
      <c r="R119" s="380">
        <v>5</v>
      </c>
      <c r="S119" s="381"/>
      <c r="T119" s="381">
        <v>4</v>
      </c>
      <c r="U119" s="382">
        <v>4</v>
      </c>
      <c r="V119" s="380">
        <v>5</v>
      </c>
      <c r="W119" s="381">
        <v>3</v>
      </c>
      <c r="X119" s="381">
        <v>3</v>
      </c>
      <c r="Y119" s="381">
        <v>3</v>
      </c>
      <c r="Z119" s="382"/>
      <c r="AA119" s="380">
        <v>4</v>
      </c>
      <c r="AB119" s="382">
        <v>4</v>
      </c>
      <c r="AC119" s="380"/>
      <c r="AD119" s="381"/>
      <c r="AE119" s="381"/>
      <c r="AF119" s="381"/>
      <c r="AG119" s="381"/>
      <c r="AH119" s="381"/>
      <c r="AI119" s="380"/>
      <c r="AJ119" s="382" t="s">
        <v>95</v>
      </c>
      <c r="AK119" s="373"/>
      <c r="AL119" s="54"/>
      <c r="AM119" s="54"/>
      <c r="AN119" s="54"/>
      <c r="AO119" s="59"/>
      <c r="AP119" s="59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8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60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</row>
    <row r="120" spans="2:142" ht="30" customHeight="1">
      <c r="B120" s="66">
        <v>118</v>
      </c>
      <c r="C120" s="159">
        <v>45960</v>
      </c>
      <c r="D120" s="159" t="s">
        <v>116</v>
      </c>
      <c r="E120" s="159" t="s">
        <v>127</v>
      </c>
      <c r="F120" s="69" t="s">
        <v>74</v>
      </c>
      <c r="G120" s="69" t="s">
        <v>17</v>
      </c>
      <c r="H120" s="361" t="s">
        <v>406</v>
      </c>
      <c r="I120" s="355" t="s">
        <v>79</v>
      </c>
      <c r="J120" s="67" t="s">
        <v>23</v>
      </c>
      <c r="K120" s="68" t="s">
        <v>157</v>
      </c>
      <c r="L120" s="380">
        <v>5</v>
      </c>
      <c r="M120" s="381">
        <v>5</v>
      </c>
      <c r="N120" s="381">
        <v>5</v>
      </c>
      <c r="O120" s="381">
        <v>5</v>
      </c>
      <c r="P120" s="381">
        <v>5</v>
      </c>
      <c r="Q120" s="381">
        <v>5</v>
      </c>
      <c r="R120" s="380">
        <v>5</v>
      </c>
      <c r="S120" s="381">
        <v>5</v>
      </c>
      <c r="T120" s="381">
        <v>5</v>
      </c>
      <c r="U120" s="382">
        <v>5</v>
      </c>
      <c r="V120" s="380">
        <v>5</v>
      </c>
      <c r="W120" s="381">
        <v>5</v>
      </c>
      <c r="X120" s="381">
        <v>5</v>
      </c>
      <c r="Y120" s="381">
        <v>5</v>
      </c>
      <c r="Z120" s="382">
        <v>5</v>
      </c>
      <c r="AA120" s="380">
        <v>5</v>
      </c>
      <c r="AB120" s="382">
        <v>5</v>
      </c>
      <c r="AC120" s="380">
        <v>5</v>
      </c>
      <c r="AD120" s="381">
        <v>5</v>
      </c>
      <c r="AE120" s="381">
        <v>5</v>
      </c>
      <c r="AF120" s="381">
        <v>5</v>
      </c>
      <c r="AG120" s="381">
        <v>5</v>
      </c>
      <c r="AH120" s="381">
        <v>5</v>
      </c>
      <c r="AI120" s="380">
        <v>5</v>
      </c>
      <c r="AJ120" s="382" t="s">
        <v>18</v>
      </c>
      <c r="AK120" s="373">
        <v>5</v>
      </c>
      <c r="AL120" s="54"/>
      <c r="AM120" s="54"/>
      <c r="AN120" s="54"/>
      <c r="AO120" s="59"/>
      <c r="AP120" s="59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8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60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</row>
    <row r="121" spans="2:142" ht="30" customHeight="1">
      <c r="B121" s="66">
        <v>119</v>
      </c>
      <c r="C121" s="159">
        <v>45961</v>
      </c>
      <c r="D121" s="159" t="s">
        <v>116</v>
      </c>
      <c r="E121" s="159" t="s">
        <v>127</v>
      </c>
      <c r="F121" s="69" t="s">
        <v>76</v>
      </c>
      <c r="G121" s="69" t="s">
        <v>17</v>
      </c>
      <c r="H121" s="361" t="s">
        <v>407</v>
      </c>
      <c r="I121" s="355" t="s">
        <v>49</v>
      </c>
      <c r="J121" s="67" t="s">
        <v>29</v>
      </c>
      <c r="K121" s="68" t="s">
        <v>163</v>
      </c>
      <c r="L121" s="380">
        <v>3</v>
      </c>
      <c r="M121" s="381">
        <v>1</v>
      </c>
      <c r="N121" s="381">
        <v>1</v>
      </c>
      <c r="O121" s="381">
        <v>2</v>
      </c>
      <c r="P121" s="381">
        <v>1</v>
      </c>
      <c r="Q121" s="381">
        <v>1</v>
      </c>
      <c r="R121" s="380">
        <v>3</v>
      </c>
      <c r="S121" s="381">
        <v>3</v>
      </c>
      <c r="T121" s="381">
        <v>3</v>
      </c>
      <c r="U121" s="382">
        <v>3</v>
      </c>
      <c r="V121" s="380"/>
      <c r="W121" s="381"/>
      <c r="X121" s="381"/>
      <c r="Y121" s="381"/>
      <c r="Z121" s="382"/>
      <c r="AA121" s="380"/>
      <c r="AB121" s="382"/>
      <c r="AC121" s="380">
        <v>1</v>
      </c>
      <c r="AD121" s="381">
        <v>1</v>
      </c>
      <c r="AE121" s="381">
        <v>1</v>
      </c>
      <c r="AF121" s="381">
        <v>1</v>
      </c>
      <c r="AG121" s="381">
        <v>1</v>
      </c>
      <c r="AH121" s="381"/>
      <c r="AI121" s="380">
        <v>1</v>
      </c>
      <c r="AJ121" s="382" t="s">
        <v>18</v>
      </c>
      <c r="AK121" s="373">
        <v>5</v>
      </c>
      <c r="AL121" s="54"/>
      <c r="AM121" s="54"/>
      <c r="AN121" s="54"/>
      <c r="AO121" s="59"/>
      <c r="AP121" s="59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8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60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</row>
    <row r="122" spans="2:142" ht="30" customHeight="1">
      <c r="B122" s="66">
        <v>120</v>
      </c>
      <c r="C122" s="159">
        <v>45963</v>
      </c>
      <c r="D122" s="159" t="s">
        <v>116</v>
      </c>
      <c r="E122" s="159" t="s">
        <v>128</v>
      </c>
      <c r="F122" s="69" t="s">
        <v>97</v>
      </c>
      <c r="G122" s="69" t="s">
        <v>17</v>
      </c>
      <c r="H122" s="361" t="s">
        <v>408</v>
      </c>
      <c r="I122" s="355" t="s">
        <v>79</v>
      </c>
      <c r="J122" s="67" t="s">
        <v>34</v>
      </c>
      <c r="K122" s="68" t="s">
        <v>167</v>
      </c>
      <c r="L122" s="380">
        <v>5</v>
      </c>
      <c r="M122" s="381">
        <v>5</v>
      </c>
      <c r="N122" s="381">
        <v>5</v>
      </c>
      <c r="O122" s="381"/>
      <c r="P122" s="381">
        <v>5</v>
      </c>
      <c r="Q122" s="381">
        <v>5</v>
      </c>
      <c r="R122" s="380">
        <v>4</v>
      </c>
      <c r="S122" s="381">
        <v>5</v>
      </c>
      <c r="T122" s="381">
        <v>4</v>
      </c>
      <c r="U122" s="382">
        <v>5</v>
      </c>
      <c r="V122" s="380">
        <v>5</v>
      </c>
      <c r="W122" s="381">
        <v>5</v>
      </c>
      <c r="X122" s="381">
        <v>5</v>
      </c>
      <c r="Y122" s="381">
        <v>5</v>
      </c>
      <c r="Z122" s="382">
        <v>5</v>
      </c>
      <c r="AA122" s="380">
        <v>5</v>
      </c>
      <c r="AB122" s="382">
        <v>5</v>
      </c>
      <c r="AC122" s="380">
        <v>5</v>
      </c>
      <c r="AD122" s="381">
        <v>5</v>
      </c>
      <c r="AE122" s="381">
        <v>5</v>
      </c>
      <c r="AF122" s="381"/>
      <c r="AG122" s="381">
        <v>5</v>
      </c>
      <c r="AH122" s="381">
        <v>5</v>
      </c>
      <c r="AI122" s="380">
        <v>5</v>
      </c>
      <c r="AJ122" s="382" t="s">
        <v>18</v>
      </c>
      <c r="AK122" s="373">
        <v>5</v>
      </c>
      <c r="AL122" s="54"/>
      <c r="AM122" s="54"/>
      <c r="AN122" s="54"/>
      <c r="AO122" s="59"/>
      <c r="AP122" s="59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8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60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</row>
    <row r="123" spans="2:142" ht="30" customHeight="1">
      <c r="B123" s="66">
        <v>121</v>
      </c>
      <c r="C123" s="159">
        <v>45964</v>
      </c>
      <c r="D123" s="159" t="s">
        <v>117</v>
      </c>
      <c r="E123" s="159" t="s">
        <v>128</v>
      </c>
      <c r="F123" s="69" t="s">
        <v>440</v>
      </c>
      <c r="G123" s="69" t="s">
        <v>18</v>
      </c>
      <c r="H123" s="361" t="s">
        <v>409</v>
      </c>
      <c r="I123" s="355" t="s">
        <v>79</v>
      </c>
      <c r="J123" s="67" t="s">
        <v>22</v>
      </c>
      <c r="K123" s="68" t="s">
        <v>159</v>
      </c>
      <c r="L123" s="380">
        <v>5</v>
      </c>
      <c r="M123" s="381">
        <v>4</v>
      </c>
      <c r="N123" s="381">
        <v>4</v>
      </c>
      <c r="O123" s="381">
        <v>4</v>
      </c>
      <c r="P123" s="381">
        <v>4</v>
      </c>
      <c r="Q123" s="381">
        <v>4</v>
      </c>
      <c r="R123" s="380">
        <v>5</v>
      </c>
      <c r="S123" s="381">
        <v>4</v>
      </c>
      <c r="T123" s="381">
        <v>4</v>
      </c>
      <c r="U123" s="382">
        <v>4</v>
      </c>
      <c r="V123" s="380">
        <v>4</v>
      </c>
      <c r="W123" s="381">
        <v>4</v>
      </c>
      <c r="X123" s="381">
        <v>5</v>
      </c>
      <c r="Y123" s="381">
        <v>5</v>
      </c>
      <c r="Z123" s="382">
        <v>5</v>
      </c>
      <c r="AA123" s="380">
        <v>5</v>
      </c>
      <c r="AB123" s="382">
        <v>5</v>
      </c>
      <c r="AC123" s="380">
        <v>5</v>
      </c>
      <c r="AD123" s="381">
        <v>5</v>
      </c>
      <c r="AE123" s="381">
        <v>5</v>
      </c>
      <c r="AF123" s="381">
        <v>5</v>
      </c>
      <c r="AG123" s="381">
        <v>5</v>
      </c>
      <c r="AH123" s="381">
        <v>5</v>
      </c>
      <c r="AI123" s="380">
        <v>5</v>
      </c>
      <c r="AJ123" s="382" t="s">
        <v>18</v>
      </c>
      <c r="AK123" s="373">
        <v>5</v>
      </c>
      <c r="AL123" s="54"/>
      <c r="AM123" s="54"/>
      <c r="AN123" s="54"/>
      <c r="AO123" s="59"/>
      <c r="AP123" s="59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8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60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</row>
    <row r="124" spans="2:142" ht="30" customHeight="1">
      <c r="B124" s="66">
        <v>122</v>
      </c>
      <c r="C124" s="159">
        <v>45965</v>
      </c>
      <c r="D124" s="159" t="s">
        <v>116</v>
      </c>
      <c r="E124" s="159" t="s">
        <v>127</v>
      </c>
      <c r="F124" s="69" t="s">
        <v>74</v>
      </c>
      <c r="G124" s="69" t="s">
        <v>17</v>
      </c>
      <c r="H124" s="361" t="s">
        <v>352</v>
      </c>
      <c r="I124" s="355" t="s">
        <v>79</v>
      </c>
      <c r="J124" s="67" t="s">
        <v>99</v>
      </c>
      <c r="K124" s="68" t="s">
        <v>105</v>
      </c>
      <c r="L124" s="380">
        <v>3</v>
      </c>
      <c r="M124" s="381">
        <v>3</v>
      </c>
      <c r="N124" s="381">
        <v>3</v>
      </c>
      <c r="O124" s="381">
        <v>3</v>
      </c>
      <c r="P124" s="381">
        <v>3</v>
      </c>
      <c r="Q124" s="381">
        <v>2</v>
      </c>
      <c r="R124" s="380">
        <v>3</v>
      </c>
      <c r="S124" s="381">
        <v>3</v>
      </c>
      <c r="T124" s="381">
        <v>3</v>
      </c>
      <c r="U124" s="382">
        <v>3</v>
      </c>
      <c r="V124" s="380">
        <v>3</v>
      </c>
      <c r="W124" s="381">
        <v>3</v>
      </c>
      <c r="X124" s="381">
        <v>2</v>
      </c>
      <c r="Y124" s="381">
        <v>3</v>
      </c>
      <c r="Z124" s="382">
        <v>3</v>
      </c>
      <c r="AA124" s="380">
        <v>3</v>
      </c>
      <c r="AB124" s="382">
        <v>1</v>
      </c>
      <c r="AC124" s="380">
        <v>1</v>
      </c>
      <c r="AD124" s="381">
        <v>2</v>
      </c>
      <c r="AE124" s="381">
        <v>2</v>
      </c>
      <c r="AF124" s="381">
        <v>5</v>
      </c>
      <c r="AG124" s="381">
        <v>1</v>
      </c>
      <c r="AH124" s="381">
        <v>2</v>
      </c>
      <c r="AI124" s="380">
        <v>1</v>
      </c>
      <c r="AJ124" s="382" t="s">
        <v>17</v>
      </c>
      <c r="AK124" s="373">
        <v>1</v>
      </c>
      <c r="AL124" s="54"/>
      <c r="AM124" s="54"/>
      <c r="AN124" s="54"/>
      <c r="AO124" s="59"/>
      <c r="AP124" s="59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8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60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</row>
    <row r="125" spans="2:142" ht="30" customHeight="1">
      <c r="B125" s="66">
        <v>123</v>
      </c>
      <c r="C125" s="159"/>
      <c r="D125" s="159"/>
      <c r="E125" s="159"/>
      <c r="F125" s="69"/>
      <c r="G125" s="69"/>
      <c r="H125" s="361"/>
      <c r="I125" s="355"/>
      <c r="J125" s="67"/>
      <c r="K125" s="68"/>
      <c r="L125" s="380"/>
      <c r="M125" s="381"/>
      <c r="N125" s="381"/>
      <c r="O125" s="381"/>
      <c r="P125" s="381"/>
      <c r="Q125" s="381"/>
      <c r="R125" s="380"/>
      <c r="S125" s="381"/>
      <c r="T125" s="381"/>
      <c r="U125" s="382"/>
      <c r="V125" s="380"/>
      <c r="W125" s="381"/>
      <c r="X125" s="381"/>
      <c r="Y125" s="381"/>
      <c r="Z125" s="382"/>
      <c r="AA125" s="380"/>
      <c r="AB125" s="382"/>
      <c r="AC125" s="380"/>
      <c r="AD125" s="381"/>
      <c r="AE125" s="381"/>
      <c r="AF125" s="381"/>
      <c r="AG125" s="381"/>
      <c r="AH125" s="381"/>
      <c r="AI125" s="380"/>
      <c r="AJ125" s="382" t="s">
        <v>95</v>
      </c>
      <c r="AK125" s="373"/>
      <c r="AL125" s="54"/>
      <c r="AM125" s="54"/>
      <c r="AN125" s="54"/>
      <c r="AO125" s="59"/>
      <c r="AP125" s="59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8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60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</row>
    <row r="126" spans="2:142" ht="30" customHeight="1">
      <c r="B126" s="66">
        <v>124</v>
      </c>
      <c r="C126" s="159">
        <v>45966</v>
      </c>
      <c r="D126" s="159" t="s">
        <v>116</v>
      </c>
      <c r="E126" s="159" t="s">
        <v>128</v>
      </c>
      <c r="F126" s="69" t="s">
        <v>74</v>
      </c>
      <c r="G126" s="69" t="s">
        <v>18</v>
      </c>
      <c r="H126" s="361" t="s">
        <v>304</v>
      </c>
      <c r="I126" s="355" t="s">
        <v>80</v>
      </c>
      <c r="J126" s="67" t="s">
        <v>165</v>
      </c>
      <c r="K126" s="68" t="s">
        <v>425</v>
      </c>
      <c r="L126" s="380">
        <v>4</v>
      </c>
      <c r="M126" s="381">
        <v>4</v>
      </c>
      <c r="N126" s="381">
        <v>2</v>
      </c>
      <c r="O126" s="381">
        <v>4</v>
      </c>
      <c r="P126" s="381">
        <v>3</v>
      </c>
      <c r="Q126" s="381">
        <v>2</v>
      </c>
      <c r="R126" s="380">
        <v>5</v>
      </c>
      <c r="S126" s="381">
        <v>4</v>
      </c>
      <c r="T126" s="381">
        <v>4</v>
      </c>
      <c r="U126" s="382">
        <v>4</v>
      </c>
      <c r="V126" s="380">
        <v>4</v>
      </c>
      <c r="W126" s="381">
        <v>5</v>
      </c>
      <c r="X126" s="381">
        <v>5</v>
      </c>
      <c r="Y126" s="381">
        <v>5</v>
      </c>
      <c r="Z126" s="382">
        <v>4</v>
      </c>
      <c r="AA126" s="380">
        <v>4</v>
      </c>
      <c r="AB126" s="382">
        <v>4</v>
      </c>
      <c r="AC126" s="380">
        <v>4</v>
      </c>
      <c r="AD126" s="381">
        <v>4</v>
      </c>
      <c r="AE126" s="381">
        <v>4</v>
      </c>
      <c r="AF126" s="381">
        <v>4</v>
      </c>
      <c r="AG126" s="381">
        <v>3</v>
      </c>
      <c r="AH126" s="381">
        <v>4</v>
      </c>
      <c r="AI126" s="380">
        <v>4</v>
      </c>
      <c r="AJ126" s="382" t="s">
        <v>18</v>
      </c>
      <c r="AK126" s="373">
        <v>5</v>
      </c>
      <c r="AL126" s="54"/>
      <c r="AM126" s="54"/>
      <c r="AN126" s="54"/>
      <c r="AO126" s="59"/>
      <c r="AP126" s="59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8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60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</row>
    <row r="127" spans="2:142" ht="30" customHeight="1">
      <c r="B127" s="66">
        <v>125</v>
      </c>
      <c r="C127" s="159">
        <v>45968</v>
      </c>
      <c r="D127" s="159" t="s">
        <v>116</v>
      </c>
      <c r="E127" s="159" t="s">
        <v>128</v>
      </c>
      <c r="F127" s="69" t="s">
        <v>49</v>
      </c>
      <c r="G127" s="69" t="s">
        <v>17</v>
      </c>
      <c r="H127" s="361"/>
      <c r="I127" s="355" t="s">
        <v>80</v>
      </c>
      <c r="J127" s="67" t="s">
        <v>32</v>
      </c>
      <c r="K127" s="68" t="s">
        <v>161</v>
      </c>
      <c r="L127" s="380">
        <v>4</v>
      </c>
      <c r="M127" s="381">
        <v>4</v>
      </c>
      <c r="N127" s="381">
        <v>4</v>
      </c>
      <c r="O127" s="381">
        <v>5</v>
      </c>
      <c r="P127" s="381">
        <v>4</v>
      </c>
      <c r="Q127" s="381">
        <v>4</v>
      </c>
      <c r="R127" s="380">
        <v>4</v>
      </c>
      <c r="S127" s="381">
        <v>3</v>
      </c>
      <c r="T127" s="381">
        <v>4</v>
      </c>
      <c r="U127" s="382">
        <v>4</v>
      </c>
      <c r="V127" s="380">
        <v>4</v>
      </c>
      <c r="W127" s="381">
        <v>5</v>
      </c>
      <c r="X127" s="381">
        <v>5</v>
      </c>
      <c r="Y127" s="381">
        <v>5</v>
      </c>
      <c r="Z127" s="382">
        <v>4</v>
      </c>
      <c r="AA127" s="380">
        <v>5</v>
      </c>
      <c r="AB127" s="382">
        <v>5</v>
      </c>
      <c r="AC127" s="380">
        <v>5</v>
      </c>
      <c r="AD127" s="381">
        <v>5</v>
      </c>
      <c r="AE127" s="381">
        <v>5</v>
      </c>
      <c r="AF127" s="381">
        <v>5</v>
      </c>
      <c r="AG127" s="381">
        <v>5</v>
      </c>
      <c r="AH127" s="381">
        <v>5</v>
      </c>
      <c r="AI127" s="380">
        <v>4</v>
      </c>
      <c r="AJ127" s="382" t="s">
        <v>18</v>
      </c>
      <c r="AK127" s="373">
        <v>5</v>
      </c>
      <c r="AL127" s="54"/>
      <c r="AM127" s="54"/>
      <c r="AN127" s="54"/>
      <c r="AO127" s="59"/>
      <c r="AP127" s="59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8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60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</row>
    <row r="128" spans="2:142" ht="30" customHeight="1">
      <c r="B128" s="66">
        <v>126</v>
      </c>
      <c r="C128" s="159">
        <v>45968</v>
      </c>
      <c r="D128" s="159" t="s">
        <v>116</v>
      </c>
      <c r="E128" s="159" t="s">
        <v>128</v>
      </c>
      <c r="F128" s="69" t="s">
        <v>74</v>
      </c>
      <c r="G128" s="69" t="s">
        <v>17</v>
      </c>
      <c r="H128" s="361" t="s">
        <v>78</v>
      </c>
      <c r="I128" s="355" t="s">
        <v>79</v>
      </c>
      <c r="J128" s="67" t="s">
        <v>32</v>
      </c>
      <c r="K128" s="68" t="s">
        <v>161</v>
      </c>
      <c r="L128" s="245">
        <v>4</v>
      </c>
      <c r="M128" s="69">
        <v>3</v>
      </c>
      <c r="N128" s="69">
        <v>3</v>
      </c>
      <c r="O128" s="69">
        <v>5</v>
      </c>
      <c r="P128" s="69">
        <v>4</v>
      </c>
      <c r="Q128" s="69">
        <v>2</v>
      </c>
      <c r="R128" s="245">
        <v>5</v>
      </c>
      <c r="S128" s="69">
        <v>3</v>
      </c>
      <c r="T128" s="69">
        <v>2</v>
      </c>
      <c r="U128" s="246">
        <v>3</v>
      </c>
      <c r="V128" s="245">
        <v>4</v>
      </c>
      <c r="W128" s="69">
        <v>4</v>
      </c>
      <c r="X128" s="69">
        <v>4</v>
      </c>
      <c r="Y128" s="69">
        <v>3</v>
      </c>
      <c r="Z128" s="246">
        <v>4</v>
      </c>
      <c r="AA128" s="245">
        <v>4</v>
      </c>
      <c r="AB128" s="246">
        <v>4</v>
      </c>
      <c r="AC128" s="245">
        <v>4</v>
      </c>
      <c r="AD128" s="69">
        <v>3</v>
      </c>
      <c r="AE128" s="69">
        <v>4</v>
      </c>
      <c r="AF128" s="69">
        <v>4</v>
      </c>
      <c r="AG128" s="69">
        <v>3</v>
      </c>
      <c r="AH128" s="69">
        <v>4</v>
      </c>
      <c r="AI128" s="245">
        <v>3</v>
      </c>
      <c r="AJ128" s="246" t="s">
        <v>18</v>
      </c>
      <c r="AK128" s="373">
        <v>5</v>
      </c>
      <c r="AL128" s="54"/>
      <c r="AM128" s="54"/>
      <c r="AN128" s="54"/>
      <c r="AO128" s="59"/>
      <c r="AP128" s="59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8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60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</row>
    <row r="129" spans="2:142" ht="30" customHeight="1">
      <c r="B129" s="66">
        <v>127</v>
      </c>
      <c r="C129" s="159">
        <v>45968</v>
      </c>
      <c r="D129" s="159" t="s">
        <v>116</v>
      </c>
      <c r="E129" s="159" t="s">
        <v>128</v>
      </c>
      <c r="F129" s="69" t="s">
        <v>75</v>
      </c>
      <c r="G129" s="69" t="s">
        <v>17</v>
      </c>
      <c r="H129" s="361" t="s">
        <v>410</v>
      </c>
      <c r="I129" s="355" t="s">
        <v>79</v>
      </c>
      <c r="J129" s="67" t="s">
        <v>32</v>
      </c>
      <c r="K129" s="68" t="s">
        <v>161</v>
      </c>
      <c r="L129" s="245">
        <v>4</v>
      </c>
      <c r="M129" s="69">
        <v>3</v>
      </c>
      <c r="N129" s="69">
        <v>3</v>
      </c>
      <c r="O129" s="69">
        <v>3</v>
      </c>
      <c r="P129" s="69"/>
      <c r="Q129" s="69"/>
      <c r="R129" s="245">
        <v>5</v>
      </c>
      <c r="S129" s="69"/>
      <c r="T129" s="69">
        <v>4</v>
      </c>
      <c r="U129" s="246">
        <v>4</v>
      </c>
      <c r="V129" s="245"/>
      <c r="W129" s="69"/>
      <c r="X129" s="69"/>
      <c r="Y129" s="69"/>
      <c r="Z129" s="246"/>
      <c r="AA129" s="245">
        <v>4</v>
      </c>
      <c r="AB129" s="246">
        <v>4</v>
      </c>
      <c r="AC129" s="245">
        <v>4</v>
      </c>
      <c r="AD129" s="69">
        <v>5</v>
      </c>
      <c r="AE129" s="69">
        <v>5</v>
      </c>
      <c r="AF129" s="69"/>
      <c r="AG129" s="69">
        <v>4</v>
      </c>
      <c r="AH129" s="69">
        <v>3</v>
      </c>
      <c r="AI129" s="245">
        <v>4</v>
      </c>
      <c r="AJ129" s="246" t="s">
        <v>18</v>
      </c>
      <c r="AK129" s="373">
        <v>5</v>
      </c>
      <c r="AL129" s="54"/>
      <c r="AM129" s="54"/>
      <c r="AN129" s="54"/>
      <c r="AO129" s="59"/>
      <c r="AP129" s="59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8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60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</row>
    <row r="130" spans="2:142" ht="30" customHeight="1">
      <c r="B130" s="66">
        <v>128</v>
      </c>
      <c r="C130" s="159">
        <v>45968</v>
      </c>
      <c r="D130" s="159" t="s">
        <v>116</v>
      </c>
      <c r="E130" s="159" t="s">
        <v>128</v>
      </c>
      <c r="F130" s="69" t="s">
        <v>74</v>
      </c>
      <c r="G130" s="69" t="s">
        <v>18</v>
      </c>
      <c r="H130" s="361" t="s">
        <v>306</v>
      </c>
      <c r="I130" s="355" t="s">
        <v>80</v>
      </c>
      <c r="J130" s="67" t="s">
        <v>42</v>
      </c>
      <c r="K130" s="68" t="s">
        <v>435</v>
      </c>
      <c r="L130" s="245">
        <v>4</v>
      </c>
      <c r="M130" s="69">
        <v>4</v>
      </c>
      <c r="N130" s="69">
        <v>4</v>
      </c>
      <c r="O130" s="69">
        <v>3</v>
      </c>
      <c r="P130" s="69">
        <v>3</v>
      </c>
      <c r="Q130" s="69">
        <v>2</v>
      </c>
      <c r="R130" s="245">
        <v>5</v>
      </c>
      <c r="S130" s="69">
        <v>2</v>
      </c>
      <c r="T130" s="69">
        <v>3</v>
      </c>
      <c r="U130" s="246">
        <v>3</v>
      </c>
      <c r="V130" s="245">
        <v>4</v>
      </c>
      <c r="W130" s="69">
        <v>3</v>
      </c>
      <c r="X130" s="69">
        <v>5</v>
      </c>
      <c r="Y130" s="69">
        <v>5</v>
      </c>
      <c r="Z130" s="246">
        <v>3</v>
      </c>
      <c r="AA130" s="245">
        <v>4</v>
      </c>
      <c r="AB130" s="246">
        <v>4</v>
      </c>
      <c r="AC130" s="245">
        <v>3</v>
      </c>
      <c r="AD130" s="69">
        <v>5</v>
      </c>
      <c r="AE130" s="69">
        <v>3</v>
      </c>
      <c r="AF130" s="69"/>
      <c r="AG130" s="69">
        <v>3</v>
      </c>
      <c r="AH130" s="69">
        <v>4</v>
      </c>
      <c r="AI130" s="245">
        <v>4</v>
      </c>
      <c r="AJ130" s="246" t="s">
        <v>18</v>
      </c>
      <c r="AK130" s="373">
        <v>5</v>
      </c>
      <c r="AL130" s="54"/>
      <c r="AM130" s="54"/>
      <c r="AN130" s="54"/>
      <c r="AO130" s="59"/>
      <c r="AP130" s="59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8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60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</row>
    <row r="131" spans="2:142" ht="30" customHeight="1">
      <c r="B131" s="66">
        <v>129</v>
      </c>
      <c r="C131" s="159"/>
      <c r="D131" s="159"/>
      <c r="E131" s="159"/>
      <c r="F131" s="69"/>
      <c r="G131" s="69"/>
      <c r="H131" s="361"/>
      <c r="I131" s="355"/>
      <c r="J131" s="67"/>
      <c r="K131" s="68"/>
      <c r="L131" s="245"/>
      <c r="M131" s="69"/>
      <c r="N131" s="69"/>
      <c r="O131" s="69"/>
      <c r="P131" s="69"/>
      <c r="Q131" s="69"/>
      <c r="R131" s="245"/>
      <c r="S131" s="69"/>
      <c r="T131" s="69"/>
      <c r="U131" s="246"/>
      <c r="V131" s="245"/>
      <c r="W131" s="69"/>
      <c r="X131" s="69"/>
      <c r="Y131" s="69"/>
      <c r="Z131" s="246"/>
      <c r="AA131" s="245"/>
      <c r="AB131" s="246"/>
      <c r="AC131" s="245"/>
      <c r="AD131" s="69"/>
      <c r="AE131" s="69"/>
      <c r="AF131" s="69"/>
      <c r="AG131" s="69"/>
      <c r="AH131" s="69"/>
      <c r="AI131" s="245"/>
      <c r="AJ131" s="246" t="s">
        <v>95</v>
      </c>
      <c r="AK131" s="373"/>
      <c r="AL131" s="54"/>
      <c r="AM131" s="54"/>
      <c r="AN131" s="54"/>
      <c r="AO131" s="59"/>
      <c r="AP131" s="59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8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60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</row>
    <row r="132" spans="2:142" ht="30" customHeight="1">
      <c r="B132" s="66">
        <v>130</v>
      </c>
      <c r="C132" s="159">
        <v>45968</v>
      </c>
      <c r="D132" s="159" t="s">
        <v>116</v>
      </c>
      <c r="E132" s="159" t="s">
        <v>127</v>
      </c>
      <c r="F132" s="69" t="s">
        <v>74</v>
      </c>
      <c r="G132" s="69" t="s">
        <v>95</v>
      </c>
      <c r="H132" s="361" t="s">
        <v>155</v>
      </c>
      <c r="I132" s="355" t="s">
        <v>79</v>
      </c>
      <c r="J132" s="67" t="s">
        <v>81</v>
      </c>
      <c r="K132" s="68" t="s">
        <v>162</v>
      </c>
      <c r="L132" s="245">
        <v>5</v>
      </c>
      <c r="M132" s="69">
        <v>5</v>
      </c>
      <c r="N132" s="69">
        <v>3</v>
      </c>
      <c r="O132" s="69">
        <v>4</v>
      </c>
      <c r="P132" s="69">
        <v>4</v>
      </c>
      <c r="Q132" s="69">
        <v>4</v>
      </c>
      <c r="R132" s="245">
        <v>5</v>
      </c>
      <c r="S132" s="69"/>
      <c r="T132" s="69"/>
      <c r="U132" s="246">
        <v>4</v>
      </c>
      <c r="V132" s="245">
        <v>5</v>
      </c>
      <c r="W132" s="69">
        <v>5</v>
      </c>
      <c r="X132" s="69">
        <v>5</v>
      </c>
      <c r="Y132" s="69">
        <v>5</v>
      </c>
      <c r="Z132" s="246">
        <v>5</v>
      </c>
      <c r="AA132" s="245">
        <v>4</v>
      </c>
      <c r="AB132" s="246"/>
      <c r="AC132" s="245">
        <v>4</v>
      </c>
      <c r="AD132" s="69"/>
      <c r="AE132" s="69">
        <v>4</v>
      </c>
      <c r="AF132" s="69">
        <v>5</v>
      </c>
      <c r="AG132" s="69">
        <v>5</v>
      </c>
      <c r="AH132" s="69"/>
      <c r="AI132" s="245">
        <v>4</v>
      </c>
      <c r="AJ132" s="246" t="s">
        <v>18</v>
      </c>
      <c r="AK132" s="373">
        <v>5</v>
      </c>
      <c r="AL132" s="54"/>
      <c r="AM132" s="54"/>
      <c r="AN132" s="54"/>
      <c r="AO132" s="59"/>
      <c r="AP132" s="59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8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60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</row>
    <row r="133" spans="2:142" ht="30" customHeight="1">
      <c r="B133" s="66">
        <v>131</v>
      </c>
      <c r="C133" s="159">
        <v>45968</v>
      </c>
      <c r="D133" s="159" t="s">
        <v>116</v>
      </c>
      <c r="E133" s="159" t="s">
        <v>127</v>
      </c>
      <c r="F133" s="69" t="s">
        <v>120</v>
      </c>
      <c r="G133" s="69" t="s">
        <v>95</v>
      </c>
      <c r="H133" s="361" t="s">
        <v>381</v>
      </c>
      <c r="I133" s="355" t="s">
        <v>79</v>
      </c>
      <c r="J133" s="67" t="s">
        <v>30</v>
      </c>
      <c r="K133" s="68" t="s">
        <v>426</v>
      </c>
      <c r="L133" s="245">
        <v>5</v>
      </c>
      <c r="M133" s="69">
        <v>4</v>
      </c>
      <c r="N133" s="69">
        <v>4</v>
      </c>
      <c r="O133" s="69">
        <v>4</v>
      </c>
      <c r="P133" s="69">
        <v>4</v>
      </c>
      <c r="Q133" s="69">
        <v>4</v>
      </c>
      <c r="R133" s="245">
        <v>5</v>
      </c>
      <c r="S133" s="69">
        <v>4</v>
      </c>
      <c r="T133" s="69">
        <v>5</v>
      </c>
      <c r="U133" s="246">
        <v>5</v>
      </c>
      <c r="V133" s="245">
        <v>5</v>
      </c>
      <c r="W133" s="69">
        <v>5</v>
      </c>
      <c r="X133" s="69">
        <v>5</v>
      </c>
      <c r="Y133" s="69">
        <v>5</v>
      </c>
      <c r="Z133" s="246">
        <v>5</v>
      </c>
      <c r="AA133" s="245">
        <v>4</v>
      </c>
      <c r="AB133" s="246"/>
      <c r="AC133" s="245">
        <v>5</v>
      </c>
      <c r="AD133" s="69">
        <v>4</v>
      </c>
      <c r="AE133" s="69">
        <v>5</v>
      </c>
      <c r="AF133" s="69">
        <v>5</v>
      </c>
      <c r="AG133" s="69"/>
      <c r="AH133" s="69">
        <v>5</v>
      </c>
      <c r="AI133" s="245">
        <v>5</v>
      </c>
      <c r="AJ133" s="246" t="s">
        <v>18</v>
      </c>
      <c r="AK133" s="373">
        <v>5</v>
      </c>
      <c r="AL133" s="54"/>
      <c r="AM133" s="54"/>
      <c r="AN133" s="54"/>
      <c r="AO133" s="59"/>
      <c r="AP133" s="59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8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60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</row>
    <row r="134" spans="2:142" ht="30" customHeight="1">
      <c r="B134" s="66">
        <v>132</v>
      </c>
      <c r="C134" s="159">
        <v>45968</v>
      </c>
      <c r="D134" s="159" t="s">
        <v>116</v>
      </c>
      <c r="E134" s="159" t="s">
        <v>127</v>
      </c>
      <c r="F134" s="69" t="s">
        <v>74</v>
      </c>
      <c r="G134" s="69" t="s">
        <v>17</v>
      </c>
      <c r="H134" s="361" t="s">
        <v>304</v>
      </c>
      <c r="I134" s="355" t="s">
        <v>79</v>
      </c>
      <c r="J134" s="67" t="s">
        <v>30</v>
      </c>
      <c r="K134" s="68" t="s">
        <v>426</v>
      </c>
      <c r="L134" s="245">
        <v>4</v>
      </c>
      <c r="M134" s="69">
        <v>4</v>
      </c>
      <c r="N134" s="69">
        <v>5</v>
      </c>
      <c r="O134" s="69">
        <v>4</v>
      </c>
      <c r="P134" s="69">
        <v>4</v>
      </c>
      <c r="Q134" s="69">
        <v>5</v>
      </c>
      <c r="R134" s="245">
        <v>5</v>
      </c>
      <c r="S134" s="69">
        <v>4</v>
      </c>
      <c r="T134" s="69">
        <v>4</v>
      </c>
      <c r="U134" s="246">
        <v>4</v>
      </c>
      <c r="V134" s="245">
        <v>5</v>
      </c>
      <c r="W134" s="69">
        <v>5</v>
      </c>
      <c r="X134" s="69">
        <v>5</v>
      </c>
      <c r="Y134" s="69">
        <v>5</v>
      </c>
      <c r="Z134" s="246">
        <v>5</v>
      </c>
      <c r="AA134" s="245">
        <v>5</v>
      </c>
      <c r="AB134" s="246">
        <v>5</v>
      </c>
      <c r="AC134" s="245">
        <v>4</v>
      </c>
      <c r="AD134" s="69">
        <v>4</v>
      </c>
      <c r="AE134" s="69">
        <v>4</v>
      </c>
      <c r="AF134" s="69">
        <v>5</v>
      </c>
      <c r="AG134" s="69">
        <v>5</v>
      </c>
      <c r="AH134" s="69">
        <v>5</v>
      </c>
      <c r="AI134" s="245">
        <v>5</v>
      </c>
      <c r="AJ134" s="246" t="s">
        <v>18</v>
      </c>
      <c r="AK134" s="373">
        <v>5</v>
      </c>
      <c r="AL134" s="54"/>
      <c r="AM134" s="54"/>
      <c r="AN134" s="54"/>
      <c r="AO134" s="59"/>
      <c r="AP134" s="59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8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60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</row>
    <row r="135" spans="2:142" ht="30" customHeight="1">
      <c r="B135" s="66">
        <v>134</v>
      </c>
      <c r="C135" s="159">
        <v>45968</v>
      </c>
      <c r="D135" s="159" t="s">
        <v>118</v>
      </c>
      <c r="E135" s="159" t="s">
        <v>127</v>
      </c>
      <c r="F135" s="69" t="s">
        <v>74</v>
      </c>
      <c r="G135" s="69" t="s">
        <v>17</v>
      </c>
      <c r="H135" s="361" t="s">
        <v>402</v>
      </c>
      <c r="I135" s="355" t="s">
        <v>79</v>
      </c>
      <c r="J135" s="67" t="s">
        <v>22</v>
      </c>
      <c r="K135" s="68" t="s">
        <v>159</v>
      </c>
      <c r="L135" s="245">
        <v>2</v>
      </c>
      <c r="M135" s="69">
        <v>1</v>
      </c>
      <c r="N135" s="69">
        <v>1</v>
      </c>
      <c r="O135" s="69">
        <v>1</v>
      </c>
      <c r="P135" s="69">
        <v>1</v>
      </c>
      <c r="Q135" s="69">
        <v>2</v>
      </c>
      <c r="R135" s="245">
        <v>2</v>
      </c>
      <c r="S135" s="69">
        <v>2</v>
      </c>
      <c r="T135" s="69">
        <v>2</v>
      </c>
      <c r="U135" s="246">
        <v>1</v>
      </c>
      <c r="V135" s="245">
        <v>1</v>
      </c>
      <c r="W135" s="69">
        <v>2</v>
      </c>
      <c r="X135" s="69">
        <v>1</v>
      </c>
      <c r="Y135" s="69">
        <v>2</v>
      </c>
      <c r="Z135" s="246">
        <v>1</v>
      </c>
      <c r="AA135" s="245">
        <v>2</v>
      </c>
      <c r="AB135" s="246">
        <v>2</v>
      </c>
      <c r="AC135" s="245">
        <v>2</v>
      </c>
      <c r="AD135" s="69">
        <v>4</v>
      </c>
      <c r="AE135" s="69">
        <v>2</v>
      </c>
      <c r="AF135" s="69">
        <v>4</v>
      </c>
      <c r="AG135" s="69">
        <v>1</v>
      </c>
      <c r="AH135" s="69">
        <v>4</v>
      </c>
      <c r="AI135" s="245">
        <v>2</v>
      </c>
      <c r="AJ135" s="246" t="s">
        <v>17</v>
      </c>
      <c r="AK135" s="373">
        <v>1</v>
      </c>
      <c r="AL135" s="54"/>
      <c r="AM135" s="54"/>
      <c r="AN135" s="54"/>
      <c r="AO135" s="59"/>
      <c r="AP135" s="59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8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60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</row>
    <row r="136" spans="2:142" ht="30" customHeight="1">
      <c r="B136" s="66">
        <v>135</v>
      </c>
      <c r="C136" s="159">
        <v>45968</v>
      </c>
      <c r="D136" s="159" t="s">
        <v>116</v>
      </c>
      <c r="E136" s="159" t="s">
        <v>128</v>
      </c>
      <c r="F136" s="69" t="s">
        <v>74</v>
      </c>
      <c r="G136" s="69" t="s">
        <v>17</v>
      </c>
      <c r="H136" s="361" t="s">
        <v>411</v>
      </c>
      <c r="I136" s="355" t="s">
        <v>49</v>
      </c>
      <c r="J136" s="67" t="s">
        <v>27</v>
      </c>
      <c r="K136" s="68" t="s">
        <v>170</v>
      </c>
      <c r="L136" s="245">
        <v>5</v>
      </c>
      <c r="M136" s="69">
        <v>5</v>
      </c>
      <c r="N136" s="69">
        <v>5</v>
      </c>
      <c r="O136" s="69">
        <v>5</v>
      </c>
      <c r="P136" s="69">
        <v>5</v>
      </c>
      <c r="Q136" s="69">
        <v>5</v>
      </c>
      <c r="R136" s="245">
        <v>5</v>
      </c>
      <c r="S136" s="69">
        <v>5</v>
      </c>
      <c r="T136" s="69">
        <v>5</v>
      </c>
      <c r="U136" s="246">
        <v>5</v>
      </c>
      <c r="V136" s="245">
        <v>5</v>
      </c>
      <c r="W136" s="69">
        <v>5</v>
      </c>
      <c r="X136" s="69">
        <v>5</v>
      </c>
      <c r="Y136" s="69">
        <v>5</v>
      </c>
      <c r="Z136" s="246">
        <v>5</v>
      </c>
      <c r="AA136" s="245">
        <v>5</v>
      </c>
      <c r="AB136" s="246">
        <v>5</v>
      </c>
      <c r="AC136" s="245">
        <v>5</v>
      </c>
      <c r="AD136" s="69">
        <v>5</v>
      </c>
      <c r="AE136" s="69">
        <v>5</v>
      </c>
      <c r="AF136" s="69">
        <v>5</v>
      </c>
      <c r="AG136" s="69">
        <v>5</v>
      </c>
      <c r="AH136" s="69">
        <v>5</v>
      </c>
      <c r="AI136" s="245">
        <v>5</v>
      </c>
      <c r="AJ136" s="246" t="s">
        <v>95</v>
      </c>
      <c r="AK136" s="373"/>
      <c r="AL136" s="54"/>
      <c r="AM136" s="54"/>
      <c r="AN136" s="54"/>
      <c r="AO136" s="59"/>
      <c r="AP136" s="59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8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60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</row>
    <row r="137" spans="2:142" ht="30" customHeight="1">
      <c r="B137" s="66">
        <v>136</v>
      </c>
      <c r="C137" s="159"/>
      <c r="D137" s="159"/>
      <c r="E137" s="159"/>
      <c r="F137" s="69"/>
      <c r="G137" s="69"/>
      <c r="H137" s="361"/>
      <c r="I137" s="355"/>
      <c r="J137" s="67"/>
      <c r="K137" s="68"/>
      <c r="L137" s="245"/>
      <c r="M137" s="69"/>
      <c r="N137" s="69"/>
      <c r="O137" s="69"/>
      <c r="P137" s="69"/>
      <c r="Q137" s="69"/>
      <c r="R137" s="245"/>
      <c r="S137" s="69"/>
      <c r="T137" s="69"/>
      <c r="U137" s="246"/>
      <c r="V137" s="245"/>
      <c r="W137" s="69"/>
      <c r="X137" s="69"/>
      <c r="Y137" s="69"/>
      <c r="Z137" s="246"/>
      <c r="AA137" s="245"/>
      <c r="AB137" s="246"/>
      <c r="AC137" s="245"/>
      <c r="AD137" s="69"/>
      <c r="AE137" s="69"/>
      <c r="AF137" s="69"/>
      <c r="AG137" s="69"/>
      <c r="AH137" s="69"/>
      <c r="AI137" s="245"/>
      <c r="AJ137" s="246" t="s">
        <v>95</v>
      </c>
      <c r="AK137" s="373"/>
      <c r="AL137" s="54"/>
      <c r="AM137" s="54"/>
      <c r="AN137" s="54"/>
      <c r="AO137" s="59"/>
      <c r="AP137" s="59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8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60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</row>
    <row r="138" spans="2:142" ht="30" customHeight="1">
      <c r="B138" s="66">
        <v>137</v>
      </c>
      <c r="C138" s="159">
        <v>45968</v>
      </c>
      <c r="D138" s="159" t="s">
        <v>116</v>
      </c>
      <c r="E138" s="159" t="s">
        <v>127</v>
      </c>
      <c r="F138" s="69" t="s">
        <v>75</v>
      </c>
      <c r="G138" s="69" t="s">
        <v>18</v>
      </c>
      <c r="H138" s="361" t="s">
        <v>412</v>
      </c>
      <c r="I138" s="355" t="s">
        <v>80</v>
      </c>
      <c r="J138" s="67" t="s">
        <v>81</v>
      </c>
      <c r="K138" s="68" t="s">
        <v>162</v>
      </c>
      <c r="L138" s="245">
        <v>4</v>
      </c>
      <c r="M138" s="69">
        <v>4</v>
      </c>
      <c r="N138" s="69">
        <v>4</v>
      </c>
      <c r="O138" s="69">
        <v>4</v>
      </c>
      <c r="P138" s="69">
        <v>5</v>
      </c>
      <c r="Q138" s="69">
        <v>5</v>
      </c>
      <c r="R138" s="245"/>
      <c r="S138" s="69"/>
      <c r="T138" s="69"/>
      <c r="U138" s="246"/>
      <c r="V138" s="245">
        <v>5</v>
      </c>
      <c r="W138" s="69">
        <v>5</v>
      </c>
      <c r="X138" s="69">
        <v>5</v>
      </c>
      <c r="Y138" s="69">
        <v>5</v>
      </c>
      <c r="Z138" s="246">
        <v>5</v>
      </c>
      <c r="AA138" s="245">
        <v>5</v>
      </c>
      <c r="AB138" s="246"/>
      <c r="AC138" s="245">
        <v>5</v>
      </c>
      <c r="AD138" s="69">
        <v>5</v>
      </c>
      <c r="AE138" s="69">
        <v>5</v>
      </c>
      <c r="AF138" s="69">
        <v>5</v>
      </c>
      <c r="AG138" s="69">
        <v>5</v>
      </c>
      <c r="AH138" s="69">
        <v>5</v>
      </c>
      <c r="AI138" s="245">
        <v>5</v>
      </c>
      <c r="AJ138" s="246" t="s">
        <v>18</v>
      </c>
      <c r="AK138" s="373">
        <v>5</v>
      </c>
      <c r="AL138" s="54"/>
      <c r="AM138" s="54"/>
      <c r="AN138" s="54"/>
      <c r="AO138" s="59"/>
      <c r="AP138" s="59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8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60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</row>
    <row r="139" spans="2:142" ht="30" customHeight="1">
      <c r="B139" s="66">
        <v>138</v>
      </c>
      <c r="C139" s="159">
        <v>45968</v>
      </c>
      <c r="D139" s="159" t="s">
        <v>116</v>
      </c>
      <c r="E139" s="159" t="s">
        <v>128</v>
      </c>
      <c r="F139" s="69" t="s">
        <v>74</v>
      </c>
      <c r="G139" s="69" t="s">
        <v>17</v>
      </c>
      <c r="H139" s="361" t="s">
        <v>304</v>
      </c>
      <c r="I139" s="355" t="s">
        <v>79</v>
      </c>
      <c r="J139" s="67" t="s">
        <v>29</v>
      </c>
      <c r="K139" s="68" t="s">
        <v>163</v>
      </c>
      <c r="L139" s="245">
        <v>2</v>
      </c>
      <c r="M139" s="69">
        <v>2</v>
      </c>
      <c r="N139" s="69">
        <v>3</v>
      </c>
      <c r="O139" s="69">
        <v>2</v>
      </c>
      <c r="P139" s="69">
        <v>2</v>
      </c>
      <c r="Q139" s="69">
        <v>2</v>
      </c>
      <c r="R139" s="245">
        <v>5</v>
      </c>
      <c r="S139" s="69"/>
      <c r="T139" s="69">
        <v>5</v>
      </c>
      <c r="U139" s="246">
        <v>5</v>
      </c>
      <c r="V139" s="245"/>
      <c r="W139" s="69">
        <v>4</v>
      </c>
      <c r="X139" s="69">
        <v>5</v>
      </c>
      <c r="Y139" s="69">
        <v>5</v>
      </c>
      <c r="Z139" s="246">
        <v>4</v>
      </c>
      <c r="AA139" s="245">
        <v>4</v>
      </c>
      <c r="AB139" s="246">
        <v>3</v>
      </c>
      <c r="AC139" s="245">
        <v>4</v>
      </c>
      <c r="AD139" s="69">
        <v>3</v>
      </c>
      <c r="AE139" s="69">
        <v>2</v>
      </c>
      <c r="AF139" s="69"/>
      <c r="AG139" s="69"/>
      <c r="AH139" s="69">
        <v>5</v>
      </c>
      <c r="AI139" s="245">
        <v>3</v>
      </c>
      <c r="AJ139" s="246" t="s">
        <v>17</v>
      </c>
      <c r="AK139" s="373">
        <v>1</v>
      </c>
      <c r="AL139" s="54"/>
      <c r="AM139" s="54"/>
      <c r="AN139" s="54"/>
      <c r="AO139" s="59"/>
      <c r="AP139" s="59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8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60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</row>
    <row r="140" spans="2:142" ht="30" customHeight="1">
      <c r="B140" s="66">
        <v>139</v>
      </c>
      <c r="C140" s="159"/>
      <c r="D140" s="159"/>
      <c r="E140" s="159"/>
      <c r="F140" s="69"/>
      <c r="G140" s="69"/>
      <c r="H140" s="361"/>
      <c r="I140" s="355"/>
      <c r="J140" s="67"/>
      <c r="K140" s="68"/>
      <c r="L140" s="245"/>
      <c r="M140" s="69"/>
      <c r="N140" s="69"/>
      <c r="O140" s="69"/>
      <c r="P140" s="69"/>
      <c r="Q140" s="69"/>
      <c r="R140" s="245"/>
      <c r="S140" s="69"/>
      <c r="T140" s="69"/>
      <c r="U140" s="246"/>
      <c r="V140" s="245"/>
      <c r="W140" s="69"/>
      <c r="X140" s="69"/>
      <c r="Y140" s="69"/>
      <c r="Z140" s="246"/>
      <c r="AA140" s="245"/>
      <c r="AB140" s="246"/>
      <c r="AC140" s="245"/>
      <c r="AD140" s="69"/>
      <c r="AE140" s="69"/>
      <c r="AF140" s="69"/>
      <c r="AG140" s="69"/>
      <c r="AH140" s="69"/>
      <c r="AI140" s="245"/>
      <c r="AJ140" s="246" t="s">
        <v>95</v>
      </c>
      <c r="AK140" s="373"/>
      <c r="AL140" s="54"/>
      <c r="AM140" s="54"/>
      <c r="AN140" s="54"/>
      <c r="AO140" s="59"/>
      <c r="AP140" s="59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8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60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</row>
    <row r="141" spans="2:142" ht="30" customHeight="1">
      <c r="B141" s="66">
        <v>140</v>
      </c>
      <c r="C141" s="159">
        <v>45970</v>
      </c>
      <c r="D141" s="159" t="s">
        <v>117</v>
      </c>
      <c r="E141" s="159" t="s">
        <v>127</v>
      </c>
      <c r="F141" s="69" t="s">
        <v>75</v>
      </c>
      <c r="G141" s="69" t="s">
        <v>95</v>
      </c>
      <c r="H141" s="361" t="s">
        <v>413</v>
      </c>
      <c r="I141" s="355" t="s">
        <v>80</v>
      </c>
      <c r="J141" s="67" t="s">
        <v>22</v>
      </c>
      <c r="K141" s="68" t="s">
        <v>159</v>
      </c>
      <c r="L141" s="245">
        <v>3</v>
      </c>
      <c r="M141" s="69">
        <v>4</v>
      </c>
      <c r="N141" s="69">
        <v>4</v>
      </c>
      <c r="O141" s="69"/>
      <c r="P141" s="69">
        <v>4</v>
      </c>
      <c r="Q141" s="69">
        <v>4</v>
      </c>
      <c r="R141" s="245">
        <v>3</v>
      </c>
      <c r="S141" s="69"/>
      <c r="T141" s="69">
        <v>2</v>
      </c>
      <c r="U141" s="246">
        <v>5</v>
      </c>
      <c r="V141" s="245">
        <v>4</v>
      </c>
      <c r="W141" s="69">
        <v>5</v>
      </c>
      <c r="X141" s="69"/>
      <c r="Y141" s="69"/>
      <c r="Z141" s="246"/>
      <c r="AA141" s="245">
        <v>5</v>
      </c>
      <c r="AB141" s="246">
        <v>4</v>
      </c>
      <c r="AC141" s="245">
        <v>5</v>
      </c>
      <c r="AD141" s="69">
        <v>4</v>
      </c>
      <c r="AE141" s="69">
        <v>4</v>
      </c>
      <c r="AF141" s="69">
        <v>5</v>
      </c>
      <c r="AG141" s="69">
        <v>4</v>
      </c>
      <c r="AH141" s="69">
        <v>5</v>
      </c>
      <c r="AI141" s="245">
        <v>4</v>
      </c>
      <c r="AJ141" s="246" t="s">
        <v>18</v>
      </c>
      <c r="AK141" s="373">
        <v>5</v>
      </c>
      <c r="AL141" s="54"/>
      <c r="AM141" s="54"/>
      <c r="AN141" s="54"/>
      <c r="AO141" s="59"/>
      <c r="AP141" s="59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8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60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</row>
    <row r="142" spans="2:142" ht="30" customHeight="1">
      <c r="B142" s="66">
        <v>141</v>
      </c>
      <c r="C142" s="159">
        <v>45970</v>
      </c>
      <c r="D142" s="159" t="s">
        <v>118</v>
      </c>
      <c r="E142" s="159" t="s">
        <v>127</v>
      </c>
      <c r="F142" s="69" t="s">
        <v>74</v>
      </c>
      <c r="G142" s="69" t="s">
        <v>17</v>
      </c>
      <c r="H142" s="361" t="s">
        <v>414</v>
      </c>
      <c r="I142" s="355" t="s">
        <v>79</v>
      </c>
      <c r="J142" s="67" t="s">
        <v>38</v>
      </c>
      <c r="K142" s="68" t="s">
        <v>156</v>
      </c>
      <c r="L142" s="245">
        <v>5</v>
      </c>
      <c r="M142" s="69">
        <v>3</v>
      </c>
      <c r="N142" s="69">
        <v>1</v>
      </c>
      <c r="O142" s="69">
        <v>3</v>
      </c>
      <c r="P142" s="69">
        <v>3</v>
      </c>
      <c r="Q142" s="69">
        <v>2</v>
      </c>
      <c r="R142" s="245">
        <v>4</v>
      </c>
      <c r="S142" s="69"/>
      <c r="T142" s="69">
        <v>1</v>
      </c>
      <c r="U142" s="246">
        <v>3</v>
      </c>
      <c r="V142" s="245">
        <v>5</v>
      </c>
      <c r="W142" s="69">
        <v>5</v>
      </c>
      <c r="X142" s="69">
        <v>5</v>
      </c>
      <c r="Y142" s="69"/>
      <c r="Z142" s="246">
        <v>1</v>
      </c>
      <c r="AA142" s="245">
        <v>2</v>
      </c>
      <c r="AB142" s="246">
        <v>2</v>
      </c>
      <c r="AC142" s="245">
        <v>4</v>
      </c>
      <c r="AD142" s="69">
        <v>2</v>
      </c>
      <c r="AE142" s="69">
        <v>4</v>
      </c>
      <c r="AF142" s="69">
        <v>5</v>
      </c>
      <c r="AG142" s="69">
        <v>2</v>
      </c>
      <c r="AH142" s="69">
        <v>4</v>
      </c>
      <c r="AI142" s="245">
        <v>4</v>
      </c>
      <c r="AJ142" s="246" t="s">
        <v>18</v>
      </c>
      <c r="AK142" s="373">
        <v>5</v>
      </c>
      <c r="AL142" s="54"/>
      <c r="AM142" s="54"/>
      <c r="AN142" s="54"/>
      <c r="AO142" s="59"/>
      <c r="AP142" s="59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8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60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</row>
    <row r="143" spans="2:142" ht="30" customHeight="1">
      <c r="B143" s="66">
        <v>142</v>
      </c>
      <c r="C143" s="159">
        <v>45973</v>
      </c>
      <c r="D143" s="159" t="s">
        <v>116</v>
      </c>
      <c r="E143" s="159" t="s">
        <v>127</v>
      </c>
      <c r="F143" s="69" t="s">
        <v>415</v>
      </c>
      <c r="G143" s="69" t="s">
        <v>17</v>
      </c>
      <c r="H143" s="361" t="s">
        <v>416</v>
      </c>
      <c r="I143" s="355" t="s">
        <v>79</v>
      </c>
      <c r="J143" s="67" t="s">
        <v>27</v>
      </c>
      <c r="K143" s="68" t="s">
        <v>170</v>
      </c>
      <c r="L143" s="245">
        <v>1</v>
      </c>
      <c r="M143" s="69">
        <v>1</v>
      </c>
      <c r="N143" s="69">
        <v>4</v>
      </c>
      <c r="O143" s="69">
        <v>3</v>
      </c>
      <c r="P143" s="69">
        <v>3</v>
      </c>
      <c r="Q143" s="69">
        <v>3</v>
      </c>
      <c r="R143" s="245">
        <v>1</v>
      </c>
      <c r="S143" s="69"/>
      <c r="T143" s="69">
        <v>1</v>
      </c>
      <c r="U143" s="246">
        <v>1</v>
      </c>
      <c r="V143" s="245">
        <v>5</v>
      </c>
      <c r="W143" s="69">
        <v>5</v>
      </c>
      <c r="X143" s="69">
        <v>5</v>
      </c>
      <c r="Y143" s="69">
        <v>1</v>
      </c>
      <c r="Z143" s="246">
        <v>2</v>
      </c>
      <c r="AA143" s="245">
        <v>2</v>
      </c>
      <c r="AB143" s="246"/>
      <c r="AC143" s="245">
        <v>5</v>
      </c>
      <c r="AD143" s="69"/>
      <c r="AE143" s="69">
        <v>5</v>
      </c>
      <c r="AF143" s="69">
        <v>1</v>
      </c>
      <c r="AG143" s="69">
        <v>1</v>
      </c>
      <c r="AH143" s="69">
        <v>5</v>
      </c>
      <c r="AI143" s="245">
        <v>2</v>
      </c>
      <c r="AJ143" s="246" t="s">
        <v>95</v>
      </c>
      <c r="AK143" s="373"/>
      <c r="AL143" s="54"/>
      <c r="AM143" s="54"/>
      <c r="AN143" s="54"/>
      <c r="AO143" s="59"/>
      <c r="AP143" s="59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8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60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</row>
    <row r="144" spans="2:142" ht="30" customHeight="1">
      <c r="B144" s="66">
        <v>143</v>
      </c>
      <c r="C144" s="159">
        <v>45974</v>
      </c>
      <c r="D144" s="159" t="s">
        <v>116</v>
      </c>
      <c r="E144" s="159" t="s">
        <v>128</v>
      </c>
      <c r="F144" s="69" t="s">
        <v>74</v>
      </c>
      <c r="G144" s="69" t="s">
        <v>18</v>
      </c>
      <c r="H144" s="361" t="s">
        <v>417</v>
      </c>
      <c r="I144" s="355" t="s">
        <v>80</v>
      </c>
      <c r="J144" s="67" t="s">
        <v>23</v>
      </c>
      <c r="K144" s="68" t="s">
        <v>157</v>
      </c>
      <c r="L144" s="245">
        <v>3</v>
      </c>
      <c r="M144" s="69">
        <v>3</v>
      </c>
      <c r="N144" s="69">
        <v>3</v>
      </c>
      <c r="O144" s="69">
        <v>4</v>
      </c>
      <c r="P144" s="69">
        <v>4</v>
      </c>
      <c r="Q144" s="69">
        <v>2</v>
      </c>
      <c r="R144" s="245">
        <v>5</v>
      </c>
      <c r="S144" s="69">
        <v>2</v>
      </c>
      <c r="T144" s="69">
        <v>2</v>
      </c>
      <c r="U144" s="246">
        <v>2</v>
      </c>
      <c r="V144" s="245">
        <v>3</v>
      </c>
      <c r="W144" s="69">
        <v>4</v>
      </c>
      <c r="X144" s="69">
        <v>4</v>
      </c>
      <c r="Y144" s="69">
        <v>4</v>
      </c>
      <c r="Z144" s="246">
        <v>3</v>
      </c>
      <c r="AA144" s="245">
        <v>4</v>
      </c>
      <c r="AB144" s="246">
        <v>4</v>
      </c>
      <c r="AC144" s="245">
        <v>4</v>
      </c>
      <c r="AD144" s="69">
        <v>3</v>
      </c>
      <c r="AE144" s="69">
        <v>3</v>
      </c>
      <c r="AF144" s="69">
        <v>3</v>
      </c>
      <c r="AG144" s="69">
        <v>2</v>
      </c>
      <c r="AH144" s="69">
        <v>5</v>
      </c>
      <c r="AI144" s="245">
        <v>4</v>
      </c>
      <c r="AJ144" s="246" t="s">
        <v>17</v>
      </c>
      <c r="AK144" s="373">
        <v>1</v>
      </c>
      <c r="AL144" s="54"/>
      <c r="AM144" s="54"/>
      <c r="AN144" s="54"/>
      <c r="AO144" s="59"/>
      <c r="AP144" s="59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8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60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</row>
    <row r="145" spans="2:142" ht="30" customHeight="1">
      <c r="B145" s="66">
        <v>144</v>
      </c>
      <c r="C145" s="159">
        <v>45974</v>
      </c>
      <c r="D145" s="159" t="s">
        <v>116</v>
      </c>
      <c r="E145" s="159" t="s">
        <v>127</v>
      </c>
      <c r="F145" s="69" t="s">
        <v>74</v>
      </c>
      <c r="G145" s="69" t="s">
        <v>17</v>
      </c>
      <c r="H145" s="361" t="s">
        <v>352</v>
      </c>
      <c r="I145" s="355" t="s">
        <v>79</v>
      </c>
      <c r="J145" s="67" t="s">
        <v>99</v>
      </c>
      <c r="K145" s="68" t="s">
        <v>105</v>
      </c>
      <c r="L145" s="245">
        <v>5</v>
      </c>
      <c r="M145" s="69">
        <v>5</v>
      </c>
      <c r="N145" s="69">
        <v>5</v>
      </c>
      <c r="O145" s="69">
        <v>5</v>
      </c>
      <c r="P145" s="69">
        <v>5</v>
      </c>
      <c r="Q145" s="69">
        <v>5</v>
      </c>
      <c r="R145" s="245">
        <v>5</v>
      </c>
      <c r="S145" s="69">
        <v>5</v>
      </c>
      <c r="T145" s="69">
        <v>5</v>
      </c>
      <c r="U145" s="246">
        <v>5</v>
      </c>
      <c r="V145" s="245">
        <v>5</v>
      </c>
      <c r="W145" s="69">
        <v>5</v>
      </c>
      <c r="X145" s="69">
        <v>5</v>
      </c>
      <c r="Y145" s="69">
        <v>5</v>
      </c>
      <c r="Z145" s="246">
        <v>5</v>
      </c>
      <c r="AA145" s="245">
        <v>5</v>
      </c>
      <c r="AB145" s="246">
        <v>5</v>
      </c>
      <c r="AC145" s="245">
        <v>5</v>
      </c>
      <c r="AD145" s="69">
        <v>5</v>
      </c>
      <c r="AE145" s="69">
        <v>5</v>
      </c>
      <c r="AF145" s="69">
        <v>5</v>
      </c>
      <c r="AG145" s="69">
        <v>5</v>
      </c>
      <c r="AH145" s="69">
        <v>5</v>
      </c>
      <c r="AI145" s="245">
        <v>5</v>
      </c>
      <c r="AJ145" s="246" t="s">
        <v>18</v>
      </c>
      <c r="AK145" s="373">
        <v>5</v>
      </c>
      <c r="AL145" s="54"/>
      <c r="AM145" s="54"/>
      <c r="AN145" s="54"/>
      <c r="AO145" s="59"/>
      <c r="AP145" s="59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8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60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</row>
    <row r="146" spans="2:142" ht="30" customHeight="1">
      <c r="B146" s="66">
        <v>145</v>
      </c>
      <c r="C146" s="159">
        <v>45974</v>
      </c>
      <c r="D146" s="159" t="s">
        <v>116</v>
      </c>
      <c r="E146" s="159" t="s">
        <v>127</v>
      </c>
      <c r="F146" s="69" t="s">
        <v>74</v>
      </c>
      <c r="G146" s="69" t="s">
        <v>17</v>
      </c>
      <c r="H146" s="361" t="s">
        <v>418</v>
      </c>
      <c r="I146" s="355" t="s">
        <v>80</v>
      </c>
      <c r="J146" s="67" t="s">
        <v>38</v>
      </c>
      <c r="K146" s="68" t="s">
        <v>156</v>
      </c>
      <c r="L146" s="245">
        <v>5</v>
      </c>
      <c r="M146" s="69">
        <v>5</v>
      </c>
      <c r="N146" s="69">
        <v>5</v>
      </c>
      <c r="O146" s="69">
        <v>3</v>
      </c>
      <c r="P146" s="69">
        <v>3</v>
      </c>
      <c r="Q146" s="69">
        <v>5</v>
      </c>
      <c r="R146" s="245">
        <v>5</v>
      </c>
      <c r="S146" s="69">
        <v>5</v>
      </c>
      <c r="T146" s="69">
        <v>5</v>
      </c>
      <c r="U146" s="246">
        <v>5</v>
      </c>
      <c r="V146" s="245">
        <v>5</v>
      </c>
      <c r="W146" s="69">
        <v>5</v>
      </c>
      <c r="X146" s="69">
        <v>5</v>
      </c>
      <c r="Y146" s="69"/>
      <c r="Z146" s="246">
        <v>5</v>
      </c>
      <c r="AA146" s="245">
        <v>5</v>
      </c>
      <c r="AB146" s="246">
        <v>5</v>
      </c>
      <c r="AC146" s="245">
        <v>5</v>
      </c>
      <c r="AD146" s="69">
        <v>3</v>
      </c>
      <c r="AE146" s="69">
        <v>3</v>
      </c>
      <c r="AF146" s="69">
        <v>5</v>
      </c>
      <c r="AG146" s="69">
        <v>3</v>
      </c>
      <c r="AH146" s="69"/>
      <c r="AI146" s="245">
        <v>4</v>
      </c>
      <c r="AJ146" s="246" t="s">
        <v>18</v>
      </c>
      <c r="AK146" s="373">
        <v>5</v>
      </c>
      <c r="AL146" s="54"/>
      <c r="AM146" s="54"/>
      <c r="AN146" s="54"/>
      <c r="AO146" s="59"/>
      <c r="AP146" s="59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8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60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</row>
    <row r="147" spans="2:142" ht="30" customHeight="1">
      <c r="B147" s="66">
        <v>146</v>
      </c>
      <c r="C147" s="159">
        <v>45974</v>
      </c>
      <c r="D147" s="159" t="s">
        <v>116</v>
      </c>
      <c r="E147" s="159" t="s">
        <v>128</v>
      </c>
      <c r="F147" s="69" t="s">
        <v>74</v>
      </c>
      <c r="G147" s="69" t="s">
        <v>18</v>
      </c>
      <c r="H147" s="361" t="s">
        <v>419</v>
      </c>
      <c r="I147" s="355" t="s">
        <v>80</v>
      </c>
      <c r="J147" s="67" t="s">
        <v>29</v>
      </c>
      <c r="K147" s="68" t="s">
        <v>163</v>
      </c>
      <c r="L147" s="245">
        <v>5</v>
      </c>
      <c r="M147" s="69">
        <v>4</v>
      </c>
      <c r="N147" s="69">
        <v>4</v>
      </c>
      <c r="O147" s="69">
        <v>5</v>
      </c>
      <c r="P147" s="69">
        <v>5</v>
      </c>
      <c r="Q147" s="69">
        <v>4</v>
      </c>
      <c r="R147" s="245">
        <v>5</v>
      </c>
      <c r="S147" s="69">
        <v>4</v>
      </c>
      <c r="T147" s="69">
        <v>4</v>
      </c>
      <c r="U147" s="246">
        <v>5</v>
      </c>
      <c r="V147" s="245">
        <v>5</v>
      </c>
      <c r="W147" s="69">
        <v>5</v>
      </c>
      <c r="X147" s="69">
        <v>5</v>
      </c>
      <c r="Y147" s="69">
        <v>5</v>
      </c>
      <c r="Z147" s="246">
        <v>3</v>
      </c>
      <c r="AA147" s="245">
        <v>5</v>
      </c>
      <c r="AB147" s="246">
        <v>4</v>
      </c>
      <c r="AC147" s="245">
        <v>5</v>
      </c>
      <c r="AD147" s="69">
        <v>5</v>
      </c>
      <c r="AE147" s="69">
        <v>5</v>
      </c>
      <c r="AF147" s="69">
        <v>5</v>
      </c>
      <c r="AG147" s="69">
        <v>5</v>
      </c>
      <c r="AH147" s="69">
        <v>5</v>
      </c>
      <c r="AI147" s="245">
        <v>5</v>
      </c>
      <c r="AJ147" s="246" t="s">
        <v>18</v>
      </c>
      <c r="AK147" s="373">
        <v>5</v>
      </c>
      <c r="AL147" s="54"/>
      <c r="AM147" s="54"/>
      <c r="AN147" s="54"/>
      <c r="AO147" s="59"/>
      <c r="AP147" s="59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8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60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</row>
    <row r="148" spans="2:142" ht="30" customHeight="1">
      <c r="B148" s="66">
        <v>147</v>
      </c>
      <c r="C148" s="159"/>
      <c r="D148" s="159"/>
      <c r="E148" s="159"/>
      <c r="F148" s="69"/>
      <c r="G148" s="69"/>
      <c r="H148" s="361"/>
      <c r="I148" s="355"/>
      <c r="J148" s="67"/>
      <c r="K148" s="68"/>
      <c r="L148" s="245"/>
      <c r="M148" s="69"/>
      <c r="N148" s="69"/>
      <c r="O148" s="69"/>
      <c r="P148" s="69"/>
      <c r="Q148" s="69"/>
      <c r="R148" s="245"/>
      <c r="S148" s="69"/>
      <c r="T148" s="69"/>
      <c r="U148" s="246"/>
      <c r="V148" s="245"/>
      <c r="W148" s="69"/>
      <c r="X148" s="69"/>
      <c r="Y148" s="69"/>
      <c r="Z148" s="246"/>
      <c r="AA148" s="245"/>
      <c r="AB148" s="246"/>
      <c r="AC148" s="245"/>
      <c r="AD148" s="69"/>
      <c r="AE148" s="69"/>
      <c r="AF148" s="69"/>
      <c r="AG148" s="69"/>
      <c r="AH148" s="69"/>
      <c r="AI148" s="245"/>
      <c r="AJ148" s="246" t="s">
        <v>95</v>
      </c>
      <c r="AK148" s="373"/>
      <c r="AL148" s="54"/>
      <c r="AM148" s="54"/>
      <c r="AN148" s="54"/>
      <c r="AO148" s="59"/>
      <c r="AP148" s="59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8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60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</row>
    <row r="149" spans="2:142" ht="30" customHeight="1">
      <c r="B149" s="66">
        <v>148</v>
      </c>
      <c r="C149" s="159">
        <v>45974</v>
      </c>
      <c r="D149" s="159" t="s">
        <v>116</v>
      </c>
      <c r="E149" s="159" t="s">
        <v>128</v>
      </c>
      <c r="F149" s="69" t="s">
        <v>74</v>
      </c>
      <c r="G149" s="69" t="s">
        <v>18</v>
      </c>
      <c r="H149" s="361" t="s">
        <v>304</v>
      </c>
      <c r="I149" s="355" t="s">
        <v>80</v>
      </c>
      <c r="J149" s="67" t="s">
        <v>24</v>
      </c>
      <c r="K149" s="68" t="s">
        <v>158</v>
      </c>
      <c r="L149" s="245">
        <v>5</v>
      </c>
      <c r="M149" s="69">
        <v>5</v>
      </c>
      <c r="N149" s="69">
        <v>5</v>
      </c>
      <c r="O149" s="69">
        <v>5</v>
      </c>
      <c r="P149" s="69">
        <v>5</v>
      </c>
      <c r="Q149" s="69">
        <v>5</v>
      </c>
      <c r="R149" s="245">
        <v>5</v>
      </c>
      <c r="S149" s="69">
        <v>5</v>
      </c>
      <c r="T149" s="69">
        <v>5</v>
      </c>
      <c r="U149" s="246">
        <v>5</v>
      </c>
      <c r="V149" s="245">
        <v>5</v>
      </c>
      <c r="W149" s="69">
        <v>5</v>
      </c>
      <c r="X149" s="69">
        <v>5</v>
      </c>
      <c r="Y149" s="69">
        <v>5</v>
      </c>
      <c r="Z149" s="246">
        <v>5</v>
      </c>
      <c r="AA149" s="245">
        <v>5</v>
      </c>
      <c r="AB149" s="246">
        <v>5</v>
      </c>
      <c r="AC149" s="245">
        <v>5</v>
      </c>
      <c r="AD149" s="69">
        <v>5</v>
      </c>
      <c r="AE149" s="69">
        <v>5</v>
      </c>
      <c r="AF149" s="69">
        <v>5</v>
      </c>
      <c r="AG149" s="69">
        <v>5</v>
      </c>
      <c r="AH149" s="69">
        <v>5</v>
      </c>
      <c r="AI149" s="245">
        <v>5</v>
      </c>
      <c r="AJ149" s="246" t="s">
        <v>18</v>
      </c>
      <c r="AK149" s="373">
        <v>5</v>
      </c>
      <c r="AL149" s="54"/>
      <c r="AM149" s="54"/>
      <c r="AN149" s="54"/>
      <c r="AO149" s="59"/>
      <c r="AP149" s="59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8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60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</row>
    <row r="150" spans="2:142" ht="30" customHeight="1">
      <c r="B150" s="66">
        <v>149</v>
      </c>
      <c r="C150" s="159"/>
      <c r="D150" s="159"/>
      <c r="E150" s="159"/>
      <c r="F150" s="69"/>
      <c r="G150" s="69"/>
      <c r="H150" s="361"/>
      <c r="I150" s="355"/>
      <c r="J150" s="67"/>
      <c r="K150" s="68"/>
      <c r="L150" s="245"/>
      <c r="M150" s="69"/>
      <c r="N150" s="69"/>
      <c r="O150" s="69"/>
      <c r="P150" s="69"/>
      <c r="Q150" s="69"/>
      <c r="R150" s="245"/>
      <c r="S150" s="69"/>
      <c r="T150" s="69"/>
      <c r="U150" s="246"/>
      <c r="V150" s="245"/>
      <c r="W150" s="69"/>
      <c r="X150" s="69"/>
      <c r="Y150" s="69"/>
      <c r="Z150" s="246"/>
      <c r="AA150" s="245"/>
      <c r="AB150" s="246"/>
      <c r="AC150" s="245"/>
      <c r="AD150" s="69"/>
      <c r="AE150" s="69"/>
      <c r="AF150" s="69"/>
      <c r="AG150" s="69"/>
      <c r="AH150" s="69"/>
      <c r="AI150" s="245"/>
      <c r="AJ150" s="246" t="s">
        <v>95</v>
      </c>
      <c r="AK150" s="373"/>
      <c r="AL150" s="54"/>
      <c r="AM150" s="54"/>
      <c r="AN150" s="54"/>
      <c r="AO150" s="59"/>
      <c r="AP150" s="59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8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60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</row>
    <row r="151" spans="2:142" ht="30" customHeight="1">
      <c r="B151" s="66">
        <v>150</v>
      </c>
      <c r="C151" s="159">
        <v>45976</v>
      </c>
      <c r="D151" s="159" t="s">
        <v>116</v>
      </c>
      <c r="E151" s="159" t="s">
        <v>128</v>
      </c>
      <c r="F151" s="69" t="s">
        <v>74</v>
      </c>
      <c r="G151" s="69" t="s">
        <v>17</v>
      </c>
      <c r="H151" s="361" t="s">
        <v>303</v>
      </c>
      <c r="I151" s="355" t="s">
        <v>79</v>
      </c>
      <c r="J151" s="67" t="s">
        <v>35</v>
      </c>
      <c r="K151" s="68" t="s">
        <v>427</v>
      </c>
      <c r="L151" s="245">
        <v>3</v>
      </c>
      <c r="M151" s="69">
        <v>4</v>
      </c>
      <c r="N151" s="69">
        <v>5</v>
      </c>
      <c r="O151" s="69">
        <v>5</v>
      </c>
      <c r="P151" s="69">
        <v>5</v>
      </c>
      <c r="Q151" s="69">
        <v>3</v>
      </c>
      <c r="R151" s="245">
        <v>5</v>
      </c>
      <c r="S151" s="69">
        <v>4</v>
      </c>
      <c r="T151" s="69">
        <v>5</v>
      </c>
      <c r="U151" s="246">
        <v>5</v>
      </c>
      <c r="V151" s="245">
        <v>5</v>
      </c>
      <c r="W151" s="69">
        <v>5</v>
      </c>
      <c r="X151" s="69">
        <v>5</v>
      </c>
      <c r="Y151" s="69">
        <v>5</v>
      </c>
      <c r="Z151" s="246">
        <v>5</v>
      </c>
      <c r="AA151" s="245">
        <v>4</v>
      </c>
      <c r="AB151" s="246">
        <v>5</v>
      </c>
      <c r="AC151" s="245">
        <v>5</v>
      </c>
      <c r="AD151" s="69">
        <v>5</v>
      </c>
      <c r="AE151" s="69">
        <v>1</v>
      </c>
      <c r="AF151" s="69">
        <v>5</v>
      </c>
      <c r="AG151" s="69">
        <v>5</v>
      </c>
      <c r="AH151" s="69">
        <v>5</v>
      </c>
      <c r="AI151" s="245">
        <v>4</v>
      </c>
      <c r="AJ151" s="246" t="s">
        <v>18</v>
      </c>
      <c r="AK151" s="373">
        <v>5</v>
      </c>
      <c r="AL151" s="54"/>
      <c r="AM151" s="54"/>
      <c r="AN151" s="54"/>
      <c r="AO151" s="59"/>
      <c r="AP151" s="59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8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60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</row>
    <row r="152" spans="2:142" ht="30" customHeight="1">
      <c r="B152" s="66">
        <v>151</v>
      </c>
      <c r="C152" s="159">
        <v>45977</v>
      </c>
      <c r="D152" s="159" t="s">
        <v>116</v>
      </c>
      <c r="E152" s="159" t="s">
        <v>128</v>
      </c>
      <c r="F152" s="69" t="s">
        <v>75</v>
      </c>
      <c r="G152" s="69" t="s">
        <v>17</v>
      </c>
      <c r="H152" s="361" t="s">
        <v>420</v>
      </c>
      <c r="I152" s="355" t="s">
        <v>79</v>
      </c>
      <c r="J152" s="67" t="s">
        <v>98</v>
      </c>
      <c r="K152" s="68" t="s">
        <v>143</v>
      </c>
      <c r="L152" s="245">
        <v>4</v>
      </c>
      <c r="M152" s="69">
        <v>2</v>
      </c>
      <c r="N152" s="69">
        <v>2</v>
      </c>
      <c r="O152" s="69">
        <v>1</v>
      </c>
      <c r="P152" s="69">
        <v>2</v>
      </c>
      <c r="Q152" s="69">
        <v>2</v>
      </c>
      <c r="R152" s="245">
        <v>3</v>
      </c>
      <c r="S152" s="69"/>
      <c r="T152" s="69">
        <v>4</v>
      </c>
      <c r="U152" s="246">
        <v>4</v>
      </c>
      <c r="V152" s="245">
        <v>5</v>
      </c>
      <c r="W152" s="69">
        <v>4</v>
      </c>
      <c r="X152" s="69">
        <v>5</v>
      </c>
      <c r="Y152" s="69">
        <v>4</v>
      </c>
      <c r="Z152" s="246"/>
      <c r="AA152" s="245">
        <v>4</v>
      </c>
      <c r="AB152" s="246">
        <v>4</v>
      </c>
      <c r="AC152" s="245">
        <v>4</v>
      </c>
      <c r="AD152" s="69">
        <v>4</v>
      </c>
      <c r="AE152" s="69">
        <v>4</v>
      </c>
      <c r="AF152" s="69">
        <v>5</v>
      </c>
      <c r="AG152" s="69"/>
      <c r="AH152" s="69">
        <v>5</v>
      </c>
      <c r="AI152" s="245">
        <v>5</v>
      </c>
      <c r="AJ152" s="246" t="s">
        <v>18</v>
      </c>
      <c r="AK152" s="373">
        <v>5</v>
      </c>
      <c r="AL152" s="54"/>
      <c r="AM152" s="54"/>
      <c r="AN152" s="54"/>
      <c r="AO152" s="59"/>
      <c r="AP152" s="59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8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60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</row>
    <row r="153" spans="2:142" ht="30" customHeight="1">
      <c r="B153" s="66"/>
      <c r="C153" s="159"/>
      <c r="D153" s="159"/>
      <c r="E153" s="159"/>
      <c r="F153" s="69"/>
      <c r="G153" s="69"/>
      <c r="H153" s="361"/>
      <c r="I153" s="355"/>
      <c r="J153" s="67"/>
      <c r="K153" s="68"/>
      <c r="L153" s="245"/>
      <c r="M153" s="69"/>
      <c r="N153" s="69"/>
      <c r="O153" s="69"/>
      <c r="P153" s="69"/>
      <c r="Q153" s="69"/>
      <c r="R153" s="245"/>
      <c r="S153" s="69"/>
      <c r="T153" s="69"/>
      <c r="U153" s="246"/>
      <c r="V153" s="245"/>
      <c r="W153" s="69"/>
      <c r="X153" s="69"/>
      <c r="Y153" s="69"/>
      <c r="Z153" s="246"/>
      <c r="AA153" s="245"/>
      <c r="AB153" s="246"/>
      <c r="AC153" s="245"/>
      <c r="AD153" s="69"/>
      <c r="AE153" s="69"/>
      <c r="AF153" s="69"/>
      <c r="AG153" s="69"/>
      <c r="AH153" s="69"/>
      <c r="AI153" s="245"/>
      <c r="AJ153" s="246"/>
      <c r="AK153" s="373"/>
      <c r="AL153" s="16"/>
      <c r="AM153" s="54"/>
      <c r="AN153" s="54"/>
      <c r="AO153" s="59"/>
      <c r="AP153" s="59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8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60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</row>
    <row r="154" spans="2:142">
      <c r="D154" s="21"/>
      <c r="E154" s="21"/>
      <c r="F154" s="21"/>
      <c r="G154" s="21"/>
      <c r="H154"/>
      <c r="I154"/>
      <c r="J154" s="15"/>
      <c r="K154" s="4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16"/>
      <c r="AL154" s="16"/>
      <c r="AO154" s="17"/>
      <c r="AP154" s="17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9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28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Z154" s="1"/>
    </row>
    <row r="155" spans="2:142" ht="29.25" customHeight="1">
      <c r="C155" s="21"/>
      <c r="D155" s="21"/>
      <c r="E155" s="21"/>
      <c r="F155" s="21"/>
      <c r="G155" s="21"/>
      <c r="H155"/>
      <c r="I155"/>
      <c r="J155" s="15"/>
      <c r="K155" s="43"/>
      <c r="L155" s="78" t="s">
        <v>137</v>
      </c>
      <c r="M155" s="79"/>
      <c r="N155" s="80"/>
      <c r="O155" s="80"/>
      <c r="P155" s="80"/>
      <c r="Q155" s="8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16"/>
      <c r="AL155" s="16"/>
      <c r="AO155" s="17"/>
      <c r="AP155" s="17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9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28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Z155" s="1"/>
    </row>
    <row r="156" spans="2:142" ht="15.75" thickBot="1">
      <c r="C156" s="26"/>
      <c r="D156" s="26"/>
      <c r="E156" s="26"/>
      <c r="F156" s="26"/>
      <c r="G156" s="22"/>
      <c r="H156" s="21"/>
      <c r="I156" s="21"/>
      <c r="J156" s="29"/>
      <c r="K156" s="21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O156" s="17"/>
      <c r="AP156" s="17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9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28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Z156" s="1"/>
    </row>
    <row r="157" spans="2:142" s="44" customFormat="1" ht="30" customHeight="1">
      <c r="B157" s="168" t="s">
        <v>121</v>
      </c>
      <c r="C157" s="169"/>
      <c r="D157" s="162"/>
      <c r="E157" s="162"/>
      <c r="F157" s="163"/>
      <c r="G157" s="171"/>
      <c r="H157" s="172"/>
      <c r="I157" s="173"/>
      <c r="J157" s="174"/>
      <c r="K157" s="264" t="s">
        <v>18</v>
      </c>
      <c r="L157" s="262"/>
      <c r="M157" s="263"/>
      <c r="N157" s="264"/>
      <c r="O157" s="265"/>
      <c r="P157" s="265"/>
      <c r="Q157" s="265"/>
      <c r="R157" s="262"/>
      <c r="S157" s="265"/>
      <c r="T157" s="265"/>
      <c r="U157" s="280"/>
      <c r="V157" s="265"/>
      <c r="W157" s="265"/>
      <c r="X157" s="265"/>
      <c r="Y157" s="265"/>
      <c r="Z157" s="265"/>
      <c r="AA157" s="262"/>
      <c r="AB157" s="280"/>
      <c r="AC157" s="265"/>
      <c r="AD157" s="265"/>
      <c r="AE157" s="265"/>
      <c r="AF157" s="265"/>
      <c r="AG157" s="265"/>
      <c r="AH157" s="265"/>
      <c r="AI157" s="262"/>
      <c r="AJ157" s="280">
        <f>+COUNTIF(AJ$5:AJ$152,"Si")</f>
        <v>90</v>
      </c>
      <c r="AK157" s="45"/>
      <c r="AL157" s="45"/>
      <c r="AM157" s="16"/>
      <c r="AN157" s="16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9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6"/>
      <c r="CW157" s="28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</row>
    <row r="158" spans="2:142" s="44" customFormat="1" ht="30" customHeight="1">
      <c r="B158" s="123"/>
      <c r="C158" s="162"/>
      <c r="D158" s="162"/>
      <c r="E158" s="162"/>
      <c r="F158" s="163"/>
      <c r="G158" s="171"/>
      <c r="H158" s="172"/>
      <c r="I158" s="173"/>
      <c r="J158" s="174"/>
      <c r="K158" s="267" t="s">
        <v>17</v>
      </c>
      <c r="L158" s="266"/>
      <c r="M158" s="51"/>
      <c r="N158" s="267"/>
      <c r="O158" s="54"/>
      <c r="P158" s="54"/>
      <c r="Q158" s="54"/>
      <c r="R158" s="266"/>
      <c r="S158" s="54"/>
      <c r="T158" s="54"/>
      <c r="U158" s="281"/>
      <c r="V158" s="54"/>
      <c r="W158" s="54"/>
      <c r="X158" s="54"/>
      <c r="Y158" s="54"/>
      <c r="Z158" s="54"/>
      <c r="AA158" s="266"/>
      <c r="AB158" s="281"/>
      <c r="AC158" s="54"/>
      <c r="AD158" s="54"/>
      <c r="AE158" s="54"/>
      <c r="AF158" s="54"/>
      <c r="AG158" s="54"/>
      <c r="AH158" s="54"/>
      <c r="AI158" s="266"/>
      <c r="AJ158" s="281">
        <f>+COUNTIF(AJ$5:AJ$152,"Non")</f>
        <v>14</v>
      </c>
      <c r="AK158" s="45"/>
      <c r="AL158" s="45"/>
      <c r="AM158" s="45"/>
      <c r="AN158" s="45"/>
      <c r="BX158" s="47"/>
      <c r="CV158" s="45"/>
      <c r="CW158" s="50"/>
    </row>
    <row r="159" spans="2:142" s="44" customFormat="1" ht="30" customHeight="1">
      <c r="B159" s="164" t="s">
        <v>90</v>
      </c>
      <c r="C159" s="175"/>
      <c r="D159" s="170"/>
      <c r="E159" s="162"/>
      <c r="F159" s="163"/>
      <c r="G159" s="62" t="s">
        <v>68</v>
      </c>
      <c r="H159" s="51"/>
      <c r="I159" s="173"/>
      <c r="J159" s="174"/>
      <c r="K159" s="81" t="s">
        <v>100</v>
      </c>
      <c r="L159" s="268">
        <f>AVERAGE(L5:L152)</f>
        <v>4</v>
      </c>
      <c r="M159" s="269">
        <f t="shared" ref="M159:AI159" si="147">AVERAGE(M5:M152)</f>
        <v>3.6974789915966388</v>
      </c>
      <c r="N159" s="269">
        <f t="shared" si="147"/>
        <v>3.6890756302521011</v>
      </c>
      <c r="O159" s="269">
        <f t="shared" si="147"/>
        <v>3.4741379310344827</v>
      </c>
      <c r="P159" s="269">
        <f t="shared" si="147"/>
        <v>3.3421052631578947</v>
      </c>
      <c r="Q159" s="269">
        <f t="shared" si="147"/>
        <v>3.0973451327433628</v>
      </c>
      <c r="R159" s="268">
        <f t="shared" si="147"/>
        <v>4.3947368421052628</v>
      </c>
      <c r="S159" s="269">
        <f t="shared" si="147"/>
        <v>3.53125</v>
      </c>
      <c r="T159" s="269">
        <f t="shared" si="147"/>
        <v>3.6517857142857144</v>
      </c>
      <c r="U159" s="270">
        <f t="shared" si="147"/>
        <v>3.7168141592920354</v>
      </c>
      <c r="V159" s="269">
        <f t="shared" si="147"/>
        <v>4.3130434782608695</v>
      </c>
      <c r="W159" s="269">
        <f t="shared" si="147"/>
        <v>4.339130434782609</v>
      </c>
      <c r="X159" s="269">
        <f t="shared" si="147"/>
        <v>4.4482758620689653</v>
      </c>
      <c r="Y159" s="269">
        <f t="shared" si="147"/>
        <v>4.389380530973451</v>
      </c>
      <c r="Z159" s="269">
        <f t="shared" si="147"/>
        <v>3.9911504424778763</v>
      </c>
      <c r="AA159" s="268">
        <f t="shared" si="147"/>
        <v>4.2300884955752212</v>
      </c>
      <c r="AB159" s="270">
        <f t="shared" si="147"/>
        <v>4</v>
      </c>
      <c r="AC159" s="269">
        <f t="shared" si="147"/>
        <v>4.3652173913043475</v>
      </c>
      <c r="AD159" s="269">
        <f t="shared" si="147"/>
        <v>4.1491228070175437</v>
      </c>
      <c r="AE159" s="269">
        <f t="shared" si="147"/>
        <v>3.6782608695652175</v>
      </c>
      <c r="AF159" s="269">
        <f t="shared" si="147"/>
        <v>4.418181818181818</v>
      </c>
      <c r="AG159" s="269">
        <f t="shared" si="147"/>
        <v>3.7476635514018692</v>
      </c>
      <c r="AH159" s="269">
        <f t="shared" si="147"/>
        <v>4.4587155963302756</v>
      </c>
      <c r="AI159" s="268">
        <f t="shared" si="147"/>
        <v>3.9915254237288136</v>
      </c>
      <c r="AJ159" s="279">
        <f>(AJ157*5+AJ158*1)/(AJ157+AJ158)</f>
        <v>4.4615384615384617</v>
      </c>
      <c r="AK159" s="45"/>
      <c r="AL159" s="45"/>
      <c r="AM159" s="45"/>
      <c r="AN159" s="45"/>
      <c r="BX159" s="47"/>
      <c r="CV159" s="45"/>
      <c r="CW159" s="50"/>
    </row>
    <row r="160" spans="2:142" s="44" customFormat="1" ht="30" customHeight="1">
      <c r="B160" s="165" t="s">
        <v>16</v>
      </c>
      <c r="C160" s="176" t="s">
        <v>122</v>
      </c>
      <c r="D160" s="177" t="s">
        <v>123</v>
      </c>
      <c r="E160" s="176" t="s">
        <v>124</v>
      </c>
      <c r="F160" s="177" t="s">
        <v>125</v>
      </c>
      <c r="G160" s="178" t="s">
        <v>126</v>
      </c>
      <c r="H160" s="179"/>
      <c r="I160" s="173"/>
      <c r="J160" s="174"/>
      <c r="K160" s="260" t="s">
        <v>138</v>
      </c>
      <c r="L160" s="271">
        <f>AVERAGE(L5:Q152)</f>
        <v>3.5569800569800569</v>
      </c>
      <c r="M160" s="272"/>
      <c r="N160" s="273"/>
      <c r="O160" s="272"/>
      <c r="P160" s="272"/>
      <c r="Q160" s="273"/>
      <c r="R160" s="271">
        <f>AVERAGE(R5:U152)</f>
        <v>3.8367816091954023</v>
      </c>
      <c r="S160" s="272"/>
      <c r="T160" s="272"/>
      <c r="U160" s="274"/>
      <c r="V160" s="273">
        <f>AVERAGE(V5:Z152)</f>
        <v>4.2972027972027975</v>
      </c>
      <c r="X160" s="275"/>
      <c r="Y160" s="272"/>
      <c r="Z160" s="275"/>
      <c r="AA160" s="271">
        <f>AVERAGE(AA5:AB152)</f>
        <v>4.1220657276995309</v>
      </c>
      <c r="AB160" s="274"/>
      <c r="AC160" s="273">
        <f>AVERAGE(AC5:AH152)</f>
        <v>4.1358208955223876</v>
      </c>
      <c r="AD160" s="273"/>
      <c r="AE160" s="272"/>
      <c r="AF160" s="273"/>
      <c r="AG160" s="272"/>
      <c r="AH160" s="272"/>
      <c r="AI160" s="271">
        <f>AVERAGE(AI5:AJ152)</f>
        <v>3.9915254237288136</v>
      </c>
      <c r="AJ160" s="274"/>
      <c r="AK160" s="45"/>
      <c r="AL160" s="45"/>
      <c r="AM160" s="45"/>
      <c r="AN160" s="45"/>
      <c r="BX160" s="47"/>
      <c r="CV160" s="45"/>
      <c r="CW160" s="50"/>
    </row>
    <row r="161" spans="2:142" s="44" customFormat="1" ht="29.25" customHeight="1" thickBot="1">
      <c r="B161" s="166">
        <v>45943</v>
      </c>
      <c r="C161" s="51">
        <f>COUNTIF($C$5:$C$152,B161)</f>
        <v>33</v>
      </c>
      <c r="D161" s="167">
        <f>C161/275</f>
        <v>0.12</v>
      </c>
      <c r="E161" s="51">
        <f>C161</f>
        <v>33</v>
      </c>
      <c r="F161" s="167">
        <f>E161/275</f>
        <v>0.12</v>
      </c>
      <c r="G161" s="64" t="s">
        <v>116</v>
      </c>
      <c r="H161" s="180">
        <f>+COUNTIF($D$5:$D$152,G161)/$E$195</f>
        <v>0.92561983471074383</v>
      </c>
      <c r="I161" s="173"/>
      <c r="J161" s="174"/>
      <c r="K161" s="261" t="s">
        <v>101</v>
      </c>
      <c r="L161" s="276">
        <f>AVERAGE(L5:AI152)</f>
        <v>3.9645756457564576</v>
      </c>
      <c r="M161" s="277"/>
      <c r="N161" s="277"/>
      <c r="O161" s="277"/>
      <c r="P161" s="277"/>
      <c r="Q161" s="277"/>
      <c r="R161" s="277"/>
      <c r="S161" s="277"/>
      <c r="T161" s="277"/>
      <c r="U161" s="277"/>
      <c r="V161" s="277"/>
      <c r="W161" s="277"/>
      <c r="X161" s="277"/>
      <c r="Y161" s="277"/>
      <c r="Z161" s="277"/>
      <c r="AA161" s="277"/>
      <c r="AB161" s="277"/>
      <c r="AC161" s="277"/>
      <c r="AD161" s="277"/>
      <c r="AE161" s="277"/>
      <c r="AF161" s="277"/>
      <c r="AG161" s="277"/>
      <c r="AH161" s="277"/>
      <c r="AI161" s="277"/>
      <c r="AJ161" s="278"/>
      <c r="AK161" s="45"/>
      <c r="AL161" s="45"/>
      <c r="AM161" s="45"/>
      <c r="AN161" s="45"/>
      <c r="BX161" s="47"/>
      <c r="CV161" s="45"/>
      <c r="CW161" s="50"/>
    </row>
    <row r="162" spans="2:142" s="44" customFormat="1" ht="24.95" customHeight="1">
      <c r="B162" s="166">
        <v>45944</v>
      </c>
      <c r="C162" s="51">
        <f t="shared" ref="C162:C195" si="148">COUNTIF($C$5:$C$152,B162)</f>
        <v>2</v>
      </c>
      <c r="D162" s="167">
        <f t="shared" ref="D162:D195" si="149">C162/275</f>
        <v>7.2727272727272727E-3</v>
      </c>
      <c r="E162" s="51">
        <f t="shared" ref="E162:E195" si="150">E161+C162</f>
        <v>35</v>
      </c>
      <c r="F162" s="167">
        <f t="shared" ref="F162:F195" si="151">E162/275</f>
        <v>0.12727272727272726</v>
      </c>
      <c r="G162" s="64" t="s">
        <v>118</v>
      </c>
      <c r="H162" s="180">
        <f t="shared" ref="H162:H163" si="152">+COUNTIF($D$5:$D$152,G162)/$E$195</f>
        <v>3.3057851239669422E-2</v>
      </c>
      <c r="I162" s="173"/>
      <c r="J162" s="174"/>
      <c r="AK162" s="45"/>
      <c r="AL162" s="45"/>
      <c r="AM162" s="45"/>
      <c r="AN162" s="45"/>
      <c r="BX162" s="47"/>
      <c r="CV162" s="45"/>
      <c r="CW162" s="50"/>
    </row>
    <row r="163" spans="2:142" s="44" customFormat="1" ht="24.95" customHeight="1">
      <c r="B163" s="166">
        <v>45945</v>
      </c>
      <c r="C163" s="51">
        <f t="shared" si="148"/>
        <v>3</v>
      </c>
      <c r="D163" s="167">
        <f t="shared" si="149"/>
        <v>1.090909090909091E-2</v>
      </c>
      <c r="E163" s="51">
        <f t="shared" si="150"/>
        <v>38</v>
      </c>
      <c r="F163" s="167">
        <f t="shared" si="151"/>
        <v>0.13818181818181818</v>
      </c>
      <c r="G163" s="181" t="s">
        <v>117</v>
      </c>
      <c r="H163" s="180">
        <f t="shared" si="152"/>
        <v>4.1322314049586778E-2</v>
      </c>
      <c r="I163" s="173"/>
      <c r="J163" s="174"/>
      <c r="AK163" s="45"/>
      <c r="AL163" s="45"/>
      <c r="AM163" s="45"/>
      <c r="AN163" s="45"/>
      <c r="BX163" s="47"/>
      <c r="CV163" s="45"/>
      <c r="CW163" s="50"/>
    </row>
    <row r="164" spans="2:142" s="44" customFormat="1" ht="24.95" customHeight="1">
      <c r="B164" s="166">
        <v>45946</v>
      </c>
      <c r="C164" s="51">
        <f t="shared" si="148"/>
        <v>3</v>
      </c>
      <c r="D164" s="167">
        <f t="shared" si="149"/>
        <v>1.090909090909091E-2</v>
      </c>
      <c r="E164" s="51">
        <f t="shared" si="150"/>
        <v>41</v>
      </c>
      <c r="F164" s="167">
        <f t="shared" si="151"/>
        <v>0.14909090909090908</v>
      </c>
      <c r="G164" s="178" t="s">
        <v>14</v>
      </c>
      <c r="H164" s="179"/>
      <c r="I164" s="173"/>
      <c r="J164" s="174"/>
      <c r="K164" s="415"/>
      <c r="L164" s="78" t="s">
        <v>458</v>
      </c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BX164" s="47"/>
      <c r="CV164" s="45"/>
      <c r="CW164" s="50"/>
    </row>
    <row r="165" spans="2:142" s="44" customFormat="1" ht="24.95" customHeight="1">
      <c r="B165" s="166">
        <v>45947</v>
      </c>
      <c r="C165" s="51">
        <f t="shared" si="148"/>
        <v>0</v>
      </c>
      <c r="D165" s="167">
        <f t="shared" si="149"/>
        <v>0</v>
      </c>
      <c r="E165" s="51">
        <f t="shared" si="150"/>
        <v>41</v>
      </c>
      <c r="F165" s="167">
        <f t="shared" si="151"/>
        <v>0.14909090909090908</v>
      </c>
      <c r="G165" s="64" t="s">
        <v>127</v>
      </c>
      <c r="H165" s="180">
        <f>+COUNTIF($E$5:$E$152,"Home")/$E$195</f>
        <v>0.46280991735537191</v>
      </c>
      <c r="I165" s="51"/>
      <c r="J165" s="54"/>
      <c r="K165" s="416" t="s">
        <v>459</v>
      </c>
      <c r="L165" s="273">
        <v>4.0199999999999996</v>
      </c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BX165" s="47"/>
      <c r="CV165" s="45"/>
      <c r="CW165" s="50"/>
    </row>
    <row r="166" spans="2:142" s="44" customFormat="1" ht="24.95" customHeight="1">
      <c r="B166" s="166">
        <v>45948</v>
      </c>
      <c r="C166" s="51">
        <f t="shared" si="148"/>
        <v>1</v>
      </c>
      <c r="D166" s="167">
        <f t="shared" si="149"/>
        <v>3.6363636363636364E-3</v>
      </c>
      <c r="E166" s="51">
        <f t="shared" si="150"/>
        <v>42</v>
      </c>
      <c r="F166" s="167">
        <f t="shared" si="151"/>
        <v>0.15272727272727274</v>
      </c>
      <c r="G166" s="64" t="s">
        <v>128</v>
      </c>
      <c r="H166" s="180">
        <f>+COUNTIF($E$5:$E$152,"Muller")/$E$195</f>
        <v>0.53719008264462809</v>
      </c>
      <c r="I166" s="51"/>
      <c r="J166" s="54"/>
      <c r="K166" s="417" t="s">
        <v>460</v>
      </c>
      <c r="L166" s="273">
        <v>3.88</v>
      </c>
      <c r="AK166" s="45"/>
      <c r="AL166" s="45"/>
      <c r="AM166" s="45"/>
      <c r="AN166" s="45"/>
      <c r="BX166" s="47"/>
      <c r="CV166" s="45"/>
      <c r="CW166" s="50"/>
    </row>
    <row r="167" spans="2:142" s="44" customFormat="1" ht="24.95" customHeight="1">
      <c r="B167" s="166">
        <v>45949</v>
      </c>
      <c r="C167" s="51">
        <f t="shared" si="148"/>
        <v>0</v>
      </c>
      <c r="D167" s="167">
        <f t="shared" si="149"/>
        <v>0</v>
      </c>
      <c r="E167" s="51">
        <f t="shared" si="150"/>
        <v>42</v>
      </c>
      <c r="F167" s="167">
        <f t="shared" si="151"/>
        <v>0.15272727272727274</v>
      </c>
      <c r="G167" s="181" t="s">
        <v>95</v>
      </c>
      <c r="H167" s="180">
        <f>+COUNTIF($E$5:$E$151,N/A)/$E$195</f>
        <v>0</v>
      </c>
      <c r="K167" s="417" t="s">
        <v>461</v>
      </c>
      <c r="L167" s="273">
        <v>2.71</v>
      </c>
      <c r="AK167" s="45"/>
      <c r="AL167" s="45"/>
      <c r="AM167" s="45"/>
      <c r="AN167" s="45"/>
      <c r="BX167" s="47"/>
      <c r="CV167" s="45"/>
      <c r="CW167" s="50"/>
    </row>
    <row r="168" spans="2:142" s="44" customFormat="1" ht="24.95" customHeight="1">
      <c r="B168" s="166">
        <v>45950</v>
      </c>
      <c r="C168" s="51">
        <f t="shared" si="148"/>
        <v>3</v>
      </c>
      <c r="D168" s="167">
        <f t="shared" si="149"/>
        <v>1.090909090909091E-2</v>
      </c>
      <c r="E168" s="51">
        <f t="shared" si="150"/>
        <v>45</v>
      </c>
      <c r="F168" s="167">
        <f t="shared" si="151"/>
        <v>0.16363636363636364</v>
      </c>
      <c r="G168" s="51"/>
      <c r="H168" s="51"/>
      <c r="K168" s="417" t="s">
        <v>462</v>
      </c>
      <c r="L168" s="273">
        <v>4.2</v>
      </c>
      <c r="N168" s="61" t="s">
        <v>68</v>
      </c>
      <c r="AK168" s="49"/>
      <c r="AL168" s="49"/>
      <c r="AM168" s="45"/>
      <c r="AN168" s="45"/>
      <c r="BX168" s="47"/>
      <c r="CV168" s="45"/>
      <c r="CW168" s="50"/>
    </row>
    <row r="169" spans="2:142" s="44" customFormat="1" ht="24.95" customHeight="1">
      <c r="B169" s="166">
        <v>45951</v>
      </c>
      <c r="C169" s="51">
        <f t="shared" si="148"/>
        <v>1</v>
      </c>
      <c r="D169" s="167">
        <f t="shared" si="149"/>
        <v>3.6363636363636364E-3</v>
      </c>
      <c r="E169" s="51">
        <f t="shared" si="150"/>
        <v>46</v>
      </c>
      <c r="F169" s="167">
        <f t="shared" si="151"/>
        <v>0.16727272727272727</v>
      </c>
      <c r="G169" s="178" t="s">
        <v>13</v>
      </c>
      <c r="H169" s="182"/>
      <c r="I169" s="178" t="s">
        <v>115</v>
      </c>
      <c r="J169" s="187"/>
      <c r="K169" s="417" t="s">
        <v>463</v>
      </c>
      <c r="L169" s="273">
        <v>4.08</v>
      </c>
      <c r="N169" s="61" t="s">
        <v>68</v>
      </c>
      <c r="AK169" s="49"/>
      <c r="AL169" s="49"/>
      <c r="AM169" s="45"/>
      <c r="AN169" s="45"/>
      <c r="BX169" s="47"/>
      <c r="CV169" s="45"/>
      <c r="CW169" s="50"/>
    </row>
    <row r="170" spans="2:142" s="44" customFormat="1" ht="24.95" customHeight="1">
      <c r="B170" s="166">
        <v>45952</v>
      </c>
      <c r="C170" s="51">
        <f t="shared" si="148"/>
        <v>1</v>
      </c>
      <c r="D170" s="167">
        <f t="shared" si="149"/>
        <v>3.6363636363636364E-3</v>
      </c>
      <c r="E170" s="51">
        <f t="shared" si="150"/>
        <v>47</v>
      </c>
      <c r="F170" s="167">
        <f t="shared" si="151"/>
        <v>0.1709090909090909</v>
      </c>
      <c r="G170" s="193" t="s">
        <v>74</v>
      </c>
      <c r="H170" s="180">
        <f>+COUNTIF($F$5:$F$152,G170)/$E$195</f>
        <v>0.52066115702479343</v>
      </c>
      <c r="I170" s="63" t="s">
        <v>80</v>
      </c>
      <c r="J170" s="180">
        <f>+COUNTIF($I$5:$I$152,I170)/$E$195</f>
        <v>0.61157024793388426</v>
      </c>
      <c r="L170" s="48"/>
      <c r="N170" s="61" t="s">
        <v>68</v>
      </c>
      <c r="AK170" s="49"/>
      <c r="AL170" s="49"/>
      <c r="AM170" s="45"/>
      <c r="AN170" s="45"/>
      <c r="BX170" s="47"/>
      <c r="CV170" s="45"/>
      <c r="CW170" s="50"/>
    </row>
    <row r="171" spans="2:142" s="44" customFormat="1" ht="24.95" customHeight="1">
      <c r="B171" s="166">
        <v>45953</v>
      </c>
      <c r="C171" s="51">
        <f t="shared" si="148"/>
        <v>0</v>
      </c>
      <c r="D171" s="167">
        <f t="shared" si="149"/>
        <v>0</v>
      </c>
      <c r="E171" s="51">
        <f t="shared" si="150"/>
        <v>47</v>
      </c>
      <c r="F171" s="167">
        <f t="shared" si="151"/>
        <v>0.1709090909090909</v>
      </c>
      <c r="G171" s="193" t="s">
        <v>75</v>
      </c>
      <c r="H171" s="180">
        <f t="shared" ref="H171" si="153">+COUNTIF($F$5:$F$152,G171)/$E$195</f>
        <v>0.20661157024793389</v>
      </c>
      <c r="I171" s="63" t="s">
        <v>79</v>
      </c>
      <c r="J171" s="180">
        <f>+COUNTIF($I$5:$I$152,I171)/$E$195</f>
        <v>0.36363636363636365</v>
      </c>
      <c r="L171" s="48"/>
      <c r="N171" s="61" t="s">
        <v>68</v>
      </c>
      <c r="AK171" s="49"/>
      <c r="AL171" s="49"/>
      <c r="AM171" s="45"/>
      <c r="AN171" s="45"/>
      <c r="BX171" s="47"/>
      <c r="CV171" s="45"/>
      <c r="CW171" s="50"/>
    </row>
    <row r="172" spans="2:142" s="44" customFormat="1" ht="24.95" customHeight="1">
      <c r="B172" s="166">
        <v>45954</v>
      </c>
      <c r="C172" s="51">
        <f t="shared" si="148"/>
        <v>21</v>
      </c>
      <c r="D172" s="167">
        <f t="shared" si="149"/>
        <v>7.636363636363637E-2</v>
      </c>
      <c r="E172" s="51">
        <f t="shared" si="150"/>
        <v>68</v>
      </c>
      <c r="F172" s="167">
        <f t="shared" si="151"/>
        <v>0.24727272727272728</v>
      </c>
      <c r="G172" s="193" t="s">
        <v>328</v>
      </c>
      <c r="H172" s="180">
        <f t="shared" ref="H172:H190" si="154">+COUNTIF($F$5:$F$152,G172)/$E$195</f>
        <v>3.3057851239669422E-2</v>
      </c>
      <c r="I172" s="188" t="s">
        <v>49</v>
      </c>
      <c r="J172" s="180">
        <f>+COUNTIF($I$5:$I$152,I172)/$E$195</f>
        <v>2.4793388429752067E-2</v>
      </c>
      <c r="L172" s="48"/>
      <c r="N172" s="61" t="s">
        <v>68</v>
      </c>
      <c r="O172" s="48"/>
      <c r="P172" s="48"/>
      <c r="AK172" s="49"/>
      <c r="AL172" s="49"/>
      <c r="AM172" s="45"/>
      <c r="AN172" s="45"/>
      <c r="BX172" s="47"/>
      <c r="CV172" s="45"/>
      <c r="CW172" s="50"/>
    </row>
    <row r="173" spans="2:142" s="44" customFormat="1" ht="24.95" customHeight="1">
      <c r="B173" s="166">
        <v>45955</v>
      </c>
      <c r="C173" s="51">
        <f t="shared" si="148"/>
        <v>2</v>
      </c>
      <c r="D173" s="167">
        <f t="shared" si="149"/>
        <v>7.2727272727272727E-3</v>
      </c>
      <c r="E173" s="51">
        <f t="shared" si="150"/>
        <v>70</v>
      </c>
      <c r="F173" s="167">
        <f t="shared" si="151"/>
        <v>0.25454545454545452</v>
      </c>
      <c r="G173" s="193" t="s">
        <v>315</v>
      </c>
      <c r="H173" s="180">
        <f t="shared" si="154"/>
        <v>3.3057851239669422E-2</v>
      </c>
      <c r="I173" s="178" t="s">
        <v>129</v>
      </c>
      <c r="J173" s="187"/>
      <c r="L173" s="48"/>
      <c r="N173" s="61" t="s">
        <v>68</v>
      </c>
      <c r="O173" s="48"/>
      <c r="P173" s="48"/>
      <c r="AK173" s="49"/>
      <c r="AL173" s="49"/>
      <c r="AM173" s="45"/>
      <c r="AN173" s="45"/>
      <c r="BX173" s="47"/>
      <c r="CV173" s="45"/>
      <c r="CW173" s="50"/>
    </row>
    <row r="174" spans="2:142" s="44" customFormat="1" ht="24.95" customHeight="1">
      <c r="B174" s="166">
        <v>45956</v>
      </c>
      <c r="C174" s="51">
        <f t="shared" si="148"/>
        <v>5</v>
      </c>
      <c r="D174" s="167">
        <f t="shared" si="149"/>
        <v>1.8181818181818181E-2</v>
      </c>
      <c r="E174" s="51">
        <f t="shared" si="150"/>
        <v>75</v>
      </c>
      <c r="F174" s="167">
        <f t="shared" si="151"/>
        <v>0.27272727272727271</v>
      </c>
      <c r="G174" s="193" t="s">
        <v>120</v>
      </c>
      <c r="H174" s="180">
        <f t="shared" si="154"/>
        <v>2.4793388429752067E-2</v>
      </c>
      <c r="I174" s="64" t="s">
        <v>18</v>
      </c>
      <c r="J174" s="180">
        <f>+COUNTIF($G$5:$G$152,I174)/$E$195</f>
        <v>0.35537190082644626</v>
      </c>
      <c r="L174" s="48"/>
      <c r="N174" s="61" t="s">
        <v>68</v>
      </c>
      <c r="O174" s="48"/>
      <c r="P174" s="48"/>
      <c r="AK174" s="45"/>
      <c r="AL174" s="45"/>
      <c r="AM174" s="45"/>
      <c r="AN174" s="45"/>
      <c r="BX174" s="47"/>
      <c r="CV174" s="45"/>
      <c r="CW174" s="50"/>
    </row>
    <row r="175" spans="2:142" s="44" customFormat="1" ht="24.95" customHeight="1">
      <c r="B175" s="166">
        <v>45957</v>
      </c>
      <c r="C175" s="51">
        <f t="shared" si="148"/>
        <v>6</v>
      </c>
      <c r="D175" s="167">
        <f t="shared" si="149"/>
        <v>2.181818181818182E-2</v>
      </c>
      <c r="E175" s="51">
        <f t="shared" si="150"/>
        <v>81</v>
      </c>
      <c r="F175" s="167">
        <f t="shared" si="151"/>
        <v>0.29454545454545455</v>
      </c>
      <c r="G175" s="193" t="s">
        <v>97</v>
      </c>
      <c r="H175" s="180">
        <f t="shared" si="154"/>
        <v>1.6528925619834711E-2</v>
      </c>
      <c r="I175" s="64" t="s">
        <v>17</v>
      </c>
      <c r="J175" s="180">
        <f t="shared" ref="J175:J176" si="155">+COUNTIF($G$5:$G$152,I175)/$E$195</f>
        <v>0.61157024793388426</v>
      </c>
      <c r="L175" s="48"/>
      <c r="N175" s="61" t="s">
        <v>68</v>
      </c>
      <c r="O175" s="48"/>
      <c r="P175" s="48"/>
      <c r="AK175" s="45"/>
      <c r="AL175" s="45"/>
      <c r="AM175" s="45"/>
      <c r="AN175" s="45"/>
      <c r="BX175" s="47"/>
      <c r="CV175" s="45"/>
      <c r="CW175" s="50"/>
    </row>
    <row r="176" spans="2:142" ht="24.95" customHeight="1">
      <c r="B176" s="166">
        <v>45958</v>
      </c>
      <c r="C176" s="51">
        <f t="shared" si="148"/>
        <v>3</v>
      </c>
      <c r="D176" s="167">
        <f t="shared" si="149"/>
        <v>1.090909090909091E-2</v>
      </c>
      <c r="E176" s="51">
        <f t="shared" si="150"/>
        <v>84</v>
      </c>
      <c r="F176" s="167">
        <f t="shared" si="151"/>
        <v>0.30545454545454548</v>
      </c>
      <c r="G176" s="193" t="s">
        <v>439</v>
      </c>
      <c r="H176" s="180">
        <f t="shared" si="154"/>
        <v>1.6528925619834711E-2</v>
      </c>
      <c r="I176" s="188" t="s">
        <v>95</v>
      </c>
      <c r="J176" s="363">
        <f t="shared" si="155"/>
        <v>3.3057851239669422E-2</v>
      </c>
      <c r="L176" s="48"/>
      <c r="N176" s="61" t="s">
        <v>68</v>
      </c>
      <c r="O176" s="48"/>
      <c r="P176" s="48"/>
      <c r="AK176" s="16"/>
      <c r="AL176" s="16"/>
      <c r="AM176" s="45"/>
      <c r="AN176" s="45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7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5"/>
      <c r="CW176" s="50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</row>
    <row r="177" spans="2:130" ht="24.95" customHeight="1">
      <c r="B177" s="166">
        <v>45959</v>
      </c>
      <c r="C177" s="51">
        <f t="shared" si="148"/>
        <v>2</v>
      </c>
      <c r="D177" s="167">
        <f t="shared" si="149"/>
        <v>7.2727272727272727E-3</v>
      </c>
      <c r="E177" s="51">
        <f t="shared" si="150"/>
        <v>86</v>
      </c>
      <c r="F177" s="167">
        <f t="shared" si="151"/>
        <v>0.31272727272727274</v>
      </c>
      <c r="G177" s="193" t="s">
        <v>443</v>
      </c>
      <c r="H177" s="180">
        <f t="shared" si="154"/>
        <v>1.6528925619834711E-2</v>
      </c>
      <c r="I177" s="16"/>
      <c r="J177" s="1"/>
      <c r="L177" s="48"/>
      <c r="N177" s="61"/>
      <c r="O177" s="44"/>
      <c r="P177" s="44"/>
      <c r="AK177" s="16"/>
      <c r="AL177" s="16"/>
      <c r="BX177" s="19"/>
      <c r="CV177" s="16"/>
      <c r="CW177" s="28"/>
      <c r="CX177" s="1"/>
      <c r="DZ177" s="1"/>
    </row>
    <row r="178" spans="2:130" ht="24.95" customHeight="1">
      <c r="B178" s="166">
        <v>45960</v>
      </c>
      <c r="C178" s="51">
        <f t="shared" si="148"/>
        <v>9</v>
      </c>
      <c r="D178" s="167">
        <f t="shared" si="149"/>
        <v>3.272727272727273E-2</v>
      </c>
      <c r="E178" s="51">
        <f t="shared" si="150"/>
        <v>95</v>
      </c>
      <c r="F178" s="167">
        <f t="shared" si="151"/>
        <v>0.34545454545454546</v>
      </c>
      <c r="G178" s="193" t="s">
        <v>307</v>
      </c>
      <c r="H178" s="180">
        <f t="shared" si="154"/>
        <v>8.2644628099173556E-3</v>
      </c>
      <c r="I178" s="16"/>
      <c r="J178" s="1"/>
      <c r="L178" s="48"/>
      <c r="N178" s="61"/>
      <c r="O178" s="44"/>
      <c r="P178" s="44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BX178" s="19"/>
      <c r="CV178" s="16"/>
      <c r="CW178" s="28"/>
      <c r="CX178" s="1"/>
      <c r="DZ178" s="1"/>
    </row>
    <row r="179" spans="2:130" ht="24.95" customHeight="1">
      <c r="B179" s="166">
        <v>45961</v>
      </c>
      <c r="C179" s="51">
        <f t="shared" si="148"/>
        <v>1</v>
      </c>
      <c r="D179" s="167">
        <f t="shared" si="149"/>
        <v>3.6363636363636364E-3</v>
      </c>
      <c r="E179" s="51">
        <f t="shared" si="150"/>
        <v>96</v>
      </c>
      <c r="F179" s="167">
        <f t="shared" si="151"/>
        <v>0.34909090909090912</v>
      </c>
      <c r="G179" s="193" t="s">
        <v>441</v>
      </c>
      <c r="H179" s="180">
        <f t="shared" si="154"/>
        <v>8.2644628099173556E-3</v>
      </c>
      <c r="I179" s="183"/>
      <c r="J179" s="1"/>
      <c r="L179" s="48"/>
      <c r="N179" s="61"/>
      <c r="O179" s="44"/>
      <c r="P179" s="44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BX179" s="19"/>
      <c r="CV179" s="16"/>
      <c r="CW179" s="28"/>
      <c r="CX179" s="1"/>
      <c r="DZ179" s="1"/>
    </row>
    <row r="180" spans="2:130" ht="24.95" customHeight="1">
      <c r="B180" s="166">
        <v>45962</v>
      </c>
      <c r="C180" s="51">
        <f t="shared" si="148"/>
        <v>0</v>
      </c>
      <c r="D180" s="167">
        <f t="shared" si="149"/>
        <v>0</v>
      </c>
      <c r="E180" s="51">
        <f t="shared" si="150"/>
        <v>96</v>
      </c>
      <c r="F180" s="167">
        <f t="shared" si="151"/>
        <v>0.34909090909090912</v>
      </c>
      <c r="G180" s="193" t="s">
        <v>76</v>
      </c>
      <c r="H180" s="180">
        <f t="shared" si="154"/>
        <v>8.2644628099173556E-3</v>
      </c>
      <c r="I180" s="183"/>
      <c r="J180" s="1"/>
      <c r="L180" s="48"/>
      <c r="N180" s="61"/>
      <c r="O180" s="44"/>
      <c r="P180" s="44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BX180" s="19"/>
      <c r="CV180" s="16"/>
      <c r="CW180" s="28"/>
      <c r="CX180" s="1"/>
      <c r="DZ180" s="1"/>
    </row>
    <row r="181" spans="2:130" ht="24.95" customHeight="1">
      <c r="B181" s="166">
        <v>45963</v>
      </c>
      <c r="C181" s="51">
        <f t="shared" si="148"/>
        <v>1</v>
      </c>
      <c r="D181" s="167">
        <f t="shared" si="149"/>
        <v>3.6363636363636364E-3</v>
      </c>
      <c r="E181" s="51">
        <f t="shared" si="150"/>
        <v>97</v>
      </c>
      <c r="F181" s="167">
        <f t="shared" si="151"/>
        <v>0.35272727272727272</v>
      </c>
      <c r="G181" s="193" t="s">
        <v>77</v>
      </c>
      <c r="H181" s="180">
        <f t="shared" si="154"/>
        <v>8.2644628099173556E-3</v>
      </c>
      <c r="I181" s="172"/>
      <c r="J181" s="183"/>
      <c r="L181" s="48"/>
      <c r="N181" s="61"/>
      <c r="O181" s="44"/>
      <c r="P181" s="44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BX181" s="19"/>
      <c r="CV181" s="16"/>
      <c r="CW181" s="28"/>
      <c r="CX181" s="1"/>
      <c r="DZ181" s="1"/>
    </row>
    <row r="182" spans="2:130" ht="24.95" customHeight="1">
      <c r="B182" s="166">
        <v>45964</v>
      </c>
      <c r="C182" s="51">
        <f t="shared" si="148"/>
        <v>1</v>
      </c>
      <c r="D182" s="167">
        <f t="shared" si="149"/>
        <v>3.6363636363636364E-3</v>
      </c>
      <c r="E182" s="51">
        <f t="shared" si="150"/>
        <v>98</v>
      </c>
      <c r="F182" s="167">
        <f t="shared" si="151"/>
        <v>0.35636363636363638</v>
      </c>
      <c r="G182" s="193" t="s">
        <v>312</v>
      </c>
      <c r="H182" s="180">
        <f t="shared" si="154"/>
        <v>8.2644628099173556E-3</v>
      </c>
      <c r="I182" s="172"/>
      <c r="K182" s="16"/>
      <c r="L182" s="16"/>
      <c r="N182" s="61"/>
      <c r="O182" s="44"/>
      <c r="P182" s="44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BX182" s="19"/>
      <c r="CV182" s="16"/>
      <c r="CW182" s="28"/>
      <c r="CX182" s="1"/>
      <c r="DZ182" s="1"/>
    </row>
    <row r="183" spans="2:130" ht="24.95" customHeight="1">
      <c r="B183" s="166">
        <v>45965</v>
      </c>
      <c r="C183" s="51">
        <f t="shared" si="148"/>
        <v>1</v>
      </c>
      <c r="D183" s="167">
        <f t="shared" si="149"/>
        <v>3.6363636363636364E-3</v>
      </c>
      <c r="E183" s="51">
        <f t="shared" si="150"/>
        <v>99</v>
      </c>
      <c r="F183" s="167">
        <f t="shared" si="151"/>
        <v>0.36</v>
      </c>
      <c r="G183" s="193" t="s">
        <v>316</v>
      </c>
      <c r="H183" s="180">
        <f t="shared" si="154"/>
        <v>8.2644628099173556E-3</v>
      </c>
      <c r="I183" s="172"/>
      <c r="K183" s="16"/>
      <c r="L183" s="16"/>
      <c r="N183" s="61"/>
      <c r="O183" s="44"/>
      <c r="P183" s="44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BX183" s="19"/>
      <c r="CV183" s="16"/>
      <c r="CW183" s="28"/>
      <c r="CX183" s="1"/>
      <c r="DZ183" s="1"/>
    </row>
    <row r="184" spans="2:130" ht="24.95" customHeight="1">
      <c r="B184" s="166">
        <v>45966</v>
      </c>
      <c r="C184" s="51">
        <f t="shared" si="148"/>
        <v>1</v>
      </c>
      <c r="D184" s="167">
        <f t="shared" si="149"/>
        <v>3.6363636363636364E-3</v>
      </c>
      <c r="E184" s="51">
        <f t="shared" si="150"/>
        <v>100</v>
      </c>
      <c r="F184" s="167">
        <f t="shared" si="151"/>
        <v>0.36363636363636365</v>
      </c>
      <c r="G184" s="193" t="s">
        <v>440</v>
      </c>
      <c r="H184" s="180">
        <f t="shared" si="154"/>
        <v>8.2644628099173556E-3</v>
      </c>
      <c r="I184" s="184"/>
      <c r="K184" s="16"/>
      <c r="L184" s="16"/>
      <c r="N184" s="61"/>
      <c r="O184" s="44"/>
      <c r="P184" s="44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BX184" s="19"/>
      <c r="CV184" s="16"/>
      <c r="CW184" s="28"/>
      <c r="CX184" s="1"/>
      <c r="DZ184" s="1"/>
    </row>
    <row r="185" spans="2:130" ht="24.95" customHeight="1">
      <c r="B185" s="166">
        <v>45967</v>
      </c>
      <c r="C185" s="51">
        <f t="shared" si="148"/>
        <v>0</v>
      </c>
      <c r="D185" s="167">
        <f t="shared" si="149"/>
        <v>0</v>
      </c>
      <c r="E185" s="51">
        <f t="shared" si="150"/>
        <v>100</v>
      </c>
      <c r="F185" s="167">
        <f t="shared" si="151"/>
        <v>0.36363636363636365</v>
      </c>
      <c r="G185" s="193" t="s">
        <v>383</v>
      </c>
      <c r="H185" s="180">
        <f t="shared" si="154"/>
        <v>8.2644628099173556E-3</v>
      </c>
      <c r="I185" s="172"/>
      <c r="K185" s="16"/>
      <c r="L185" s="16"/>
      <c r="N185" s="61"/>
      <c r="O185" s="44"/>
      <c r="P185" s="44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BX185" s="19"/>
      <c r="CV185" s="16"/>
      <c r="CW185" s="28"/>
      <c r="CX185" s="1"/>
      <c r="DZ185" s="1"/>
    </row>
    <row r="186" spans="2:130" ht="24" customHeight="1">
      <c r="B186" s="166">
        <v>45968</v>
      </c>
      <c r="C186" s="51">
        <f t="shared" si="148"/>
        <v>11</v>
      </c>
      <c r="D186" s="167">
        <f t="shared" si="149"/>
        <v>0.04</v>
      </c>
      <c r="E186" s="51">
        <f t="shared" si="150"/>
        <v>111</v>
      </c>
      <c r="F186" s="167">
        <f t="shared" si="151"/>
        <v>0.40363636363636363</v>
      </c>
      <c r="G186" s="193" t="s">
        <v>442</v>
      </c>
      <c r="H186" s="180">
        <f t="shared" si="154"/>
        <v>8.2644628099173556E-3</v>
      </c>
      <c r="I186" s="172"/>
      <c r="K186" s="16"/>
      <c r="L186" s="16"/>
      <c r="M186" s="35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BX186" s="19"/>
      <c r="CV186" s="16"/>
      <c r="CW186" s="28"/>
      <c r="CX186" s="1"/>
      <c r="DZ186" s="1"/>
    </row>
    <row r="187" spans="2:130" ht="30" customHeight="1">
      <c r="B187" s="166">
        <v>45969</v>
      </c>
      <c r="C187" s="51">
        <f t="shared" si="148"/>
        <v>0</v>
      </c>
      <c r="D187" s="167">
        <f t="shared" si="149"/>
        <v>0</v>
      </c>
      <c r="E187" s="51">
        <f t="shared" si="150"/>
        <v>111</v>
      </c>
      <c r="F187" s="167">
        <f t="shared" si="151"/>
        <v>0.40363636363636363</v>
      </c>
      <c r="G187" s="193" t="s">
        <v>415</v>
      </c>
      <c r="H187" s="180">
        <f t="shared" si="154"/>
        <v>8.2644628099173556E-3</v>
      </c>
      <c r="I187" s="172"/>
      <c r="K187" s="16"/>
      <c r="L187" s="16"/>
      <c r="M187" s="35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BX187" s="19"/>
      <c r="CV187" s="16"/>
      <c r="CW187" s="28"/>
      <c r="CX187" s="1"/>
      <c r="DZ187" s="1"/>
    </row>
    <row r="188" spans="2:130" ht="24.95" customHeight="1">
      <c r="B188" s="166">
        <v>45970</v>
      </c>
      <c r="C188" s="51">
        <f t="shared" si="148"/>
        <v>2</v>
      </c>
      <c r="D188" s="167">
        <f t="shared" si="149"/>
        <v>7.2727272727272727E-3</v>
      </c>
      <c r="E188" s="51">
        <f t="shared" si="150"/>
        <v>113</v>
      </c>
      <c r="F188" s="167">
        <f t="shared" si="151"/>
        <v>0.41090909090909089</v>
      </c>
      <c r="G188" s="193" t="s">
        <v>444</v>
      </c>
      <c r="H188" s="180">
        <f t="shared" si="154"/>
        <v>8.2644628099173556E-3</v>
      </c>
      <c r="I188" s="172"/>
      <c r="K188" s="16"/>
      <c r="L188" s="16"/>
      <c r="M188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BX188" s="19"/>
      <c r="CV188" s="16"/>
      <c r="CW188" s="28"/>
      <c r="CX188" s="1"/>
      <c r="DZ188" s="1"/>
    </row>
    <row r="189" spans="2:130" ht="24.95" customHeight="1">
      <c r="B189" s="166">
        <v>45971</v>
      </c>
      <c r="C189" s="51">
        <f t="shared" si="148"/>
        <v>0</v>
      </c>
      <c r="D189" s="167">
        <f t="shared" si="149"/>
        <v>0</v>
      </c>
      <c r="E189" s="51">
        <f t="shared" si="150"/>
        <v>113</v>
      </c>
      <c r="F189" s="167">
        <f t="shared" si="151"/>
        <v>0.41090909090909089</v>
      </c>
      <c r="G189" s="193" t="s">
        <v>445</v>
      </c>
      <c r="H189" s="180">
        <f t="shared" si="154"/>
        <v>8.2644628099173556E-3</v>
      </c>
      <c r="I189" s="172"/>
      <c r="K189" s="16"/>
      <c r="L189" s="16"/>
      <c r="M189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BX189" s="19"/>
      <c r="CV189" s="16"/>
      <c r="CW189" s="28"/>
      <c r="CX189" s="1"/>
      <c r="DZ189" s="1"/>
    </row>
    <row r="190" spans="2:130" ht="24.95" customHeight="1">
      <c r="B190" s="166">
        <v>45972</v>
      </c>
      <c r="C190" s="51">
        <f t="shared" si="148"/>
        <v>0</v>
      </c>
      <c r="D190" s="167">
        <f t="shared" si="149"/>
        <v>0</v>
      </c>
      <c r="E190" s="51">
        <f t="shared" si="150"/>
        <v>113</v>
      </c>
      <c r="F190" s="167">
        <f t="shared" si="151"/>
        <v>0.41090909090909089</v>
      </c>
      <c r="G190" s="193" t="s">
        <v>49</v>
      </c>
      <c r="H190" s="180">
        <f t="shared" si="154"/>
        <v>3.3057851239669422E-2</v>
      </c>
      <c r="I190" s="172"/>
      <c r="K190" s="16"/>
      <c r="L190" s="16"/>
      <c r="M190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BX190" s="19"/>
      <c r="CV190" s="16"/>
      <c r="CW190" s="28"/>
      <c r="CX190" s="1"/>
      <c r="DZ190" s="1"/>
    </row>
    <row r="191" spans="2:130" ht="24.95" customHeight="1">
      <c r="B191" s="166">
        <v>45973</v>
      </c>
      <c r="C191" s="51">
        <f t="shared" si="148"/>
        <v>1</v>
      </c>
      <c r="D191" s="167">
        <f t="shared" si="149"/>
        <v>3.6363636363636364E-3</v>
      </c>
      <c r="E191" s="51">
        <f t="shared" si="150"/>
        <v>114</v>
      </c>
      <c r="F191" s="167">
        <f t="shared" si="151"/>
        <v>0.41454545454545455</v>
      </c>
      <c r="I191" s="172"/>
      <c r="K191" s="16"/>
      <c r="L191" s="16"/>
      <c r="M191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BX191" s="19"/>
      <c r="CV191" s="16"/>
      <c r="CW191" s="28"/>
      <c r="CX191" s="1"/>
      <c r="DZ191" s="1"/>
    </row>
    <row r="192" spans="2:130" ht="24.95" customHeight="1">
      <c r="B192" s="166">
        <v>45974</v>
      </c>
      <c r="C192" s="51">
        <f t="shared" si="148"/>
        <v>5</v>
      </c>
      <c r="D192" s="167">
        <f t="shared" si="149"/>
        <v>1.8181818181818181E-2</v>
      </c>
      <c r="E192" s="51">
        <f t="shared" si="150"/>
        <v>119</v>
      </c>
      <c r="F192" s="167">
        <f t="shared" si="151"/>
        <v>0.43272727272727274</v>
      </c>
      <c r="G192" s="193" t="s">
        <v>329</v>
      </c>
      <c r="H192" s="180">
        <f t="shared" ref="H192:H196" si="156">+COUNTIF($F$5:$F$152,G192)/$E$195</f>
        <v>0</v>
      </c>
      <c r="I192" s="172"/>
      <c r="K192" s="16"/>
      <c r="L192" s="16"/>
      <c r="M19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BX192" s="19"/>
      <c r="CV192" s="16"/>
      <c r="CW192" s="28"/>
      <c r="CX192" s="1"/>
      <c r="DZ192" s="1"/>
    </row>
    <row r="193" spans="2:130" ht="24.95" customHeight="1">
      <c r="B193" s="166">
        <v>45975</v>
      </c>
      <c r="C193" s="51">
        <f t="shared" si="148"/>
        <v>0</v>
      </c>
      <c r="D193" s="167">
        <f t="shared" si="149"/>
        <v>0</v>
      </c>
      <c r="E193" s="51">
        <f t="shared" si="150"/>
        <v>119</v>
      </c>
      <c r="F193" s="167">
        <f t="shared" si="151"/>
        <v>0.43272727272727274</v>
      </c>
      <c r="G193" s="193" t="s">
        <v>330</v>
      </c>
      <c r="H193" s="180">
        <f t="shared" si="156"/>
        <v>0</v>
      </c>
      <c r="I193" s="184"/>
      <c r="K193" s="16"/>
      <c r="L193" s="16"/>
      <c r="M193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BX193" s="19"/>
      <c r="CV193" s="16"/>
      <c r="CW193" s="28"/>
      <c r="CX193" s="1"/>
      <c r="DZ193" s="1"/>
    </row>
    <row r="194" spans="2:130" ht="24.95" customHeight="1">
      <c r="B194" s="166">
        <v>45976</v>
      </c>
      <c r="C194" s="51">
        <f t="shared" si="148"/>
        <v>1</v>
      </c>
      <c r="D194" s="167">
        <f t="shared" si="149"/>
        <v>3.6363636363636364E-3</v>
      </c>
      <c r="E194" s="51">
        <f t="shared" si="150"/>
        <v>120</v>
      </c>
      <c r="F194" s="167">
        <f t="shared" si="151"/>
        <v>0.43636363636363634</v>
      </c>
      <c r="G194" s="193" t="s">
        <v>325</v>
      </c>
      <c r="H194" s="180">
        <f t="shared" si="156"/>
        <v>0</v>
      </c>
      <c r="I194" s="172"/>
      <c r="K194" s="16"/>
      <c r="L194" s="16"/>
      <c r="M19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BX194" s="19"/>
      <c r="CV194" s="16"/>
      <c r="CW194" s="28"/>
      <c r="CX194" s="1"/>
      <c r="DZ194" s="1"/>
    </row>
    <row r="195" spans="2:130" ht="24.95" customHeight="1">
      <c r="B195" s="166">
        <v>45977</v>
      </c>
      <c r="C195" s="51">
        <f t="shared" si="148"/>
        <v>1</v>
      </c>
      <c r="D195" s="167">
        <f t="shared" si="149"/>
        <v>3.6363636363636364E-3</v>
      </c>
      <c r="E195" s="51">
        <f t="shared" si="150"/>
        <v>121</v>
      </c>
      <c r="F195" s="167">
        <f t="shared" si="151"/>
        <v>0.44</v>
      </c>
      <c r="G195" s="193" t="s">
        <v>331</v>
      </c>
      <c r="H195" s="180">
        <f t="shared" si="156"/>
        <v>0</v>
      </c>
      <c r="I195" s="172"/>
      <c r="K195" s="16"/>
      <c r="L195" s="16"/>
      <c r="M195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BX195" s="19"/>
      <c r="CV195" s="16"/>
      <c r="CW195" s="28"/>
      <c r="CX195" s="1"/>
      <c r="DZ195" s="1"/>
    </row>
    <row r="196" spans="2:130" ht="24.95" customHeight="1">
      <c r="B196" s="183"/>
      <c r="C196" s="172"/>
      <c r="D196" s="172"/>
      <c r="E196" s="172"/>
      <c r="F196" s="172"/>
      <c r="G196" s="193" t="s">
        <v>332</v>
      </c>
      <c r="H196" s="180">
        <f t="shared" si="156"/>
        <v>0</v>
      </c>
      <c r="I196" s="172"/>
      <c r="K196" s="16"/>
      <c r="L196" s="16"/>
      <c r="M19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BX196" s="19"/>
      <c r="CV196" s="16"/>
      <c r="CW196" s="28"/>
      <c r="CX196" s="1"/>
      <c r="DZ196" s="1"/>
    </row>
    <row r="197" spans="2:130" ht="24.95" customHeight="1">
      <c r="B197" s="183"/>
      <c r="C197" s="172"/>
      <c r="D197" s="172"/>
      <c r="E197" s="172"/>
      <c r="F197" s="172"/>
      <c r="I197" s="172"/>
      <c r="K197" s="16"/>
      <c r="L197" s="16"/>
      <c r="M197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BX197" s="19"/>
      <c r="CV197" s="16"/>
      <c r="CW197" s="28"/>
      <c r="CX197" s="1"/>
      <c r="DZ197" s="1"/>
    </row>
    <row r="198" spans="2:130" ht="24.95" customHeight="1">
      <c r="B198" s="183"/>
      <c r="C198" s="172"/>
      <c r="D198" s="172"/>
      <c r="E198" s="172"/>
      <c r="F198" s="172"/>
      <c r="I198" s="184"/>
      <c r="K198" s="16"/>
      <c r="L198" s="16"/>
      <c r="M198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BX198" s="19"/>
      <c r="CV198" s="16"/>
      <c r="CW198" s="28"/>
      <c r="CX198" s="1"/>
      <c r="DZ198" s="1"/>
    </row>
    <row r="199" spans="2:130" ht="24.95" customHeight="1">
      <c r="B199" s="183"/>
      <c r="C199" s="172"/>
      <c r="D199" s="172"/>
      <c r="E199" s="172"/>
      <c r="F199" s="172"/>
      <c r="I199" s="172"/>
      <c r="K199" s="16"/>
      <c r="L199" s="16"/>
      <c r="M19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CV199" s="16"/>
      <c r="CW199" s="28"/>
      <c r="CX199" s="1"/>
      <c r="DZ199" s="1"/>
    </row>
    <row r="200" spans="2:130" ht="24.95" customHeight="1">
      <c r="B200" s="183"/>
      <c r="C200" s="172"/>
      <c r="D200" s="172"/>
      <c r="E200" s="172"/>
      <c r="F200" s="172"/>
      <c r="I200" s="172"/>
      <c r="K200" s="16"/>
      <c r="L200" s="16"/>
      <c r="M200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CV200" s="16"/>
      <c r="CW200" s="28"/>
      <c r="CX200" s="1"/>
      <c r="DZ200" s="1"/>
    </row>
    <row r="201" spans="2:130" ht="24.95" customHeight="1">
      <c r="B201" s="183"/>
      <c r="C201" s="172"/>
      <c r="D201" s="172"/>
      <c r="E201" s="172"/>
      <c r="F201" s="172"/>
      <c r="I201" s="172"/>
      <c r="K201" s="16"/>
      <c r="L201" s="16"/>
      <c r="M201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CV201" s="16"/>
      <c r="CW201" s="28"/>
      <c r="CX201" s="1"/>
      <c r="DZ201" s="1"/>
    </row>
    <row r="202" spans="2:130" ht="24.95" customHeight="1">
      <c r="B202" s="183"/>
      <c r="C202" s="172"/>
      <c r="D202" s="172"/>
      <c r="E202" s="172"/>
      <c r="F202" s="172"/>
      <c r="I202" s="172"/>
      <c r="K202" s="16"/>
      <c r="L202" s="16"/>
      <c r="M20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CV202" s="16"/>
      <c r="CW202" s="28"/>
      <c r="CX202" s="1"/>
      <c r="DZ202" s="1"/>
    </row>
    <row r="203" spans="2:130" ht="24.95" customHeight="1">
      <c r="B203" s="183"/>
      <c r="C203" s="172"/>
      <c r="D203" s="172"/>
      <c r="E203" s="172"/>
      <c r="F203" s="172"/>
      <c r="I203" s="172"/>
      <c r="K203" s="16"/>
      <c r="L203" s="16"/>
      <c r="M203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CV203" s="16"/>
      <c r="CW203" s="28"/>
      <c r="CX203" s="1"/>
      <c r="DZ203" s="1"/>
    </row>
    <row r="204" spans="2:130" ht="24.95" customHeight="1">
      <c r="B204" s="183"/>
      <c r="C204" s="172"/>
      <c r="D204" s="172"/>
      <c r="E204" s="172"/>
      <c r="F204" s="172"/>
      <c r="I204" s="172"/>
      <c r="K204" s="16"/>
      <c r="L204" s="16"/>
      <c r="M20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CV204" s="16"/>
      <c r="CW204" s="28"/>
      <c r="CX204" s="1"/>
      <c r="DZ204" s="1"/>
    </row>
    <row r="205" spans="2:130" ht="24.95" customHeight="1">
      <c r="B205" s="183"/>
      <c r="C205" s="172"/>
      <c r="D205" s="172"/>
      <c r="E205" s="172"/>
      <c r="F205" s="172"/>
      <c r="I205" s="172"/>
      <c r="K205" s="16"/>
      <c r="L205" s="16"/>
      <c r="M205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CV205" s="16"/>
      <c r="CW205" s="28"/>
      <c r="CX205" s="1"/>
      <c r="DZ205" s="1"/>
    </row>
    <row r="206" spans="2:130" ht="24.95" customHeight="1">
      <c r="B206" s="183"/>
      <c r="C206" s="172"/>
      <c r="D206" s="172"/>
      <c r="E206" s="172"/>
      <c r="F206" s="172"/>
      <c r="I206" s="172"/>
      <c r="K206" s="16"/>
      <c r="L206" s="16"/>
      <c r="M20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CV206" s="16"/>
      <c r="CW206" s="28"/>
      <c r="CX206" s="1"/>
      <c r="DZ206" s="1"/>
    </row>
    <row r="207" spans="2:130" ht="24.95" customHeight="1">
      <c r="B207" s="183"/>
      <c r="C207" s="172"/>
      <c r="D207" s="172"/>
      <c r="E207" s="172"/>
      <c r="F207" s="172"/>
      <c r="I207" s="172"/>
      <c r="K207" s="16"/>
      <c r="L207" s="16"/>
      <c r="M207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CV207" s="16"/>
      <c r="CW207" s="28"/>
      <c r="CX207" s="1"/>
      <c r="DZ207" s="1"/>
    </row>
    <row r="208" spans="2:130" ht="24.95" customHeight="1">
      <c r="B208" s="183"/>
      <c r="C208" s="172"/>
      <c r="D208" s="172"/>
      <c r="E208" s="172"/>
      <c r="F208" s="172"/>
      <c r="G208" s="172"/>
      <c r="H208" s="172"/>
      <c r="I208" s="172"/>
      <c r="K208" s="16"/>
      <c r="L208" s="16"/>
      <c r="M208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CV208" s="16"/>
      <c r="CW208" s="28"/>
      <c r="CX208" s="1"/>
      <c r="DZ208" s="1"/>
    </row>
    <row r="209" spans="2:130" ht="24.95" customHeight="1">
      <c r="B209" s="183"/>
      <c r="C209" s="172"/>
      <c r="D209" s="172"/>
      <c r="E209" s="172"/>
      <c r="F209" s="172"/>
      <c r="G209" s="172"/>
      <c r="H209" s="172"/>
      <c r="I209" s="172"/>
      <c r="K209" s="16"/>
      <c r="L209" s="16"/>
      <c r="M209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CV209" s="16"/>
      <c r="CW209" s="28"/>
      <c r="CX209" s="1"/>
      <c r="DZ209" s="1"/>
    </row>
    <row r="210" spans="2:130" ht="24.95" customHeight="1">
      <c r="B210" s="183"/>
      <c r="C210" s="172"/>
      <c r="D210" s="172"/>
      <c r="E210" s="172"/>
      <c r="F210" s="172"/>
      <c r="G210" s="172"/>
      <c r="H210" s="172"/>
      <c r="I210" s="172"/>
      <c r="K210" s="16"/>
      <c r="L210" s="16"/>
      <c r="M210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CV210" s="16"/>
      <c r="CW210" s="28"/>
      <c r="CX210" s="1"/>
      <c r="DZ210" s="1"/>
    </row>
    <row r="211" spans="2:130" ht="24.95" customHeight="1">
      <c r="B211" s="183"/>
      <c r="C211" s="172"/>
      <c r="D211" s="172"/>
      <c r="E211" s="172"/>
      <c r="F211" s="172"/>
      <c r="G211" s="172"/>
      <c r="H211" s="172"/>
      <c r="I211" s="172"/>
      <c r="K211" s="16"/>
      <c r="L211" s="16"/>
      <c r="M211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CV211" s="16"/>
      <c r="CW211" s="28"/>
      <c r="CX211" s="1"/>
      <c r="DZ211" s="1"/>
    </row>
    <row r="212" spans="2:130" ht="24.95" customHeight="1">
      <c r="B212" s="183"/>
      <c r="C212" s="172"/>
      <c r="D212" s="172"/>
      <c r="E212" s="172"/>
      <c r="F212" s="172"/>
      <c r="G212" s="172"/>
      <c r="H212" s="172"/>
      <c r="I212" s="172"/>
      <c r="K212" s="16"/>
      <c r="L212" s="16"/>
      <c r="M21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CV212" s="16"/>
      <c r="CW212" s="28"/>
      <c r="CX212" s="1"/>
      <c r="DZ212" s="1"/>
    </row>
    <row r="213" spans="2:130" ht="24.95" customHeight="1">
      <c r="B213" s="171"/>
      <c r="C213" s="172"/>
      <c r="D213" s="172"/>
      <c r="E213" s="172"/>
      <c r="F213" s="171"/>
      <c r="G213" s="171"/>
      <c r="H213" s="172"/>
      <c r="I213" s="185"/>
      <c r="K213" s="16"/>
      <c r="L213" s="16"/>
      <c r="M213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CV213" s="16"/>
      <c r="CW213" s="28"/>
      <c r="CX213" s="1"/>
      <c r="DZ213" s="1"/>
    </row>
    <row r="214" spans="2:130" ht="24.95" customHeight="1">
      <c r="B214" s="171"/>
      <c r="C214" s="172"/>
      <c r="D214" s="172"/>
      <c r="E214" s="172"/>
      <c r="F214" s="171"/>
      <c r="G214" s="171"/>
      <c r="H214" s="172"/>
      <c r="I214" s="185"/>
      <c r="K214" s="16"/>
      <c r="L214" s="16"/>
      <c r="M21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CV214" s="16"/>
      <c r="CW214" s="28"/>
      <c r="CX214" s="1"/>
      <c r="DZ214" s="1"/>
    </row>
    <row r="215" spans="2:130" ht="24.95" customHeight="1">
      <c r="B215" s="171"/>
      <c r="C215" s="172"/>
      <c r="D215" s="172"/>
      <c r="E215" s="172"/>
      <c r="F215" s="171"/>
      <c r="G215" s="171"/>
      <c r="H215" s="172"/>
      <c r="I215" s="185"/>
      <c r="K215" s="16"/>
      <c r="L215" s="16"/>
      <c r="M215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CV215" s="16"/>
      <c r="CW215" s="28"/>
      <c r="CX215" s="1"/>
      <c r="DZ215" s="1"/>
    </row>
    <row r="216" spans="2:130" ht="24.95" customHeight="1">
      <c r="B216" s="171"/>
      <c r="C216" s="172"/>
      <c r="D216" s="172"/>
      <c r="E216" s="172"/>
      <c r="F216" s="171"/>
      <c r="G216" s="171"/>
      <c r="H216" s="172"/>
      <c r="I216" s="185"/>
      <c r="K216" s="16"/>
      <c r="L216" s="16"/>
      <c r="M2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CV216" s="16"/>
      <c r="CW216" s="28"/>
      <c r="CX216" s="1"/>
      <c r="DZ216" s="1"/>
    </row>
    <row r="217" spans="2:130" ht="24.95" customHeight="1">
      <c r="B217" s="171"/>
      <c r="C217" s="172"/>
      <c r="D217" s="172"/>
      <c r="E217" s="172"/>
      <c r="F217" s="171"/>
      <c r="G217" s="171"/>
      <c r="H217" s="172"/>
      <c r="I217" s="185"/>
      <c r="K217" s="16"/>
      <c r="L217" s="16"/>
      <c r="M217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CV217" s="16"/>
      <c r="CW217" s="28"/>
      <c r="CX217" s="1"/>
      <c r="DZ217" s="1"/>
    </row>
    <row r="218" spans="2:130" ht="24.95" customHeight="1">
      <c r="B218" s="171"/>
      <c r="C218" s="172"/>
      <c r="D218" s="172"/>
      <c r="E218" s="172"/>
      <c r="F218" s="171"/>
      <c r="G218" s="171"/>
      <c r="H218" s="172"/>
      <c r="I218" s="185"/>
      <c r="K218" s="16"/>
      <c r="L218" s="16"/>
      <c r="M218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CV218" s="16"/>
      <c r="CW218" s="28"/>
      <c r="CX218" s="1"/>
      <c r="DZ218" s="1"/>
    </row>
    <row r="219" spans="2:130" ht="24.95" customHeight="1">
      <c r="B219" s="171"/>
      <c r="C219" s="172"/>
      <c r="D219" s="172"/>
      <c r="E219" s="172"/>
      <c r="F219" s="171"/>
      <c r="G219" s="171"/>
      <c r="H219" s="172"/>
      <c r="I219" s="185"/>
      <c r="K219" s="16"/>
      <c r="L219" s="16"/>
      <c r="M219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CV219" s="16"/>
      <c r="CW219" s="28"/>
      <c r="CX219" s="1"/>
      <c r="DZ219" s="1"/>
    </row>
    <row r="220" spans="2:130" ht="24.95" customHeight="1">
      <c r="B220" s="171"/>
      <c r="C220" s="172"/>
      <c r="D220" s="172"/>
      <c r="E220" s="172"/>
      <c r="F220" s="171"/>
      <c r="G220" s="171"/>
      <c r="H220" s="172"/>
      <c r="I220" s="185"/>
      <c r="K220" s="16"/>
      <c r="L220" s="16"/>
      <c r="M220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CV220" s="16"/>
      <c r="CW220" s="28"/>
      <c r="CX220" s="1"/>
      <c r="DZ220" s="1"/>
    </row>
    <row r="221" spans="2:130" ht="24.95" customHeight="1">
      <c r="B221" s="171"/>
      <c r="C221" s="172"/>
      <c r="D221" s="172"/>
      <c r="E221" s="172"/>
      <c r="F221" s="171"/>
      <c r="G221" s="171"/>
      <c r="H221" s="172"/>
      <c r="I221" s="172"/>
      <c r="K221" s="16"/>
      <c r="L221" s="16"/>
      <c r="M221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CV221" s="16"/>
      <c r="CW221" s="28"/>
      <c r="CX221" s="1"/>
      <c r="DZ221" s="1"/>
    </row>
    <row r="222" spans="2:130" ht="24.95" customHeight="1">
      <c r="B222" s="172"/>
      <c r="C222" s="172"/>
      <c r="D222" s="172"/>
      <c r="E222" s="172"/>
      <c r="F222" s="171"/>
      <c r="G222" s="172"/>
      <c r="H222" s="172"/>
      <c r="I222" s="172"/>
      <c r="K222" s="16"/>
      <c r="L222" s="16"/>
      <c r="M2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CV222" s="16"/>
      <c r="CW222" s="28"/>
      <c r="CX222" s="1"/>
      <c r="DZ222" s="1"/>
    </row>
    <row r="223" spans="2:130" ht="24.95" customHeight="1">
      <c r="B223" s="186"/>
      <c r="C223" s="172"/>
      <c r="D223" s="172"/>
      <c r="E223" s="172"/>
      <c r="F223" s="172"/>
      <c r="G223" s="186"/>
      <c r="H223" s="172"/>
      <c r="I223" s="172"/>
      <c r="K223" s="16"/>
      <c r="L223" s="16"/>
      <c r="M223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CV223" s="16"/>
      <c r="CW223" s="28"/>
      <c r="CX223" s="1"/>
      <c r="DZ223" s="1"/>
    </row>
    <row r="224" spans="2:130" ht="24.95" customHeight="1">
      <c r="B224" s="186"/>
      <c r="C224" s="186"/>
      <c r="D224" s="186"/>
      <c r="E224" s="186"/>
      <c r="F224" s="186"/>
      <c r="G224" s="186"/>
      <c r="H224" s="186"/>
      <c r="I224" s="172"/>
      <c r="K224" s="16"/>
      <c r="L224" s="16"/>
      <c r="M22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CV224" s="16"/>
      <c r="CW224" s="28"/>
      <c r="CX224" s="1"/>
      <c r="DZ224" s="1"/>
    </row>
    <row r="225" spans="2:130" ht="24.95" customHeight="1">
      <c r="B225" s="186"/>
      <c r="C225" s="186"/>
      <c r="D225" s="186"/>
      <c r="E225" s="186"/>
      <c r="F225" s="186"/>
      <c r="G225" s="186"/>
      <c r="H225" s="186"/>
      <c r="I225" s="172"/>
      <c r="K225" s="16"/>
      <c r="L225" s="16"/>
      <c r="M225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CV225" s="16"/>
      <c r="CW225" s="28"/>
      <c r="CX225" s="1"/>
      <c r="DZ225" s="1"/>
    </row>
    <row r="226" spans="2:130" ht="24.95" customHeight="1">
      <c r="B226" s="186"/>
      <c r="C226" s="186"/>
      <c r="D226" s="186"/>
      <c r="E226" s="186"/>
      <c r="F226" s="186"/>
      <c r="G226" s="186"/>
      <c r="H226" s="186"/>
      <c r="I226" s="172"/>
      <c r="K226" s="16"/>
      <c r="L226" s="16"/>
      <c r="M22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CV226" s="16"/>
      <c r="CW226" s="28"/>
      <c r="CX226" s="1"/>
      <c r="DZ226" s="1"/>
    </row>
    <row r="227" spans="2:130" ht="24.95" customHeight="1">
      <c r="B227" s="186"/>
      <c r="C227" s="186"/>
      <c r="D227" s="186"/>
      <c r="E227" s="186"/>
      <c r="F227" s="186"/>
      <c r="G227" s="186"/>
      <c r="H227" s="186"/>
      <c r="I227" s="172"/>
      <c r="K227" s="16"/>
      <c r="L227" s="16"/>
      <c r="M227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CV227" s="16"/>
      <c r="CW227" s="28"/>
      <c r="CX227" s="1"/>
      <c r="DZ227" s="1"/>
    </row>
    <row r="228" spans="2:130" ht="24.95" customHeight="1">
      <c r="B228" s="186"/>
      <c r="C228" s="186"/>
      <c r="D228" s="186"/>
      <c r="E228" s="186"/>
      <c r="F228" s="186"/>
      <c r="G228" s="186"/>
      <c r="H228" s="186"/>
      <c r="I228" s="172"/>
      <c r="K228" s="16"/>
      <c r="L228" s="16"/>
      <c r="M228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CV228" s="16"/>
      <c r="CW228" s="28"/>
      <c r="CX228" s="1"/>
      <c r="DZ228" s="1"/>
    </row>
    <row r="229" spans="2:130" ht="24.95" customHeight="1">
      <c r="B229" s="186"/>
      <c r="C229" s="186"/>
      <c r="D229" s="186"/>
      <c r="E229" s="186"/>
      <c r="F229" s="186"/>
      <c r="G229" s="186"/>
      <c r="H229" s="186"/>
      <c r="I229" s="172"/>
      <c r="J229" s="183"/>
      <c r="L229" s="16"/>
      <c r="M229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CV229" s="16"/>
      <c r="CW229" s="28"/>
      <c r="CX229" s="1"/>
      <c r="DZ229" s="1"/>
    </row>
    <row r="230" spans="2:130" ht="24.95" customHeight="1">
      <c r="B230" s="186"/>
      <c r="C230" s="186"/>
      <c r="D230" s="186"/>
      <c r="E230" s="186"/>
      <c r="F230" s="186"/>
      <c r="G230" s="186"/>
      <c r="H230" s="186"/>
      <c r="I230" s="172"/>
      <c r="J230" s="183"/>
      <c r="L230" s="16"/>
      <c r="M230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CV230" s="16"/>
      <c r="CW230" s="28"/>
      <c r="CX230" s="1"/>
      <c r="DZ230" s="1"/>
    </row>
    <row r="231" spans="2:130" ht="24.95" customHeight="1">
      <c r="B231" s="186"/>
      <c r="C231" s="186"/>
      <c r="D231" s="186"/>
      <c r="E231" s="186"/>
      <c r="F231" s="186"/>
      <c r="G231" s="186"/>
      <c r="H231" s="186"/>
      <c r="I231" s="172"/>
      <c r="J231" s="183"/>
      <c r="L231" s="16"/>
      <c r="M231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CV231" s="16"/>
      <c r="CW231" s="28"/>
      <c r="CX231" s="1"/>
      <c r="DZ231" s="1"/>
    </row>
    <row r="232" spans="2:130" ht="24.95" customHeight="1">
      <c r="B232" s="186"/>
      <c r="C232" s="186"/>
      <c r="D232" s="186"/>
      <c r="E232" s="186"/>
      <c r="F232" s="186"/>
      <c r="G232" s="186"/>
      <c r="H232" s="186"/>
      <c r="I232" s="172"/>
      <c r="J232" s="183"/>
      <c r="L232" s="16"/>
      <c r="M23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CV232" s="16"/>
      <c r="CW232" s="28"/>
      <c r="CX232" s="1"/>
      <c r="DZ232" s="1"/>
    </row>
    <row r="233" spans="2:130" ht="24.95" customHeight="1">
      <c r="B233" s="186"/>
      <c r="C233" s="186"/>
      <c r="D233" s="186"/>
      <c r="E233" s="186"/>
      <c r="F233" s="186"/>
      <c r="G233" s="186"/>
      <c r="H233" s="186"/>
      <c r="I233" s="172"/>
      <c r="J233" s="183"/>
      <c r="L233" s="16"/>
      <c r="M233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CV233" s="16"/>
      <c r="CW233" s="28"/>
      <c r="CX233" s="1"/>
      <c r="DZ233" s="1"/>
    </row>
    <row r="234" spans="2:130" ht="24.95" customHeight="1">
      <c r="B234" s="186"/>
      <c r="C234" s="186"/>
      <c r="D234" s="186"/>
      <c r="E234" s="186"/>
      <c r="F234" s="186"/>
      <c r="G234" s="186"/>
      <c r="H234" s="186"/>
      <c r="I234" s="172"/>
      <c r="J234" s="183"/>
      <c r="L234" s="16"/>
      <c r="M23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CV234" s="16"/>
      <c r="CW234" s="28"/>
      <c r="CX234" s="1"/>
      <c r="DZ234" s="1"/>
    </row>
    <row r="235" spans="2:130" ht="24.95" customHeight="1">
      <c r="B235" s="186"/>
      <c r="C235" s="186"/>
      <c r="D235" s="186"/>
      <c r="E235" s="186"/>
      <c r="F235" s="186"/>
      <c r="G235" s="186"/>
      <c r="H235" s="186"/>
      <c r="I235" s="172"/>
      <c r="J235" s="183"/>
      <c r="L235" s="16"/>
      <c r="M235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CV235" s="16"/>
      <c r="CW235" s="28"/>
      <c r="CX235" s="1"/>
      <c r="DZ235" s="1"/>
    </row>
    <row r="236" spans="2:130" ht="24.95" customHeight="1">
      <c r="B236" s="186"/>
      <c r="C236" s="186"/>
      <c r="D236" s="186"/>
      <c r="E236" s="186"/>
      <c r="F236" s="186"/>
      <c r="G236" s="186"/>
      <c r="H236" s="186"/>
      <c r="I236" s="172"/>
      <c r="J236" s="183"/>
      <c r="L236" s="16"/>
      <c r="M23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CV236" s="16"/>
      <c r="CW236" s="28"/>
      <c r="CX236" s="1"/>
      <c r="DZ236" s="1"/>
    </row>
    <row r="237" spans="2:130" ht="24.95" customHeight="1">
      <c r="B237" s="186"/>
      <c r="C237" s="186"/>
      <c r="D237" s="186"/>
      <c r="E237" s="186"/>
      <c r="F237" s="186"/>
      <c r="G237" s="186"/>
      <c r="H237" s="186"/>
      <c r="I237" s="172"/>
      <c r="J237" s="183"/>
      <c r="L237" s="16"/>
      <c r="M237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CV237" s="16"/>
      <c r="CW237" s="28"/>
      <c r="CX237" s="1"/>
      <c r="DZ237" s="1"/>
    </row>
    <row r="238" spans="2:130" ht="24.95" customHeight="1">
      <c r="B238" s="186"/>
      <c r="C238" s="186"/>
      <c r="D238" s="186"/>
      <c r="E238" s="186"/>
      <c r="F238" s="186"/>
      <c r="G238" s="186"/>
      <c r="H238" s="186"/>
      <c r="I238" s="172"/>
      <c r="J238" s="183"/>
      <c r="L238" s="16"/>
      <c r="M238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CV238" s="16"/>
      <c r="CW238" s="28"/>
      <c r="CX238" s="1"/>
      <c r="DZ238" s="1"/>
    </row>
    <row r="239" spans="2:130" ht="24.95" customHeight="1">
      <c r="B239" s="186"/>
      <c r="C239" s="186"/>
      <c r="D239" s="186"/>
      <c r="E239" s="186"/>
      <c r="F239" s="186"/>
      <c r="G239" s="186"/>
      <c r="H239" s="186"/>
      <c r="I239" s="172"/>
      <c r="J239" s="183"/>
      <c r="L239" s="16"/>
      <c r="M239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CV239" s="16"/>
      <c r="CW239" s="28"/>
      <c r="CX239" s="1"/>
      <c r="DZ239" s="1"/>
    </row>
    <row r="240" spans="2:130" ht="24.95" customHeight="1">
      <c r="B240" s="186"/>
      <c r="C240" s="186"/>
      <c r="D240" s="186"/>
      <c r="E240" s="186"/>
      <c r="F240" s="186"/>
      <c r="G240" s="186"/>
      <c r="H240" s="186"/>
      <c r="I240" s="172"/>
      <c r="J240" s="183"/>
      <c r="L240" s="16"/>
      <c r="M240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CV240" s="16"/>
      <c r="CW240" s="28"/>
      <c r="CX240" s="1"/>
      <c r="DZ240" s="1"/>
    </row>
    <row r="241" spans="2:130" ht="24.95" customHeight="1">
      <c r="B241" s="186"/>
      <c r="C241" s="186"/>
      <c r="D241" s="186"/>
      <c r="E241" s="186"/>
      <c r="F241" s="186"/>
      <c r="G241" s="186"/>
      <c r="H241" s="186"/>
      <c r="I241" s="172"/>
      <c r="J241" s="183"/>
      <c r="L241" s="16"/>
      <c r="M241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CV241" s="16"/>
      <c r="CW241" s="28"/>
      <c r="CX241" s="1"/>
      <c r="DZ241" s="1"/>
    </row>
    <row r="242" spans="2:130">
      <c r="CV242" s="16"/>
      <c r="CW242" s="28"/>
      <c r="CX242" s="1"/>
      <c r="DZ242" s="1"/>
    </row>
    <row r="243" spans="2:130">
      <c r="CY243" s="28"/>
    </row>
    <row r="244" spans="2:130">
      <c r="CY244" s="28"/>
    </row>
    <row r="245" spans="2:130">
      <c r="CY245" s="28"/>
    </row>
    <row r="246" spans="2:130">
      <c r="CY246" s="28"/>
    </row>
    <row r="247" spans="2:130">
      <c r="CY247" s="28"/>
    </row>
    <row r="248" spans="2:130">
      <c r="CY248" s="28"/>
    </row>
    <row r="249" spans="2:130">
      <c r="CY249" s="28"/>
    </row>
    <row r="250" spans="2:130">
      <c r="CY250" s="28"/>
    </row>
    <row r="251" spans="2:130">
      <c r="CY251" s="28"/>
    </row>
    <row r="252" spans="2:130">
      <c r="CY252" s="28"/>
    </row>
    <row r="253" spans="2:130">
      <c r="CY253" s="28"/>
    </row>
    <row r="254" spans="2:130">
      <c r="CY254" s="28"/>
    </row>
    <row r="255" spans="2:130">
      <c r="CY255" s="28"/>
    </row>
    <row r="256" spans="2:130">
      <c r="CY256" s="28"/>
    </row>
    <row r="257" spans="103:103">
      <c r="CY257" s="28"/>
    </row>
    <row r="258" spans="103:103">
      <c r="CY258" s="28"/>
    </row>
    <row r="259" spans="103:103">
      <c r="CY259" s="28"/>
    </row>
    <row r="260" spans="103:103">
      <c r="CY260" s="28"/>
    </row>
    <row r="261" spans="103:103">
      <c r="CY261" s="28"/>
    </row>
    <row r="262" spans="103:103">
      <c r="CY262" s="28"/>
    </row>
    <row r="263" spans="103:103">
      <c r="CY263" s="28"/>
    </row>
    <row r="264" spans="103:103">
      <c r="CY264" s="28"/>
    </row>
    <row r="265" spans="103:103">
      <c r="CY265" s="28"/>
    </row>
    <row r="266" spans="103:103">
      <c r="CY266" s="28"/>
    </row>
    <row r="267" spans="103:103">
      <c r="CY267" s="28"/>
    </row>
    <row r="268" spans="103:103">
      <c r="CY268" s="28"/>
    </row>
    <row r="269" spans="103:103">
      <c r="CY269" s="28"/>
    </row>
    <row r="270" spans="103:103">
      <c r="CY270" s="28"/>
    </row>
    <row r="271" spans="103:103">
      <c r="CY271" s="28"/>
    </row>
    <row r="272" spans="103:103">
      <c r="CY272" s="28"/>
    </row>
    <row r="273" spans="103:103">
      <c r="CY273" s="28"/>
    </row>
    <row r="274" spans="103:103">
      <c r="CY274" s="28"/>
    </row>
    <row r="275" spans="103:103">
      <c r="CY275" s="28"/>
    </row>
    <row r="276" spans="103:103">
      <c r="CY276" s="28"/>
    </row>
    <row r="277" spans="103:103">
      <c r="CY277" s="28"/>
    </row>
    <row r="278" spans="103:103">
      <c r="CY278" s="28"/>
    </row>
    <row r="279" spans="103:103">
      <c r="CY279" s="28"/>
    </row>
    <row r="280" spans="103:103">
      <c r="CY280" s="28"/>
    </row>
    <row r="281" spans="103:103">
      <c r="CY281" s="28"/>
    </row>
    <row r="282" spans="103:103">
      <c r="CY282" s="28"/>
    </row>
    <row r="283" spans="103:103">
      <c r="CY283" s="28"/>
    </row>
    <row r="284" spans="103:103">
      <c r="CY284" s="28"/>
    </row>
    <row r="285" spans="103:103">
      <c r="CY285" s="28"/>
    </row>
    <row r="286" spans="103:103">
      <c r="CY286" s="28"/>
    </row>
    <row r="287" spans="103:103">
      <c r="CY287" s="28"/>
    </row>
    <row r="288" spans="103:103">
      <c r="CY288" s="28"/>
    </row>
    <row r="289" spans="103:103">
      <c r="CY289" s="28"/>
    </row>
    <row r="290" spans="103:103">
      <c r="CY290" s="28"/>
    </row>
    <row r="291" spans="103:103">
      <c r="CY291" s="28"/>
    </row>
    <row r="292" spans="103:103">
      <c r="CY292" s="28"/>
    </row>
    <row r="293" spans="103:103">
      <c r="CY293" s="28"/>
    </row>
    <row r="294" spans="103:103">
      <c r="CY294" s="28"/>
    </row>
    <row r="295" spans="103:103">
      <c r="CY295" s="28"/>
    </row>
    <row r="296" spans="103:103">
      <c r="CY296" s="28"/>
    </row>
    <row r="297" spans="103:103">
      <c r="CY297" s="28"/>
    </row>
    <row r="298" spans="103:103">
      <c r="CY298" s="28"/>
    </row>
    <row r="299" spans="103:103">
      <c r="CY299" s="28"/>
    </row>
    <row r="300" spans="103:103">
      <c r="CY300" s="28"/>
    </row>
    <row r="301" spans="103:103">
      <c r="CY301" s="28"/>
    </row>
    <row r="302" spans="103:103">
      <c r="CY302" s="28"/>
    </row>
    <row r="303" spans="103:103">
      <c r="CY303" s="28"/>
    </row>
    <row r="304" spans="103:103">
      <c r="CY304" s="28"/>
    </row>
    <row r="305" spans="103:103">
      <c r="CY305" s="28"/>
    </row>
    <row r="306" spans="103:103">
      <c r="CY306" s="28"/>
    </row>
    <row r="307" spans="103:103">
      <c r="CY307" s="28"/>
    </row>
    <row r="308" spans="103:103">
      <c r="CY308" s="28"/>
    </row>
    <row r="309" spans="103:103">
      <c r="CY309" s="28"/>
    </row>
    <row r="310" spans="103:103">
      <c r="CY310" s="28"/>
    </row>
    <row r="311" spans="103:103">
      <c r="CY311" s="28"/>
    </row>
    <row r="312" spans="103:103">
      <c r="CY312" s="28"/>
    </row>
    <row r="313" spans="103:103">
      <c r="CY313" s="28"/>
    </row>
    <row r="314" spans="103:103">
      <c r="CY314" s="28"/>
    </row>
    <row r="315" spans="103:103">
      <c r="CY315" s="28"/>
    </row>
    <row r="316" spans="103:103">
      <c r="CY316" s="28"/>
    </row>
    <row r="317" spans="103:103">
      <c r="CY317" s="28"/>
    </row>
    <row r="318" spans="103:103">
      <c r="CY318" s="28"/>
    </row>
    <row r="319" spans="103:103">
      <c r="CY319" s="28"/>
    </row>
    <row r="320" spans="103:103">
      <c r="CY320" s="28"/>
    </row>
    <row r="321" spans="103:103">
      <c r="CY321" s="28"/>
    </row>
    <row r="322" spans="103:103">
      <c r="CY322" s="28"/>
    </row>
    <row r="323" spans="103:103">
      <c r="CY323" s="28"/>
    </row>
    <row r="324" spans="103:103">
      <c r="CY324" s="28"/>
    </row>
    <row r="325" spans="103:103">
      <c r="CY325" s="28"/>
    </row>
    <row r="326" spans="103:103">
      <c r="CY326" s="28"/>
    </row>
    <row r="327" spans="103:103">
      <c r="CY327" s="28"/>
    </row>
    <row r="328" spans="103:103">
      <c r="CY328" s="28"/>
    </row>
    <row r="329" spans="103:103">
      <c r="CY329" s="28"/>
    </row>
    <row r="330" spans="103:103">
      <c r="CY330" s="28"/>
    </row>
    <row r="331" spans="103:103">
      <c r="CY331" s="28"/>
    </row>
    <row r="332" spans="103:103">
      <c r="CY332" s="28"/>
    </row>
    <row r="333" spans="103:103">
      <c r="CY333" s="28"/>
    </row>
    <row r="334" spans="103:103">
      <c r="CY334" s="28"/>
    </row>
    <row r="335" spans="103:103">
      <c r="CY335" s="28"/>
    </row>
    <row r="336" spans="103:103">
      <c r="CY336" s="28"/>
    </row>
    <row r="337" spans="103:103">
      <c r="CY337" s="28"/>
    </row>
    <row r="338" spans="103:103">
      <c r="CY338" s="28"/>
    </row>
    <row r="339" spans="103:103">
      <c r="CY339" s="28"/>
    </row>
    <row r="340" spans="103:103">
      <c r="CY340" s="28"/>
    </row>
    <row r="341" spans="103:103">
      <c r="CY341" s="28"/>
    </row>
    <row r="342" spans="103:103">
      <c r="CY342" s="28"/>
    </row>
    <row r="343" spans="103:103">
      <c r="CY343" s="28"/>
    </row>
    <row r="344" spans="103:103">
      <c r="CY344" s="28"/>
    </row>
    <row r="345" spans="103:103">
      <c r="CY345" s="28"/>
    </row>
    <row r="346" spans="103:103">
      <c r="CY346" s="28"/>
    </row>
    <row r="347" spans="103:103">
      <c r="CY347" s="28"/>
    </row>
    <row r="348" spans="103:103">
      <c r="CY348" s="28"/>
    </row>
    <row r="349" spans="103:103">
      <c r="CY349" s="28"/>
    </row>
    <row r="350" spans="103:103">
      <c r="CY350" s="28"/>
    </row>
    <row r="351" spans="103:103">
      <c r="CY351" s="28"/>
    </row>
    <row r="352" spans="103:103">
      <c r="CY352" s="28"/>
    </row>
    <row r="353" spans="103:103">
      <c r="CY353" s="28"/>
    </row>
    <row r="354" spans="103:103">
      <c r="CY354" s="28"/>
    </row>
    <row r="355" spans="103:103">
      <c r="CY355" s="28"/>
    </row>
    <row r="356" spans="103:103">
      <c r="CY356" s="28"/>
    </row>
    <row r="357" spans="103:103">
      <c r="CY357" s="28"/>
    </row>
    <row r="358" spans="103:103">
      <c r="CY358" s="28"/>
    </row>
    <row r="359" spans="103:103">
      <c r="CY359" s="28"/>
    </row>
    <row r="360" spans="103:103">
      <c r="CY360" s="28"/>
    </row>
    <row r="361" spans="103:103">
      <c r="CY361" s="28"/>
    </row>
    <row r="362" spans="103:103">
      <c r="CY362" s="28"/>
    </row>
    <row r="363" spans="103:103">
      <c r="CY363" s="28"/>
    </row>
    <row r="364" spans="103:103">
      <c r="CY364" s="28"/>
    </row>
    <row r="365" spans="103:103">
      <c r="CY365" s="28"/>
    </row>
    <row r="366" spans="103:103">
      <c r="CY366" s="28"/>
    </row>
    <row r="367" spans="103:103">
      <c r="CY367" s="28"/>
    </row>
    <row r="368" spans="103:103">
      <c r="CY368" s="28"/>
    </row>
    <row r="369" spans="103:103">
      <c r="CY369" s="28"/>
    </row>
    <row r="370" spans="103:103">
      <c r="CY370" s="28"/>
    </row>
    <row r="371" spans="103:103">
      <c r="CY371" s="28"/>
    </row>
    <row r="372" spans="103:103">
      <c r="CY372" s="28"/>
    </row>
    <row r="373" spans="103:103">
      <c r="CY373" s="28"/>
    </row>
    <row r="374" spans="103:103">
      <c r="CY374" s="28"/>
    </row>
    <row r="375" spans="103:103">
      <c r="CY375" s="28"/>
    </row>
    <row r="376" spans="103:103">
      <c r="CY376" s="28"/>
    </row>
    <row r="377" spans="103:103">
      <c r="CY377" s="28"/>
    </row>
    <row r="378" spans="103:103">
      <c r="CY378" s="28"/>
    </row>
    <row r="379" spans="103:103">
      <c r="CY379" s="28"/>
    </row>
    <row r="380" spans="103:103">
      <c r="CY380" s="28"/>
    </row>
    <row r="381" spans="103:103">
      <c r="CY381" s="28"/>
    </row>
    <row r="382" spans="103:103">
      <c r="CY382" s="28"/>
    </row>
    <row r="383" spans="103:103">
      <c r="CY383" s="28"/>
    </row>
    <row r="384" spans="103:103">
      <c r="CY384" s="28"/>
    </row>
    <row r="385" spans="103:103">
      <c r="CY385" s="28"/>
    </row>
    <row r="386" spans="103:103">
      <c r="CY386" s="28"/>
    </row>
    <row r="387" spans="103:103">
      <c r="CY387" s="28"/>
    </row>
    <row r="388" spans="103:103">
      <c r="CY388" s="28"/>
    </row>
    <row r="389" spans="103:103">
      <c r="CY389" s="28"/>
    </row>
    <row r="390" spans="103:103">
      <c r="CY390" s="28"/>
    </row>
    <row r="391" spans="103:103">
      <c r="CY391" s="28"/>
    </row>
    <row r="392" spans="103:103">
      <c r="CY392" s="28"/>
    </row>
    <row r="393" spans="103:103">
      <c r="CY393" s="28"/>
    </row>
    <row r="394" spans="103:103">
      <c r="CY394" s="28"/>
    </row>
    <row r="395" spans="103:103">
      <c r="CY395" s="28"/>
    </row>
    <row r="396" spans="103:103">
      <c r="CY396" s="28"/>
    </row>
    <row r="397" spans="103:103">
      <c r="CY397" s="28"/>
    </row>
    <row r="398" spans="103:103">
      <c r="CY398" s="28"/>
    </row>
    <row r="399" spans="103:103">
      <c r="CY399" s="28"/>
    </row>
    <row r="400" spans="103:103">
      <c r="CY400" s="28"/>
    </row>
    <row r="401" spans="103:103">
      <c r="CY401" s="28"/>
    </row>
    <row r="402" spans="103:103">
      <c r="CY402" s="28"/>
    </row>
    <row r="403" spans="103:103">
      <c r="CY403" s="28"/>
    </row>
    <row r="404" spans="103:103">
      <c r="CY404" s="28"/>
    </row>
    <row r="405" spans="103:103">
      <c r="CY405" s="28"/>
    </row>
    <row r="406" spans="103:103">
      <c r="CY406" s="28"/>
    </row>
    <row r="407" spans="103:103">
      <c r="CY407" s="28"/>
    </row>
    <row r="408" spans="103:103">
      <c r="CY408" s="28"/>
    </row>
    <row r="409" spans="103:103">
      <c r="CY409" s="28"/>
    </row>
    <row r="410" spans="103:103">
      <c r="CY410" s="28"/>
    </row>
    <row r="411" spans="103:103">
      <c r="CY411" s="28"/>
    </row>
    <row r="412" spans="103:103">
      <c r="CY412" s="28"/>
    </row>
    <row r="413" spans="103:103">
      <c r="CY413" s="28"/>
    </row>
    <row r="414" spans="103:103">
      <c r="CY414" s="28"/>
    </row>
    <row r="415" spans="103:103">
      <c r="CY415" s="28"/>
    </row>
    <row r="416" spans="103:103">
      <c r="CY416" s="28"/>
    </row>
    <row r="417" spans="103:103">
      <c r="CY417" s="28"/>
    </row>
    <row r="418" spans="103:103">
      <c r="CY418" s="28"/>
    </row>
    <row r="419" spans="103:103">
      <c r="CY419" s="28"/>
    </row>
    <row r="420" spans="103:103">
      <c r="CY420" s="28"/>
    </row>
    <row r="421" spans="103:103">
      <c r="CY421" s="28"/>
    </row>
    <row r="422" spans="103:103">
      <c r="CY422" s="28"/>
    </row>
    <row r="423" spans="103:103">
      <c r="CY423" s="28"/>
    </row>
    <row r="424" spans="103:103">
      <c r="CY424" s="28"/>
    </row>
    <row r="425" spans="103:103">
      <c r="CY425" s="28"/>
    </row>
    <row r="426" spans="103:103">
      <c r="CY426" s="28"/>
    </row>
    <row r="427" spans="103:103">
      <c r="CY427" s="28"/>
    </row>
    <row r="428" spans="103:103">
      <c r="CY428" s="28"/>
    </row>
    <row r="429" spans="103:103">
      <c r="CY429" s="28"/>
    </row>
    <row r="430" spans="103:103">
      <c r="CY430" s="28"/>
    </row>
    <row r="431" spans="103:103">
      <c r="CY431" s="28"/>
    </row>
    <row r="432" spans="103:103">
      <c r="CY432" s="28"/>
    </row>
    <row r="433" spans="103:103">
      <c r="CY433" s="28"/>
    </row>
    <row r="434" spans="103:103">
      <c r="CY434" s="28"/>
    </row>
    <row r="435" spans="103:103">
      <c r="CY435" s="28"/>
    </row>
    <row r="436" spans="103:103">
      <c r="CY436" s="28"/>
    </row>
    <row r="437" spans="103:103">
      <c r="CY437" s="28"/>
    </row>
    <row r="438" spans="103:103">
      <c r="CY438" s="28"/>
    </row>
    <row r="439" spans="103:103">
      <c r="CY439" s="28"/>
    </row>
    <row r="440" spans="103:103">
      <c r="CY440" s="28"/>
    </row>
    <row r="441" spans="103:103">
      <c r="CY441" s="28"/>
    </row>
    <row r="442" spans="103:103">
      <c r="CY442" s="28"/>
    </row>
    <row r="443" spans="103:103">
      <c r="CY443" s="28"/>
    </row>
    <row r="444" spans="103:103">
      <c r="CY444" s="28"/>
    </row>
    <row r="445" spans="103:103">
      <c r="CY445" s="28"/>
    </row>
    <row r="446" spans="103:103">
      <c r="CY446" s="28"/>
    </row>
    <row r="447" spans="103:103">
      <c r="CY447" s="28"/>
    </row>
    <row r="448" spans="103:103">
      <c r="CY448" s="28"/>
    </row>
    <row r="449" spans="103:103">
      <c r="CY449" s="28"/>
    </row>
    <row r="450" spans="103:103">
      <c r="CY450" s="28"/>
    </row>
    <row r="451" spans="103:103">
      <c r="CY451" s="28"/>
    </row>
    <row r="452" spans="103:103">
      <c r="CY452" s="28"/>
    </row>
    <row r="453" spans="103:103">
      <c r="CY453" s="28"/>
    </row>
    <row r="454" spans="103:103">
      <c r="CY454" s="28"/>
    </row>
    <row r="455" spans="103:103">
      <c r="CY455" s="28"/>
    </row>
    <row r="456" spans="103:103">
      <c r="CY456" s="28"/>
    </row>
    <row r="457" spans="103:103">
      <c r="CY457" s="28"/>
    </row>
    <row r="458" spans="103:103">
      <c r="CY458" s="28"/>
    </row>
    <row r="459" spans="103:103">
      <c r="CY459" s="28"/>
    </row>
    <row r="460" spans="103:103">
      <c r="CY460" s="28"/>
    </row>
    <row r="461" spans="103:103">
      <c r="CY461" s="28"/>
    </row>
    <row r="462" spans="103:103">
      <c r="CY462" s="28"/>
    </row>
    <row r="463" spans="103:103">
      <c r="CY463" s="28"/>
    </row>
    <row r="464" spans="103:103">
      <c r="CY464" s="28"/>
    </row>
    <row r="465" spans="103:103">
      <c r="CY465" s="28"/>
    </row>
    <row r="466" spans="103:103">
      <c r="CY466" s="28"/>
    </row>
    <row r="467" spans="103:103">
      <c r="CY467" s="28"/>
    </row>
    <row r="468" spans="103:103">
      <c r="CY468" s="28"/>
    </row>
    <row r="469" spans="103:103">
      <c r="CY469" s="28"/>
    </row>
    <row r="470" spans="103:103">
      <c r="CY470" s="28"/>
    </row>
    <row r="471" spans="103:103">
      <c r="CY471" s="28"/>
    </row>
    <row r="472" spans="103:103">
      <c r="CY472" s="28"/>
    </row>
    <row r="473" spans="103:103">
      <c r="CY473" s="28"/>
    </row>
    <row r="474" spans="103:103">
      <c r="CY474" s="28"/>
    </row>
    <row r="475" spans="103:103">
      <c r="CY475" s="28"/>
    </row>
    <row r="476" spans="103:103">
      <c r="CY476" s="28"/>
    </row>
    <row r="477" spans="103:103">
      <c r="CY477" s="28"/>
    </row>
    <row r="478" spans="103:103">
      <c r="CY478" s="28"/>
    </row>
    <row r="479" spans="103:103">
      <c r="CY479" s="28"/>
    </row>
    <row r="480" spans="103:103">
      <c r="CY480" s="28"/>
    </row>
    <row r="481" spans="103:103">
      <c r="CY481" s="28"/>
    </row>
    <row r="482" spans="103:103">
      <c r="CY482" s="28"/>
    </row>
    <row r="483" spans="103:103">
      <c r="CY483" s="28"/>
    </row>
    <row r="484" spans="103:103">
      <c r="CY484" s="28"/>
    </row>
    <row r="485" spans="103:103">
      <c r="CY485" s="28"/>
    </row>
    <row r="486" spans="103:103">
      <c r="CY486" s="28"/>
    </row>
    <row r="487" spans="103:103">
      <c r="CY487" s="28"/>
    </row>
    <row r="488" spans="103:103">
      <c r="CY488" s="28"/>
    </row>
    <row r="489" spans="103:103">
      <c r="CY489" s="28"/>
    </row>
    <row r="490" spans="103:103">
      <c r="CY490" s="28"/>
    </row>
    <row r="491" spans="103:103">
      <c r="CY491" s="28"/>
    </row>
    <row r="492" spans="103:103">
      <c r="CY492" s="28"/>
    </row>
    <row r="493" spans="103:103">
      <c r="CY493" s="28"/>
    </row>
    <row r="494" spans="103:103">
      <c r="CY494" s="28"/>
    </row>
    <row r="495" spans="103:103">
      <c r="CY495" s="28"/>
    </row>
    <row r="496" spans="103:103">
      <c r="CY496" s="28"/>
    </row>
    <row r="497" spans="103:103">
      <c r="CY497" s="28"/>
    </row>
    <row r="498" spans="103:103">
      <c r="CY498" s="28"/>
    </row>
    <row r="499" spans="103:103">
      <c r="CY499" s="28"/>
    </row>
    <row r="500" spans="103:103">
      <c r="CY500" s="28"/>
    </row>
    <row r="501" spans="103:103">
      <c r="CY501" s="28"/>
    </row>
    <row r="502" spans="103:103">
      <c r="CY502" s="28"/>
    </row>
    <row r="503" spans="103:103">
      <c r="CY503" s="28"/>
    </row>
    <row r="504" spans="103:103">
      <c r="CY504" s="28"/>
    </row>
    <row r="505" spans="103:103">
      <c r="CY505" s="28"/>
    </row>
    <row r="506" spans="103:103">
      <c r="CY506" s="28"/>
    </row>
    <row r="507" spans="103:103">
      <c r="CY507" s="28"/>
    </row>
    <row r="508" spans="103:103">
      <c r="CY508" s="28"/>
    </row>
    <row r="509" spans="103:103">
      <c r="CY509" s="28"/>
    </row>
    <row r="510" spans="103:103">
      <c r="CY510" s="28"/>
    </row>
    <row r="511" spans="103:103">
      <c r="CY511" s="28"/>
    </row>
    <row r="512" spans="103:103">
      <c r="CY512" s="28"/>
    </row>
    <row r="513" spans="103:103">
      <c r="CY513" s="28"/>
    </row>
    <row r="514" spans="103:103">
      <c r="CY514" s="28"/>
    </row>
    <row r="515" spans="103:103">
      <c r="CY515" s="28"/>
    </row>
    <row r="516" spans="103:103">
      <c r="CY516" s="28"/>
    </row>
    <row r="517" spans="103:103">
      <c r="CY517" s="28"/>
    </row>
    <row r="518" spans="103:103">
      <c r="CY518" s="28"/>
    </row>
    <row r="519" spans="103:103">
      <c r="CY519" s="28"/>
    </row>
    <row r="520" spans="103:103">
      <c r="CY520" s="28"/>
    </row>
    <row r="521" spans="103:103">
      <c r="CY521" s="28"/>
    </row>
    <row r="522" spans="103:103">
      <c r="CY522" s="28"/>
    </row>
    <row r="523" spans="103:103">
      <c r="CY523" s="28"/>
    </row>
    <row r="524" spans="103:103">
      <c r="CY524" s="28"/>
    </row>
    <row r="525" spans="103:103">
      <c r="CY525" s="28"/>
    </row>
    <row r="526" spans="103:103">
      <c r="CY526" s="28"/>
    </row>
    <row r="527" spans="103:103">
      <c r="CY527" s="28"/>
    </row>
    <row r="528" spans="103:103">
      <c r="CY528" s="28"/>
    </row>
    <row r="529" spans="103:103">
      <c r="CY529" s="28"/>
    </row>
    <row r="530" spans="103:103">
      <c r="CY530" s="28"/>
    </row>
    <row r="531" spans="103:103">
      <c r="CY531" s="28"/>
    </row>
    <row r="532" spans="103:103">
      <c r="CY532" s="28"/>
    </row>
    <row r="533" spans="103:103">
      <c r="CY533" s="28"/>
    </row>
    <row r="534" spans="103:103">
      <c r="CY534" s="28"/>
    </row>
    <row r="535" spans="103:103">
      <c r="CY535" s="28"/>
    </row>
    <row r="536" spans="103:103">
      <c r="CY536" s="28"/>
    </row>
    <row r="537" spans="103:103">
      <c r="CY537" s="28"/>
    </row>
    <row r="538" spans="103:103">
      <c r="CY538" s="28"/>
    </row>
    <row r="539" spans="103:103">
      <c r="CY539" s="28"/>
    </row>
    <row r="540" spans="103:103">
      <c r="CY540" s="28"/>
    </row>
    <row r="541" spans="103:103">
      <c r="CY541" s="28"/>
    </row>
    <row r="542" spans="103:103">
      <c r="CY542" s="28"/>
    </row>
    <row r="543" spans="103:103">
      <c r="CY543" s="28"/>
    </row>
    <row r="544" spans="103:103">
      <c r="CY544" s="28"/>
    </row>
    <row r="545" spans="103:103">
      <c r="CY545" s="28"/>
    </row>
    <row r="546" spans="103:103">
      <c r="CY546" s="28"/>
    </row>
    <row r="547" spans="103:103">
      <c r="CY547" s="28"/>
    </row>
    <row r="548" spans="103:103">
      <c r="CY548" s="28"/>
    </row>
    <row r="549" spans="103:103">
      <c r="CY549" s="28"/>
    </row>
    <row r="550" spans="103:103">
      <c r="CY550" s="28"/>
    </row>
    <row r="551" spans="103:103">
      <c r="CY551" s="28"/>
    </row>
    <row r="552" spans="103:103">
      <c r="CY552" s="28"/>
    </row>
    <row r="553" spans="103:103">
      <c r="CY553" s="28"/>
    </row>
    <row r="554" spans="103:103">
      <c r="CY554" s="28"/>
    </row>
    <row r="555" spans="103:103">
      <c r="CY555" s="28"/>
    </row>
    <row r="556" spans="103:103">
      <c r="CY556" s="28"/>
    </row>
    <row r="557" spans="103:103">
      <c r="CY557" s="28"/>
    </row>
    <row r="558" spans="103:103">
      <c r="CY558" s="28"/>
    </row>
    <row r="559" spans="103:103">
      <c r="CY559" s="28"/>
    </row>
    <row r="560" spans="103:103">
      <c r="CY560" s="28"/>
    </row>
    <row r="561" spans="103:103">
      <c r="CY561" s="28"/>
    </row>
    <row r="562" spans="103:103">
      <c r="CY562" s="28"/>
    </row>
    <row r="563" spans="103:103">
      <c r="CY563" s="28"/>
    </row>
    <row r="564" spans="103:103">
      <c r="CY564" s="28"/>
    </row>
    <row r="565" spans="103:103">
      <c r="CY565" s="28"/>
    </row>
    <row r="566" spans="103:103">
      <c r="CY566" s="28"/>
    </row>
    <row r="567" spans="103:103">
      <c r="CY567" s="28"/>
    </row>
    <row r="568" spans="103:103">
      <c r="CY568" s="28"/>
    </row>
    <row r="569" spans="103:103">
      <c r="CY569" s="28"/>
    </row>
    <row r="570" spans="103:103">
      <c r="CY570" s="28"/>
    </row>
    <row r="571" spans="103:103">
      <c r="CY571" s="28"/>
    </row>
    <row r="572" spans="103:103">
      <c r="CY572" s="28"/>
    </row>
    <row r="573" spans="103:103">
      <c r="CY573" s="28"/>
    </row>
    <row r="574" spans="103:103">
      <c r="CY574" s="28"/>
    </row>
    <row r="575" spans="103:103">
      <c r="CY575" s="28"/>
    </row>
    <row r="576" spans="103:103">
      <c r="CY576" s="28"/>
    </row>
    <row r="577" spans="103:103">
      <c r="CY577" s="28"/>
    </row>
    <row r="578" spans="103:103">
      <c r="CY578" s="28"/>
    </row>
    <row r="579" spans="103:103">
      <c r="CY579" s="28"/>
    </row>
    <row r="580" spans="103:103">
      <c r="CY580" s="28"/>
    </row>
    <row r="581" spans="103:103">
      <c r="CY581" s="28"/>
    </row>
    <row r="582" spans="103:103">
      <c r="CY582" s="28"/>
    </row>
    <row r="583" spans="103:103">
      <c r="CY583" s="28"/>
    </row>
    <row r="584" spans="103:103">
      <c r="CY584" s="28"/>
    </row>
    <row r="585" spans="103:103">
      <c r="CY585" s="28"/>
    </row>
    <row r="586" spans="103:103">
      <c r="CY586" s="28"/>
    </row>
    <row r="587" spans="103:103">
      <c r="CY587" s="28"/>
    </row>
    <row r="588" spans="103:103">
      <c r="CY588" s="28"/>
    </row>
    <row r="589" spans="103:103">
      <c r="CY589" s="28"/>
    </row>
    <row r="590" spans="103:103">
      <c r="CY590" s="28"/>
    </row>
    <row r="591" spans="103:103">
      <c r="CY591" s="28"/>
    </row>
    <row r="592" spans="103:103">
      <c r="CY592" s="28"/>
    </row>
    <row r="593" spans="103:103">
      <c r="CY593" s="28"/>
    </row>
    <row r="594" spans="103:103">
      <c r="CY594" s="28"/>
    </row>
    <row r="595" spans="103:103">
      <c r="CY595" s="28"/>
    </row>
    <row r="596" spans="103:103">
      <c r="CY596" s="28"/>
    </row>
    <row r="597" spans="103:103">
      <c r="CY597" s="28"/>
    </row>
    <row r="598" spans="103:103">
      <c r="CY598" s="28"/>
    </row>
    <row r="599" spans="103:103">
      <c r="CY599" s="28"/>
    </row>
    <row r="600" spans="103:103">
      <c r="CY600" s="28"/>
    </row>
    <row r="601" spans="103:103">
      <c r="CY601" s="28"/>
    </row>
    <row r="602" spans="103:103">
      <c r="CY602" s="28"/>
    </row>
    <row r="603" spans="103:103">
      <c r="CY603" s="28"/>
    </row>
    <row r="604" spans="103:103">
      <c r="CY604" s="28"/>
    </row>
    <row r="605" spans="103:103">
      <c r="CY605" s="28"/>
    </row>
    <row r="606" spans="103:103">
      <c r="CY606" s="28"/>
    </row>
    <row r="607" spans="103:103">
      <c r="CY607" s="28"/>
    </row>
    <row r="608" spans="103:103">
      <c r="CY608" s="28"/>
    </row>
    <row r="609" spans="103:103">
      <c r="CY609" s="28"/>
    </row>
    <row r="610" spans="103:103">
      <c r="CY610" s="28"/>
    </row>
    <row r="611" spans="103:103">
      <c r="CY611" s="28"/>
    </row>
    <row r="612" spans="103:103">
      <c r="CY612" s="28"/>
    </row>
    <row r="613" spans="103:103">
      <c r="CY613" s="28"/>
    </row>
    <row r="614" spans="103:103">
      <c r="CY614" s="28"/>
    </row>
    <row r="615" spans="103:103">
      <c r="CY615" s="28"/>
    </row>
    <row r="616" spans="103:103">
      <c r="CY616" s="28"/>
    </row>
    <row r="617" spans="103:103">
      <c r="CY617" s="28"/>
    </row>
    <row r="618" spans="103:103">
      <c r="CY618" s="28"/>
    </row>
    <row r="619" spans="103:103">
      <c r="CY619" s="28"/>
    </row>
    <row r="620" spans="103:103">
      <c r="CY620" s="28"/>
    </row>
    <row r="621" spans="103:103">
      <c r="CY621" s="28"/>
    </row>
    <row r="622" spans="103:103">
      <c r="CY622" s="28"/>
    </row>
    <row r="623" spans="103:103">
      <c r="CY623" s="28"/>
    </row>
    <row r="624" spans="103:103">
      <c r="CY624" s="28"/>
    </row>
    <row r="625" spans="103:103">
      <c r="CY625" s="28"/>
    </row>
    <row r="626" spans="103:103">
      <c r="CY626" s="28"/>
    </row>
    <row r="627" spans="103:103">
      <c r="CY627" s="28"/>
    </row>
    <row r="628" spans="103:103">
      <c r="CY628" s="28"/>
    </row>
    <row r="629" spans="103:103">
      <c r="CY629" s="28"/>
    </row>
    <row r="630" spans="103:103">
      <c r="CY630" s="28"/>
    </row>
    <row r="631" spans="103:103">
      <c r="CY631" s="28"/>
    </row>
    <row r="632" spans="103:103">
      <c r="CY632" s="28"/>
    </row>
    <row r="633" spans="103:103">
      <c r="CY633" s="28"/>
    </row>
    <row r="634" spans="103:103">
      <c r="CY634" s="28"/>
    </row>
    <row r="635" spans="103:103">
      <c r="CY635" s="28"/>
    </row>
    <row r="636" spans="103:103">
      <c r="CY636" s="28"/>
    </row>
    <row r="637" spans="103:103">
      <c r="CY637" s="28"/>
    </row>
    <row r="638" spans="103:103">
      <c r="CY638" s="28"/>
    </row>
    <row r="639" spans="103:103">
      <c r="CY639" s="28"/>
    </row>
    <row r="640" spans="103:103">
      <c r="CY640" s="28"/>
    </row>
    <row r="641" spans="103:103">
      <c r="CY641" s="28"/>
    </row>
    <row r="642" spans="103:103">
      <c r="CY642" s="28"/>
    </row>
    <row r="643" spans="103:103">
      <c r="CY643" s="28"/>
    </row>
    <row r="644" spans="103:103">
      <c r="CY644" s="28"/>
    </row>
    <row r="645" spans="103:103">
      <c r="CY645" s="28"/>
    </row>
    <row r="646" spans="103:103">
      <c r="CY646" s="28"/>
    </row>
    <row r="647" spans="103:103">
      <c r="CY647" s="28"/>
    </row>
    <row r="648" spans="103:103">
      <c r="CY648" s="28"/>
    </row>
    <row r="649" spans="103:103">
      <c r="CY649" s="28"/>
    </row>
    <row r="650" spans="103:103">
      <c r="CY650" s="28"/>
    </row>
    <row r="651" spans="103:103">
      <c r="CY651" s="28"/>
    </row>
    <row r="652" spans="103:103">
      <c r="CY652" s="28"/>
    </row>
    <row r="653" spans="103:103">
      <c r="CY653" s="28"/>
    </row>
    <row r="654" spans="103:103">
      <c r="CY654" s="28"/>
    </row>
    <row r="655" spans="103:103">
      <c r="CY655" s="28"/>
    </row>
    <row r="656" spans="103:103">
      <c r="CY656" s="28"/>
    </row>
    <row r="657" spans="103:103">
      <c r="CY657" s="28"/>
    </row>
    <row r="658" spans="103:103">
      <c r="CY658" s="28"/>
    </row>
    <row r="659" spans="103:103">
      <c r="CY659" s="28"/>
    </row>
    <row r="660" spans="103:103">
      <c r="CY660" s="28"/>
    </row>
    <row r="661" spans="103:103">
      <c r="CY661" s="28"/>
    </row>
    <row r="662" spans="103:103">
      <c r="CY662" s="28"/>
    </row>
    <row r="663" spans="103:103">
      <c r="CY663" s="28"/>
    </row>
    <row r="664" spans="103:103">
      <c r="CY664" s="28"/>
    </row>
    <row r="665" spans="103:103">
      <c r="CY665" s="28"/>
    </row>
    <row r="666" spans="103:103">
      <c r="CY666" s="28"/>
    </row>
    <row r="667" spans="103:103">
      <c r="CY667" s="28"/>
    </row>
    <row r="668" spans="103:103">
      <c r="CY668" s="28"/>
    </row>
    <row r="669" spans="103:103">
      <c r="CY669" s="28"/>
    </row>
    <row r="670" spans="103:103">
      <c r="CY670" s="28"/>
    </row>
    <row r="671" spans="103:103">
      <c r="CY671" s="28"/>
    </row>
    <row r="672" spans="103:103">
      <c r="CY672" s="28"/>
    </row>
    <row r="673" spans="103:103">
      <c r="CY673" s="28"/>
    </row>
    <row r="674" spans="103:103">
      <c r="CY674" s="28"/>
    </row>
    <row r="675" spans="103:103">
      <c r="CY675" s="28"/>
    </row>
    <row r="676" spans="103:103">
      <c r="CY676" s="28"/>
    </row>
    <row r="677" spans="103:103">
      <c r="CY677" s="28"/>
    </row>
    <row r="678" spans="103:103">
      <c r="CY678" s="28"/>
    </row>
    <row r="679" spans="103:103">
      <c r="CY679" s="28"/>
    </row>
    <row r="680" spans="103:103">
      <c r="CY680" s="28"/>
    </row>
    <row r="681" spans="103:103">
      <c r="CY681" s="28"/>
    </row>
    <row r="682" spans="103:103">
      <c r="CY682" s="28"/>
    </row>
    <row r="683" spans="103:103">
      <c r="CY683" s="28"/>
    </row>
    <row r="684" spans="103:103">
      <c r="CY684" s="28"/>
    </row>
    <row r="685" spans="103:103">
      <c r="CY685" s="28"/>
    </row>
    <row r="686" spans="103:103">
      <c r="CY686" s="28"/>
    </row>
    <row r="687" spans="103:103">
      <c r="CY687" s="28"/>
    </row>
    <row r="688" spans="103:103">
      <c r="CY688" s="28"/>
    </row>
    <row r="689" spans="103:103">
      <c r="CY689" s="28"/>
    </row>
    <row r="690" spans="103:103">
      <c r="CY690" s="28"/>
    </row>
    <row r="691" spans="103:103">
      <c r="CY691" s="28"/>
    </row>
    <row r="692" spans="103:103">
      <c r="CY692" s="28"/>
    </row>
    <row r="693" spans="103:103">
      <c r="CY693" s="28"/>
    </row>
    <row r="694" spans="103:103">
      <c r="CY694" s="28"/>
    </row>
    <row r="695" spans="103:103">
      <c r="CY695" s="28"/>
    </row>
    <row r="696" spans="103:103">
      <c r="CY696" s="28"/>
    </row>
    <row r="697" spans="103:103">
      <c r="CY697" s="28"/>
    </row>
    <row r="698" spans="103:103">
      <c r="CY698" s="28"/>
    </row>
    <row r="699" spans="103:103">
      <c r="CY699" s="28"/>
    </row>
    <row r="700" spans="103:103">
      <c r="CY700" s="28"/>
    </row>
    <row r="701" spans="103:103">
      <c r="CY701" s="28"/>
    </row>
    <row r="702" spans="103:103">
      <c r="CY702" s="28"/>
    </row>
    <row r="703" spans="103:103">
      <c r="CY703" s="28"/>
    </row>
    <row r="704" spans="103:103">
      <c r="CY704" s="28"/>
    </row>
    <row r="705" spans="103:103">
      <c r="CY705" s="28"/>
    </row>
    <row r="706" spans="103:103">
      <c r="CY706" s="28"/>
    </row>
    <row r="707" spans="103:103">
      <c r="CY707" s="28"/>
    </row>
    <row r="708" spans="103:103">
      <c r="CY708" s="28"/>
    </row>
    <row r="709" spans="103:103">
      <c r="CY709" s="28"/>
    </row>
    <row r="710" spans="103:103">
      <c r="CY710" s="28"/>
    </row>
    <row r="711" spans="103:103">
      <c r="CY711" s="28"/>
    </row>
    <row r="712" spans="103:103">
      <c r="CY712" s="28"/>
    </row>
    <row r="713" spans="103:103">
      <c r="CY713" s="28"/>
    </row>
    <row r="714" spans="103:103">
      <c r="CY714" s="28"/>
    </row>
    <row r="715" spans="103:103">
      <c r="CY715" s="28"/>
    </row>
    <row r="716" spans="103:103">
      <c r="CY716" s="28"/>
    </row>
    <row r="717" spans="103:103">
      <c r="CY717" s="28"/>
    </row>
    <row r="718" spans="103:103">
      <c r="CY718" s="28"/>
    </row>
    <row r="719" spans="103:103">
      <c r="CY719" s="28"/>
    </row>
    <row r="720" spans="103:103">
      <c r="CY720" s="28"/>
    </row>
    <row r="721" spans="103:103">
      <c r="CY721" s="28"/>
    </row>
    <row r="722" spans="103:103">
      <c r="CY722" s="28"/>
    </row>
    <row r="723" spans="103:103">
      <c r="CY723" s="28"/>
    </row>
    <row r="724" spans="103:103">
      <c r="CY724" s="28"/>
    </row>
    <row r="725" spans="103:103">
      <c r="CY725" s="28"/>
    </row>
    <row r="726" spans="103:103">
      <c r="CY726" s="28"/>
    </row>
    <row r="727" spans="103:103">
      <c r="CY727" s="28"/>
    </row>
    <row r="728" spans="103:103">
      <c r="CY728" s="28"/>
    </row>
    <row r="729" spans="103:103">
      <c r="CY729" s="28"/>
    </row>
    <row r="730" spans="103:103">
      <c r="CY730" s="28"/>
    </row>
    <row r="731" spans="103:103">
      <c r="CY731" s="28"/>
    </row>
    <row r="732" spans="103:103">
      <c r="CY732" s="28"/>
    </row>
    <row r="733" spans="103:103">
      <c r="CY733" s="28"/>
    </row>
    <row r="734" spans="103:103">
      <c r="CY734" s="28"/>
    </row>
    <row r="735" spans="103:103">
      <c r="CY735" s="28"/>
    </row>
    <row r="736" spans="103:103">
      <c r="CY736" s="28"/>
    </row>
    <row r="737" spans="103:103">
      <c r="CY737" s="28"/>
    </row>
    <row r="738" spans="103:103">
      <c r="CY738" s="28"/>
    </row>
    <row r="739" spans="103:103">
      <c r="CY739" s="28"/>
    </row>
    <row r="740" spans="103:103">
      <c r="CY740" s="28"/>
    </row>
    <row r="741" spans="103:103">
      <c r="CY741" s="28"/>
    </row>
    <row r="742" spans="103:103">
      <c r="CY742" s="28"/>
    </row>
    <row r="743" spans="103:103">
      <c r="CY743" s="28"/>
    </row>
    <row r="744" spans="103:103">
      <c r="CY744" s="28"/>
    </row>
    <row r="745" spans="103:103">
      <c r="CY745" s="28"/>
    </row>
    <row r="746" spans="103:103">
      <c r="CY746" s="28"/>
    </row>
    <row r="747" spans="103:103">
      <c r="CY747" s="28"/>
    </row>
    <row r="748" spans="103:103">
      <c r="CY748" s="28"/>
    </row>
    <row r="749" spans="103:103">
      <c r="CY749" s="28"/>
    </row>
    <row r="750" spans="103:103">
      <c r="CY750" s="28"/>
    </row>
    <row r="751" spans="103:103">
      <c r="CY751" s="28"/>
    </row>
    <row r="752" spans="103:103">
      <c r="CY752" s="28"/>
    </row>
    <row r="753" spans="103:103">
      <c r="CY753" s="28"/>
    </row>
    <row r="754" spans="103:103">
      <c r="CY754" s="28"/>
    </row>
    <row r="755" spans="103:103">
      <c r="CY755" s="28"/>
    </row>
    <row r="756" spans="103:103">
      <c r="CY756" s="28"/>
    </row>
    <row r="757" spans="103:103">
      <c r="CY757" s="28"/>
    </row>
    <row r="758" spans="103:103">
      <c r="CY758" s="28"/>
    </row>
    <row r="759" spans="103:103">
      <c r="CY759" s="28"/>
    </row>
    <row r="760" spans="103:103">
      <c r="CY760" s="28"/>
    </row>
    <row r="761" spans="103:103">
      <c r="CY761" s="28"/>
    </row>
    <row r="762" spans="103:103">
      <c r="CY762" s="28"/>
    </row>
    <row r="763" spans="103:103">
      <c r="CY763" s="28"/>
    </row>
    <row r="764" spans="103:103">
      <c r="CY764" s="28"/>
    </row>
    <row r="765" spans="103:103">
      <c r="CY765" s="28"/>
    </row>
    <row r="766" spans="103:103">
      <c r="CY766" s="28"/>
    </row>
    <row r="767" spans="103:103">
      <c r="CY767" s="28"/>
    </row>
    <row r="768" spans="103:103">
      <c r="CY768" s="28"/>
    </row>
    <row r="769" spans="103:103">
      <c r="CY769" s="28"/>
    </row>
    <row r="770" spans="103:103">
      <c r="CY770" s="28"/>
    </row>
    <row r="771" spans="103:103">
      <c r="CY771" s="28"/>
    </row>
    <row r="772" spans="103:103">
      <c r="CY772" s="28"/>
    </row>
    <row r="773" spans="103:103">
      <c r="CY773" s="28"/>
    </row>
    <row r="774" spans="103:103">
      <c r="CY774" s="28"/>
    </row>
    <row r="775" spans="103:103">
      <c r="CY775" s="28"/>
    </row>
    <row r="776" spans="103:103">
      <c r="CY776" s="28"/>
    </row>
    <row r="777" spans="103:103">
      <c r="CY777" s="28"/>
    </row>
    <row r="778" spans="103:103">
      <c r="CY778" s="28"/>
    </row>
    <row r="779" spans="103:103">
      <c r="CY779" s="28"/>
    </row>
    <row r="780" spans="103:103">
      <c r="CY780" s="28"/>
    </row>
    <row r="781" spans="103:103">
      <c r="CY781" s="28"/>
    </row>
    <row r="782" spans="103:103">
      <c r="CY782" s="28"/>
    </row>
    <row r="783" spans="103:103">
      <c r="CY783" s="28"/>
    </row>
    <row r="784" spans="103:103">
      <c r="CY784" s="28"/>
    </row>
    <row r="785" spans="103:103">
      <c r="CY785" s="28"/>
    </row>
    <row r="786" spans="103:103">
      <c r="CY786" s="28"/>
    </row>
    <row r="787" spans="103:103">
      <c r="CY787" s="28"/>
    </row>
    <row r="788" spans="103:103">
      <c r="CY788" s="28"/>
    </row>
    <row r="789" spans="103:103">
      <c r="CY789" s="28"/>
    </row>
    <row r="790" spans="103:103">
      <c r="CY790" s="28"/>
    </row>
    <row r="791" spans="103:103">
      <c r="CY791" s="28"/>
    </row>
    <row r="792" spans="103:103">
      <c r="CY792" s="28"/>
    </row>
    <row r="793" spans="103:103">
      <c r="CY793" s="28"/>
    </row>
    <row r="794" spans="103:103">
      <c r="CY794" s="28"/>
    </row>
    <row r="795" spans="103:103">
      <c r="CY795" s="28"/>
    </row>
    <row r="796" spans="103:103">
      <c r="CY796" s="28"/>
    </row>
    <row r="797" spans="103:103">
      <c r="CY797" s="28"/>
    </row>
    <row r="798" spans="103:103">
      <c r="CY798" s="28"/>
    </row>
    <row r="799" spans="103:103">
      <c r="CY799" s="28"/>
    </row>
    <row r="800" spans="103:103">
      <c r="CY800" s="28"/>
    </row>
    <row r="801" spans="103:103">
      <c r="CY801" s="28"/>
    </row>
    <row r="802" spans="103:103">
      <c r="CY802" s="28"/>
    </row>
    <row r="803" spans="103:103">
      <c r="CY803" s="28"/>
    </row>
    <row r="804" spans="103:103">
      <c r="CY804" s="28"/>
    </row>
    <row r="805" spans="103:103">
      <c r="CY805" s="28"/>
    </row>
    <row r="806" spans="103:103">
      <c r="CY806" s="28"/>
    </row>
    <row r="807" spans="103:103">
      <c r="CY807" s="28"/>
    </row>
    <row r="808" spans="103:103">
      <c r="CY808" s="28"/>
    </row>
    <row r="809" spans="103:103">
      <c r="CY809" s="28"/>
    </row>
    <row r="810" spans="103:103">
      <c r="CY810" s="28"/>
    </row>
    <row r="811" spans="103:103">
      <c r="CY811" s="28"/>
    </row>
    <row r="812" spans="103:103">
      <c r="CY812" s="28"/>
    </row>
    <row r="813" spans="103:103">
      <c r="CY813" s="28"/>
    </row>
    <row r="814" spans="103:103">
      <c r="CY814" s="28"/>
    </row>
    <row r="815" spans="103:103">
      <c r="CY815" s="28"/>
    </row>
    <row r="816" spans="103:103">
      <c r="CY816" s="28"/>
    </row>
    <row r="817" spans="103:103">
      <c r="CY817" s="28"/>
    </row>
    <row r="818" spans="103:103">
      <c r="CY818" s="28"/>
    </row>
    <row r="819" spans="103:103">
      <c r="CY819" s="28"/>
    </row>
    <row r="820" spans="103:103">
      <c r="CY820" s="28"/>
    </row>
    <row r="821" spans="103:103">
      <c r="CY821" s="28"/>
    </row>
    <row r="822" spans="103:103">
      <c r="CY822" s="28"/>
    </row>
    <row r="823" spans="103:103">
      <c r="CY823" s="28"/>
    </row>
    <row r="824" spans="103:103">
      <c r="CY824" s="28"/>
    </row>
    <row r="825" spans="103:103">
      <c r="CY825" s="28"/>
    </row>
    <row r="826" spans="103:103">
      <c r="CY826" s="28"/>
    </row>
    <row r="827" spans="103:103">
      <c r="CY827" s="28"/>
    </row>
    <row r="828" spans="103:103">
      <c r="CY828" s="28"/>
    </row>
    <row r="829" spans="103:103">
      <c r="CY829" s="28"/>
    </row>
    <row r="830" spans="103:103">
      <c r="CY830" s="28"/>
    </row>
    <row r="831" spans="103:103">
      <c r="CY831" s="28"/>
    </row>
    <row r="832" spans="103:103">
      <c r="CY832" s="28"/>
    </row>
    <row r="833" spans="103:103">
      <c r="CY833" s="28"/>
    </row>
    <row r="834" spans="103:103">
      <c r="CY834" s="28"/>
    </row>
    <row r="835" spans="103:103">
      <c r="CY835" s="28"/>
    </row>
    <row r="836" spans="103:103">
      <c r="CY836" s="28"/>
    </row>
    <row r="837" spans="103:103">
      <c r="CY837" s="28"/>
    </row>
    <row r="838" spans="103:103">
      <c r="CY838" s="28"/>
    </row>
    <row r="839" spans="103:103">
      <c r="CY839" s="28"/>
    </row>
    <row r="840" spans="103:103">
      <c r="CY840" s="28"/>
    </row>
    <row r="841" spans="103:103">
      <c r="CY841" s="28"/>
    </row>
    <row r="842" spans="103:103">
      <c r="CY842" s="28"/>
    </row>
    <row r="843" spans="103:103">
      <c r="CY843" s="28"/>
    </row>
    <row r="844" spans="103:103">
      <c r="CY844" s="28"/>
    </row>
    <row r="845" spans="103:103">
      <c r="CY845" s="28"/>
    </row>
    <row r="846" spans="103:103">
      <c r="CY846" s="28"/>
    </row>
    <row r="847" spans="103:103">
      <c r="CY847" s="28"/>
    </row>
    <row r="848" spans="103:103">
      <c r="CY848" s="28"/>
    </row>
    <row r="849" spans="103:103">
      <c r="CY849" s="28"/>
    </row>
    <row r="850" spans="103:103">
      <c r="CY850" s="28"/>
    </row>
    <row r="851" spans="103:103">
      <c r="CY851" s="28"/>
    </row>
    <row r="852" spans="103:103">
      <c r="CY852" s="28"/>
    </row>
    <row r="853" spans="103:103">
      <c r="CY853" s="28"/>
    </row>
    <row r="854" spans="103:103">
      <c r="CY854" s="28"/>
    </row>
    <row r="855" spans="103:103">
      <c r="CY855" s="28"/>
    </row>
    <row r="856" spans="103:103">
      <c r="CY856" s="28"/>
    </row>
    <row r="857" spans="103:103">
      <c r="CY857" s="28"/>
    </row>
    <row r="858" spans="103:103">
      <c r="CY858" s="28"/>
    </row>
    <row r="859" spans="103:103">
      <c r="CY859" s="28"/>
    </row>
    <row r="860" spans="103:103">
      <c r="CY860" s="28"/>
    </row>
    <row r="861" spans="103:103">
      <c r="CY861" s="28"/>
    </row>
    <row r="862" spans="103:103">
      <c r="CY862" s="28"/>
    </row>
    <row r="863" spans="103:103">
      <c r="CY863" s="28"/>
    </row>
    <row r="864" spans="103:103">
      <c r="CY864" s="28"/>
    </row>
    <row r="865" spans="103:103">
      <c r="CY865" s="28"/>
    </row>
    <row r="866" spans="103:103">
      <c r="CY866" s="28"/>
    </row>
    <row r="867" spans="103:103">
      <c r="CY867" s="28"/>
    </row>
    <row r="868" spans="103:103">
      <c r="CY868" s="28"/>
    </row>
    <row r="869" spans="103:103">
      <c r="CY869" s="28"/>
    </row>
    <row r="870" spans="103:103">
      <c r="CY870" s="28"/>
    </row>
    <row r="871" spans="103:103">
      <c r="CY871" s="28"/>
    </row>
    <row r="872" spans="103:103">
      <c r="CY872" s="28"/>
    </row>
    <row r="873" spans="103:103">
      <c r="CY873" s="28"/>
    </row>
    <row r="874" spans="103:103">
      <c r="CY874" s="28"/>
    </row>
    <row r="875" spans="103:103">
      <c r="CY875" s="28"/>
    </row>
    <row r="876" spans="103:103">
      <c r="CY876" s="28"/>
    </row>
    <row r="877" spans="103:103">
      <c r="CY877" s="28"/>
    </row>
    <row r="878" spans="103:103">
      <c r="CY878" s="28"/>
    </row>
    <row r="879" spans="103:103">
      <c r="CY879" s="28"/>
    </row>
    <row r="880" spans="103:103">
      <c r="CY880" s="28"/>
    </row>
    <row r="881" spans="103:103">
      <c r="CY881" s="28"/>
    </row>
    <row r="882" spans="103:103">
      <c r="CY882" s="28"/>
    </row>
    <row r="883" spans="103:103">
      <c r="CY883" s="28"/>
    </row>
    <row r="884" spans="103:103">
      <c r="CY884" s="28"/>
    </row>
    <row r="885" spans="103:103">
      <c r="CY885" s="28"/>
    </row>
    <row r="886" spans="103:103">
      <c r="CY886" s="28"/>
    </row>
    <row r="887" spans="103:103">
      <c r="CY887" s="28"/>
    </row>
    <row r="888" spans="103:103">
      <c r="CY888" s="28"/>
    </row>
    <row r="889" spans="103:103">
      <c r="CY889" s="28"/>
    </row>
    <row r="890" spans="103:103">
      <c r="CY890" s="28"/>
    </row>
    <row r="891" spans="103:103">
      <c r="CY891" s="28"/>
    </row>
    <row r="892" spans="103:103">
      <c r="CY892" s="28"/>
    </row>
    <row r="893" spans="103:103">
      <c r="CY893" s="28"/>
    </row>
    <row r="894" spans="103:103">
      <c r="CY894" s="28"/>
    </row>
    <row r="895" spans="103:103">
      <c r="CY895" s="28"/>
    </row>
    <row r="896" spans="103:103">
      <c r="CY896" s="28"/>
    </row>
    <row r="897" spans="103:103">
      <c r="CY897" s="28"/>
    </row>
    <row r="898" spans="103:103">
      <c r="CY898" s="28"/>
    </row>
    <row r="899" spans="103:103">
      <c r="CY899" s="28"/>
    </row>
    <row r="900" spans="103:103">
      <c r="CY900" s="28"/>
    </row>
    <row r="901" spans="103:103">
      <c r="CY901" s="28"/>
    </row>
    <row r="902" spans="103:103">
      <c r="CY902" s="28"/>
    </row>
    <row r="903" spans="103:103">
      <c r="CY903" s="28"/>
    </row>
    <row r="904" spans="103:103">
      <c r="CY904" s="28"/>
    </row>
    <row r="905" spans="103:103">
      <c r="CY905" s="28"/>
    </row>
    <row r="906" spans="103:103">
      <c r="CY906" s="28"/>
    </row>
    <row r="907" spans="103:103">
      <c r="CY907" s="28"/>
    </row>
    <row r="908" spans="103:103">
      <c r="CY908" s="28"/>
    </row>
    <row r="909" spans="103:103">
      <c r="CY909" s="28"/>
    </row>
    <row r="910" spans="103:103">
      <c r="CY910" s="28"/>
    </row>
    <row r="911" spans="103:103">
      <c r="CY911" s="28"/>
    </row>
    <row r="912" spans="103:103">
      <c r="CY912" s="28"/>
    </row>
    <row r="913" spans="103:103">
      <c r="CY913" s="28"/>
    </row>
    <row r="914" spans="103:103">
      <c r="CY914" s="28"/>
    </row>
    <row r="915" spans="103:103">
      <c r="CY915" s="28"/>
    </row>
    <row r="916" spans="103:103">
      <c r="CY916" s="28"/>
    </row>
    <row r="917" spans="103:103">
      <c r="CY917" s="28"/>
    </row>
    <row r="918" spans="103:103">
      <c r="CY918" s="28"/>
    </row>
    <row r="919" spans="103:103">
      <c r="CY919" s="28"/>
    </row>
    <row r="920" spans="103:103">
      <c r="CY920" s="28"/>
    </row>
    <row r="921" spans="103:103">
      <c r="CY921" s="28"/>
    </row>
    <row r="922" spans="103:103">
      <c r="CY922" s="28"/>
    </row>
    <row r="923" spans="103:103">
      <c r="CY923" s="28"/>
    </row>
    <row r="924" spans="103:103">
      <c r="CY924" s="28"/>
    </row>
    <row r="925" spans="103:103">
      <c r="CY925" s="28"/>
    </row>
    <row r="926" spans="103:103">
      <c r="CY926" s="28"/>
    </row>
    <row r="927" spans="103:103">
      <c r="CY927" s="28"/>
    </row>
    <row r="928" spans="103:103">
      <c r="CY928" s="28"/>
    </row>
    <row r="929" spans="103:103">
      <c r="CY929" s="28"/>
    </row>
    <row r="930" spans="103:103">
      <c r="CY930" s="28"/>
    </row>
    <row r="931" spans="103:103">
      <c r="CY931" s="28"/>
    </row>
    <row r="932" spans="103:103">
      <c r="CY932" s="28"/>
    </row>
    <row r="933" spans="103:103">
      <c r="CY933" s="28"/>
    </row>
    <row r="934" spans="103:103">
      <c r="CY934" s="28"/>
    </row>
    <row r="935" spans="103:103">
      <c r="CY935" s="28"/>
    </row>
    <row r="936" spans="103:103">
      <c r="CY936" s="28"/>
    </row>
    <row r="937" spans="103:103">
      <c r="CY937" s="28"/>
    </row>
    <row r="938" spans="103:103">
      <c r="CY938" s="28"/>
    </row>
    <row r="939" spans="103:103">
      <c r="CY939" s="28"/>
    </row>
    <row r="940" spans="103:103">
      <c r="CY940" s="28"/>
    </row>
    <row r="941" spans="103:103">
      <c r="CY941" s="28"/>
    </row>
    <row r="942" spans="103:103">
      <c r="CY942" s="28"/>
    </row>
    <row r="943" spans="103:103">
      <c r="CY943" s="28"/>
    </row>
    <row r="944" spans="103:103">
      <c r="CY944" s="28"/>
    </row>
    <row r="945" spans="103:103">
      <c r="CY945" s="28"/>
    </row>
    <row r="946" spans="103:103">
      <c r="CY946" s="28"/>
    </row>
    <row r="947" spans="103:103">
      <c r="CY947" s="28"/>
    </row>
    <row r="948" spans="103:103">
      <c r="CY948" s="28"/>
    </row>
    <row r="949" spans="103:103">
      <c r="CY949" s="28"/>
    </row>
    <row r="950" spans="103:103">
      <c r="CY950" s="28"/>
    </row>
    <row r="951" spans="103:103">
      <c r="CY951" s="28"/>
    </row>
    <row r="952" spans="103:103">
      <c r="CY952" s="28"/>
    </row>
    <row r="953" spans="103:103">
      <c r="CY953" s="28"/>
    </row>
    <row r="954" spans="103:103">
      <c r="CY954" s="28"/>
    </row>
    <row r="955" spans="103:103">
      <c r="CY955" s="28"/>
    </row>
    <row r="956" spans="103:103">
      <c r="CY956" s="28"/>
    </row>
    <row r="957" spans="103:103">
      <c r="CY957" s="28"/>
    </row>
    <row r="958" spans="103:103">
      <c r="CY958" s="28"/>
    </row>
    <row r="959" spans="103:103">
      <c r="CY959" s="28"/>
    </row>
    <row r="960" spans="103:103">
      <c r="CY960" s="28"/>
    </row>
    <row r="961" spans="103:103">
      <c r="CY961" s="28"/>
    </row>
    <row r="962" spans="103:103">
      <c r="CY962" s="28"/>
    </row>
    <row r="963" spans="103:103">
      <c r="CY963" s="28"/>
    </row>
    <row r="964" spans="103:103">
      <c r="CY964" s="28"/>
    </row>
    <row r="965" spans="103:103">
      <c r="CY965" s="28"/>
    </row>
    <row r="966" spans="103:103">
      <c r="CY966" s="28"/>
    </row>
    <row r="967" spans="103:103">
      <c r="CY967" s="28"/>
    </row>
    <row r="968" spans="103:103">
      <c r="CY968" s="28"/>
    </row>
    <row r="969" spans="103:103">
      <c r="CY969" s="28"/>
    </row>
    <row r="970" spans="103:103">
      <c r="CY970" s="28"/>
    </row>
    <row r="971" spans="103:103">
      <c r="CY971" s="28"/>
    </row>
    <row r="972" spans="103:103">
      <c r="CY972" s="28"/>
    </row>
    <row r="973" spans="103:103">
      <c r="CY973" s="28"/>
    </row>
    <row r="974" spans="103:103">
      <c r="CY974" s="28"/>
    </row>
    <row r="975" spans="103:103">
      <c r="CY975" s="28"/>
    </row>
    <row r="976" spans="103:103">
      <c r="CY976" s="28"/>
    </row>
    <row r="977" spans="103:103">
      <c r="CY977" s="28"/>
    </row>
    <row r="978" spans="103:103">
      <c r="CY978" s="28"/>
    </row>
    <row r="979" spans="103:103">
      <c r="CY979" s="28"/>
    </row>
    <row r="980" spans="103:103">
      <c r="CY980" s="28"/>
    </row>
    <row r="981" spans="103:103">
      <c r="CY981" s="28"/>
    </row>
    <row r="982" spans="103:103">
      <c r="CY982" s="28"/>
    </row>
    <row r="983" spans="103:103">
      <c r="CY983" s="28"/>
    </row>
    <row r="984" spans="103:103">
      <c r="CY984" s="28"/>
    </row>
    <row r="985" spans="103:103">
      <c r="CY985" s="28"/>
    </row>
    <row r="986" spans="103:103">
      <c r="CY986" s="28"/>
    </row>
    <row r="987" spans="103:103">
      <c r="CY987" s="28"/>
    </row>
    <row r="988" spans="103:103">
      <c r="CY988" s="28"/>
    </row>
    <row r="989" spans="103:103">
      <c r="CY989" s="28"/>
    </row>
    <row r="990" spans="103:103">
      <c r="CY990" s="28"/>
    </row>
    <row r="991" spans="103:103">
      <c r="CY991" s="28"/>
    </row>
    <row r="992" spans="103:103">
      <c r="CY992" s="28"/>
    </row>
    <row r="993" spans="103:103">
      <c r="CY993" s="28"/>
    </row>
    <row r="994" spans="103:103">
      <c r="CY994" s="28"/>
    </row>
    <row r="995" spans="103:103">
      <c r="CY995" s="28"/>
    </row>
    <row r="996" spans="103:103">
      <c r="CY996" s="28"/>
    </row>
    <row r="997" spans="103:103">
      <c r="CY997" s="28"/>
    </row>
    <row r="998" spans="103:103">
      <c r="CY998" s="28"/>
    </row>
    <row r="999" spans="103:103">
      <c r="CY999" s="28"/>
    </row>
    <row r="1000" spans="103:103">
      <c r="CY1000" s="28"/>
    </row>
    <row r="1001" spans="103:103">
      <c r="CY1001" s="28"/>
    </row>
    <row r="1002" spans="103:103">
      <c r="CY1002" s="28"/>
    </row>
    <row r="1003" spans="103:103">
      <c r="CY1003" s="28"/>
    </row>
    <row r="1004" spans="103:103">
      <c r="CY1004" s="28"/>
    </row>
    <row r="1005" spans="103:103">
      <c r="CY1005" s="28"/>
    </row>
    <row r="1006" spans="103:103">
      <c r="CY1006" s="28"/>
    </row>
    <row r="1007" spans="103:103">
      <c r="CY1007" s="28"/>
    </row>
    <row r="1008" spans="103:103">
      <c r="CY1008" s="28"/>
    </row>
    <row r="1009" spans="103:103">
      <c r="CY1009" s="28"/>
    </row>
    <row r="1010" spans="103:103">
      <c r="CY1010" s="28"/>
    </row>
    <row r="1011" spans="103:103">
      <c r="CY1011" s="28"/>
    </row>
    <row r="1012" spans="103:103">
      <c r="CY1012" s="28"/>
    </row>
    <row r="1013" spans="103:103">
      <c r="CY1013" s="28"/>
    </row>
    <row r="1014" spans="103:103">
      <c r="CY1014" s="28"/>
    </row>
    <row r="1015" spans="103:103">
      <c r="CY1015" s="28"/>
    </row>
    <row r="1016" spans="103:103">
      <c r="CY1016" s="28"/>
    </row>
    <row r="1017" spans="103:103">
      <c r="CY1017" s="28"/>
    </row>
    <row r="1018" spans="103:103">
      <c r="CY1018" s="28"/>
    </row>
    <row r="1019" spans="103:103">
      <c r="CY1019" s="28"/>
    </row>
    <row r="1020" spans="103:103">
      <c r="CY1020" s="28"/>
    </row>
    <row r="1021" spans="103:103">
      <c r="CY1021" s="28"/>
    </row>
    <row r="1022" spans="103:103">
      <c r="CY1022" s="28"/>
    </row>
    <row r="1023" spans="103:103">
      <c r="CY1023" s="28"/>
    </row>
    <row r="1024" spans="103:103">
      <c r="CY1024" s="28"/>
    </row>
    <row r="1025" spans="103:103">
      <c r="CY1025" s="28"/>
    </row>
    <row r="1026" spans="103:103">
      <c r="CY1026" s="28"/>
    </row>
    <row r="1027" spans="103:103">
      <c r="CY1027" s="28"/>
    </row>
    <row r="1028" spans="103:103">
      <c r="CY1028" s="28"/>
    </row>
    <row r="1029" spans="103:103">
      <c r="CY1029" s="28"/>
    </row>
    <row r="1030" spans="103:103">
      <c r="CY1030" s="28"/>
    </row>
    <row r="1031" spans="103:103">
      <c r="CY1031" s="28"/>
    </row>
    <row r="1032" spans="103:103">
      <c r="CY1032" s="28"/>
    </row>
    <row r="1033" spans="103:103">
      <c r="CY1033" s="28"/>
    </row>
    <row r="1034" spans="103:103">
      <c r="CY1034" s="28"/>
    </row>
    <row r="1035" spans="103:103">
      <c r="CY1035" s="28"/>
    </row>
    <row r="1036" spans="103:103">
      <c r="CY1036" s="28"/>
    </row>
    <row r="1037" spans="103:103">
      <c r="CY1037" s="28"/>
    </row>
    <row r="1038" spans="103:103">
      <c r="CY1038" s="28"/>
    </row>
    <row r="1039" spans="103:103">
      <c r="CY1039" s="28"/>
    </row>
    <row r="1040" spans="103:103">
      <c r="CY1040" s="28"/>
    </row>
    <row r="1041" spans="103:103">
      <c r="CY1041" s="28"/>
    </row>
    <row r="1042" spans="103:103">
      <c r="CY1042" s="28"/>
    </row>
    <row r="1043" spans="103:103">
      <c r="CY1043" s="28"/>
    </row>
    <row r="1044" spans="103:103">
      <c r="CY1044" s="28"/>
    </row>
    <row r="1045" spans="103:103">
      <c r="CY1045" s="28"/>
    </row>
    <row r="1046" spans="103:103">
      <c r="CY1046" s="28"/>
    </row>
    <row r="1047" spans="103:103">
      <c r="CY1047" s="28"/>
    </row>
    <row r="1048" spans="103:103">
      <c r="CY1048" s="28"/>
    </row>
    <row r="1049" spans="103:103">
      <c r="CY1049" s="28"/>
    </row>
    <row r="1050" spans="103:103">
      <c r="CY1050" s="28"/>
    </row>
    <row r="1051" spans="103:103">
      <c r="CY1051" s="28"/>
    </row>
    <row r="1052" spans="103:103">
      <c r="CY1052" s="28"/>
    </row>
    <row r="1053" spans="103:103">
      <c r="CY1053" s="28"/>
    </row>
    <row r="1054" spans="103:103">
      <c r="CY1054" s="28"/>
    </row>
    <row r="1055" spans="103:103">
      <c r="CY1055" s="28"/>
    </row>
    <row r="1056" spans="103:103">
      <c r="CY1056" s="28"/>
    </row>
    <row r="1057" spans="103:103">
      <c r="CY1057" s="28"/>
    </row>
    <row r="1058" spans="103:103">
      <c r="CY1058" s="28"/>
    </row>
    <row r="1059" spans="103:103">
      <c r="CY1059" s="28"/>
    </row>
    <row r="1060" spans="103:103">
      <c r="CY1060" s="28"/>
    </row>
    <row r="1061" spans="103:103">
      <c r="CY1061" s="28"/>
    </row>
    <row r="1062" spans="103:103">
      <c r="CY1062" s="28"/>
    </row>
    <row r="1063" spans="103:103">
      <c r="CY1063" s="28"/>
    </row>
    <row r="1064" spans="103:103">
      <c r="CY1064" s="28"/>
    </row>
    <row r="1065" spans="103:103">
      <c r="CY1065" s="28"/>
    </row>
    <row r="1066" spans="103:103">
      <c r="CY1066" s="28"/>
    </row>
    <row r="1067" spans="103:103">
      <c r="CY1067" s="28"/>
    </row>
    <row r="1068" spans="103:103">
      <c r="CY1068" s="28"/>
    </row>
    <row r="1069" spans="103:103">
      <c r="CY1069" s="28"/>
    </row>
    <row r="1070" spans="103:103">
      <c r="CY1070" s="28"/>
    </row>
    <row r="1071" spans="103:103">
      <c r="CY1071" s="28"/>
    </row>
    <row r="1072" spans="103:103">
      <c r="CY1072" s="28"/>
    </row>
    <row r="1073" spans="103:103">
      <c r="CY1073" s="28"/>
    </row>
    <row r="1074" spans="103:103">
      <c r="CY1074" s="28"/>
    </row>
    <row r="1075" spans="103:103">
      <c r="CY1075" s="28"/>
    </row>
    <row r="1076" spans="103:103">
      <c r="CY1076" s="28"/>
    </row>
    <row r="1077" spans="103:103">
      <c r="CY1077" s="28"/>
    </row>
    <row r="1078" spans="103:103">
      <c r="CY1078" s="28"/>
    </row>
    <row r="1079" spans="103:103">
      <c r="CY1079" s="28"/>
    </row>
    <row r="1080" spans="103:103">
      <c r="CY1080" s="28"/>
    </row>
    <row r="1081" spans="103:103">
      <c r="CY1081" s="28"/>
    </row>
    <row r="1082" spans="103:103">
      <c r="CY1082" s="28"/>
    </row>
    <row r="1083" spans="103:103">
      <c r="CY1083" s="28"/>
    </row>
    <row r="1084" spans="103:103">
      <c r="CY1084" s="28"/>
    </row>
    <row r="1085" spans="103:103">
      <c r="CY1085" s="28"/>
    </row>
    <row r="1086" spans="103:103">
      <c r="CY1086" s="28"/>
    </row>
    <row r="1087" spans="103:103">
      <c r="CY1087" s="28"/>
    </row>
    <row r="1088" spans="103:103">
      <c r="CY1088" s="28"/>
    </row>
    <row r="1089" spans="103:103">
      <c r="CY1089" s="28"/>
    </row>
    <row r="1090" spans="103:103">
      <c r="CY1090" s="28"/>
    </row>
    <row r="1091" spans="103:103">
      <c r="CY1091" s="28"/>
    </row>
    <row r="1092" spans="103:103">
      <c r="CY1092" s="28"/>
    </row>
    <row r="1093" spans="103:103">
      <c r="CY1093" s="28"/>
    </row>
    <row r="1094" spans="103:103">
      <c r="CY1094" s="28"/>
    </row>
    <row r="1095" spans="103:103">
      <c r="CY1095" s="28"/>
    </row>
    <row r="1096" spans="103:103">
      <c r="CY1096" s="28"/>
    </row>
    <row r="1097" spans="103:103">
      <c r="CY1097" s="28"/>
    </row>
    <row r="1098" spans="103:103">
      <c r="CY1098" s="28"/>
    </row>
    <row r="1099" spans="103:103">
      <c r="CY1099" s="28"/>
    </row>
    <row r="1100" spans="103:103">
      <c r="CY1100" s="28"/>
    </row>
    <row r="1101" spans="103:103">
      <c r="CY1101" s="28"/>
    </row>
    <row r="1102" spans="103:103">
      <c r="CY1102" s="28"/>
    </row>
    <row r="1103" spans="103:103">
      <c r="CY1103" s="28"/>
    </row>
    <row r="1104" spans="103:103">
      <c r="CY1104" s="28"/>
    </row>
    <row r="1105" spans="103:103">
      <c r="CY1105" s="28"/>
    </row>
    <row r="1106" spans="103:103">
      <c r="CY1106" s="28"/>
    </row>
    <row r="1107" spans="103:103">
      <c r="CY1107" s="28"/>
    </row>
    <row r="1108" spans="103:103">
      <c r="CY1108" s="28"/>
    </row>
    <row r="1109" spans="103:103">
      <c r="CY1109" s="28"/>
    </row>
    <row r="1110" spans="103:103">
      <c r="CY1110" s="28"/>
    </row>
    <row r="1111" spans="103:103">
      <c r="CY1111" s="28"/>
    </row>
    <row r="1112" spans="103:103">
      <c r="CY1112" s="28"/>
    </row>
    <row r="1113" spans="103:103">
      <c r="CY1113" s="28"/>
    </row>
    <row r="1114" spans="103:103">
      <c r="CY1114" s="28"/>
    </row>
    <row r="1115" spans="103:103">
      <c r="CY1115" s="28"/>
    </row>
    <row r="1116" spans="103:103">
      <c r="CY1116" s="28"/>
    </row>
    <row r="1117" spans="103:103">
      <c r="CY1117" s="28"/>
    </row>
    <row r="1118" spans="103:103">
      <c r="CY1118" s="28"/>
    </row>
    <row r="1119" spans="103:103">
      <c r="CY1119" s="28"/>
    </row>
    <row r="1120" spans="103:103">
      <c r="CY1120" s="28"/>
    </row>
    <row r="1121" spans="103:103">
      <c r="CY1121" s="28"/>
    </row>
    <row r="1122" spans="103:103">
      <c r="CY1122" s="28"/>
    </row>
    <row r="1123" spans="103:103">
      <c r="CY1123" s="28"/>
    </row>
    <row r="1124" spans="103:103">
      <c r="CY1124" s="28"/>
    </row>
    <row r="1125" spans="103:103">
      <c r="CY1125" s="28"/>
    </row>
    <row r="1126" spans="103:103">
      <c r="CY1126" s="28"/>
    </row>
    <row r="1127" spans="103:103">
      <c r="CY1127" s="28"/>
    </row>
    <row r="1128" spans="103:103">
      <c r="CY1128" s="28"/>
    </row>
    <row r="1129" spans="103:103">
      <c r="CY1129" s="28"/>
    </row>
    <row r="1130" spans="103:103">
      <c r="CY1130" s="28"/>
    </row>
    <row r="1131" spans="103:103">
      <c r="CY1131" s="28"/>
    </row>
    <row r="1132" spans="103:103">
      <c r="CY1132" s="28"/>
    </row>
    <row r="1133" spans="103:103">
      <c r="CY1133" s="28"/>
    </row>
    <row r="1134" spans="103:103">
      <c r="CY1134" s="28"/>
    </row>
    <row r="1135" spans="103:103">
      <c r="CY1135" s="28"/>
    </row>
    <row r="1136" spans="103:103">
      <c r="CY1136" s="28"/>
    </row>
    <row r="1137" spans="103:103">
      <c r="CY1137" s="28"/>
    </row>
    <row r="1138" spans="103:103">
      <c r="CY1138" s="28"/>
    </row>
    <row r="1139" spans="103:103">
      <c r="CY1139" s="28"/>
    </row>
    <row r="1140" spans="103:103">
      <c r="CY1140" s="28"/>
    </row>
    <row r="1141" spans="103:103">
      <c r="CY1141" s="28"/>
    </row>
    <row r="1142" spans="103:103">
      <c r="CY1142" s="28"/>
    </row>
    <row r="1143" spans="103:103">
      <c r="CY1143" s="28"/>
    </row>
    <row r="1144" spans="103:103">
      <c r="CY1144" s="28"/>
    </row>
    <row r="1145" spans="103:103">
      <c r="CY1145" s="28"/>
    </row>
    <row r="1146" spans="103:103">
      <c r="CY1146" s="28"/>
    </row>
    <row r="1147" spans="103:103">
      <c r="CY1147" s="28"/>
    </row>
    <row r="1148" spans="103:103">
      <c r="CY1148" s="28"/>
    </row>
    <row r="1149" spans="103:103">
      <c r="CY1149" s="28"/>
    </row>
    <row r="1150" spans="103:103">
      <c r="CY1150" s="28"/>
    </row>
    <row r="1151" spans="103:103">
      <c r="CY1151" s="28"/>
    </row>
    <row r="1152" spans="103:103">
      <c r="CY1152" s="28"/>
    </row>
    <row r="1153" spans="103:103">
      <c r="CY1153" s="28"/>
    </row>
    <row r="1154" spans="103:103">
      <c r="CY1154" s="28"/>
    </row>
    <row r="1155" spans="103:103">
      <c r="CY1155" s="28"/>
    </row>
    <row r="1156" spans="103:103">
      <c r="CY1156" s="28"/>
    </row>
    <row r="1157" spans="103:103">
      <c r="CY1157" s="28"/>
    </row>
    <row r="1158" spans="103:103">
      <c r="CY1158" s="28"/>
    </row>
    <row r="1159" spans="103:103">
      <c r="CY1159" s="28"/>
    </row>
    <row r="1160" spans="103:103">
      <c r="CY1160" s="28"/>
    </row>
    <row r="1161" spans="103:103">
      <c r="CY1161" s="28"/>
    </row>
    <row r="1162" spans="103:103">
      <c r="CY1162" s="28"/>
    </row>
    <row r="1163" spans="103:103">
      <c r="CY1163" s="28"/>
    </row>
    <row r="1164" spans="103:103">
      <c r="CY1164" s="28"/>
    </row>
    <row r="1165" spans="103:103">
      <c r="CY1165" s="28"/>
    </row>
    <row r="1166" spans="103:103">
      <c r="CY1166" s="28"/>
    </row>
    <row r="1167" spans="103:103">
      <c r="CY1167" s="28"/>
    </row>
    <row r="1168" spans="103:103">
      <c r="CY1168" s="28"/>
    </row>
    <row r="1169" spans="103:103">
      <c r="CY1169" s="28"/>
    </row>
    <row r="1170" spans="103:103">
      <c r="CY1170" s="28"/>
    </row>
    <row r="1171" spans="103:103">
      <c r="CY1171" s="28"/>
    </row>
    <row r="1172" spans="103:103">
      <c r="CY1172" s="28"/>
    </row>
    <row r="1173" spans="103:103">
      <c r="CY1173" s="28"/>
    </row>
    <row r="1174" spans="103:103">
      <c r="CY1174" s="28"/>
    </row>
    <row r="1175" spans="103:103">
      <c r="CY1175" s="28"/>
    </row>
    <row r="1176" spans="103:103">
      <c r="CY1176" s="28"/>
    </row>
    <row r="1177" spans="103:103">
      <c r="CY1177" s="28"/>
    </row>
    <row r="1178" spans="103:103">
      <c r="CY1178" s="28"/>
    </row>
    <row r="1179" spans="103:103">
      <c r="CY1179" s="28"/>
    </row>
    <row r="1180" spans="103:103">
      <c r="CY1180" s="28"/>
    </row>
    <row r="1181" spans="103:103">
      <c r="CY1181" s="28"/>
    </row>
    <row r="1182" spans="103:103">
      <c r="CY1182" s="28"/>
    </row>
    <row r="1183" spans="103:103">
      <c r="CY1183" s="28"/>
    </row>
    <row r="1184" spans="103:103">
      <c r="CY1184" s="28"/>
    </row>
    <row r="1185" spans="103:103">
      <c r="CY1185" s="28"/>
    </row>
    <row r="1186" spans="103:103">
      <c r="CY1186" s="28"/>
    </row>
    <row r="1187" spans="103:103">
      <c r="CY1187" s="28"/>
    </row>
    <row r="1188" spans="103:103">
      <c r="CY1188" s="28"/>
    </row>
    <row r="1189" spans="103:103">
      <c r="CY1189" s="28"/>
    </row>
    <row r="1190" spans="103:103">
      <c r="CY1190" s="28"/>
    </row>
    <row r="1191" spans="103:103">
      <c r="CY1191" s="28"/>
    </row>
    <row r="1192" spans="103:103">
      <c r="CY1192" s="28"/>
    </row>
    <row r="1193" spans="103:103">
      <c r="CY1193" s="28"/>
    </row>
    <row r="1194" spans="103:103">
      <c r="CY1194" s="28"/>
    </row>
    <row r="1195" spans="103:103">
      <c r="CY1195" s="28"/>
    </row>
    <row r="1196" spans="103:103">
      <c r="CY1196" s="28"/>
    </row>
    <row r="1197" spans="103:103">
      <c r="CY1197" s="28"/>
    </row>
    <row r="1198" spans="103:103">
      <c r="CY1198" s="28"/>
    </row>
    <row r="1199" spans="103:103">
      <c r="CY1199" s="28"/>
    </row>
    <row r="1200" spans="103:103">
      <c r="CY1200" s="28"/>
    </row>
    <row r="1201" spans="103:103">
      <c r="CY1201" s="28"/>
    </row>
    <row r="1202" spans="103:103">
      <c r="CY1202" s="28"/>
    </row>
    <row r="1203" spans="103:103">
      <c r="CY1203" s="28"/>
    </row>
    <row r="1204" spans="103:103">
      <c r="CY1204" s="28"/>
    </row>
    <row r="1205" spans="103:103">
      <c r="CY1205" s="28"/>
    </row>
    <row r="1206" spans="103:103">
      <c r="CY1206" s="28"/>
    </row>
    <row r="1207" spans="103:103">
      <c r="CY1207" s="28"/>
    </row>
    <row r="1208" spans="103:103">
      <c r="CY1208" s="28"/>
    </row>
    <row r="1209" spans="103:103">
      <c r="CY1209" s="28"/>
    </row>
    <row r="1210" spans="103:103">
      <c r="CY1210" s="28"/>
    </row>
    <row r="1211" spans="103:103">
      <c r="CY1211" s="28"/>
    </row>
    <row r="1212" spans="103:103">
      <c r="CY1212" s="28"/>
    </row>
    <row r="1213" spans="103:103">
      <c r="CY1213" s="28"/>
    </row>
    <row r="1214" spans="103:103">
      <c r="CY1214" s="28"/>
    </row>
    <row r="1215" spans="103:103">
      <c r="CY1215" s="28"/>
    </row>
    <row r="1216" spans="103:103">
      <c r="CY1216" s="28"/>
    </row>
    <row r="1217" spans="103:103">
      <c r="CY1217" s="28"/>
    </row>
    <row r="1218" spans="103:103">
      <c r="CY1218" s="28"/>
    </row>
    <row r="1219" spans="103:103">
      <c r="CY1219" s="28"/>
    </row>
    <row r="1220" spans="103:103">
      <c r="CY1220" s="28"/>
    </row>
    <row r="1221" spans="103:103">
      <c r="CY1221" s="28"/>
    </row>
    <row r="1222" spans="103:103">
      <c r="CY1222" s="28"/>
    </row>
    <row r="1223" spans="103:103">
      <c r="CY1223" s="28"/>
    </row>
    <row r="1224" spans="103:103">
      <c r="CY1224" s="28"/>
    </row>
    <row r="1225" spans="103:103">
      <c r="CY1225" s="28"/>
    </row>
    <row r="1226" spans="103:103">
      <c r="CY1226" s="28"/>
    </row>
    <row r="1227" spans="103:103">
      <c r="CY1227" s="28"/>
    </row>
    <row r="1228" spans="103:103">
      <c r="CY1228" s="28"/>
    </row>
    <row r="1229" spans="103:103">
      <c r="CY1229" s="28"/>
    </row>
    <row r="1230" spans="103:103">
      <c r="CY1230" s="28"/>
    </row>
    <row r="1231" spans="103:103">
      <c r="CY1231" s="28"/>
    </row>
    <row r="1232" spans="103:103">
      <c r="CY1232" s="28"/>
    </row>
    <row r="1233" spans="103:103">
      <c r="CY1233" s="28"/>
    </row>
    <row r="1234" spans="103:103">
      <c r="CY1234" s="28"/>
    </row>
    <row r="1235" spans="103:103">
      <c r="CY1235" s="28"/>
    </row>
    <row r="1236" spans="103:103">
      <c r="CY1236" s="28"/>
    </row>
    <row r="1237" spans="103:103">
      <c r="CY1237" s="28"/>
    </row>
    <row r="1238" spans="103:103">
      <c r="CY1238" s="28"/>
    </row>
    <row r="1239" spans="103:103">
      <c r="CY1239" s="28"/>
    </row>
    <row r="1240" spans="103:103">
      <c r="CY1240" s="28"/>
    </row>
    <row r="1241" spans="103:103">
      <c r="CY1241" s="28"/>
    </row>
    <row r="1242" spans="103:103">
      <c r="CY1242" s="28"/>
    </row>
    <row r="1243" spans="103:103">
      <c r="CY1243" s="28"/>
    </row>
    <row r="1244" spans="103:103">
      <c r="CY1244" s="28"/>
    </row>
    <row r="1245" spans="103:103">
      <c r="CY1245" s="28"/>
    </row>
    <row r="1246" spans="103:103">
      <c r="CY1246" s="28"/>
    </row>
    <row r="1247" spans="103:103">
      <c r="CY1247" s="28"/>
    </row>
    <row r="1248" spans="103:103">
      <c r="CY1248" s="28"/>
    </row>
    <row r="1249" spans="103:103">
      <c r="CY1249" s="28"/>
    </row>
    <row r="1250" spans="103:103">
      <c r="CY1250" s="28"/>
    </row>
    <row r="1251" spans="103:103">
      <c r="CY1251" s="28"/>
    </row>
    <row r="1252" spans="103:103">
      <c r="CY1252" s="28"/>
    </row>
    <row r="1253" spans="103:103">
      <c r="CY1253" s="28"/>
    </row>
    <row r="1254" spans="103:103">
      <c r="CY1254" s="28"/>
    </row>
    <row r="1255" spans="103:103">
      <c r="CY1255" s="28"/>
    </row>
    <row r="1256" spans="103:103">
      <c r="CY1256" s="28"/>
    </row>
    <row r="1257" spans="103:103">
      <c r="CY1257" s="28"/>
    </row>
    <row r="1258" spans="103:103">
      <c r="CY1258" s="28"/>
    </row>
    <row r="1259" spans="103:103">
      <c r="CY1259" s="28"/>
    </row>
    <row r="1260" spans="103:103">
      <c r="CY1260" s="28"/>
    </row>
    <row r="1261" spans="103:103">
      <c r="CY1261" s="28"/>
    </row>
    <row r="1262" spans="103:103">
      <c r="CY1262" s="28"/>
    </row>
    <row r="1263" spans="103:103">
      <c r="CY1263" s="28"/>
    </row>
    <row r="1264" spans="103:103">
      <c r="CY1264" s="28"/>
    </row>
    <row r="1265" spans="103:103">
      <c r="CY1265" s="28"/>
    </row>
    <row r="1266" spans="103:103">
      <c r="CY1266" s="28"/>
    </row>
    <row r="1267" spans="103:103">
      <c r="CY1267" s="28"/>
    </row>
    <row r="1268" spans="103:103">
      <c r="CY1268" s="28"/>
    </row>
    <row r="1269" spans="103:103">
      <c r="CY1269" s="28"/>
    </row>
    <row r="1270" spans="103:103">
      <c r="CY1270" s="28"/>
    </row>
    <row r="1271" spans="103:103">
      <c r="CY1271" s="28"/>
    </row>
    <row r="1272" spans="103:103">
      <c r="CY1272" s="28"/>
    </row>
    <row r="1273" spans="103:103">
      <c r="CY1273" s="28"/>
    </row>
    <row r="1274" spans="103:103">
      <c r="CY1274" s="28"/>
    </row>
    <row r="1275" spans="103:103">
      <c r="CY1275" s="28"/>
    </row>
    <row r="1276" spans="103:103">
      <c r="CY1276" s="28"/>
    </row>
    <row r="1277" spans="103:103">
      <c r="CY1277" s="28"/>
    </row>
    <row r="1278" spans="103:103">
      <c r="CY1278" s="28"/>
    </row>
    <row r="1279" spans="103:103">
      <c r="CY1279" s="28"/>
    </row>
    <row r="1280" spans="103:103">
      <c r="CY1280" s="28"/>
    </row>
    <row r="1281" spans="103:103">
      <c r="CY1281" s="28"/>
    </row>
    <row r="1282" spans="103:103">
      <c r="CY1282" s="28"/>
    </row>
    <row r="1283" spans="103:103">
      <c r="CY1283" s="28"/>
    </row>
    <row r="1284" spans="103:103">
      <c r="CY1284" s="28"/>
    </row>
    <row r="1285" spans="103:103">
      <c r="CY1285" s="28"/>
    </row>
    <row r="1286" spans="103:103">
      <c r="CY1286" s="28"/>
    </row>
    <row r="1287" spans="103:103">
      <c r="CY1287" s="28"/>
    </row>
    <row r="1288" spans="103:103">
      <c r="CY1288" s="28"/>
    </row>
    <row r="1289" spans="103:103">
      <c r="CY1289" s="28"/>
    </row>
    <row r="1290" spans="103:103">
      <c r="CY1290" s="28"/>
    </row>
    <row r="1291" spans="103:103">
      <c r="CY1291" s="28"/>
    </row>
    <row r="1292" spans="103:103">
      <c r="CY1292" s="28"/>
    </row>
    <row r="1293" spans="103:103">
      <c r="CY1293" s="28"/>
    </row>
    <row r="1294" spans="103:103">
      <c r="CY1294" s="28"/>
    </row>
    <row r="1295" spans="103:103">
      <c r="CY1295" s="28"/>
    </row>
    <row r="1296" spans="103:103">
      <c r="CY1296" s="28"/>
    </row>
    <row r="1297" spans="103:103">
      <c r="CY1297" s="28"/>
    </row>
    <row r="1298" spans="103:103">
      <c r="CY1298" s="28"/>
    </row>
    <row r="1299" spans="103:103">
      <c r="CY1299" s="28"/>
    </row>
    <row r="1300" spans="103:103">
      <c r="CY1300" s="28"/>
    </row>
    <row r="1301" spans="103:103">
      <c r="CY1301" s="28"/>
    </row>
    <row r="1302" spans="103:103">
      <c r="CY1302" s="28"/>
    </row>
    <row r="1303" spans="103:103">
      <c r="CY1303" s="28"/>
    </row>
    <row r="1304" spans="103:103">
      <c r="CY1304" s="28"/>
    </row>
    <row r="1305" spans="103:103">
      <c r="CY1305" s="28"/>
    </row>
    <row r="1306" spans="103:103">
      <c r="CY1306" s="28"/>
    </row>
    <row r="1307" spans="103:103">
      <c r="CY1307" s="28"/>
    </row>
    <row r="1308" spans="103:103">
      <c r="CY1308" s="28"/>
    </row>
    <row r="1309" spans="103:103">
      <c r="CY1309" s="28"/>
    </row>
    <row r="1310" spans="103:103">
      <c r="CY1310" s="28"/>
    </row>
    <row r="1311" spans="103:103">
      <c r="CY1311" s="28"/>
    </row>
    <row r="1312" spans="103:103">
      <c r="CY1312" s="28"/>
    </row>
    <row r="1313" spans="103:103">
      <c r="CY1313" s="28"/>
    </row>
    <row r="1314" spans="103:103">
      <c r="CY1314" s="28"/>
    </row>
    <row r="1315" spans="103:103">
      <c r="CY1315" s="28"/>
    </row>
    <row r="1316" spans="103:103">
      <c r="CY1316" s="28"/>
    </row>
    <row r="1317" spans="103:103">
      <c r="CY1317" s="28"/>
    </row>
    <row r="1318" spans="103:103">
      <c r="CY1318" s="28"/>
    </row>
    <row r="1319" spans="103:103">
      <c r="CY1319" s="28"/>
    </row>
    <row r="1320" spans="103:103">
      <c r="CY1320" s="28"/>
    </row>
    <row r="1321" spans="103:103">
      <c r="CY1321" s="28"/>
    </row>
    <row r="1322" spans="103:103">
      <c r="CY1322" s="28"/>
    </row>
    <row r="1323" spans="103:103">
      <c r="CY1323" s="28"/>
    </row>
    <row r="1324" spans="103:103">
      <c r="CY1324" s="28"/>
    </row>
    <row r="1325" spans="103:103">
      <c r="CY1325" s="28"/>
    </row>
    <row r="1326" spans="103:103">
      <c r="CY1326" s="28"/>
    </row>
    <row r="1327" spans="103:103">
      <c r="CY1327" s="28"/>
    </row>
    <row r="1328" spans="103:103">
      <c r="CY1328" s="28"/>
    </row>
    <row r="1329" spans="103:103">
      <c r="CY1329" s="28"/>
    </row>
    <row r="1330" spans="103:103">
      <c r="CY1330" s="28"/>
    </row>
    <row r="1331" spans="103:103">
      <c r="CY1331" s="28"/>
    </row>
    <row r="1332" spans="103:103">
      <c r="CY1332" s="28"/>
    </row>
    <row r="1333" spans="103:103">
      <c r="CY1333" s="28"/>
    </row>
    <row r="1334" spans="103:103">
      <c r="CY1334" s="28"/>
    </row>
    <row r="1335" spans="103:103">
      <c r="CY1335" s="28"/>
    </row>
    <row r="1336" spans="103:103">
      <c r="CY1336" s="28"/>
    </row>
    <row r="1337" spans="103:103">
      <c r="CY1337" s="28"/>
    </row>
    <row r="1338" spans="103:103">
      <c r="CY1338" s="28"/>
    </row>
    <row r="1339" spans="103:103">
      <c r="CY1339" s="28"/>
    </row>
    <row r="1340" spans="103:103">
      <c r="CY1340" s="28"/>
    </row>
    <row r="1341" spans="103:103">
      <c r="CY1341" s="28"/>
    </row>
    <row r="1342" spans="103:103">
      <c r="CY1342" s="28"/>
    </row>
    <row r="1343" spans="103:103">
      <c r="CY1343" s="28"/>
    </row>
    <row r="1344" spans="103:103">
      <c r="CY1344" s="28"/>
    </row>
    <row r="1345" spans="103:103">
      <c r="CY1345" s="28"/>
    </row>
    <row r="1346" spans="103:103">
      <c r="CY1346" s="28"/>
    </row>
    <row r="1347" spans="103:103">
      <c r="CY1347" s="28"/>
    </row>
    <row r="1348" spans="103:103">
      <c r="CY1348" s="28"/>
    </row>
    <row r="1349" spans="103:103">
      <c r="CY1349" s="28"/>
    </row>
    <row r="1350" spans="103:103">
      <c r="CY1350" s="28"/>
    </row>
    <row r="1351" spans="103:103">
      <c r="CY1351" s="28"/>
    </row>
    <row r="1352" spans="103:103">
      <c r="CY1352" s="28"/>
    </row>
    <row r="1353" spans="103:103">
      <c r="CY1353" s="28"/>
    </row>
    <row r="1354" spans="103:103">
      <c r="CY1354" s="28"/>
    </row>
    <row r="1355" spans="103:103">
      <c r="CY1355" s="28"/>
    </row>
    <row r="1356" spans="103:103">
      <c r="CY1356" s="28"/>
    </row>
    <row r="1357" spans="103:103">
      <c r="CY1357" s="28"/>
    </row>
    <row r="1358" spans="103:103">
      <c r="CY1358" s="28"/>
    </row>
    <row r="1359" spans="103:103">
      <c r="CY1359" s="28"/>
    </row>
    <row r="1360" spans="103:103">
      <c r="CY1360" s="28"/>
    </row>
    <row r="1361" spans="103:103">
      <c r="CY1361" s="28"/>
    </row>
    <row r="1362" spans="103:103">
      <c r="CY1362" s="28"/>
    </row>
    <row r="1363" spans="103:103">
      <c r="CY1363" s="28"/>
    </row>
    <row r="1364" spans="103:103">
      <c r="CY1364" s="28"/>
    </row>
    <row r="1365" spans="103:103">
      <c r="CY1365" s="28"/>
    </row>
    <row r="1366" spans="103:103">
      <c r="CY1366" s="28"/>
    </row>
    <row r="1367" spans="103:103">
      <c r="CY1367" s="28"/>
    </row>
    <row r="1368" spans="103:103">
      <c r="CY1368" s="28"/>
    </row>
    <row r="1369" spans="103:103">
      <c r="CY1369" s="28"/>
    </row>
    <row r="1370" spans="103:103">
      <c r="CY1370" s="28"/>
    </row>
    <row r="1371" spans="103:103">
      <c r="CY1371" s="28"/>
    </row>
    <row r="1372" spans="103:103">
      <c r="CY1372" s="28"/>
    </row>
    <row r="1373" spans="103:103">
      <c r="CY1373" s="28"/>
    </row>
    <row r="1374" spans="103:103">
      <c r="CY1374" s="28"/>
    </row>
    <row r="1375" spans="103:103">
      <c r="CY1375" s="28"/>
    </row>
    <row r="1376" spans="103:103">
      <c r="CY1376" s="28"/>
    </row>
    <row r="1377" spans="103:103">
      <c r="CY1377" s="28"/>
    </row>
    <row r="1378" spans="103:103">
      <c r="CY1378" s="28"/>
    </row>
    <row r="1379" spans="103:103">
      <c r="CY1379" s="28"/>
    </row>
    <row r="1380" spans="103:103">
      <c r="CY1380" s="28"/>
    </row>
    <row r="1381" spans="103:103">
      <c r="CY1381" s="28"/>
    </row>
    <row r="1382" spans="103:103">
      <c r="CY1382" s="28"/>
    </row>
    <row r="1383" spans="103:103">
      <c r="CY1383" s="28"/>
    </row>
    <row r="1384" spans="103:103">
      <c r="CY1384" s="28"/>
    </row>
    <row r="1385" spans="103:103">
      <c r="CY1385" s="28"/>
    </row>
    <row r="1386" spans="103:103">
      <c r="CY1386" s="28"/>
    </row>
    <row r="1387" spans="103:103">
      <c r="CY1387" s="28"/>
    </row>
    <row r="1388" spans="103:103">
      <c r="CY1388" s="28"/>
    </row>
    <row r="1389" spans="103:103">
      <c r="CY1389" s="28"/>
    </row>
    <row r="1390" spans="103:103">
      <c r="CY1390" s="28"/>
    </row>
    <row r="1391" spans="103:103">
      <c r="CY1391" s="28"/>
    </row>
    <row r="1392" spans="103:103">
      <c r="CY1392" s="28"/>
    </row>
    <row r="1393" spans="103:103">
      <c r="CY1393" s="28"/>
    </row>
    <row r="1394" spans="103:103">
      <c r="CY1394" s="28"/>
    </row>
    <row r="1395" spans="103:103">
      <c r="CY1395" s="28"/>
    </row>
    <row r="1396" spans="103:103">
      <c r="CY1396" s="28"/>
    </row>
    <row r="1397" spans="103:103">
      <c r="CY1397" s="28"/>
    </row>
    <row r="1398" spans="103:103">
      <c r="CY1398" s="28"/>
    </row>
    <row r="1399" spans="103:103">
      <c r="CY1399" s="28"/>
    </row>
    <row r="1400" spans="103:103">
      <c r="CY1400" s="28"/>
    </row>
    <row r="1401" spans="103:103">
      <c r="CY1401" s="28"/>
    </row>
    <row r="1402" spans="103:103">
      <c r="CY1402" s="28"/>
    </row>
    <row r="1403" spans="103:103">
      <c r="CY1403" s="28"/>
    </row>
    <row r="1404" spans="103:103">
      <c r="CY1404" s="28"/>
    </row>
    <row r="1405" spans="103:103">
      <c r="CY1405" s="28"/>
    </row>
    <row r="1406" spans="103:103">
      <c r="CY1406" s="28"/>
    </row>
    <row r="1407" spans="103:103">
      <c r="CY1407" s="28"/>
    </row>
    <row r="1408" spans="103:103">
      <c r="CY1408" s="28"/>
    </row>
    <row r="1409" spans="103:103">
      <c r="CY1409" s="28"/>
    </row>
    <row r="1410" spans="103:103">
      <c r="CY1410" s="28"/>
    </row>
    <row r="1411" spans="103:103">
      <c r="CY1411" s="28"/>
    </row>
    <row r="1412" spans="103:103">
      <c r="CY1412" s="28"/>
    </row>
    <row r="1413" spans="103:103">
      <c r="CY1413" s="28"/>
    </row>
    <row r="1414" spans="103:103">
      <c r="CY1414" s="28"/>
    </row>
    <row r="1415" spans="103:103">
      <c r="CY1415" s="28"/>
    </row>
    <row r="1416" spans="103:103">
      <c r="CY1416" s="28"/>
    </row>
    <row r="1417" spans="103:103">
      <c r="CY1417" s="28"/>
    </row>
    <row r="1418" spans="103:103">
      <c r="CY1418" s="28"/>
    </row>
    <row r="1419" spans="103:103">
      <c r="CY1419" s="28"/>
    </row>
    <row r="1420" spans="103:103">
      <c r="CY1420" s="28"/>
    </row>
    <row r="1421" spans="103:103">
      <c r="CY1421" s="28"/>
    </row>
    <row r="1422" spans="103:103">
      <c r="CY1422" s="28"/>
    </row>
    <row r="1423" spans="103:103">
      <c r="CY1423" s="28"/>
    </row>
    <row r="1424" spans="103:103">
      <c r="CY1424" s="28"/>
    </row>
    <row r="1425" spans="103:103">
      <c r="CY1425" s="28"/>
    </row>
    <row r="1426" spans="103:103">
      <c r="CY1426" s="28"/>
    </row>
    <row r="1427" spans="103:103">
      <c r="CY1427" s="28"/>
    </row>
    <row r="1428" spans="103:103">
      <c r="CY1428" s="28"/>
    </row>
    <row r="1429" spans="103:103">
      <c r="CY1429" s="28"/>
    </row>
    <row r="1430" spans="103:103">
      <c r="CY1430" s="28"/>
    </row>
    <row r="1431" spans="103:103">
      <c r="CY1431" s="28"/>
    </row>
    <row r="1432" spans="103:103">
      <c r="CY1432" s="28"/>
    </row>
    <row r="1433" spans="103:103">
      <c r="CY1433" s="28"/>
    </row>
    <row r="1434" spans="103:103">
      <c r="CY1434" s="28"/>
    </row>
    <row r="1435" spans="103:103">
      <c r="CY1435" s="28"/>
    </row>
    <row r="1436" spans="103:103">
      <c r="CY1436" s="28"/>
    </row>
    <row r="1437" spans="103:103">
      <c r="CY1437" s="28"/>
    </row>
    <row r="1438" spans="103:103">
      <c r="CY1438" s="28"/>
    </row>
    <row r="1439" spans="103:103">
      <c r="CY1439" s="28"/>
    </row>
    <row r="1440" spans="103:103">
      <c r="CY1440" s="28"/>
    </row>
    <row r="1441" spans="103:103">
      <c r="CY1441" s="28"/>
    </row>
    <row r="1442" spans="103:103">
      <c r="CY1442" s="28"/>
    </row>
    <row r="1443" spans="103:103">
      <c r="CY1443" s="28"/>
    </row>
    <row r="1444" spans="103:103">
      <c r="CY1444" s="28"/>
    </row>
    <row r="1445" spans="103:103">
      <c r="CY1445" s="28"/>
    </row>
    <row r="1446" spans="103:103">
      <c r="CY1446" s="28"/>
    </row>
    <row r="1447" spans="103:103">
      <c r="CY1447" s="28"/>
    </row>
    <row r="1448" spans="103:103">
      <c r="CY1448" s="28"/>
    </row>
    <row r="1449" spans="103:103">
      <c r="CY1449" s="28"/>
    </row>
    <row r="1450" spans="103:103">
      <c r="CY1450" s="28"/>
    </row>
    <row r="1451" spans="103:103">
      <c r="CY1451" s="28"/>
    </row>
    <row r="1452" spans="103:103">
      <c r="CY1452" s="28"/>
    </row>
    <row r="1453" spans="103:103">
      <c r="CY1453" s="28"/>
    </row>
    <row r="1454" spans="103:103">
      <c r="CY1454" s="28"/>
    </row>
    <row r="1455" spans="103:103">
      <c r="CY1455" s="28"/>
    </row>
    <row r="1456" spans="103:103">
      <c r="CY1456" s="28"/>
    </row>
    <row r="1457" spans="103:103">
      <c r="CY1457" s="28"/>
    </row>
    <row r="1458" spans="103:103">
      <c r="CY1458" s="28"/>
    </row>
    <row r="1459" spans="103:103">
      <c r="CY1459" s="28"/>
    </row>
    <row r="1460" spans="103:103">
      <c r="CY1460" s="28"/>
    </row>
    <row r="1461" spans="103:103">
      <c r="CY1461" s="28"/>
    </row>
    <row r="1462" spans="103:103">
      <c r="CY1462" s="28"/>
    </row>
    <row r="1463" spans="103:103">
      <c r="CY1463" s="28"/>
    </row>
    <row r="1464" spans="103:103">
      <c r="CY1464" s="28"/>
    </row>
    <row r="1465" spans="103:103">
      <c r="CY1465" s="28"/>
    </row>
    <row r="1466" spans="103:103">
      <c r="CY1466" s="28"/>
    </row>
    <row r="1467" spans="103:103">
      <c r="CY1467" s="28"/>
    </row>
    <row r="1468" spans="103:103">
      <c r="CY1468" s="28"/>
    </row>
    <row r="1469" spans="103:103">
      <c r="CY1469" s="28"/>
    </row>
    <row r="1470" spans="103:103">
      <c r="CY1470" s="28"/>
    </row>
    <row r="1471" spans="103:103">
      <c r="CY1471" s="28"/>
    </row>
    <row r="1472" spans="103:103">
      <c r="CY1472" s="28"/>
    </row>
    <row r="1473" spans="103:103">
      <c r="CY1473" s="28"/>
    </row>
    <row r="1474" spans="103:103">
      <c r="CY1474" s="28"/>
    </row>
    <row r="1475" spans="103:103">
      <c r="CY1475" s="28"/>
    </row>
    <row r="1476" spans="103:103">
      <c r="CY1476" s="28"/>
    </row>
    <row r="1477" spans="103:103">
      <c r="CY1477" s="28"/>
    </row>
    <row r="1478" spans="103:103">
      <c r="CY1478" s="28"/>
    </row>
    <row r="1479" spans="103:103">
      <c r="CY1479" s="28"/>
    </row>
    <row r="1480" spans="103:103">
      <c r="CY1480" s="28"/>
    </row>
    <row r="1481" spans="103:103">
      <c r="CY1481" s="28"/>
    </row>
    <row r="1482" spans="103:103">
      <c r="CY1482" s="28"/>
    </row>
    <row r="1483" spans="103:103">
      <c r="CY1483" s="28"/>
    </row>
    <row r="1484" spans="103:103">
      <c r="CY1484" s="28"/>
    </row>
    <row r="1485" spans="103:103">
      <c r="CY1485" s="28"/>
    </row>
    <row r="1486" spans="103:103">
      <c r="CY1486" s="28"/>
    </row>
    <row r="1487" spans="103:103">
      <c r="CY1487" s="28"/>
    </row>
    <row r="1488" spans="103:103">
      <c r="CY1488" s="28"/>
    </row>
    <row r="1489" spans="103:103">
      <c r="CY1489" s="28"/>
    </row>
    <row r="1490" spans="103:103">
      <c r="CY1490" s="28"/>
    </row>
    <row r="1491" spans="103:103">
      <c r="CY1491" s="28"/>
    </row>
    <row r="1492" spans="103:103">
      <c r="CY1492" s="28"/>
    </row>
    <row r="1493" spans="103:103">
      <c r="CY1493" s="28"/>
    </row>
    <row r="1494" spans="103:103">
      <c r="CY1494" s="28"/>
    </row>
    <row r="1495" spans="103:103">
      <c r="CY1495" s="28"/>
    </row>
    <row r="1496" spans="103:103">
      <c r="CY1496" s="28"/>
    </row>
    <row r="1497" spans="103:103">
      <c r="CY1497" s="28"/>
    </row>
    <row r="1498" spans="103:103">
      <c r="CY1498" s="28"/>
    </row>
    <row r="1499" spans="103:103">
      <c r="CY1499" s="28"/>
    </row>
    <row r="1500" spans="103:103">
      <c r="CY1500" s="28"/>
    </row>
    <row r="1501" spans="103:103">
      <c r="CY1501" s="28"/>
    </row>
    <row r="1502" spans="103:103">
      <c r="CY1502" s="28"/>
    </row>
    <row r="1503" spans="103:103">
      <c r="CY1503" s="28"/>
    </row>
    <row r="1504" spans="103:103">
      <c r="CY1504" s="28"/>
    </row>
    <row r="1505" spans="103:103">
      <c r="CY1505" s="28"/>
    </row>
    <row r="1506" spans="103:103">
      <c r="CY1506" s="28"/>
    </row>
    <row r="1507" spans="103:103">
      <c r="CY1507" s="28"/>
    </row>
    <row r="1508" spans="103:103">
      <c r="CY1508" s="28"/>
    </row>
    <row r="1509" spans="103:103">
      <c r="CY1509" s="28"/>
    </row>
    <row r="1510" spans="103:103">
      <c r="CY1510" s="28"/>
    </row>
    <row r="1511" spans="103:103">
      <c r="CY1511" s="28"/>
    </row>
    <row r="1512" spans="103:103">
      <c r="CY1512" s="28"/>
    </row>
    <row r="1513" spans="103:103">
      <c r="CY1513" s="28"/>
    </row>
    <row r="1514" spans="103:103">
      <c r="CY1514" s="28"/>
    </row>
    <row r="1515" spans="103:103">
      <c r="CY1515" s="28"/>
    </row>
    <row r="1516" spans="103:103">
      <c r="CY1516" s="28"/>
    </row>
    <row r="1517" spans="103:103">
      <c r="CY1517" s="28"/>
    </row>
    <row r="1518" spans="103:103">
      <c r="CY1518" s="28"/>
    </row>
    <row r="1519" spans="103:103">
      <c r="CY1519" s="28"/>
    </row>
    <row r="1520" spans="103:103">
      <c r="CY1520" s="28"/>
    </row>
    <row r="1521" spans="103:103">
      <c r="CY1521" s="28"/>
    </row>
    <row r="1522" spans="103:103">
      <c r="CY1522" s="28"/>
    </row>
    <row r="1523" spans="103:103">
      <c r="CY1523" s="28"/>
    </row>
    <row r="1524" spans="103:103">
      <c r="CY1524" s="28"/>
    </row>
    <row r="1525" spans="103:103">
      <c r="CY1525" s="28"/>
    </row>
    <row r="1526" spans="103:103">
      <c r="CY1526" s="28"/>
    </row>
    <row r="1527" spans="103:103">
      <c r="CY1527" s="28"/>
    </row>
    <row r="1528" spans="103:103">
      <c r="CY1528" s="28"/>
    </row>
    <row r="1529" spans="103:103">
      <c r="CY1529" s="28"/>
    </row>
    <row r="1530" spans="103:103">
      <c r="CY1530" s="28"/>
    </row>
    <row r="1531" spans="103:103">
      <c r="CY1531" s="28"/>
    </row>
    <row r="1532" spans="103:103">
      <c r="CY1532" s="28"/>
    </row>
    <row r="1533" spans="103:103">
      <c r="CY1533" s="28"/>
    </row>
    <row r="1534" spans="103:103">
      <c r="CY1534" s="28"/>
    </row>
    <row r="1535" spans="103:103">
      <c r="CY1535" s="28"/>
    </row>
    <row r="1536" spans="103:103">
      <c r="CY1536" s="28"/>
    </row>
    <row r="1537" spans="103:103">
      <c r="CY1537" s="28"/>
    </row>
    <row r="1538" spans="103:103">
      <c r="CY1538" s="28"/>
    </row>
    <row r="1539" spans="103:103">
      <c r="CY1539" s="28"/>
    </row>
    <row r="1540" spans="103:103">
      <c r="CY1540" s="28"/>
    </row>
    <row r="1541" spans="103:103">
      <c r="CY1541" s="28"/>
    </row>
    <row r="1542" spans="103:103">
      <c r="CY1542" s="28"/>
    </row>
    <row r="1543" spans="103:103">
      <c r="CY1543" s="28"/>
    </row>
    <row r="1544" spans="103:103">
      <c r="CY1544" s="28"/>
    </row>
    <row r="1545" spans="103:103">
      <c r="CY1545" s="28"/>
    </row>
    <row r="1546" spans="103:103">
      <c r="CY1546" s="28"/>
    </row>
    <row r="1547" spans="103:103">
      <c r="CY1547" s="28"/>
    </row>
    <row r="1548" spans="103:103">
      <c r="CY1548" s="28"/>
    </row>
    <row r="1549" spans="103:103">
      <c r="CY1549" s="28"/>
    </row>
    <row r="1550" spans="103:103">
      <c r="CY1550" s="28"/>
    </row>
    <row r="1551" spans="103:103">
      <c r="CY1551" s="28"/>
    </row>
    <row r="1552" spans="103:103">
      <c r="CY1552" s="28"/>
    </row>
    <row r="1553" spans="103:103">
      <c r="CY1553" s="28"/>
    </row>
    <row r="1554" spans="103:103">
      <c r="CY1554" s="28"/>
    </row>
    <row r="1555" spans="103:103">
      <c r="CY1555" s="28"/>
    </row>
    <row r="1556" spans="103:103">
      <c r="CY1556" s="28"/>
    </row>
    <row r="1557" spans="103:103">
      <c r="CY1557" s="28"/>
    </row>
    <row r="1558" spans="103:103">
      <c r="CY1558" s="28"/>
    </row>
    <row r="1559" spans="103:103">
      <c r="CY1559" s="28"/>
    </row>
    <row r="1560" spans="103:103">
      <c r="CY1560" s="28"/>
    </row>
    <row r="1561" spans="103:103">
      <c r="CY1561" s="28"/>
    </row>
    <row r="1562" spans="103:103">
      <c r="CY1562" s="28"/>
    </row>
    <row r="1563" spans="103:103">
      <c r="CY1563" s="28"/>
    </row>
    <row r="1564" spans="103:103">
      <c r="CY1564" s="28"/>
    </row>
    <row r="1565" spans="103:103">
      <c r="CY1565" s="28"/>
    </row>
    <row r="1566" spans="103:103">
      <c r="CY1566" s="28"/>
    </row>
    <row r="1567" spans="103:103">
      <c r="CY1567" s="28"/>
    </row>
    <row r="1568" spans="103:103">
      <c r="CY1568" s="28"/>
    </row>
    <row r="1569" spans="103:103">
      <c r="CY1569" s="28"/>
    </row>
    <row r="1570" spans="103:103">
      <c r="CY1570" s="28"/>
    </row>
    <row r="1571" spans="103:103">
      <c r="CY1571" s="28"/>
    </row>
    <row r="1572" spans="103:103">
      <c r="CY1572" s="28"/>
    </row>
    <row r="1573" spans="103:103">
      <c r="CY1573" s="28"/>
    </row>
    <row r="1574" spans="103:103">
      <c r="CY1574" s="28"/>
    </row>
    <row r="1575" spans="103:103">
      <c r="CY1575" s="28"/>
    </row>
    <row r="1576" spans="103:103">
      <c r="CY1576" s="28"/>
    </row>
    <row r="1577" spans="103:103">
      <c r="CY1577" s="28"/>
    </row>
    <row r="1578" spans="103:103">
      <c r="CY1578" s="28"/>
    </row>
    <row r="1579" spans="103:103">
      <c r="CY1579" s="28"/>
    </row>
    <row r="1580" spans="103:103">
      <c r="CY1580" s="28"/>
    </row>
    <row r="1581" spans="103:103">
      <c r="CY1581" s="28"/>
    </row>
    <row r="1582" spans="103:103">
      <c r="CY1582" s="28"/>
    </row>
    <row r="1583" spans="103:103">
      <c r="CY1583" s="28"/>
    </row>
    <row r="1584" spans="103:103">
      <c r="CY1584" s="28"/>
    </row>
    <row r="1585" spans="103:103">
      <c r="CY1585" s="28"/>
    </row>
    <row r="1586" spans="103:103">
      <c r="CY1586" s="28"/>
    </row>
    <row r="1587" spans="103:103">
      <c r="CY1587" s="28"/>
    </row>
    <row r="1588" spans="103:103">
      <c r="CY1588" s="28"/>
    </row>
    <row r="1589" spans="103:103">
      <c r="CY1589" s="28"/>
    </row>
    <row r="1590" spans="103:103">
      <c r="CY1590" s="28"/>
    </row>
    <row r="1591" spans="103:103">
      <c r="CY1591" s="28"/>
    </row>
    <row r="1592" spans="103:103">
      <c r="CY1592" s="28"/>
    </row>
    <row r="1593" spans="103:103">
      <c r="CY1593" s="28"/>
    </row>
    <row r="1594" spans="103:103">
      <c r="CY1594" s="28"/>
    </row>
    <row r="1595" spans="103:103">
      <c r="CY1595" s="28"/>
    </row>
    <row r="1596" spans="103:103">
      <c r="CY1596" s="28"/>
    </row>
    <row r="1597" spans="103:103">
      <c r="CY1597" s="28"/>
    </row>
    <row r="1598" spans="103:103">
      <c r="CY1598" s="28"/>
    </row>
    <row r="1599" spans="103:103">
      <c r="CY1599" s="28"/>
    </row>
    <row r="1600" spans="103:103">
      <c r="CY1600" s="28"/>
    </row>
    <row r="1601" spans="103:103">
      <c r="CY1601" s="28"/>
    </row>
    <row r="1602" spans="103:103">
      <c r="CY1602" s="28"/>
    </row>
    <row r="1603" spans="103:103">
      <c r="CY1603" s="28"/>
    </row>
    <row r="1604" spans="103:103">
      <c r="CY1604" s="28"/>
    </row>
    <row r="1605" spans="103:103">
      <c r="CY1605" s="28"/>
    </row>
    <row r="1606" spans="103:103">
      <c r="CY1606" s="28"/>
    </row>
    <row r="1607" spans="103:103">
      <c r="CY1607" s="28"/>
    </row>
    <row r="1608" spans="103:103">
      <c r="CY1608" s="28"/>
    </row>
    <row r="1609" spans="103:103">
      <c r="CY1609" s="28"/>
    </row>
    <row r="1610" spans="103:103">
      <c r="CY1610" s="28"/>
    </row>
    <row r="1611" spans="103:103">
      <c r="CY1611" s="28"/>
    </row>
    <row r="1612" spans="103:103">
      <c r="CY1612" s="28"/>
    </row>
    <row r="1613" spans="103:103">
      <c r="CY1613" s="28"/>
    </row>
    <row r="1614" spans="103:103">
      <c r="CY1614" s="28"/>
    </row>
    <row r="1615" spans="103:103">
      <c r="CY1615" s="28"/>
    </row>
    <row r="1616" spans="103:103">
      <c r="CY1616" s="28"/>
    </row>
    <row r="1617" spans="103:103">
      <c r="CY1617" s="28"/>
    </row>
    <row r="1618" spans="103:103">
      <c r="CY1618" s="28"/>
    </row>
    <row r="1619" spans="103:103">
      <c r="CY1619" s="28"/>
    </row>
    <row r="1620" spans="103:103">
      <c r="CY1620" s="28"/>
    </row>
    <row r="1621" spans="103:103">
      <c r="CY1621" s="28"/>
    </row>
    <row r="1622" spans="103:103">
      <c r="CY1622" s="28"/>
    </row>
    <row r="1623" spans="103:103">
      <c r="CY1623" s="28"/>
    </row>
    <row r="1624" spans="103:103">
      <c r="CY1624" s="28"/>
    </row>
    <row r="1625" spans="103:103">
      <c r="CY1625" s="28"/>
    </row>
    <row r="1626" spans="103:103">
      <c r="CY1626" s="28"/>
    </row>
    <row r="1627" spans="103:103">
      <c r="CY1627" s="28"/>
    </row>
    <row r="1628" spans="103:103">
      <c r="CY1628" s="28"/>
    </row>
    <row r="1629" spans="103:103">
      <c r="CY1629" s="28"/>
    </row>
    <row r="1630" spans="103:103">
      <c r="CY1630" s="28"/>
    </row>
    <row r="1631" spans="103:103">
      <c r="CY1631" s="28"/>
    </row>
    <row r="1632" spans="103:103">
      <c r="CY1632" s="28"/>
    </row>
    <row r="1633" spans="103:103">
      <c r="CY1633" s="28"/>
    </row>
    <row r="1634" spans="103:103">
      <c r="CY1634" s="28"/>
    </row>
    <row r="1635" spans="103:103">
      <c r="CY1635" s="28"/>
    </row>
    <row r="1636" spans="103:103">
      <c r="CY1636" s="28"/>
    </row>
    <row r="1637" spans="103:103">
      <c r="CY1637" s="28"/>
    </row>
    <row r="1638" spans="103:103">
      <c r="CY1638" s="28"/>
    </row>
    <row r="1639" spans="103:103">
      <c r="CY1639" s="28"/>
    </row>
    <row r="1640" spans="103:103">
      <c r="CY1640" s="28"/>
    </row>
    <row r="1641" spans="103:103">
      <c r="CY1641" s="28"/>
    </row>
    <row r="1642" spans="103:103">
      <c r="CY1642" s="28"/>
    </row>
    <row r="1643" spans="103:103">
      <c r="CY1643" s="28"/>
    </row>
    <row r="1644" spans="103:103">
      <c r="CY1644" s="28"/>
    </row>
    <row r="1645" spans="103:103">
      <c r="CY1645" s="28"/>
    </row>
    <row r="1646" spans="103:103">
      <c r="CY1646" s="28"/>
    </row>
    <row r="1647" spans="103:103">
      <c r="CY1647" s="28"/>
    </row>
    <row r="1648" spans="103:103">
      <c r="CY1648" s="28"/>
    </row>
    <row r="1649" spans="103:103">
      <c r="CY1649" s="28"/>
    </row>
    <row r="1650" spans="103:103">
      <c r="CY1650" s="28"/>
    </row>
    <row r="1651" spans="103:103">
      <c r="CY1651" s="28"/>
    </row>
    <row r="1652" spans="103:103">
      <c r="CY1652" s="28"/>
    </row>
    <row r="1653" spans="103:103">
      <c r="CY1653" s="28"/>
    </row>
    <row r="1654" spans="103:103">
      <c r="CY1654" s="28"/>
    </row>
    <row r="1655" spans="103:103">
      <c r="CY1655" s="28"/>
    </row>
    <row r="1656" spans="103:103">
      <c r="CY1656" s="28"/>
    </row>
    <row r="1657" spans="103:103">
      <c r="CY1657" s="28"/>
    </row>
    <row r="1658" spans="103:103">
      <c r="CY1658" s="28"/>
    </row>
    <row r="1659" spans="103:103">
      <c r="CY1659" s="28"/>
    </row>
    <row r="1660" spans="103:103">
      <c r="CY1660" s="28"/>
    </row>
    <row r="1661" spans="103:103">
      <c r="CY1661" s="28"/>
    </row>
    <row r="1662" spans="103:103">
      <c r="CY1662" s="28"/>
    </row>
    <row r="1663" spans="103:103">
      <c r="CY1663" s="28"/>
    </row>
    <row r="1664" spans="103:103">
      <c r="CY1664" s="28"/>
    </row>
    <row r="1665" spans="103:103">
      <c r="CY1665" s="28"/>
    </row>
    <row r="1666" spans="103:103">
      <c r="CY1666" s="28"/>
    </row>
    <row r="1667" spans="103:103">
      <c r="CY1667" s="28"/>
    </row>
    <row r="1668" spans="103:103">
      <c r="CY1668" s="28"/>
    </row>
    <row r="1669" spans="103:103">
      <c r="CY1669" s="28"/>
    </row>
    <row r="1670" spans="103:103">
      <c r="CY1670" s="28"/>
    </row>
    <row r="1671" spans="103:103">
      <c r="CY1671" s="28"/>
    </row>
    <row r="1672" spans="103:103">
      <c r="CY1672" s="28"/>
    </row>
    <row r="1673" spans="103:103">
      <c r="CY1673" s="28"/>
    </row>
    <row r="1674" spans="103:103">
      <c r="CY1674" s="28"/>
    </row>
    <row r="1675" spans="103:103">
      <c r="CY1675" s="28"/>
    </row>
    <row r="1676" spans="103:103">
      <c r="CY1676" s="28"/>
    </row>
    <row r="1677" spans="103:103">
      <c r="CY1677" s="28"/>
    </row>
    <row r="1678" spans="103:103">
      <c r="CY1678" s="28"/>
    </row>
    <row r="1679" spans="103:103">
      <c r="CY1679" s="28"/>
    </row>
    <row r="1680" spans="103:103">
      <c r="CY1680" s="28"/>
    </row>
    <row r="1681" spans="103:103">
      <c r="CY1681" s="28"/>
    </row>
    <row r="1682" spans="103:103">
      <c r="CY1682" s="28"/>
    </row>
    <row r="1683" spans="103:103">
      <c r="CY1683" s="28"/>
    </row>
    <row r="1684" spans="103:103">
      <c r="CY1684" s="28"/>
    </row>
    <row r="1685" spans="103:103">
      <c r="CY1685" s="28"/>
    </row>
    <row r="1686" spans="103:103">
      <c r="CY1686" s="28"/>
    </row>
    <row r="1687" spans="103:103">
      <c r="CY1687" s="28"/>
    </row>
    <row r="1688" spans="103:103">
      <c r="CY1688" s="28"/>
    </row>
    <row r="1689" spans="103:103">
      <c r="CY1689" s="28"/>
    </row>
    <row r="1690" spans="103:103">
      <c r="CY1690" s="28"/>
    </row>
    <row r="1691" spans="103:103">
      <c r="CY1691" s="28"/>
    </row>
    <row r="1692" spans="103:103">
      <c r="CY1692" s="28"/>
    </row>
    <row r="1693" spans="103:103">
      <c r="CY1693" s="28"/>
    </row>
    <row r="1694" spans="103:103">
      <c r="CY1694" s="28"/>
    </row>
    <row r="1695" spans="103:103">
      <c r="CY1695" s="28"/>
    </row>
    <row r="1696" spans="103:103">
      <c r="CY1696" s="28"/>
    </row>
    <row r="1697" spans="103:103">
      <c r="CY1697" s="28"/>
    </row>
    <row r="1698" spans="103:103">
      <c r="CY1698" s="28"/>
    </row>
    <row r="1699" spans="103:103">
      <c r="CY1699" s="28"/>
    </row>
    <row r="1700" spans="103:103">
      <c r="CY1700" s="28"/>
    </row>
    <row r="1701" spans="103:103">
      <c r="CY1701" s="28"/>
    </row>
    <row r="1702" spans="103:103">
      <c r="CY1702" s="28"/>
    </row>
    <row r="1703" spans="103:103">
      <c r="CY1703" s="28"/>
    </row>
    <row r="1704" spans="103:103">
      <c r="CY1704" s="28"/>
    </row>
    <row r="1705" spans="103:103">
      <c r="CY1705" s="28"/>
    </row>
    <row r="1706" spans="103:103">
      <c r="CY1706" s="28"/>
    </row>
    <row r="1707" spans="103:103">
      <c r="CY1707" s="28"/>
    </row>
    <row r="1708" spans="103:103">
      <c r="CY1708" s="28"/>
    </row>
    <row r="1709" spans="103:103">
      <c r="CY1709" s="28"/>
    </row>
    <row r="1710" spans="103:103">
      <c r="CY1710" s="28"/>
    </row>
    <row r="1711" spans="103:103">
      <c r="CY1711" s="28"/>
    </row>
    <row r="1712" spans="103:103">
      <c r="CY1712" s="28"/>
    </row>
    <row r="1713" spans="103:103">
      <c r="CY1713" s="28"/>
    </row>
    <row r="1714" spans="103:103">
      <c r="CY1714" s="28"/>
    </row>
    <row r="1715" spans="103:103">
      <c r="CY1715" s="28"/>
    </row>
    <row r="1716" spans="103:103">
      <c r="CY1716" s="28"/>
    </row>
    <row r="1717" spans="103:103">
      <c r="CY1717" s="28"/>
    </row>
    <row r="1718" spans="103:103">
      <c r="CY1718" s="28"/>
    </row>
    <row r="1719" spans="103:103">
      <c r="CY1719" s="28"/>
    </row>
    <row r="1720" spans="103:103">
      <c r="CY1720" s="28"/>
    </row>
    <row r="1721" spans="103:103">
      <c r="CY1721" s="28"/>
    </row>
    <row r="1722" spans="103:103">
      <c r="CY1722" s="28"/>
    </row>
    <row r="1723" spans="103:103">
      <c r="CY1723" s="28"/>
    </row>
    <row r="1724" spans="103:103">
      <c r="CY1724" s="28"/>
    </row>
    <row r="1725" spans="103:103">
      <c r="CY1725" s="28"/>
    </row>
    <row r="1726" spans="103:103">
      <c r="CY1726" s="28"/>
    </row>
    <row r="1727" spans="103:103">
      <c r="CY1727" s="28"/>
    </row>
    <row r="1728" spans="103:103">
      <c r="CY1728" s="28"/>
    </row>
    <row r="1729" spans="103:103">
      <c r="CY1729" s="28"/>
    </row>
    <row r="1730" spans="103:103">
      <c r="CY1730" s="28"/>
    </row>
    <row r="1731" spans="103:103">
      <c r="CY1731" s="28"/>
    </row>
    <row r="1732" spans="103:103">
      <c r="CY1732" s="28"/>
    </row>
    <row r="1733" spans="103:103">
      <c r="CY1733" s="28"/>
    </row>
    <row r="1734" spans="103:103">
      <c r="CY1734" s="28"/>
    </row>
    <row r="1735" spans="103:103">
      <c r="CY1735" s="28"/>
    </row>
    <row r="1736" spans="103:103">
      <c r="CY1736" s="28"/>
    </row>
    <row r="1737" spans="103:103">
      <c r="CY1737" s="28"/>
    </row>
    <row r="1738" spans="103:103">
      <c r="CY1738" s="28"/>
    </row>
    <row r="1739" spans="103:103">
      <c r="CY1739" s="28"/>
    </row>
    <row r="1740" spans="103:103">
      <c r="CY1740" s="28"/>
    </row>
    <row r="1741" spans="103:103">
      <c r="CY1741" s="28"/>
    </row>
    <row r="1742" spans="103:103">
      <c r="CY1742" s="28"/>
    </row>
    <row r="1743" spans="103:103">
      <c r="CY1743" s="28"/>
    </row>
    <row r="1744" spans="103:103">
      <c r="CY1744" s="28"/>
    </row>
    <row r="1745" spans="103:103">
      <c r="CY1745" s="28"/>
    </row>
    <row r="1746" spans="103:103">
      <c r="CY1746" s="28"/>
    </row>
    <row r="1747" spans="103:103">
      <c r="CY1747" s="28"/>
    </row>
    <row r="1748" spans="103:103">
      <c r="CY1748" s="28"/>
    </row>
    <row r="1749" spans="103:103">
      <c r="CY1749" s="28"/>
    </row>
    <row r="1750" spans="103:103">
      <c r="CY1750" s="28"/>
    </row>
    <row r="1751" spans="103:103">
      <c r="CY1751" s="28"/>
    </row>
    <row r="1752" spans="103:103">
      <c r="CY1752" s="28"/>
    </row>
    <row r="1753" spans="103:103">
      <c r="CY1753" s="28"/>
    </row>
    <row r="1754" spans="103:103">
      <c r="CY1754" s="28"/>
    </row>
    <row r="1755" spans="103:103">
      <c r="CY1755" s="28"/>
    </row>
    <row r="1756" spans="103:103">
      <c r="CY1756" s="28"/>
    </row>
    <row r="1757" spans="103:103">
      <c r="CY1757" s="28"/>
    </row>
    <row r="1758" spans="103:103">
      <c r="CY1758" s="28"/>
    </row>
    <row r="1759" spans="103:103">
      <c r="CY1759" s="28"/>
    </row>
    <row r="1760" spans="103:103">
      <c r="CY1760" s="28"/>
    </row>
    <row r="1761" spans="103:103">
      <c r="CY1761" s="28"/>
    </row>
    <row r="1762" spans="103:103">
      <c r="CY1762" s="28"/>
    </row>
    <row r="1763" spans="103:103">
      <c r="CY1763" s="28"/>
    </row>
    <row r="1764" spans="103:103">
      <c r="CY1764" s="28"/>
    </row>
    <row r="1765" spans="103:103">
      <c r="CY1765" s="28"/>
    </row>
    <row r="1766" spans="103:103">
      <c r="CY1766" s="28"/>
    </row>
    <row r="1767" spans="103:103">
      <c r="CY1767" s="28"/>
    </row>
    <row r="1768" spans="103:103">
      <c r="CY1768" s="28"/>
    </row>
    <row r="1769" spans="103:103">
      <c r="CY1769" s="28"/>
    </row>
    <row r="1770" spans="103:103">
      <c r="CY1770" s="28"/>
    </row>
    <row r="1771" spans="103:103">
      <c r="CY1771" s="28"/>
    </row>
    <row r="1772" spans="103:103">
      <c r="CY1772" s="28"/>
    </row>
    <row r="1773" spans="103:103">
      <c r="CY1773" s="28"/>
    </row>
    <row r="1774" spans="103:103">
      <c r="CY1774" s="28"/>
    </row>
    <row r="1775" spans="103:103">
      <c r="CY1775" s="28"/>
    </row>
    <row r="1776" spans="103:103">
      <c r="CY1776" s="28"/>
    </row>
    <row r="1777" spans="103:103">
      <c r="CY1777" s="28"/>
    </row>
    <row r="1778" spans="103:103">
      <c r="CY1778" s="28"/>
    </row>
    <row r="1779" spans="103:103">
      <c r="CY1779" s="28"/>
    </row>
    <row r="1780" spans="103:103">
      <c r="CY1780" s="28"/>
    </row>
    <row r="1781" spans="103:103">
      <c r="CY1781" s="28"/>
    </row>
    <row r="1782" spans="103:103">
      <c r="CY1782" s="28"/>
    </row>
    <row r="1783" spans="103:103">
      <c r="CY1783" s="28"/>
    </row>
    <row r="1784" spans="103:103">
      <c r="CY1784" s="28"/>
    </row>
    <row r="1785" spans="103:103">
      <c r="CY1785" s="28"/>
    </row>
    <row r="1786" spans="103:103">
      <c r="CY1786" s="28"/>
    </row>
    <row r="1787" spans="103:103">
      <c r="CY1787" s="28"/>
    </row>
    <row r="1788" spans="103:103">
      <c r="CY1788" s="28"/>
    </row>
    <row r="1789" spans="103:103">
      <c r="CY1789" s="28"/>
    </row>
    <row r="1790" spans="103:103">
      <c r="CY1790" s="28"/>
    </row>
    <row r="1791" spans="103:103">
      <c r="CY1791" s="28"/>
    </row>
    <row r="1792" spans="103:103">
      <c r="CY1792" s="28"/>
    </row>
    <row r="1793" spans="103:103">
      <c r="CY1793" s="28"/>
    </row>
    <row r="1794" spans="103:103">
      <c r="CY1794" s="28"/>
    </row>
    <row r="1795" spans="103:103">
      <c r="CY1795" s="28"/>
    </row>
    <row r="1796" spans="103:103">
      <c r="CY1796" s="28"/>
    </row>
    <row r="1797" spans="103:103">
      <c r="CY1797" s="28"/>
    </row>
    <row r="1798" spans="103:103">
      <c r="CY1798" s="28"/>
    </row>
    <row r="1799" spans="103:103">
      <c r="CY1799" s="28"/>
    </row>
    <row r="1800" spans="103:103">
      <c r="CY1800" s="28"/>
    </row>
    <row r="1801" spans="103:103">
      <c r="CY1801" s="28"/>
    </row>
    <row r="1802" spans="103:103">
      <c r="CY1802" s="28"/>
    </row>
    <row r="1803" spans="103:103">
      <c r="CY1803" s="28"/>
    </row>
    <row r="1804" spans="103:103">
      <c r="CY1804" s="28"/>
    </row>
    <row r="1805" spans="103:103">
      <c r="CY1805" s="28"/>
    </row>
    <row r="1806" spans="103:103">
      <c r="CY1806" s="28"/>
    </row>
    <row r="1807" spans="103:103">
      <c r="CY1807" s="28"/>
    </row>
    <row r="1808" spans="103:103">
      <c r="CY1808" s="28"/>
    </row>
    <row r="1809" spans="103:103">
      <c r="CY1809" s="28"/>
    </row>
    <row r="1810" spans="103:103">
      <c r="CY1810" s="28"/>
    </row>
    <row r="1811" spans="103:103">
      <c r="CY1811" s="28"/>
    </row>
    <row r="1812" spans="103:103">
      <c r="CY1812" s="28"/>
    </row>
    <row r="1813" spans="103:103">
      <c r="CY1813" s="28"/>
    </row>
    <row r="1814" spans="103:103">
      <c r="CY1814" s="28"/>
    </row>
    <row r="1815" spans="103:103">
      <c r="CY1815" s="28"/>
    </row>
    <row r="1816" spans="103:103">
      <c r="CY1816" s="28"/>
    </row>
    <row r="1817" spans="103:103">
      <c r="CY1817" s="28"/>
    </row>
    <row r="1818" spans="103:103">
      <c r="CY1818" s="28"/>
    </row>
    <row r="1819" spans="103:103">
      <c r="CY1819" s="28"/>
    </row>
    <row r="1820" spans="103:103">
      <c r="CY1820" s="28"/>
    </row>
    <row r="1821" spans="103:103">
      <c r="CY1821" s="28"/>
    </row>
    <row r="1822" spans="103:103">
      <c r="CY1822" s="28"/>
    </row>
    <row r="1823" spans="103:103">
      <c r="CY1823" s="28"/>
    </row>
    <row r="1824" spans="103:103">
      <c r="CY1824" s="28"/>
    </row>
    <row r="1825" spans="103:103">
      <c r="CY1825" s="28"/>
    </row>
    <row r="1826" spans="103:103">
      <c r="CY1826" s="28"/>
    </row>
    <row r="1827" spans="103:103">
      <c r="CY1827" s="28"/>
    </row>
    <row r="1828" spans="103:103">
      <c r="CY1828" s="28"/>
    </row>
    <row r="1829" spans="103:103">
      <c r="CY1829" s="28"/>
    </row>
    <row r="1830" spans="103:103">
      <c r="CY1830" s="28"/>
    </row>
    <row r="1831" spans="103:103">
      <c r="CY1831" s="28"/>
    </row>
    <row r="1832" spans="103:103">
      <c r="CY1832" s="28"/>
    </row>
    <row r="1833" spans="103:103">
      <c r="CY1833" s="28"/>
    </row>
    <row r="1834" spans="103:103">
      <c r="CY1834" s="28"/>
    </row>
    <row r="1835" spans="103:103">
      <c r="CY1835" s="28"/>
    </row>
    <row r="1836" spans="103:103">
      <c r="CY1836" s="28"/>
    </row>
    <row r="1837" spans="103:103">
      <c r="CY1837" s="28"/>
    </row>
    <row r="1838" spans="103:103">
      <c r="CY1838" s="28"/>
    </row>
    <row r="1839" spans="103:103">
      <c r="CY1839" s="28"/>
    </row>
    <row r="1840" spans="103:103">
      <c r="CY1840" s="28"/>
    </row>
    <row r="1841" spans="103:103">
      <c r="CY1841" s="28"/>
    </row>
    <row r="1842" spans="103:103">
      <c r="CY1842" s="28"/>
    </row>
    <row r="1843" spans="103:103">
      <c r="CY1843" s="28"/>
    </row>
    <row r="1844" spans="103:103">
      <c r="CY1844" s="28"/>
    </row>
    <row r="1845" spans="103:103">
      <c r="CY1845" s="28"/>
    </row>
    <row r="1846" spans="103:103">
      <c r="CY1846" s="28"/>
    </row>
    <row r="1847" spans="103:103">
      <c r="CY1847" s="28"/>
    </row>
    <row r="1848" spans="103:103">
      <c r="CY1848" s="28"/>
    </row>
    <row r="1849" spans="103:103">
      <c r="CY1849" s="28"/>
    </row>
    <row r="1850" spans="103:103">
      <c r="CY1850" s="28"/>
    </row>
    <row r="1851" spans="103:103">
      <c r="CY1851" s="28"/>
    </row>
    <row r="1852" spans="103:103">
      <c r="CY1852" s="28"/>
    </row>
    <row r="1853" spans="103:103">
      <c r="CY1853" s="28"/>
    </row>
    <row r="1854" spans="103:103">
      <c r="CY1854" s="28"/>
    </row>
    <row r="1855" spans="103:103">
      <c r="CY1855" s="28"/>
    </row>
    <row r="1856" spans="103:103">
      <c r="CY1856" s="28"/>
    </row>
    <row r="1857" spans="103:103">
      <c r="CY1857" s="28"/>
    </row>
    <row r="1858" spans="103:103">
      <c r="CY1858" s="28"/>
    </row>
    <row r="1859" spans="103:103">
      <c r="CY1859" s="28"/>
    </row>
    <row r="1860" spans="103:103">
      <c r="CY1860" s="28"/>
    </row>
    <row r="1861" spans="103:103">
      <c r="CY1861" s="28"/>
    </row>
    <row r="1862" spans="103:103">
      <c r="CY1862" s="28"/>
    </row>
    <row r="1863" spans="103:103">
      <c r="CY1863" s="28"/>
    </row>
    <row r="1864" spans="103:103">
      <c r="CY1864" s="28"/>
    </row>
    <row r="1865" spans="103:103">
      <c r="CY1865" s="28"/>
    </row>
    <row r="1866" spans="103:103">
      <c r="CY1866" s="28"/>
    </row>
    <row r="1867" spans="103:103">
      <c r="CY1867" s="28"/>
    </row>
    <row r="1868" spans="103:103">
      <c r="CY1868" s="28"/>
    </row>
    <row r="1869" spans="103:103">
      <c r="CY1869" s="28"/>
    </row>
    <row r="1870" spans="103:103">
      <c r="CY1870" s="28"/>
    </row>
    <row r="1871" spans="103:103">
      <c r="CY1871" s="28"/>
    </row>
    <row r="1872" spans="103:103">
      <c r="CY1872" s="28"/>
    </row>
    <row r="1873" spans="103:103">
      <c r="CY1873" s="28"/>
    </row>
    <row r="1874" spans="103:103">
      <c r="CY1874" s="28"/>
    </row>
    <row r="1875" spans="103:103">
      <c r="CY1875" s="28"/>
    </row>
    <row r="1876" spans="103:103">
      <c r="CY1876" s="28"/>
    </row>
    <row r="1877" spans="103:103">
      <c r="CY1877" s="28"/>
    </row>
    <row r="1878" spans="103:103">
      <c r="CY1878" s="28"/>
    </row>
    <row r="1879" spans="103:103">
      <c r="CY1879" s="28"/>
    </row>
    <row r="1880" spans="103:103">
      <c r="CY1880" s="28"/>
    </row>
    <row r="1881" spans="103:103">
      <c r="CY1881" s="28"/>
    </row>
    <row r="1882" spans="103:103">
      <c r="CY1882" s="28"/>
    </row>
    <row r="1883" spans="103:103">
      <c r="CY1883" s="28"/>
    </row>
    <row r="1884" spans="103:103">
      <c r="CY1884" s="28"/>
    </row>
    <row r="1885" spans="103:103">
      <c r="CY1885" s="28"/>
    </row>
    <row r="1886" spans="103:103">
      <c r="CY1886" s="28"/>
    </row>
    <row r="1887" spans="103:103">
      <c r="CY1887" s="28"/>
    </row>
    <row r="1888" spans="103:103">
      <c r="CY1888" s="28"/>
    </row>
    <row r="1889" spans="103:103">
      <c r="CY1889" s="28"/>
    </row>
    <row r="1890" spans="103:103">
      <c r="CY1890" s="28"/>
    </row>
    <row r="1891" spans="103:103">
      <c r="CY1891" s="28"/>
    </row>
    <row r="1892" spans="103:103">
      <c r="CY1892" s="28"/>
    </row>
    <row r="1893" spans="103:103">
      <c r="CY1893" s="28"/>
    </row>
    <row r="1894" spans="103:103">
      <c r="CY1894" s="28"/>
    </row>
    <row r="1895" spans="103:103">
      <c r="CY1895" s="28"/>
    </row>
    <row r="1896" spans="103:103">
      <c r="CY1896" s="28"/>
    </row>
    <row r="1897" spans="103:103">
      <c r="CY1897" s="28"/>
    </row>
    <row r="1898" spans="103:103">
      <c r="CY1898" s="28"/>
    </row>
    <row r="1899" spans="103:103">
      <c r="CY1899" s="28"/>
    </row>
    <row r="1900" spans="103:103">
      <c r="CY1900" s="28"/>
    </row>
    <row r="1901" spans="103:103">
      <c r="CY1901" s="28"/>
    </row>
    <row r="1902" spans="103:103">
      <c r="CY1902" s="28"/>
    </row>
    <row r="1903" spans="103:103">
      <c r="CY1903" s="28"/>
    </row>
    <row r="1904" spans="103:103">
      <c r="CY1904" s="28"/>
    </row>
    <row r="1905" spans="103:103">
      <c r="CY1905" s="28"/>
    </row>
    <row r="1906" spans="103:103">
      <c r="CY1906" s="28"/>
    </row>
    <row r="1907" spans="103:103">
      <c r="CY1907" s="28"/>
    </row>
    <row r="1908" spans="103:103">
      <c r="CY1908" s="28"/>
    </row>
    <row r="1909" spans="103:103">
      <c r="CY1909" s="28"/>
    </row>
    <row r="1910" spans="103:103">
      <c r="CY1910" s="28"/>
    </row>
    <row r="1911" spans="103:103">
      <c r="CY1911" s="28"/>
    </row>
    <row r="1912" spans="103:103">
      <c r="CY1912" s="28"/>
    </row>
    <row r="1913" spans="103:103">
      <c r="CY1913" s="28"/>
    </row>
    <row r="1914" spans="103:103">
      <c r="CY1914" s="28"/>
    </row>
    <row r="1915" spans="103:103">
      <c r="CY1915" s="28"/>
    </row>
    <row r="1916" spans="103:103">
      <c r="CY1916" s="28"/>
    </row>
    <row r="1917" spans="103:103">
      <c r="CY1917" s="28"/>
    </row>
    <row r="1918" spans="103:103">
      <c r="CY1918" s="28"/>
    </row>
    <row r="1919" spans="103:103">
      <c r="CY1919" s="28"/>
    </row>
    <row r="1920" spans="103:103">
      <c r="CY1920" s="28"/>
    </row>
    <row r="1921" spans="103:103">
      <c r="CY1921" s="28"/>
    </row>
    <row r="1922" spans="103:103">
      <c r="CY1922" s="28"/>
    </row>
    <row r="1923" spans="103:103">
      <c r="CY1923" s="28"/>
    </row>
    <row r="1924" spans="103:103">
      <c r="CY1924" s="28"/>
    </row>
    <row r="1925" spans="103:103">
      <c r="CY1925" s="28"/>
    </row>
    <row r="1926" spans="103:103">
      <c r="CY1926" s="28"/>
    </row>
    <row r="1927" spans="103:103">
      <c r="CY1927" s="28"/>
    </row>
    <row r="1928" spans="103:103">
      <c r="CY1928" s="28"/>
    </row>
    <row r="1929" spans="103:103">
      <c r="CY1929" s="28"/>
    </row>
    <row r="1930" spans="103:103">
      <c r="CY1930" s="28"/>
    </row>
    <row r="1931" spans="103:103">
      <c r="CY1931" s="28"/>
    </row>
    <row r="1932" spans="103:103">
      <c r="CY1932" s="28"/>
    </row>
    <row r="1933" spans="103:103">
      <c r="CY1933" s="28"/>
    </row>
    <row r="1934" spans="103:103">
      <c r="CY1934" s="28"/>
    </row>
    <row r="1935" spans="103:103">
      <c r="CY1935" s="28"/>
    </row>
    <row r="1936" spans="103:103">
      <c r="CY1936" s="28"/>
    </row>
    <row r="1937" spans="103:103">
      <c r="CY1937" s="28"/>
    </row>
    <row r="1938" spans="103:103">
      <c r="CY1938" s="28"/>
    </row>
    <row r="1939" spans="103:103">
      <c r="CY1939" s="28"/>
    </row>
    <row r="1940" spans="103:103">
      <c r="CY1940" s="28"/>
    </row>
    <row r="1941" spans="103:103">
      <c r="CY1941" s="28"/>
    </row>
    <row r="1942" spans="103:103">
      <c r="CY1942" s="28"/>
    </row>
    <row r="1943" spans="103:103">
      <c r="CY1943" s="28"/>
    </row>
    <row r="1944" spans="103:103">
      <c r="CY1944" s="28"/>
    </row>
    <row r="1945" spans="103:103">
      <c r="CY1945" s="28"/>
    </row>
    <row r="1946" spans="103:103">
      <c r="CY1946" s="28"/>
    </row>
    <row r="1947" spans="103:103">
      <c r="CY1947" s="28"/>
    </row>
    <row r="1948" spans="103:103">
      <c r="CY1948" s="28"/>
    </row>
    <row r="1949" spans="103:103">
      <c r="CY1949" s="28"/>
    </row>
    <row r="1950" spans="103:103">
      <c r="CY1950" s="28"/>
    </row>
    <row r="1951" spans="103:103">
      <c r="CY1951" s="28"/>
    </row>
    <row r="1952" spans="103:103">
      <c r="CY1952" s="28"/>
    </row>
    <row r="1953" spans="103:103">
      <c r="CY1953" s="28"/>
    </row>
    <row r="1954" spans="103:103">
      <c r="CY1954" s="28"/>
    </row>
    <row r="1955" spans="103:103">
      <c r="CY1955" s="28"/>
    </row>
    <row r="1956" spans="103:103">
      <c r="CY1956" s="28"/>
    </row>
    <row r="1957" spans="103:103">
      <c r="CY1957" s="28"/>
    </row>
    <row r="1958" spans="103:103">
      <c r="CY1958" s="28"/>
    </row>
    <row r="1959" spans="103:103">
      <c r="CY1959" s="28"/>
    </row>
    <row r="1960" spans="103:103">
      <c r="CY1960" s="28"/>
    </row>
    <row r="1961" spans="103:103">
      <c r="CY1961" s="28"/>
    </row>
    <row r="1962" spans="103:103">
      <c r="CY1962" s="28"/>
    </row>
    <row r="1963" spans="103:103">
      <c r="CY1963" s="28"/>
    </row>
    <row r="1964" spans="103:103">
      <c r="CY1964" s="28"/>
    </row>
    <row r="1965" spans="103:103">
      <c r="CY1965" s="28"/>
    </row>
    <row r="1966" spans="103:103">
      <c r="CY1966" s="28"/>
    </row>
    <row r="1967" spans="103:103">
      <c r="CY1967" s="28"/>
    </row>
    <row r="1968" spans="103:103">
      <c r="CY1968" s="28"/>
    </row>
    <row r="1969" spans="103:103">
      <c r="CY1969" s="28"/>
    </row>
    <row r="1970" spans="103:103">
      <c r="CY1970" s="28"/>
    </row>
    <row r="1971" spans="103:103">
      <c r="CY1971" s="28"/>
    </row>
    <row r="1972" spans="103:103">
      <c r="CY1972" s="28"/>
    </row>
    <row r="1973" spans="103:103">
      <c r="CY1973" s="28"/>
    </row>
    <row r="1974" spans="103:103">
      <c r="CY1974" s="28"/>
    </row>
    <row r="1975" spans="103:103">
      <c r="CY1975" s="28"/>
    </row>
    <row r="1976" spans="103:103">
      <c r="CY1976" s="28"/>
    </row>
    <row r="1977" spans="103:103">
      <c r="CY1977" s="28"/>
    </row>
    <row r="1978" spans="103:103">
      <c r="CY1978" s="28"/>
    </row>
    <row r="1979" spans="103:103">
      <c r="CY1979" s="28"/>
    </row>
    <row r="1980" spans="103:103">
      <c r="CY1980" s="28"/>
    </row>
    <row r="1981" spans="103:103">
      <c r="CY1981" s="28"/>
    </row>
    <row r="1982" spans="103:103">
      <c r="CY1982" s="28"/>
    </row>
    <row r="1983" spans="103:103">
      <c r="CY1983" s="28"/>
    </row>
    <row r="1984" spans="103:103">
      <c r="CY1984" s="28"/>
    </row>
    <row r="1985" spans="103:103">
      <c r="CY1985" s="28"/>
    </row>
    <row r="1986" spans="103:103">
      <c r="CY1986" s="28"/>
    </row>
    <row r="1987" spans="103:103">
      <c r="CY1987" s="28"/>
    </row>
    <row r="1988" spans="103:103">
      <c r="CY1988" s="28"/>
    </row>
    <row r="1989" spans="103:103">
      <c r="CY1989" s="28"/>
    </row>
    <row r="1990" spans="103:103">
      <c r="CY1990" s="28"/>
    </row>
    <row r="1991" spans="103:103">
      <c r="CY1991" s="28"/>
    </row>
    <row r="1992" spans="103:103">
      <c r="CY1992" s="28"/>
    </row>
    <row r="1993" spans="103:103">
      <c r="CY1993" s="28"/>
    </row>
    <row r="1994" spans="103:103">
      <c r="CY1994" s="28"/>
    </row>
    <row r="1995" spans="103:103">
      <c r="CY1995" s="28"/>
    </row>
    <row r="1996" spans="103:103">
      <c r="CY1996" s="28"/>
    </row>
    <row r="1997" spans="103:103">
      <c r="CY1997" s="28"/>
    </row>
    <row r="1998" spans="103:103">
      <c r="CY1998" s="28"/>
    </row>
    <row r="1999" spans="103:103">
      <c r="CY1999" s="28"/>
    </row>
    <row r="2000" spans="103:103">
      <c r="CY2000" s="28"/>
    </row>
    <row r="2001" spans="103:103">
      <c r="CY2001" s="28"/>
    </row>
    <row r="2002" spans="103:103">
      <c r="CY2002" s="28"/>
    </row>
    <row r="2003" spans="103:103">
      <c r="CY2003" s="28"/>
    </row>
    <row r="2004" spans="103:103">
      <c r="CY2004" s="28"/>
    </row>
    <row r="2005" spans="103:103">
      <c r="CY2005" s="28"/>
    </row>
    <row r="2006" spans="103:103">
      <c r="CY2006" s="28"/>
    </row>
    <row r="2007" spans="103:103">
      <c r="CY2007" s="28"/>
    </row>
    <row r="2008" spans="103:103">
      <c r="CY2008" s="28"/>
    </row>
    <row r="2009" spans="103:103">
      <c r="CY2009" s="28"/>
    </row>
    <row r="2010" spans="103:103">
      <c r="CY2010" s="28"/>
    </row>
    <row r="2011" spans="103:103">
      <c r="CY2011" s="28"/>
    </row>
    <row r="2012" spans="103:103">
      <c r="CY2012" s="28"/>
    </row>
    <row r="2013" spans="103:103">
      <c r="CY2013" s="28"/>
    </row>
    <row r="2014" spans="103:103">
      <c r="CY2014" s="28"/>
    </row>
    <row r="2015" spans="103:103">
      <c r="CY2015" s="28"/>
    </row>
    <row r="2016" spans="103:103">
      <c r="CY2016" s="28"/>
    </row>
    <row r="2017" spans="103:103">
      <c r="CY2017" s="28"/>
    </row>
    <row r="2018" spans="103:103">
      <c r="CY2018" s="28"/>
    </row>
    <row r="2019" spans="103:103">
      <c r="CY2019" s="28"/>
    </row>
    <row r="2020" spans="103:103">
      <c r="CY2020" s="28"/>
    </row>
    <row r="2021" spans="103:103">
      <c r="CY2021" s="28"/>
    </row>
    <row r="2022" spans="103:103">
      <c r="CY2022" s="28"/>
    </row>
    <row r="2023" spans="103:103">
      <c r="CY2023" s="28"/>
    </row>
    <row r="2024" spans="103:103">
      <c r="CY2024" s="28"/>
    </row>
    <row r="2025" spans="103:103">
      <c r="CY2025" s="28"/>
    </row>
    <row r="2026" spans="103:103">
      <c r="CY2026" s="28"/>
    </row>
    <row r="2027" spans="103:103">
      <c r="CY2027" s="28"/>
    </row>
    <row r="2028" spans="103:103">
      <c r="CY2028" s="28"/>
    </row>
    <row r="2029" spans="103:103">
      <c r="CY2029" s="28"/>
    </row>
    <row r="2030" spans="103:103">
      <c r="CY2030" s="28"/>
    </row>
    <row r="2031" spans="103:103">
      <c r="CY2031" s="28"/>
    </row>
    <row r="2032" spans="103:103">
      <c r="CY2032" s="28"/>
    </row>
    <row r="2033" spans="103:103">
      <c r="CY2033" s="28"/>
    </row>
    <row r="2034" spans="103:103">
      <c r="CY2034" s="28"/>
    </row>
    <row r="2035" spans="103:103">
      <c r="CY2035" s="28"/>
    </row>
    <row r="2036" spans="103:103">
      <c r="CY2036" s="28"/>
    </row>
    <row r="2037" spans="103:103">
      <c r="CY2037" s="28"/>
    </row>
    <row r="2038" spans="103:103">
      <c r="CY2038" s="28"/>
    </row>
    <row r="2039" spans="103:103">
      <c r="CY2039" s="28"/>
    </row>
    <row r="2040" spans="103:103">
      <c r="CY2040" s="28"/>
    </row>
    <row r="2041" spans="103:103">
      <c r="CY2041" s="28"/>
    </row>
    <row r="2042" spans="103:103">
      <c r="CY2042" s="28"/>
    </row>
    <row r="2043" spans="103:103">
      <c r="CY2043" s="28"/>
    </row>
    <row r="2044" spans="103:103">
      <c r="CY2044" s="28"/>
    </row>
    <row r="2045" spans="103:103">
      <c r="CY2045" s="28"/>
    </row>
    <row r="2046" spans="103:103">
      <c r="CY2046" s="28"/>
    </row>
    <row r="2047" spans="103:103">
      <c r="CY2047" s="28"/>
    </row>
    <row r="2048" spans="103:103">
      <c r="CY2048" s="28"/>
    </row>
    <row r="2049" spans="103:103">
      <c r="CY2049" s="28"/>
    </row>
    <row r="2050" spans="103:103">
      <c r="CY2050" s="28"/>
    </row>
    <row r="2051" spans="103:103">
      <c r="CY2051" s="28"/>
    </row>
    <row r="2052" spans="103:103">
      <c r="CY2052" s="28"/>
    </row>
    <row r="2053" spans="103:103">
      <c r="CY2053" s="28"/>
    </row>
    <row r="2054" spans="103:103">
      <c r="CY2054" s="28"/>
    </row>
    <row r="2055" spans="103:103">
      <c r="CY2055" s="28"/>
    </row>
    <row r="2056" spans="103:103">
      <c r="CY2056" s="28"/>
    </row>
    <row r="2057" spans="103:103">
      <c r="CY2057" s="28"/>
    </row>
    <row r="2058" spans="103:103">
      <c r="CY2058" s="28"/>
    </row>
    <row r="2059" spans="103:103">
      <c r="CY2059" s="28"/>
    </row>
    <row r="2060" spans="103:103">
      <c r="CY2060" s="28"/>
    </row>
    <row r="2061" spans="103:103">
      <c r="CY2061" s="28"/>
    </row>
    <row r="2062" spans="103:103">
      <c r="CY2062" s="28"/>
    </row>
    <row r="2063" spans="103:103">
      <c r="CY2063" s="28"/>
    </row>
    <row r="2064" spans="103:103">
      <c r="CY2064" s="28"/>
    </row>
    <row r="2065" spans="103:103">
      <c r="CY2065" s="28"/>
    </row>
    <row r="2066" spans="103:103">
      <c r="CY2066" s="28"/>
    </row>
    <row r="2067" spans="103:103">
      <c r="CY2067" s="28"/>
    </row>
    <row r="2068" spans="103:103">
      <c r="CY2068" s="28"/>
    </row>
    <row r="2069" spans="103:103">
      <c r="CY2069" s="28"/>
    </row>
    <row r="2070" spans="103:103">
      <c r="CY2070" s="28"/>
    </row>
    <row r="2071" spans="103:103">
      <c r="CY2071" s="28"/>
    </row>
    <row r="2072" spans="103:103">
      <c r="CY2072" s="28"/>
    </row>
    <row r="2073" spans="103:103">
      <c r="CY2073" s="28"/>
    </row>
    <row r="2074" spans="103:103">
      <c r="CY2074" s="28"/>
    </row>
    <row r="2075" spans="103:103">
      <c r="CY2075" s="28"/>
    </row>
    <row r="2076" spans="103:103">
      <c r="CY2076" s="28"/>
    </row>
    <row r="2077" spans="103:103">
      <c r="CY2077" s="28"/>
    </row>
    <row r="2078" spans="103:103">
      <c r="CY2078" s="28"/>
    </row>
    <row r="2079" spans="103:103">
      <c r="CY2079" s="28"/>
    </row>
    <row r="2080" spans="103:103">
      <c r="CY2080" s="28"/>
    </row>
    <row r="2081" spans="103:103">
      <c r="CY2081" s="28"/>
    </row>
    <row r="2082" spans="103:103">
      <c r="CY2082" s="28"/>
    </row>
    <row r="2083" spans="103:103">
      <c r="CY2083" s="28"/>
    </row>
    <row r="2084" spans="103:103">
      <c r="CY2084" s="28"/>
    </row>
    <row r="2085" spans="103:103">
      <c r="CY2085" s="28"/>
    </row>
    <row r="2086" spans="103:103">
      <c r="CY2086" s="28"/>
    </row>
    <row r="2087" spans="103:103">
      <c r="CY2087" s="28"/>
    </row>
    <row r="2088" spans="103:103">
      <c r="CY2088" s="28"/>
    </row>
    <row r="2089" spans="103:103">
      <c r="CY2089" s="28"/>
    </row>
    <row r="2090" spans="103:103">
      <c r="CY2090" s="28"/>
    </row>
    <row r="2091" spans="103:103">
      <c r="CY2091" s="28"/>
    </row>
    <row r="2092" spans="103:103">
      <c r="CY2092" s="28"/>
    </row>
    <row r="2093" spans="103:103">
      <c r="CY2093" s="28"/>
    </row>
    <row r="2094" spans="103:103">
      <c r="CY2094" s="28"/>
    </row>
    <row r="2095" spans="103:103">
      <c r="CY2095" s="28"/>
    </row>
    <row r="2096" spans="103:103">
      <c r="CY2096" s="28"/>
    </row>
    <row r="2097" spans="103:103">
      <c r="CY2097" s="28"/>
    </row>
    <row r="2098" spans="103:103">
      <c r="CY2098" s="28"/>
    </row>
    <row r="2099" spans="103:103">
      <c r="CY2099" s="28"/>
    </row>
    <row r="2100" spans="103:103">
      <c r="CY2100" s="28"/>
    </row>
    <row r="2101" spans="103:103">
      <c r="CY2101" s="28"/>
    </row>
    <row r="2102" spans="103:103">
      <c r="CY2102" s="28"/>
    </row>
    <row r="2103" spans="103:103">
      <c r="CY2103" s="28"/>
    </row>
    <row r="2104" spans="103:103">
      <c r="CY2104" s="28"/>
    </row>
    <row r="2105" spans="103:103">
      <c r="CY2105" s="28"/>
    </row>
    <row r="2106" spans="103:103">
      <c r="CY2106" s="28"/>
    </row>
    <row r="2107" spans="103:103">
      <c r="CY2107" s="28"/>
    </row>
    <row r="2108" spans="103:103">
      <c r="CY2108" s="28"/>
    </row>
    <row r="2109" spans="103:103">
      <c r="CY2109" s="28"/>
    </row>
    <row r="2110" spans="103:103">
      <c r="CY2110" s="28"/>
    </row>
    <row r="2111" spans="103:103">
      <c r="CY2111" s="28"/>
    </row>
    <row r="2112" spans="103:103">
      <c r="CY2112" s="28"/>
    </row>
    <row r="2113" spans="103:103">
      <c r="CY2113" s="28"/>
    </row>
    <row r="2114" spans="103:103">
      <c r="CY2114" s="28"/>
    </row>
    <row r="2115" spans="103:103">
      <c r="CY2115" s="28"/>
    </row>
    <row r="2116" spans="103:103">
      <c r="CY2116" s="28"/>
    </row>
    <row r="2117" spans="103:103">
      <c r="CY2117" s="28"/>
    </row>
    <row r="2118" spans="103:103">
      <c r="CY2118" s="28"/>
    </row>
    <row r="2119" spans="103:103">
      <c r="CY2119" s="28"/>
    </row>
    <row r="2120" spans="103:103">
      <c r="CY2120" s="28"/>
    </row>
    <row r="2121" spans="103:103">
      <c r="CY2121" s="28"/>
    </row>
    <row r="2122" spans="103:103">
      <c r="CY2122" s="28"/>
    </row>
    <row r="2123" spans="103:103">
      <c r="CY2123" s="28"/>
    </row>
    <row r="2124" spans="103:103">
      <c r="CY2124" s="28"/>
    </row>
    <row r="2125" spans="103:103">
      <c r="CY2125" s="28"/>
    </row>
    <row r="2126" spans="103:103">
      <c r="CY2126" s="28"/>
    </row>
    <row r="2127" spans="103:103">
      <c r="CY2127" s="28"/>
    </row>
    <row r="2128" spans="103:103">
      <c r="CY2128" s="28"/>
    </row>
    <row r="2129" spans="103:103">
      <c r="CY2129" s="28"/>
    </row>
    <row r="2130" spans="103:103">
      <c r="CY2130" s="28"/>
    </row>
    <row r="2131" spans="103:103">
      <c r="CY2131" s="28"/>
    </row>
    <row r="2132" spans="103:103">
      <c r="CY2132" s="28"/>
    </row>
    <row r="2133" spans="103:103">
      <c r="CY2133" s="28"/>
    </row>
    <row r="2134" spans="103:103">
      <c r="CY2134" s="28"/>
    </row>
    <row r="2135" spans="103:103">
      <c r="CY2135" s="28"/>
    </row>
    <row r="2136" spans="103:103">
      <c r="CY2136" s="28"/>
    </row>
    <row r="2137" spans="103:103">
      <c r="CY2137" s="28"/>
    </row>
    <row r="2138" spans="103:103">
      <c r="CY2138" s="28"/>
    </row>
    <row r="2139" spans="103:103">
      <c r="CY2139" s="28"/>
    </row>
    <row r="2140" spans="103:103">
      <c r="CY2140" s="28"/>
    </row>
    <row r="2141" spans="103:103">
      <c r="CY2141" s="28"/>
    </row>
    <row r="2142" spans="103:103">
      <c r="CY2142" s="28"/>
    </row>
    <row r="2143" spans="103:103">
      <c r="CY2143" s="28"/>
    </row>
    <row r="2144" spans="103:103">
      <c r="CY2144" s="28"/>
    </row>
    <row r="2145" spans="103:103">
      <c r="CY2145" s="28"/>
    </row>
    <row r="2146" spans="103:103">
      <c r="CY2146" s="28"/>
    </row>
    <row r="2147" spans="103:103">
      <c r="CY2147" s="28"/>
    </row>
    <row r="2148" spans="103:103">
      <c r="CY2148" s="28"/>
    </row>
    <row r="2149" spans="103:103">
      <c r="CY2149" s="28"/>
    </row>
    <row r="2150" spans="103:103">
      <c r="CY2150" s="28"/>
    </row>
    <row r="2151" spans="103:103">
      <c r="CY2151" s="28"/>
    </row>
    <row r="2152" spans="103:103">
      <c r="CY2152" s="28"/>
    </row>
    <row r="2153" spans="103:103">
      <c r="CY2153" s="28"/>
    </row>
    <row r="2154" spans="103:103">
      <c r="CY2154" s="28"/>
    </row>
    <row r="2155" spans="103:103">
      <c r="CY2155" s="28"/>
    </row>
    <row r="2156" spans="103:103">
      <c r="CY2156" s="28"/>
    </row>
    <row r="2157" spans="103:103">
      <c r="CY2157" s="28"/>
    </row>
    <row r="2158" spans="103:103">
      <c r="CY2158" s="28"/>
    </row>
    <row r="2159" spans="103:103">
      <c r="CY2159" s="28"/>
    </row>
    <row r="2160" spans="103:103">
      <c r="CY2160" s="28"/>
    </row>
    <row r="2161" spans="103:103">
      <c r="CY2161" s="28"/>
    </row>
    <row r="2162" spans="103:103">
      <c r="CY2162" s="28"/>
    </row>
    <row r="2163" spans="103:103">
      <c r="CY2163" s="28"/>
    </row>
    <row r="2164" spans="103:103">
      <c r="CY2164" s="28"/>
    </row>
    <row r="2165" spans="103:103">
      <c r="CY2165" s="28"/>
    </row>
    <row r="2166" spans="103:103">
      <c r="CY2166" s="28"/>
    </row>
    <row r="2167" spans="103:103">
      <c r="CY2167" s="28"/>
    </row>
    <row r="2168" spans="103:103">
      <c r="CY2168" s="28"/>
    </row>
    <row r="2169" spans="103:103">
      <c r="CY2169" s="28"/>
    </row>
    <row r="2170" spans="103:103">
      <c r="CY2170" s="28"/>
    </row>
    <row r="2171" spans="103:103">
      <c r="CY2171" s="28"/>
    </row>
    <row r="2172" spans="103:103">
      <c r="CY2172" s="28"/>
    </row>
    <row r="2173" spans="103:103">
      <c r="CY2173" s="28"/>
    </row>
    <row r="2174" spans="103:103">
      <c r="CY2174" s="28"/>
    </row>
    <row r="2175" spans="103:103">
      <c r="CY2175" s="28"/>
    </row>
    <row r="2176" spans="103:103">
      <c r="CY2176" s="28"/>
    </row>
    <row r="2177" spans="103:103">
      <c r="CY2177" s="28"/>
    </row>
    <row r="2178" spans="103:103">
      <c r="CY2178" s="28"/>
    </row>
    <row r="2179" spans="103:103">
      <c r="CY2179" s="28"/>
    </row>
    <row r="2180" spans="103:103">
      <c r="CY2180" s="28"/>
    </row>
    <row r="2181" spans="103:103">
      <c r="CY2181" s="28"/>
    </row>
    <row r="2182" spans="103:103">
      <c r="CY2182" s="28"/>
    </row>
    <row r="2183" spans="103:103">
      <c r="CY2183" s="28"/>
    </row>
    <row r="2184" spans="103:103">
      <c r="CY2184" s="28"/>
    </row>
    <row r="2185" spans="103:103">
      <c r="CY2185" s="28"/>
    </row>
    <row r="2186" spans="103:103">
      <c r="CY2186" s="28"/>
    </row>
    <row r="2187" spans="103:103">
      <c r="CY2187" s="28"/>
    </row>
    <row r="2188" spans="103:103">
      <c r="CY2188" s="28"/>
    </row>
    <row r="2189" spans="103:103">
      <c r="CY2189" s="28"/>
    </row>
    <row r="2190" spans="103:103">
      <c r="CY2190" s="28"/>
    </row>
    <row r="2191" spans="103:103">
      <c r="CY2191" s="28"/>
    </row>
    <row r="2192" spans="103:103">
      <c r="CY2192" s="28"/>
    </row>
    <row r="2193" spans="103:103">
      <c r="CY2193" s="28"/>
    </row>
    <row r="2194" spans="103:103">
      <c r="CY2194" s="28"/>
    </row>
    <row r="2195" spans="103:103">
      <c r="CY2195" s="28"/>
    </row>
    <row r="2196" spans="103:103">
      <c r="CY2196" s="28"/>
    </row>
    <row r="2197" spans="103:103">
      <c r="CY2197" s="28"/>
    </row>
    <row r="2198" spans="103:103">
      <c r="CY2198" s="28"/>
    </row>
    <row r="2199" spans="103:103">
      <c r="CY2199" s="28"/>
    </row>
    <row r="2200" spans="103:103">
      <c r="CY2200" s="28"/>
    </row>
    <row r="2201" spans="103:103">
      <c r="CY2201" s="28"/>
    </row>
    <row r="2202" spans="103:103">
      <c r="CY2202" s="28"/>
    </row>
    <row r="2203" spans="103:103">
      <c r="CY2203" s="28"/>
    </row>
    <row r="2204" spans="103:103">
      <c r="CY2204" s="28"/>
    </row>
    <row r="2205" spans="103:103">
      <c r="CY2205" s="28"/>
    </row>
    <row r="2206" spans="103:103">
      <c r="CY2206" s="28"/>
    </row>
    <row r="2207" spans="103:103">
      <c r="CY2207" s="28"/>
    </row>
    <row r="2208" spans="103:103">
      <c r="CY2208" s="28"/>
    </row>
    <row r="2209" spans="103:103">
      <c r="CY2209" s="28"/>
    </row>
    <row r="2210" spans="103:103">
      <c r="CY2210" s="28"/>
    </row>
    <row r="2211" spans="103:103">
      <c r="CY2211" s="28"/>
    </row>
    <row r="2212" spans="103:103">
      <c r="CY2212" s="28"/>
    </row>
    <row r="2213" spans="103:103">
      <c r="CY2213" s="28"/>
    </row>
    <row r="2214" spans="103:103">
      <c r="CY2214" s="28"/>
    </row>
    <row r="2215" spans="103:103">
      <c r="CY2215" s="28"/>
    </row>
    <row r="2216" spans="103:103">
      <c r="CY2216" s="28"/>
    </row>
    <row r="2217" spans="103:103">
      <c r="CY2217" s="28"/>
    </row>
    <row r="2218" spans="103:103">
      <c r="CY2218" s="28"/>
    </row>
    <row r="2219" spans="103:103">
      <c r="CY2219" s="28"/>
    </row>
    <row r="2220" spans="103:103">
      <c r="CY2220" s="28"/>
    </row>
    <row r="2221" spans="103:103">
      <c r="CY2221" s="28"/>
    </row>
    <row r="2222" spans="103:103">
      <c r="CY2222" s="28"/>
    </row>
    <row r="2223" spans="103:103">
      <c r="CY2223" s="28"/>
    </row>
    <row r="2224" spans="103:103">
      <c r="CY2224" s="28"/>
    </row>
    <row r="2225" spans="103:103">
      <c r="CY2225" s="28"/>
    </row>
    <row r="2226" spans="103:103">
      <c r="CY2226" s="28"/>
    </row>
    <row r="2227" spans="103:103">
      <c r="CY2227" s="28"/>
    </row>
    <row r="2228" spans="103:103">
      <c r="CY2228" s="28"/>
    </row>
    <row r="2229" spans="103:103">
      <c r="CY2229" s="28"/>
    </row>
    <row r="2230" spans="103:103">
      <c r="CY2230" s="28"/>
    </row>
    <row r="2231" spans="103:103">
      <c r="CY2231" s="28"/>
    </row>
    <row r="2232" spans="103:103">
      <c r="CY2232" s="28"/>
    </row>
    <row r="2233" spans="103:103">
      <c r="CY2233" s="28"/>
    </row>
    <row r="2234" spans="103:103">
      <c r="CY2234" s="28"/>
    </row>
    <row r="2235" spans="103:103">
      <c r="CY2235" s="28"/>
    </row>
    <row r="2236" spans="103:103">
      <c r="CY2236" s="28"/>
    </row>
    <row r="2237" spans="103:103">
      <c r="CY2237" s="28"/>
    </row>
    <row r="2238" spans="103:103">
      <c r="CY2238" s="28"/>
    </row>
    <row r="2239" spans="103:103">
      <c r="CY2239" s="28"/>
    </row>
    <row r="2240" spans="103:103">
      <c r="CY2240" s="28"/>
    </row>
    <row r="2241" spans="103:103">
      <c r="CY2241" s="28"/>
    </row>
    <row r="2242" spans="103:103">
      <c r="CY2242" s="28"/>
    </row>
    <row r="2243" spans="103:103">
      <c r="CY2243" s="28"/>
    </row>
    <row r="2244" spans="103:103">
      <c r="CY2244" s="28"/>
    </row>
    <row r="2245" spans="103:103">
      <c r="CY2245" s="28"/>
    </row>
    <row r="2246" spans="103:103">
      <c r="CY2246" s="28"/>
    </row>
    <row r="2247" spans="103:103">
      <c r="CY2247" s="28"/>
    </row>
    <row r="2248" spans="103:103">
      <c r="CY2248" s="28"/>
    </row>
    <row r="2249" spans="103:103">
      <c r="CY2249" s="28"/>
    </row>
    <row r="2250" spans="103:103">
      <c r="CY2250" s="28"/>
    </row>
    <row r="2251" spans="103:103">
      <c r="CY2251" s="28"/>
    </row>
    <row r="2252" spans="103:103">
      <c r="CY2252" s="28"/>
    </row>
    <row r="2253" spans="103:103">
      <c r="CY2253" s="28"/>
    </row>
    <row r="2254" spans="103:103">
      <c r="CY2254" s="28"/>
    </row>
    <row r="2255" spans="103:103">
      <c r="CY2255" s="28"/>
    </row>
    <row r="2256" spans="103:103">
      <c r="CY2256" s="28"/>
    </row>
    <row r="2257" spans="103:103">
      <c r="CY2257" s="28"/>
    </row>
    <row r="2258" spans="103:103">
      <c r="CY2258" s="28"/>
    </row>
    <row r="2259" spans="103:103">
      <c r="CY2259" s="28"/>
    </row>
    <row r="2260" spans="103:103">
      <c r="CY2260" s="28"/>
    </row>
    <row r="2261" spans="103:103">
      <c r="CY2261" s="28"/>
    </row>
    <row r="2262" spans="103:103">
      <c r="CY2262" s="28"/>
    </row>
    <row r="2263" spans="103:103">
      <c r="CY2263" s="28"/>
    </row>
    <row r="2264" spans="103:103">
      <c r="CY2264" s="28"/>
    </row>
    <row r="2265" spans="103:103">
      <c r="CY2265" s="28"/>
    </row>
    <row r="2266" spans="103:103">
      <c r="CY2266" s="28"/>
    </row>
    <row r="2267" spans="103:103">
      <c r="CY2267" s="28"/>
    </row>
    <row r="2268" spans="103:103">
      <c r="CY2268" s="28"/>
    </row>
    <row r="2269" spans="103:103">
      <c r="CY2269" s="28"/>
    </row>
    <row r="2270" spans="103:103">
      <c r="CY2270" s="28"/>
    </row>
    <row r="2271" spans="103:103">
      <c r="CY2271" s="28"/>
    </row>
    <row r="2272" spans="103:103">
      <c r="CY2272" s="28"/>
    </row>
    <row r="2273" spans="103:103">
      <c r="CY2273" s="28"/>
    </row>
    <row r="2274" spans="103:103">
      <c r="CY2274" s="28"/>
    </row>
    <row r="2275" spans="103:103">
      <c r="CY2275" s="28"/>
    </row>
    <row r="2276" spans="103:103">
      <c r="CY2276" s="28"/>
    </row>
    <row r="2277" spans="103:103">
      <c r="CY2277" s="28"/>
    </row>
    <row r="2278" spans="103:103">
      <c r="CY2278" s="28"/>
    </row>
    <row r="2279" spans="103:103">
      <c r="CY2279" s="28"/>
    </row>
    <row r="2280" spans="103:103">
      <c r="CY2280" s="28"/>
    </row>
    <row r="2281" spans="103:103">
      <c r="CY2281" s="28"/>
    </row>
    <row r="2282" spans="103:103">
      <c r="CY2282" s="28"/>
    </row>
    <row r="2283" spans="103:103">
      <c r="CY2283" s="28"/>
    </row>
    <row r="2284" spans="103:103">
      <c r="CY2284" s="28"/>
    </row>
    <row r="2285" spans="103:103">
      <c r="CY2285" s="28"/>
    </row>
    <row r="2286" spans="103:103">
      <c r="CY2286" s="28"/>
    </row>
    <row r="2287" spans="103:103">
      <c r="CY2287" s="28"/>
    </row>
    <row r="2288" spans="103:103">
      <c r="CY2288" s="28"/>
    </row>
    <row r="2289" spans="103:103">
      <c r="CY2289" s="28"/>
    </row>
    <row r="2290" spans="103:103">
      <c r="CY2290" s="28"/>
    </row>
    <row r="2291" spans="103:103">
      <c r="CY2291" s="28"/>
    </row>
    <row r="2292" spans="103:103">
      <c r="CY2292" s="28"/>
    </row>
    <row r="2293" spans="103:103">
      <c r="CY2293" s="28"/>
    </row>
    <row r="2294" spans="103:103">
      <c r="CY2294" s="28"/>
    </row>
    <row r="2295" spans="103:103">
      <c r="CY2295" s="28"/>
    </row>
    <row r="2296" spans="103:103">
      <c r="CY2296" s="28"/>
    </row>
    <row r="2297" spans="103:103">
      <c r="CY2297" s="28"/>
    </row>
    <row r="2298" spans="103:103">
      <c r="CY2298" s="28"/>
    </row>
    <row r="2299" spans="103:103">
      <c r="CY2299" s="28"/>
    </row>
    <row r="2300" spans="103:103">
      <c r="CY2300" s="28"/>
    </row>
    <row r="2301" spans="103:103">
      <c r="CY2301" s="28"/>
    </row>
    <row r="2302" spans="103:103">
      <c r="CY2302" s="28"/>
    </row>
    <row r="2303" spans="103:103">
      <c r="CY2303" s="28"/>
    </row>
    <row r="2304" spans="103:103">
      <c r="CY2304" s="28"/>
    </row>
    <row r="2305" spans="103:103">
      <c r="CY2305" s="28"/>
    </row>
    <row r="2306" spans="103:103">
      <c r="CY2306" s="28"/>
    </row>
    <row r="2307" spans="103:103">
      <c r="CY2307" s="28"/>
    </row>
    <row r="2308" spans="103:103">
      <c r="CY2308" s="28"/>
    </row>
    <row r="2309" spans="103:103">
      <c r="CY2309" s="28"/>
    </row>
    <row r="2310" spans="103:103">
      <c r="CY2310" s="28"/>
    </row>
    <row r="2311" spans="103:103">
      <c r="CY2311" s="28"/>
    </row>
    <row r="2312" spans="103:103">
      <c r="CY2312" s="28"/>
    </row>
    <row r="2313" spans="103:103">
      <c r="CY2313" s="28"/>
    </row>
    <row r="2314" spans="103:103">
      <c r="CY2314" s="28"/>
    </row>
    <row r="2315" spans="103:103">
      <c r="CY2315" s="28"/>
    </row>
    <row r="2316" spans="103:103">
      <c r="CY2316" s="28"/>
    </row>
    <row r="2317" spans="103:103">
      <c r="CY2317" s="28"/>
    </row>
    <row r="2318" spans="103:103">
      <c r="CY2318" s="28"/>
    </row>
    <row r="2319" spans="103:103">
      <c r="CY2319" s="28"/>
    </row>
    <row r="2320" spans="103:103">
      <c r="CY2320" s="28"/>
    </row>
    <row r="2321" spans="103:103">
      <c r="CY2321" s="28"/>
    </row>
    <row r="2322" spans="103:103">
      <c r="CY2322" s="28"/>
    </row>
    <row r="2323" spans="103:103">
      <c r="CY2323" s="28"/>
    </row>
    <row r="2324" spans="103:103">
      <c r="CY2324" s="28"/>
    </row>
    <row r="2325" spans="103:103">
      <c r="CY2325" s="28"/>
    </row>
    <row r="2326" spans="103:103">
      <c r="CY2326" s="28"/>
    </row>
    <row r="2327" spans="103:103">
      <c r="CY2327" s="28"/>
    </row>
    <row r="2328" spans="103:103">
      <c r="CY2328" s="28"/>
    </row>
    <row r="2329" spans="103:103">
      <c r="CY2329" s="28"/>
    </row>
    <row r="2330" spans="103:103">
      <c r="CY2330" s="28"/>
    </row>
    <row r="2331" spans="103:103">
      <c r="CY2331" s="28"/>
    </row>
    <row r="2332" spans="103:103">
      <c r="CY2332" s="28"/>
    </row>
    <row r="2333" spans="103:103">
      <c r="CY2333" s="28"/>
    </row>
    <row r="2334" spans="103:103">
      <c r="CY2334" s="28"/>
    </row>
    <row r="2335" spans="103:103">
      <c r="CY2335" s="28"/>
    </row>
    <row r="2336" spans="103:103">
      <c r="CY2336" s="28"/>
    </row>
    <row r="2337" spans="103:103">
      <c r="CY2337" s="28"/>
    </row>
    <row r="2338" spans="103:103">
      <c r="CY2338" s="28"/>
    </row>
    <row r="2339" spans="103:103">
      <c r="CY2339" s="28"/>
    </row>
    <row r="2340" spans="103:103">
      <c r="CY2340" s="28"/>
    </row>
    <row r="2341" spans="103:103">
      <c r="CY2341" s="28"/>
    </row>
    <row r="2342" spans="103:103">
      <c r="CY2342" s="28"/>
    </row>
    <row r="2343" spans="103:103">
      <c r="CY2343" s="28"/>
    </row>
    <row r="2344" spans="103:103">
      <c r="CY2344" s="28"/>
    </row>
    <row r="2345" spans="103:103">
      <c r="CY2345" s="28"/>
    </row>
    <row r="2346" spans="103:103">
      <c r="CY2346" s="28"/>
    </row>
    <row r="2347" spans="103:103">
      <c r="CY2347" s="28"/>
    </row>
    <row r="2348" spans="103:103">
      <c r="CY2348" s="28"/>
    </row>
    <row r="2349" spans="103:103">
      <c r="CY2349" s="28"/>
    </row>
    <row r="2350" spans="103:103">
      <c r="CY2350" s="28"/>
    </row>
    <row r="2351" spans="103:103">
      <c r="CY2351" s="28"/>
    </row>
    <row r="2352" spans="103:103">
      <c r="CY2352" s="28"/>
    </row>
    <row r="2353" spans="103:103">
      <c r="CY2353" s="28"/>
    </row>
    <row r="2354" spans="103:103">
      <c r="CY2354" s="28"/>
    </row>
    <row r="2355" spans="103:103">
      <c r="CY2355" s="28"/>
    </row>
    <row r="2356" spans="103:103">
      <c r="CY2356" s="28"/>
    </row>
    <row r="2357" spans="103:103">
      <c r="CY2357" s="28"/>
    </row>
    <row r="2358" spans="103:103">
      <c r="CY2358" s="28"/>
    </row>
    <row r="2359" spans="103:103">
      <c r="CY2359" s="28"/>
    </row>
    <row r="2360" spans="103:103">
      <c r="CY2360" s="28"/>
    </row>
    <row r="2361" spans="103:103">
      <c r="CY2361" s="28"/>
    </row>
    <row r="2362" spans="103:103">
      <c r="CY2362" s="28"/>
    </row>
    <row r="2363" spans="103:103">
      <c r="CY2363" s="28"/>
    </row>
    <row r="2364" spans="103:103">
      <c r="CY2364" s="28"/>
    </row>
    <row r="2365" spans="103:103">
      <c r="CY2365" s="28"/>
    </row>
    <row r="2366" spans="103:103">
      <c r="CY2366" s="28"/>
    </row>
    <row r="2367" spans="103:103">
      <c r="CY2367" s="28"/>
    </row>
    <row r="2368" spans="103:103">
      <c r="CY2368" s="28"/>
    </row>
    <row r="2369" spans="103:103">
      <c r="CY2369" s="28"/>
    </row>
    <row r="2370" spans="103:103">
      <c r="CY2370" s="28"/>
    </row>
    <row r="2371" spans="103:103">
      <c r="CY2371" s="28"/>
    </row>
    <row r="2372" spans="103:103">
      <c r="CY2372" s="28"/>
    </row>
    <row r="2373" spans="103:103">
      <c r="CY2373" s="28"/>
    </row>
    <row r="2374" spans="103:103">
      <c r="CY2374" s="28"/>
    </row>
    <row r="2375" spans="103:103">
      <c r="CY2375" s="28"/>
    </row>
    <row r="2376" spans="103:103">
      <c r="CY2376" s="28"/>
    </row>
    <row r="2377" spans="103:103">
      <c r="CY2377" s="28"/>
    </row>
    <row r="2378" spans="103:103">
      <c r="CY2378" s="28"/>
    </row>
    <row r="2379" spans="103:103">
      <c r="CY2379" s="28"/>
    </row>
    <row r="2380" spans="103:103">
      <c r="CY2380" s="28"/>
    </row>
    <row r="2381" spans="103:103">
      <c r="CY2381" s="28"/>
    </row>
    <row r="2382" spans="103:103">
      <c r="CY2382" s="28"/>
    </row>
    <row r="2383" spans="103:103">
      <c r="CY2383" s="28"/>
    </row>
    <row r="2384" spans="103:103">
      <c r="CY2384" s="28"/>
    </row>
    <row r="2385" spans="103:103">
      <c r="CY2385" s="28"/>
    </row>
    <row r="2386" spans="103:103">
      <c r="CY2386" s="28"/>
    </row>
    <row r="2387" spans="103:103">
      <c r="CY2387" s="28"/>
    </row>
    <row r="2388" spans="103:103">
      <c r="CY2388" s="28"/>
    </row>
    <row r="2389" spans="103:103">
      <c r="CY2389" s="28"/>
    </row>
    <row r="2390" spans="103:103">
      <c r="CY2390" s="28"/>
    </row>
    <row r="2391" spans="103:103">
      <c r="CY2391" s="28"/>
    </row>
    <row r="2392" spans="103:103">
      <c r="CY2392" s="28"/>
    </row>
    <row r="2393" spans="103:103">
      <c r="CY2393" s="28"/>
    </row>
    <row r="2394" spans="103:103">
      <c r="CY2394" s="28"/>
    </row>
    <row r="2395" spans="103:103">
      <c r="CY2395" s="28"/>
    </row>
    <row r="2396" spans="103:103">
      <c r="CY2396" s="28"/>
    </row>
    <row r="2397" spans="103:103">
      <c r="CY2397" s="28"/>
    </row>
    <row r="2398" spans="103:103">
      <c r="CY2398" s="28"/>
    </row>
    <row r="2399" spans="103:103">
      <c r="CY2399" s="28"/>
    </row>
    <row r="2400" spans="103:103">
      <c r="CY2400" s="28"/>
    </row>
    <row r="2401" spans="103:103">
      <c r="CY2401" s="28"/>
    </row>
    <row r="2402" spans="103:103">
      <c r="CY2402" s="28"/>
    </row>
    <row r="2403" spans="103:103">
      <c r="CY2403" s="28"/>
    </row>
    <row r="2404" spans="103:103">
      <c r="CY2404" s="28"/>
    </row>
    <row r="2405" spans="103:103">
      <c r="CY2405" s="28"/>
    </row>
    <row r="2406" spans="103:103">
      <c r="CY2406" s="28"/>
    </row>
    <row r="2407" spans="103:103">
      <c r="CY2407" s="28"/>
    </row>
    <row r="2408" spans="103:103">
      <c r="CY2408" s="28"/>
    </row>
    <row r="2409" spans="103:103">
      <c r="CY2409" s="28"/>
    </row>
    <row r="2410" spans="103:103">
      <c r="CY2410" s="28"/>
    </row>
    <row r="2411" spans="103:103">
      <c r="CY2411" s="28"/>
    </row>
    <row r="2412" spans="103:103">
      <c r="CY2412" s="28"/>
    </row>
    <row r="2413" spans="103:103">
      <c r="CY2413" s="28"/>
    </row>
    <row r="2414" spans="103:103">
      <c r="CY2414" s="28"/>
    </row>
    <row r="2415" spans="103:103">
      <c r="CY2415" s="28"/>
    </row>
    <row r="2416" spans="103:103">
      <c r="CY2416" s="28"/>
    </row>
    <row r="2417" spans="103:103">
      <c r="CY2417" s="28"/>
    </row>
    <row r="2418" spans="103:103">
      <c r="CY2418" s="28"/>
    </row>
    <row r="2419" spans="103:103">
      <c r="CY2419" s="28"/>
    </row>
    <row r="2420" spans="103:103">
      <c r="CY2420" s="28"/>
    </row>
    <row r="2421" spans="103:103">
      <c r="CY2421" s="28"/>
    </row>
    <row r="2422" spans="103:103">
      <c r="CY2422" s="28"/>
    </row>
    <row r="2423" spans="103:103">
      <c r="CY2423" s="28"/>
    </row>
    <row r="2424" spans="103:103">
      <c r="CY2424" s="28"/>
    </row>
    <row r="2425" spans="103:103">
      <c r="CY2425" s="28"/>
    </row>
    <row r="2426" spans="103:103">
      <c r="CY2426" s="28"/>
    </row>
    <row r="2427" spans="103:103">
      <c r="CY2427" s="28"/>
    </row>
    <row r="2428" spans="103:103">
      <c r="CY2428" s="28"/>
    </row>
    <row r="2429" spans="103:103">
      <c r="CY2429" s="28"/>
    </row>
    <row r="2430" spans="103:103">
      <c r="CY2430" s="28"/>
    </row>
    <row r="2431" spans="103:103">
      <c r="CY2431" s="28"/>
    </row>
    <row r="2432" spans="103:103">
      <c r="CY2432" s="28"/>
    </row>
    <row r="2433" spans="103:103">
      <c r="CY2433" s="28"/>
    </row>
    <row r="2434" spans="103:103">
      <c r="CY2434" s="28"/>
    </row>
    <row r="2435" spans="103:103">
      <c r="CY2435" s="28"/>
    </row>
    <row r="2436" spans="103:103">
      <c r="CY2436" s="28"/>
    </row>
    <row r="2437" spans="103:103">
      <c r="CY2437" s="28"/>
    </row>
    <row r="2438" spans="103:103">
      <c r="CY2438" s="28"/>
    </row>
    <row r="2439" spans="103:103">
      <c r="CY2439" s="28"/>
    </row>
    <row r="2440" spans="103:103">
      <c r="CY2440" s="28"/>
    </row>
    <row r="2441" spans="103:103">
      <c r="CY2441" s="28"/>
    </row>
    <row r="2442" spans="103:103">
      <c r="CY2442" s="28"/>
    </row>
    <row r="2443" spans="103:103">
      <c r="CY2443" s="28"/>
    </row>
    <row r="2444" spans="103:103">
      <c r="CY2444" s="28"/>
    </row>
    <row r="2445" spans="103:103">
      <c r="CY2445" s="28"/>
    </row>
    <row r="2446" spans="103:103">
      <c r="CY2446" s="28"/>
    </row>
    <row r="2447" spans="103:103">
      <c r="CY2447" s="28"/>
    </row>
    <row r="2448" spans="103:103">
      <c r="CY2448" s="28"/>
    </row>
    <row r="2449" spans="103:103">
      <c r="CY2449" s="28"/>
    </row>
    <row r="2450" spans="103:103">
      <c r="CY2450" s="28"/>
    </row>
    <row r="2451" spans="103:103">
      <c r="CY2451" s="28"/>
    </row>
    <row r="2452" spans="103:103">
      <c r="CY2452" s="28"/>
    </row>
    <row r="2453" spans="103:103">
      <c r="CY2453" s="28"/>
    </row>
    <row r="2454" spans="103:103">
      <c r="CY2454" s="28"/>
    </row>
    <row r="2455" spans="103:103">
      <c r="CY2455" s="28"/>
    </row>
    <row r="2456" spans="103:103">
      <c r="CY2456" s="28"/>
    </row>
    <row r="2457" spans="103:103">
      <c r="CY2457" s="28"/>
    </row>
    <row r="2458" spans="103:103">
      <c r="CY2458" s="28"/>
    </row>
    <row r="2459" spans="103:103">
      <c r="CY2459" s="28"/>
    </row>
    <row r="2460" spans="103:103">
      <c r="CY2460" s="28"/>
    </row>
    <row r="2461" spans="103:103">
      <c r="CY2461" s="28"/>
    </row>
    <row r="2462" spans="103:103">
      <c r="CY2462" s="28"/>
    </row>
    <row r="2463" spans="103:103">
      <c r="CY2463" s="28"/>
    </row>
    <row r="2464" spans="103:103">
      <c r="CY2464" s="28"/>
    </row>
    <row r="2465" spans="103:103">
      <c r="CY2465" s="28"/>
    </row>
    <row r="2466" spans="103:103">
      <c r="CY2466" s="28"/>
    </row>
    <row r="2467" spans="103:103">
      <c r="CY2467" s="28"/>
    </row>
    <row r="2468" spans="103:103">
      <c r="CY2468" s="28"/>
    </row>
    <row r="2469" spans="103:103">
      <c r="CY2469" s="28"/>
    </row>
    <row r="2470" spans="103:103">
      <c r="CY2470" s="28"/>
    </row>
    <row r="2471" spans="103:103">
      <c r="CY2471" s="28"/>
    </row>
    <row r="2472" spans="103:103">
      <c r="CY2472" s="28"/>
    </row>
    <row r="2473" spans="103:103">
      <c r="CY2473" s="28"/>
    </row>
    <row r="2474" spans="103:103">
      <c r="CY2474" s="28"/>
    </row>
    <row r="2475" spans="103:103">
      <c r="CY2475" s="28"/>
    </row>
    <row r="2476" spans="103:103">
      <c r="CY2476" s="28"/>
    </row>
    <row r="2477" spans="103:103">
      <c r="CY2477" s="28"/>
    </row>
    <row r="2478" spans="103:103">
      <c r="CY2478" s="28"/>
    </row>
    <row r="2479" spans="103:103">
      <c r="CY2479" s="28"/>
    </row>
    <row r="2480" spans="103:103">
      <c r="CY2480" s="28"/>
    </row>
    <row r="2481" spans="103:103">
      <c r="CY2481" s="28"/>
    </row>
    <row r="2482" spans="103:103">
      <c r="CY2482" s="28"/>
    </row>
    <row r="2483" spans="103:103">
      <c r="CY2483" s="28"/>
    </row>
    <row r="2484" spans="103:103">
      <c r="CY2484" s="28"/>
    </row>
    <row r="2485" spans="103:103">
      <c r="CY2485" s="28"/>
    </row>
    <row r="2486" spans="103:103">
      <c r="CY2486" s="28"/>
    </row>
    <row r="2487" spans="103:103">
      <c r="CY2487" s="28"/>
    </row>
    <row r="2488" spans="103:103">
      <c r="CY2488" s="28"/>
    </row>
    <row r="2489" spans="103:103">
      <c r="CY2489" s="28"/>
    </row>
    <row r="2490" spans="103:103">
      <c r="CY2490" s="28"/>
    </row>
    <row r="2491" spans="103:103">
      <c r="CY2491" s="28"/>
    </row>
    <row r="2492" spans="103:103">
      <c r="CY2492" s="28"/>
    </row>
    <row r="2493" spans="103:103">
      <c r="CY2493" s="28"/>
    </row>
    <row r="2494" spans="103:103">
      <c r="CY2494" s="28"/>
    </row>
    <row r="2495" spans="103:103">
      <c r="CY2495" s="28"/>
    </row>
    <row r="2496" spans="103:103">
      <c r="CY2496" s="28"/>
    </row>
    <row r="2497" spans="103:103">
      <c r="CY2497" s="28"/>
    </row>
    <row r="2498" spans="103:103">
      <c r="CY2498" s="28"/>
    </row>
    <row r="2499" spans="103:103">
      <c r="CY2499" s="28"/>
    </row>
    <row r="2500" spans="103:103">
      <c r="CY2500" s="28"/>
    </row>
    <row r="2501" spans="103:103">
      <c r="CY2501" s="28"/>
    </row>
    <row r="2502" spans="103:103">
      <c r="CY2502" s="28"/>
    </row>
    <row r="2503" spans="103:103">
      <c r="CY2503" s="28"/>
    </row>
    <row r="2504" spans="103:103">
      <c r="CY2504" s="28"/>
    </row>
    <row r="2505" spans="103:103">
      <c r="CY2505" s="28"/>
    </row>
    <row r="2506" spans="103:103">
      <c r="CY2506" s="28"/>
    </row>
    <row r="2507" spans="103:103">
      <c r="CY2507" s="28"/>
    </row>
    <row r="2508" spans="103:103">
      <c r="CY2508" s="28"/>
    </row>
    <row r="2509" spans="103:103">
      <c r="CY2509" s="28"/>
    </row>
    <row r="2510" spans="103:103">
      <c r="CY2510" s="28"/>
    </row>
    <row r="2511" spans="103:103">
      <c r="CY2511" s="28"/>
    </row>
    <row r="2512" spans="103:103">
      <c r="CY2512" s="28"/>
    </row>
    <row r="2513" spans="103:103">
      <c r="CY2513" s="28"/>
    </row>
    <row r="2514" spans="103:103">
      <c r="CY2514" s="28"/>
    </row>
    <row r="2515" spans="103:103">
      <c r="CY2515" s="28"/>
    </row>
    <row r="2516" spans="103:103">
      <c r="CY2516" s="28"/>
    </row>
    <row r="2517" spans="103:103">
      <c r="CY2517" s="28"/>
    </row>
    <row r="2518" spans="103:103">
      <c r="CY2518" s="28"/>
    </row>
    <row r="2519" spans="103:103">
      <c r="CY2519" s="28"/>
    </row>
    <row r="2520" spans="103:103">
      <c r="CY2520" s="28"/>
    </row>
    <row r="2521" spans="103:103">
      <c r="CY2521" s="28"/>
    </row>
    <row r="2522" spans="103:103">
      <c r="CY2522" s="28"/>
    </row>
    <row r="2523" spans="103:103">
      <c r="CY2523" s="28"/>
    </row>
    <row r="2524" spans="103:103">
      <c r="CY2524" s="28"/>
    </row>
    <row r="2525" spans="103:103">
      <c r="CY2525" s="28"/>
    </row>
    <row r="2526" spans="103:103">
      <c r="CY2526" s="28"/>
    </row>
    <row r="2527" spans="103:103">
      <c r="CY2527" s="28"/>
    </row>
    <row r="2528" spans="103:103">
      <c r="CY2528" s="28"/>
    </row>
    <row r="2529" spans="103:103">
      <c r="CY2529" s="28"/>
    </row>
    <row r="2530" spans="103:103">
      <c r="CY2530" s="28"/>
    </row>
    <row r="2531" spans="103:103">
      <c r="CY2531" s="28"/>
    </row>
    <row r="2532" spans="103:103">
      <c r="CY2532" s="28"/>
    </row>
    <row r="2533" spans="103:103">
      <c r="CY2533" s="28"/>
    </row>
    <row r="2534" spans="103:103">
      <c r="CY2534" s="28"/>
    </row>
    <row r="2535" spans="103:103">
      <c r="CY2535" s="28"/>
    </row>
    <row r="2536" spans="103:103">
      <c r="CY2536" s="28"/>
    </row>
    <row r="2537" spans="103:103">
      <c r="CY2537" s="28"/>
    </row>
    <row r="2538" spans="103:103">
      <c r="CY2538" s="28"/>
    </row>
    <row r="2539" spans="103:103">
      <c r="CY2539" s="28"/>
    </row>
    <row r="2540" spans="103:103">
      <c r="CY2540" s="28"/>
    </row>
    <row r="2541" spans="103:103">
      <c r="CY2541" s="28"/>
    </row>
    <row r="2542" spans="103:103">
      <c r="CY2542" s="28"/>
    </row>
    <row r="2543" spans="103:103">
      <c r="CY2543" s="28"/>
    </row>
    <row r="2544" spans="103:103">
      <c r="CY2544" s="28"/>
    </row>
    <row r="2545" spans="103:103">
      <c r="CY2545" s="28"/>
    </row>
    <row r="2546" spans="103:103">
      <c r="CY2546" s="28"/>
    </row>
    <row r="2547" spans="103:103">
      <c r="CY2547" s="28"/>
    </row>
    <row r="2548" spans="103:103">
      <c r="CY2548" s="28"/>
    </row>
    <row r="2549" spans="103:103">
      <c r="CY2549" s="28"/>
    </row>
    <row r="2550" spans="103:103">
      <c r="CY2550" s="28"/>
    </row>
    <row r="2551" spans="103:103">
      <c r="CY2551" s="28"/>
    </row>
    <row r="2552" spans="103:103">
      <c r="CY2552" s="28"/>
    </row>
    <row r="2553" spans="103:103">
      <c r="CY2553" s="28"/>
    </row>
    <row r="2554" spans="103:103">
      <c r="CY2554" s="28"/>
    </row>
    <row r="2555" spans="103:103">
      <c r="CY2555" s="28"/>
    </row>
    <row r="2556" spans="103:103">
      <c r="CY2556" s="28"/>
    </row>
    <row r="2557" spans="103:103">
      <c r="CY2557" s="28"/>
    </row>
    <row r="2558" spans="103:103">
      <c r="CY2558" s="28"/>
    </row>
    <row r="2559" spans="103:103">
      <c r="CY2559" s="28"/>
    </row>
    <row r="2560" spans="103:103">
      <c r="CY2560" s="28"/>
    </row>
    <row r="2561" spans="103:103">
      <c r="CY2561" s="28"/>
    </row>
    <row r="2562" spans="103:103">
      <c r="CY2562" s="28"/>
    </row>
    <row r="2563" spans="103:103">
      <c r="CY2563" s="28"/>
    </row>
    <row r="2564" spans="103:103">
      <c r="CY2564" s="28"/>
    </row>
    <row r="2565" spans="103:103">
      <c r="CY2565" s="28"/>
    </row>
    <row r="2566" spans="103:103">
      <c r="CY2566" s="28"/>
    </row>
    <row r="2567" spans="103:103">
      <c r="CY2567" s="28"/>
    </row>
    <row r="2568" spans="103:103">
      <c r="CY2568" s="28"/>
    </row>
    <row r="2569" spans="103:103">
      <c r="CY2569" s="28"/>
    </row>
    <row r="2570" spans="103:103">
      <c r="CY2570" s="28"/>
    </row>
    <row r="2571" spans="103:103">
      <c r="CY2571" s="28"/>
    </row>
    <row r="2572" spans="103:103">
      <c r="CY2572" s="28"/>
    </row>
    <row r="2573" spans="103:103">
      <c r="CY2573" s="28"/>
    </row>
    <row r="2574" spans="103:103">
      <c r="CY2574" s="28"/>
    </row>
    <row r="2575" spans="103:103">
      <c r="CY2575" s="28"/>
    </row>
    <row r="2576" spans="103:103">
      <c r="CY2576" s="28"/>
    </row>
    <row r="2577" spans="103:103">
      <c r="CY2577" s="28"/>
    </row>
    <row r="2578" spans="103:103">
      <c r="CY2578" s="28"/>
    </row>
    <row r="2579" spans="103:103">
      <c r="CY2579" s="28"/>
    </row>
    <row r="2580" spans="103:103">
      <c r="CY2580" s="28"/>
    </row>
    <row r="2581" spans="103:103">
      <c r="CY2581" s="28"/>
    </row>
    <row r="2582" spans="103:103">
      <c r="CY2582" s="28"/>
    </row>
    <row r="2583" spans="103:103">
      <c r="CY2583" s="28"/>
    </row>
    <row r="2584" spans="103:103">
      <c r="CY2584" s="28"/>
    </row>
    <row r="2585" spans="103:103">
      <c r="CY2585" s="28"/>
    </row>
    <row r="2586" spans="103:103">
      <c r="CY2586" s="28"/>
    </row>
    <row r="2587" spans="103:103">
      <c r="CY2587" s="28"/>
    </row>
    <row r="2588" spans="103:103">
      <c r="CY2588" s="28"/>
    </row>
    <row r="2589" spans="103:103">
      <c r="CY2589" s="28"/>
    </row>
    <row r="2590" spans="103:103">
      <c r="CY2590" s="28"/>
    </row>
    <row r="2591" spans="103:103">
      <c r="CY2591" s="28"/>
    </row>
    <row r="2592" spans="103:103">
      <c r="CY2592" s="28"/>
    </row>
    <row r="2593" spans="103:103">
      <c r="CY2593" s="28"/>
    </row>
    <row r="2594" spans="103:103">
      <c r="CY2594" s="28"/>
    </row>
    <row r="2595" spans="103:103">
      <c r="CY2595" s="28"/>
    </row>
    <row r="2596" spans="103:103">
      <c r="CY2596" s="28"/>
    </row>
    <row r="2597" spans="103:103">
      <c r="CY2597" s="28"/>
    </row>
    <row r="2598" spans="103:103">
      <c r="CY2598" s="28"/>
    </row>
    <row r="2599" spans="103:103">
      <c r="CY2599" s="28"/>
    </row>
    <row r="2600" spans="103:103">
      <c r="CY2600" s="28"/>
    </row>
    <row r="2601" spans="103:103">
      <c r="CY2601" s="28"/>
    </row>
    <row r="2602" spans="103:103">
      <c r="CY2602" s="28"/>
    </row>
    <row r="2603" spans="103:103">
      <c r="CY2603" s="28"/>
    </row>
    <row r="2604" spans="103:103">
      <c r="CY2604" s="28"/>
    </row>
    <row r="2605" spans="103:103">
      <c r="CY2605" s="28"/>
    </row>
    <row r="2606" spans="103:103">
      <c r="CY2606" s="28"/>
    </row>
    <row r="2607" spans="103:103">
      <c r="CY2607" s="28"/>
    </row>
    <row r="2608" spans="103:103">
      <c r="CY2608" s="28"/>
    </row>
    <row r="2609" spans="103:103">
      <c r="CY2609" s="28"/>
    </row>
    <row r="2610" spans="103:103">
      <c r="CY2610" s="28"/>
    </row>
    <row r="2611" spans="103:103">
      <c r="CY2611" s="28"/>
    </row>
    <row r="2612" spans="103:103">
      <c r="CY2612" s="28"/>
    </row>
    <row r="2613" spans="103:103">
      <c r="CY2613" s="28"/>
    </row>
    <row r="2614" spans="103:103">
      <c r="CY2614" s="28"/>
    </row>
    <row r="2615" spans="103:103">
      <c r="CY2615" s="28"/>
    </row>
    <row r="2616" spans="103:103">
      <c r="CY2616" s="28"/>
    </row>
    <row r="2617" spans="103:103">
      <c r="CY2617" s="28"/>
    </row>
    <row r="2618" spans="103:103">
      <c r="CY2618" s="28"/>
    </row>
    <row r="2619" spans="103:103">
      <c r="CY2619" s="28"/>
    </row>
    <row r="2620" spans="103:103">
      <c r="CY2620" s="28"/>
    </row>
    <row r="2621" spans="103:103">
      <c r="CY2621" s="28"/>
    </row>
    <row r="2622" spans="103:103">
      <c r="CY2622" s="28"/>
    </row>
    <row r="2623" spans="103:103">
      <c r="CY2623" s="28"/>
    </row>
    <row r="2624" spans="103:103">
      <c r="CY2624" s="28"/>
    </row>
    <row r="2625" spans="103:103">
      <c r="CY2625" s="28"/>
    </row>
    <row r="2626" spans="103:103">
      <c r="CY2626" s="28"/>
    </row>
    <row r="2627" spans="103:103">
      <c r="CY2627" s="28"/>
    </row>
    <row r="2628" spans="103:103">
      <c r="CY2628" s="28"/>
    </row>
    <row r="2629" spans="103:103">
      <c r="CY2629" s="28"/>
    </row>
    <row r="2630" spans="103:103">
      <c r="CY2630" s="28"/>
    </row>
    <row r="2631" spans="103:103">
      <c r="CY2631" s="28"/>
    </row>
    <row r="2632" spans="103:103">
      <c r="CY2632" s="28"/>
    </row>
    <row r="2633" spans="103:103">
      <c r="CY2633" s="28"/>
    </row>
    <row r="2634" spans="103:103">
      <c r="CY2634" s="28"/>
    </row>
    <row r="2635" spans="103:103">
      <c r="CY2635" s="28"/>
    </row>
    <row r="2636" spans="103:103">
      <c r="CY2636" s="28"/>
    </row>
    <row r="2637" spans="103:103">
      <c r="CY2637" s="28"/>
    </row>
    <row r="2638" spans="103:103">
      <c r="CY2638" s="28"/>
    </row>
    <row r="2639" spans="103:103">
      <c r="CY2639" s="28"/>
    </row>
    <row r="2640" spans="103:103">
      <c r="CY2640" s="28"/>
    </row>
    <row r="2641" spans="103:103">
      <c r="CY2641" s="28"/>
    </row>
    <row r="2642" spans="103:103">
      <c r="CY2642" s="28"/>
    </row>
    <row r="2643" spans="103:103">
      <c r="CY2643" s="28"/>
    </row>
    <row r="2644" spans="103:103">
      <c r="CY2644" s="28"/>
    </row>
    <row r="2645" spans="103:103">
      <c r="CY2645" s="28"/>
    </row>
    <row r="2646" spans="103:103">
      <c r="CY2646" s="28"/>
    </row>
    <row r="2647" spans="103:103">
      <c r="CY2647" s="28"/>
    </row>
    <row r="2648" spans="103:103">
      <c r="CY2648" s="28"/>
    </row>
    <row r="2649" spans="103:103">
      <c r="CY2649" s="28"/>
    </row>
    <row r="2650" spans="103:103">
      <c r="CY2650" s="28"/>
    </row>
    <row r="2651" spans="103:103">
      <c r="CY2651" s="28"/>
    </row>
    <row r="2652" spans="103:103">
      <c r="CY2652" s="28"/>
    </row>
    <row r="2653" spans="103:103">
      <c r="CY2653" s="28"/>
    </row>
    <row r="2654" spans="103:103">
      <c r="CY2654" s="28"/>
    </row>
    <row r="2655" spans="103:103">
      <c r="CY2655" s="28"/>
    </row>
    <row r="2656" spans="103:103">
      <c r="CY2656" s="28"/>
    </row>
    <row r="2657" spans="103:103">
      <c r="CY2657" s="28"/>
    </row>
    <row r="2658" spans="103:103">
      <c r="CY2658" s="28"/>
    </row>
    <row r="2659" spans="103:103">
      <c r="CY2659" s="28"/>
    </row>
    <row r="2660" spans="103:103">
      <c r="CY2660" s="28"/>
    </row>
    <row r="2661" spans="103:103">
      <c r="CY2661" s="28"/>
    </row>
    <row r="2662" spans="103:103">
      <c r="CY2662" s="28"/>
    </row>
    <row r="2663" spans="103:103">
      <c r="CY2663" s="28"/>
    </row>
    <row r="2664" spans="103:103">
      <c r="CY2664" s="28"/>
    </row>
    <row r="2665" spans="103:103">
      <c r="CY2665" s="28"/>
    </row>
    <row r="2666" spans="103:103">
      <c r="CY2666" s="28"/>
    </row>
    <row r="2667" spans="103:103">
      <c r="CY2667" s="28"/>
    </row>
    <row r="2668" spans="103:103">
      <c r="CY2668" s="28"/>
    </row>
    <row r="2669" spans="103:103">
      <c r="CY2669" s="28"/>
    </row>
    <row r="2670" spans="103:103">
      <c r="CY2670" s="28"/>
    </row>
    <row r="2671" spans="103:103">
      <c r="CY2671" s="28"/>
    </row>
    <row r="2672" spans="103:103">
      <c r="CY2672" s="28"/>
    </row>
    <row r="2673" spans="103:103">
      <c r="CY2673" s="28"/>
    </row>
    <row r="2674" spans="103:103">
      <c r="CY2674" s="28"/>
    </row>
    <row r="2675" spans="103:103">
      <c r="CY2675" s="28"/>
    </row>
    <row r="2676" spans="103:103">
      <c r="CY2676" s="28"/>
    </row>
    <row r="2677" spans="103:103">
      <c r="CY2677" s="28"/>
    </row>
    <row r="2678" spans="103:103">
      <c r="CY2678" s="28"/>
    </row>
    <row r="2679" spans="103:103">
      <c r="CY2679" s="28"/>
    </row>
    <row r="2680" spans="103:103">
      <c r="CY2680" s="28"/>
    </row>
    <row r="2681" spans="103:103">
      <c r="CY2681" s="28"/>
    </row>
    <row r="2682" spans="103:103">
      <c r="CY2682" s="28"/>
    </row>
    <row r="2683" spans="103:103">
      <c r="CY2683" s="28"/>
    </row>
    <row r="2684" spans="103:103">
      <c r="CY2684" s="28"/>
    </row>
    <row r="2685" spans="103:103">
      <c r="CY2685" s="28"/>
    </row>
    <row r="2686" spans="103:103">
      <c r="CY2686" s="28"/>
    </row>
    <row r="2687" spans="103:103">
      <c r="CY2687" s="28"/>
    </row>
    <row r="2688" spans="103:103">
      <c r="CY2688" s="28"/>
    </row>
    <row r="2689" spans="103:103">
      <c r="CY2689" s="28"/>
    </row>
    <row r="2690" spans="103:103">
      <c r="CY2690" s="28"/>
    </row>
    <row r="2691" spans="103:103">
      <c r="CY2691" s="28"/>
    </row>
    <row r="2692" spans="103:103">
      <c r="CY2692" s="28"/>
    </row>
    <row r="2693" spans="103:103">
      <c r="CY2693" s="28"/>
    </row>
    <row r="2694" spans="103:103">
      <c r="CY2694" s="28"/>
    </row>
    <row r="2695" spans="103:103">
      <c r="CY2695" s="28"/>
    </row>
    <row r="2696" spans="103:103">
      <c r="CY2696" s="28"/>
    </row>
    <row r="2697" spans="103:103">
      <c r="CY2697" s="28"/>
    </row>
    <row r="2698" spans="103:103">
      <c r="CY2698" s="28"/>
    </row>
    <row r="2699" spans="103:103">
      <c r="CY2699" s="28"/>
    </row>
    <row r="2700" spans="103:103">
      <c r="CY2700" s="28"/>
    </row>
    <row r="2701" spans="103:103">
      <c r="CY2701" s="28"/>
    </row>
    <row r="2702" spans="103:103">
      <c r="CY2702" s="28"/>
    </row>
    <row r="2703" spans="103:103">
      <c r="CY2703" s="28"/>
    </row>
    <row r="2704" spans="103:103">
      <c r="CY2704" s="28"/>
    </row>
    <row r="2705" spans="103:103">
      <c r="CY2705" s="28"/>
    </row>
    <row r="2706" spans="103:103">
      <c r="CY2706" s="28"/>
    </row>
    <row r="2707" spans="103:103">
      <c r="CY2707" s="28"/>
    </row>
    <row r="2708" spans="103:103">
      <c r="CY2708" s="28"/>
    </row>
    <row r="2709" spans="103:103">
      <c r="CY2709" s="28"/>
    </row>
    <row r="2710" spans="103:103">
      <c r="CY2710" s="28"/>
    </row>
    <row r="2711" spans="103:103">
      <c r="CY2711" s="28"/>
    </row>
    <row r="2712" spans="103:103">
      <c r="CY2712" s="28"/>
    </row>
    <row r="2713" spans="103:103">
      <c r="CY2713" s="28"/>
    </row>
    <row r="2714" spans="103:103">
      <c r="CY2714" s="28"/>
    </row>
    <row r="2715" spans="103:103">
      <c r="CY2715" s="28"/>
    </row>
    <row r="2716" spans="103:103">
      <c r="CY2716" s="28"/>
    </row>
    <row r="2717" spans="103:103">
      <c r="CY2717" s="28"/>
    </row>
    <row r="2718" spans="103:103">
      <c r="CY2718" s="28"/>
    </row>
    <row r="2719" spans="103:103">
      <c r="CY2719" s="28"/>
    </row>
    <row r="2720" spans="103:103">
      <c r="CY2720" s="28"/>
    </row>
    <row r="2721" spans="103:103">
      <c r="CY2721" s="28"/>
    </row>
    <row r="2722" spans="103:103">
      <c r="CY2722" s="28"/>
    </row>
    <row r="2723" spans="103:103">
      <c r="CY2723" s="28"/>
    </row>
    <row r="2724" spans="103:103">
      <c r="CY2724" s="28"/>
    </row>
    <row r="2725" spans="103:103">
      <c r="CY2725" s="28"/>
    </row>
    <row r="2726" spans="103:103">
      <c r="CY2726" s="28"/>
    </row>
    <row r="2727" spans="103:103">
      <c r="CY2727" s="28"/>
    </row>
    <row r="2728" spans="103:103">
      <c r="CY2728" s="28"/>
    </row>
    <row r="2729" spans="103:103">
      <c r="CY2729" s="28"/>
    </row>
    <row r="2730" spans="103:103">
      <c r="CY2730" s="28"/>
    </row>
    <row r="2731" spans="103:103">
      <c r="CY2731" s="28"/>
    </row>
    <row r="2732" spans="103:103">
      <c r="CY2732" s="28"/>
    </row>
    <row r="2733" spans="103:103">
      <c r="CY2733" s="28"/>
    </row>
    <row r="2734" spans="103:103">
      <c r="CY2734" s="28"/>
    </row>
    <row r="2735" spans="103:103">
      <c r="CY2735" s="28"/>
    </row>
    <row r="2736" spans="103:103">
      <c r="CY2736" s="28"/>
    </row>
    <row r="2737" spans="103:103">
      <c r="CY2737" s="28"/>
    </row>
    <row r="2738" spans="103:103">
      <c r="CY2738" s="28"/>
    </row>
    <row r="2739" spans="103:103">
      <c r="CY2739" s="28"/>
    </row>
    <row r="2740" spans="103:103">
      <c r="CY2740" s="28"/>
    </row>
    <row r="2741" spans="103:103">
      <c r="CY2741" s="28"/>
    </row>
    <row r="2742" spans="103:103">
      <c r="CY2742" s="28"/>
    </row>
    <row r="2743" spans="103:103">
      <c r="CY2743" s="28"/>
    </row>
    <row r="2744" spans="103:103">
      <c r="CY2744" s="28"/>
    </row>
    <row r="2745" spans="103:103">
      <c r="CY2745" s="28"/>
    </row>
    <row r="2746" spans="103:103">
      <c r="CY2746" s="28"/>
    </row>
    <row r="2747" spans="103:103">
      <c r="CY2747" s="28"/>
    </row>
    <row r="2748" spans="103:103">
      <c r="CY2748" s="28"/>
    </row>
    <row r="2749" spans="103:103">
      <c r="CY2749" s="28"/>
    </row>
    <row r="2750" spans="103:103">
      <c r="CY2750" s="28"/>
    </row>
    <row r="2751" spans="103:103">
      <c r="CY2751" s="28"/>
    </row>
    <row r="2752" spans="103:103">
      <c r="CY2752" s="28"/>
    </row>
    <row r="2753" spans="103:103">
      <c r="CY2753" s="28"/>
    </row>
    <row r="2754" spans="103:103">
      <c r="CY2754" s="28"/>
    </row>
    <row r="2755" spans="103:103">
      <c r="CY2755" s="28"/>
    </row>
    <row r="2756" spans="103:103">
      <c r="CY2756" s="28"/>
    </row>
    <row r="2757" spans="103:103">
      <c r="CY2757" s="28"/>
    </row>
    <row r="2758" spans="103:103">
      <c r="CY2758" s="28"/>
    </row>
    <row r="2759" spans="103:103">
      <c r="CY2759" s="28"/>
    </row>
    <row r="2760" spans="103:103">
      <c r="CY2760" s="28"/>
    </row>
    <row r="2761" spans="103:103">
      <c r="CY2761" s="28"/>
    </row>
    <row r="2762" spans="103:103">
      <c r="CY2762" s="28"/>
    </row>
    <row r="2763" spans="103:103">
      <c r="CY2763" s="28"/>
    </row>
    <row r="2764" spans="103:103">
      <c r="CY2764" s="28"/>
    </row>
    <row r="2765" spans="103:103">
      <c r="CY2765" s="28"/>
    </row>
    <row r="2766" spans="103:103">
      <c r="CY2766" s="28"/>
    </row>
    <row r="2767" spans="103:103">
      <c r="CY2767" s="28"/>
    </row>
    <row r="2768" spans="103:103">
      <c r="CY2768" s="28"/>
    </row>
    <row r="2769" spans="103:103">
      <c r="CY2769" s="28"/>
    </row>
    <row r="2770" spans="103:103">
      <c r="CY2770" s="28"/>
    </row>
    <row r="2771" spans="103:103">
      <c r="CY2771" s="28"/>
    </row>
    <row r="2772" spans="103:103">
      <c r="CY2772" s="28"/>
    </row>
    <row r="2773" spans="103:103">
      <c r="CY2773" s="28"/>
    </row>
    <row r="2774" spans="103:103">
      <c r="CY2774" s="28"/>
    </row>
    <row r="2775" spans="103:103">
      <c r="CY2775" s="28"/>
    </row>
    <row r="2776" spans="103:103">
      <c r="CY2776" s="28"/>
    </row>
    <row r="2777" spans="103:103">
      <c r="CY2777" s="28"/>
    </row>
    <row r="2778" spans="103:103">
      <c r="CY2778" s="28"/>
    </row>
    <row r="2779" spans="103:103">
      <c r="CY2779" s="28"/>
    </row>
    <row r="2780" spans="103:103">
      <c r="CY2780" s="28"/>
    </row>
    <row r="2781" spans="103:103">
      <c r="CY2781" s="28"/>
    </row>
    <row r="2782" spans="103:103">
      <c r="CY2782" s="28"/>
    </row>
    <row r="2783" spans="103:103">
      <c r="CY2783" s="28"/>
    </row>
    <row r="2784" spans="103:103">
      <c r="CY2784" s="28"/>
    </row>
    <row r="2785" spans="103:103">
      <c r="CY2785" s="28"/>
    </row>
    <row r="2786" spans="103:103">
      <c r="CY2786" s="28"/>
    </row>
    <row r="2787" spans="103:103">
      <c r="CY2787" s="28"/>
    </row>
    <row r="2788" spans="103:103">
      <c r="CY2788" s="28"/>
    </row>
    <row r="2789" spans="103:103">
      <c r="CY2789" s="28"/>
    </row>
    <row r="2790" spans="103:103">
      <c r="CY2790" s="28"/>
    </row>
    <row r="2791" spans="103:103">
      <c r="CY2791" s="28"/>
    </row>
    <row r="2792" spans="103:103">
      <c r="CY2792" s="28"/>
    </row>
    <row r="2793" spans="103:103">
      <c r="CY2793" s="28"/>
    </row>
    <row r="2794" spans="103:103">
      <c r="CY2794" s="28"/>
    </row>
    <row r="2795" spans="103:103">
      <c r="CY2795" s="28"/>
    </row>
    <row r="2796" spans="103:103">
      <c r="CY2796" s="28"/>
    </row>
    <row r="2797" spans="103:103">
      <c r="CY2797" s="28"/>
    </row>
    <row r="2798" spans="103:103">
      <c r="CY2798" s="28"/>
    </row>
    <row r="2799" spans="103:103">
      <c r="CY2799" s="28"/>
    </row>
    <row r="2800" spans="103:103">
      <c r="CY2800" s="28"/>
    </row>
    <row r="2801" spans="103:103">
      <c r="CY2801" s="28"/>
    </row>
    <row r="2802" spans="103:103">
      <c r="CY2802" s="28"/>
    </row>
    <row r="2803" spans="103:103">
      <c r="CY2803" s="28"/>
    </row>
    <row r="2804" spans="103:103">
      <c r="CY2804" s="28"/>
    </row>
    <row r="2805" spans="103:103">
      <c r="CY2805" s="28"/>
    </row>
    <row r="2806" spans="103:103">
      <c r="CY2806" s="28"/>
    </row>
    <row r="2807" spans="103:103">
      <c r="CY2807" s="28"/>
    </row>
    <row r="2808" spans="103:103">
      <c r="CY2808" s="28"/>
    </row>
    <row r="2809" spans="103:103">
      <c r="CY2809" s="28"/>
    </row>
    <row r="2810" spans="103:103">
      <c r="CY2810" s="28"/>
    </row>
    <row r="2811" spans="103:103">
      <c r="CY2811" s="28"/>
    </row>
    <row r="2812" spans="103:103">
      <c r="CY2812" s="28"/>
    </row>
    <row r="2813" spans="103:103">
      <c r="CY2813" s="28"/>
    </row>
    <row r="2814" spans="103:103">
      <c r="CY2814" s="28"/>
    </row>
    <row r="2815" spans="103:103">
      <c r="CY2815" s="28"/>
    </row>
    <row r="2816" spans="103:103">
      <c r="CY2816" s="28"/>
    </row>
    <row r="2817" spans="103:103">
      <c r="CY2817" s="28"/>
    </row>
    <row r="2818" spans="103:103">
      <c r="CY2818" s="28"/>
    </row>
    <row r="2819" spans="103:103">
      <c r="CY2819" s="28"/>
    </row>
    <row r="2820" spans="103:103">
      <c r="CY2820" s="28"/>
    </row>
    <row r="2821" spans="103:103">
      <c r="CY2821" s="28"/>
    </row>
    <row r="2822" spans="103:103">
      <c r="CY2822" s="28"/>
    </row>
    <row r="2823" spans="103:103">
      <c r="CY2823" s="28"/>
    </row>
    <row r="2824" spans="103:103">
      <c r="CY2824" s="28"/>
    </row>
    <row r="2825" spans="103:103">
      <c r="CY2825" s="28"/>
    </row>
    <row r="2826" spans="103:103">
      <c r="CY2826" s="28"/>
    </row>
    <row r="2827" spans="103:103">
      <c r="CY2827" s="28"/>
    </row>
    <row r="2828" spans="103:103">
      <c r="CY2828" s="28"/>
    </row>
    <row r="2829" spans="103:103">
      <c r="CY2829" s="28"/>
    </row>
    <row r="2830" spans="103:103">
      <c r="CY2830" s="28"/>
    </row>
    <row r="2831" spans="103:103">
      <c r="CY2831" s="28"/>
    </row>
    <row r="2832" spans="103:103">
      <c r="CY2832" s="28"/>
    </row>
    <row r="2833" spans="103:103">
      <c r="CY2833" s="28"/>
    </row>
    <row r="2834" spans="103:103">
      <c r="CY2834" s="28"/>
    </row>
    <row r="2835" spans="103:103">
      <c r="CY2835" s="28"/>
    </row>
    <row r="2836" spans="103:103">
      <c r="CY2836" s="28"/>
    </row>
    <row r="2837" spans="103:103">
      <c r="CY2837" s="28"/>
    </row>
    <row r="2838" spans="103:103">
      <c r="CY2838" s="28"/>
    </row>
    <row r="2839" spans="103:103">
      <c r="CY2839" s="28"/>
    </row>
    <row r="2840" spans="103:103">
      <c r="CY2840" s="28"/>
    </row>
    <row r="2841" spans="103:103">
      <c r="CY2841" s="28"/>
    </row>
    <row r="2842" spans="103:103">
      <c r="CY2842" s="28"/>
    </row>
    <row r="2843" spans="103:103">
      <c r="CY2843" s="28"/>
    </row>
    <row r="2844" spans="103:103">
      <c r="CY2844" s="28"/>
    </row>
    <row r="2845" spans="103:103">
      <c r="CY2845" s="28"/>
    </row>
    <row r="2846" spans="103:103">
      <c r="CY2846" s="28"/>
    </row>
    <row r="2847" spans="103:103">
      <c r="CY2847" s="28"/>
    </row>
    <row r="2848" spans="103:103">
      <c r="CY2848" s="28"/>
    </row>
    <row r="2849" spans="103:103">
      <c r="CY2849" s="28"/>
    </row>
    <row r="2850" spans="103:103">
      <c r="CY2850" s="28"/>
    </row>
    <row r="2851" spans="103:103">
      <c r="CY2851" s="28"/>
    </row>
    <row r="2852" spans="103:103">
      <c r="CY2852" s="28"/>
    </row>
    <row r="2853" spans="103:103">
      <c r="CY2853" s="28"/>
    </row>
    <row r="2854" spans="103:103">
      <c r="CY2854" s="28"/>
    </row>
    <row r="2855" spans="103:103">
      <c r="CY2855" s="28"/>
    </row>
    <row r="2856" spans="103:103">
      <c r="CY2856" s="28"/>
    </row>
    <row r="2857" spans="103:103">
      <c r="CY2857" s="28"/>
    </row>
    <row r="2858" spans="103:103">
      <c r="CY2858" s="28"/>
    </row>
    <row r="2859" spans="103:103">
      <c r="CY2859" s="28"/>
    </row>
    <row r="2860" spans="103:103">
      <c r="CY2860" s="28"/>
    </row>
    <row r="2861" spans="103:103">
      <c r="CY2861" s="28"/>
    </row>
    <row r="2862" spans="103:103">
      <c r="CY2862" s="28"/>
    </row>
    <row r="2863" spans="103:103">
      <c r="CY2863" s="28"/>
    </row>
    <row r="2864" spans="103:103">
      <c r="CY2864" s="28"/>
    </row>
    <row r="2865" spans="103:103">
      <c r="CY2865" s="28"/>
    </row>
    <row r="2866" spans="103:103">
      <c r="CY2866" s="28"/>
    </row>
    <row r="2867" spans="103:103">
      <c r="CY2867" s="28"/>
    </row>
    <row r="2868" spans="103:103">
      <c r="CY2868" s="28"/>
    </row>
    <row r="2869" spans="103:103">
      <c r="CY2869" s="28"/>
    </row>
    <row r="2870" spans="103:103">
      <c r="CY2870" s="28"/>
    </row>
    <row r="2871" spans="103:103">
      <c r="CY2871" s="28"/>
    </row>
    <row r="2872" spans="103:103">
      <c r="CY2872" s="28"/>
    </row>
    <row r="2873" spans="103:103">
      <c r="CY2873" s="28"/>
    </row>
    <row r="2874" spans="103:103">
      <c r="CY2874" s="28"/>
    </row>
    <row r="2875" spans="103:103">
      <c r="CY2875" s="28"/>
    </row>
    <row r="2876" spans="103:103">
      <c r="CY2876" s="28"/>
    </row>
    <row r="2877" spans="103:103">
      <c r="CY2877" s="28"/>
    </row>
    <row r="2878" spans="103:103">
      <c r="CY2878" s="28"/>
    </row>
    <row r="2879" spans="103:103">
      <c r="CY2879" s="28"/>
    </row>
    <row r="2880" spans="103:103">
      <c r="CY2880" s="28"/>
    </row>
    <row r="2881" spans="103:103">
      <c r="CY2881" s="28"/>
    </row>
    <row r="2882" spans="103:103">
      <c r="CY2882" s="28"/>
    </row>
    <row r="2883" spans="103:103">
      <c r="CY2883" s="28"/>
    </row>
    <row r="2884" spans="103:103">
      <c r="CY2884" s="28"/>
    </row>
    <row r="2885" spans="103:103">
      <c r="CY2885" s="28"/>
    </row>
    <row r="2886" spans="103:103">
      <c r="CY2886" s="28"/>
    </row>
    <row r="2887" spans="103:103">
      <c r="CY2887" s="28"/>
    </row>
    <row r="2888" spans="103:103">
      <c r="CY2888" s="28"/>
    </row>
    <row r="2889" spans="103:103">
      <c r="CY2889" s="28"/>
    </row>
    <row r="2890" spans="103:103">
      <c r="CY2890" s="28"/>
    </row>
    <row r="2891" spans="103:103">
      <c r="CY2891" s="28"/>
    </row>
    <row r="2892" spans="103:103">
      <c r="CY2892" s="28"/>
    </row>
    <row r="2893" spans="103:103">
      <c r="CY2893" s="28"/>
    </row>
    <row r="2894" spans="103:103">
      <c r="CY2894" s="28"/>
    </row>
    <row r="2895" spans="103:103">
      <c r="CY2895" s="28"/>
    </row>
    <row r="2896" spans="103:103">
      <c r="CY2896" s="28"/>
    </row>
    <row r="2897" spans="103:103">
      <c r="CY2897" s="28"/>
    </row>
    <row r="2898" spans="103:103">
      <c r="CY2898" s="28"/>
    </row>
    <row r="2899" spans="103:103">
      <c r="CY2899" s="28"/>
    </row>
    <row r="2900" spans="103:103">
      <c r="CY2900" s="28"/>
    </row>
    <row r="2901" spans="103:103">
      <c r="CY2901" s="28"/>
    </row>
    <row r="2902" spans="103:103">
      <c r="CY2902" s="28"/>
    </row>
    <row r="2903" spans="103:103">
      <c r="CY2903" s="28"/>
    </row>
    <row r="2904" spans="103:103">
      <c r="CY2904" s="28"/>
    </row>
    <row r="2905" spans="103:103">
      <c r="CY2905" s="28"/>
    </row>
    <row r="2906" spans="103:103">
      <c r="CY2906" s="28"/>
    </row>
    <row r="2907" spans="103:103">
      <c r="CY2907" s="28"/>
    </row>
    <row r="2908" spans="103:103">
      <c r="CY2908" s="28"/>
    </row>
    <row r="2909" spans="103:103">
      <c r="CY2909" s="28"/>
    </row>
    <row r="2910" spans="103:103">
      <c r="CY2910" s="28"/>
    </row>
    <row r="2911" spans="103:103">
      <c r="CY2911" s="28"/>
    </row>
    <row r="2912" spans="103:103">
      <c r="CY2912" s="28"/>
    </row>
    <row r="2913" spans="103:103">
      <c r="CY2913" s="28"/>
    </row>
    <row r="2914" spans="103:103">
      <c r="CY2914" s="28"/>
    </row>
    <row r="2915" spans="103:103">
      <c r="CY2915" s="28"/>
    </row>
    <row r="2916" spans="103:103">
      <c r="CY2916" s="28"/>
    </row>
    <row r="2917" spans="103:103">
      <c r="CY2917" s="28"/>
    </row>
    <row r="2918" spans="103:103">
      <c r="CY2918" s="28"/>
    </row>
    <row r="2919" spans="103:103">
      <c r="CY2919" s="28"/>
    </row>
    <row r="2920" spans="103:103">
      <c r="CY2920" s="28"/>
    </row>
    <row r="2921" spans="103:103">
      <c r="CY2921" s="28"/>
    </row>
    <row r="2922" spans="103:103">
      <c r="CY2922" s="28"/>
    </row>
    <row r="2923" spans="103:103">
      <c r="CY2923" s="28"/>
    </row>
    <row r="2924" spans="103:103">
      <c r="CY2924" s="28"/>
    </row>
    <row r="2925" spans="103:103">
      <c r="CY2925" s="28"/>
    </row>
    <row r="2926" spans="103:103">
      <c r="CY2926" s="28"/>
    </row>
    <row r="2927" spans="103:103">
      <c r="CY2927" s="28"/>
    </row>
    <row r="2928" spans="103:103">
      <c r="CY2928" s="28"/>
    </row>
    <row r="2929" spans="103:103">
      <c r="CY2929" s="28"/>
    </row>
    <row r="2930" spans="103:103">
      <c r="CY2930" s="28"/>
    </row>
    <row r="2931" spans="103:103">
      <c r="CY2931" s="28"/>
    </row>
    <row r="2932" spans="103:103">
      <c r="CY2932" s="28"/>
    </row>
    <row r="2933" spans="103:103">
      <c r="CY2933" s="28"/>
    </row>
    <row r="2934" spans="103:103">
      <c r="CY2934" s="28"/>
    </row>
    <row r="2935" spans="103:103">
      <c r="CY2935" s="28"/>
    </row>
    <row r="2936" spans="103:103">
      <c r="CY2936" s="28"/>
    </row>
    <row r="2937" spans="103:103">
      <c r="CY2937" s="28"/>
    </row>
    <row r="2938" spans="103:103">
      <c r="CY2938" s="28"/>
    </row>
    <row r="2939" spans="103:103">
      <c r="CY2939" s="28"/>
    </row>
    <row r="2940" spans="103:103">
      <c r="CY2940" s="28"/>
    </row>
    <row r="2941" spans="103:103">
      <c r="CY2941" s="28"/>
    </row>
    <row r="2942" spans="103:103">
      <c r="CY2942" s="28"/>
    </row>
    <row r="2943" spans="103:103">
      <c r="CY2943" s="28"/>
    </row>
    <row r="2944" spans="103:103">
      <c r="CY2944" s="28"/>
    </row>
    <row r="2945" spans="103:103">
      <c r="CY2945" s="28"/>
    </row>
    <row r="2946" spans="103:103">
      <c r="CY2946" s="28"/>
    </row>
    <row r="2947" spans="103:103">
      <c r="CY2947" s="28"/>
    </row>
    <row r="2948" spans="103:103">
      <c r="CY2948" s="28"/>
    </row>
    <row r="2949" spans="103:103">
      <c r="CY2949" s="28"/>
    </row>
    <row r="2950" spans="103:103">
      <c r="CY2950" s="28"/>
    </row>
    <row r="2951" spans="103:103">
      <c r="CY2951" s="28"/>
    </row>
    <row r="2952" spans="103:103">
      <c r="CY2952" s="28"/>
    </row>
    <row r="2953" spans="103:103">
      <c r="CY2953" s="28"/>
    </row>
    <row r="2954" spans="103:103">
      <c r="CY2954" s="28"/>
    </row>
    <row r="2955" spans="103:103">
      <c r="CY2955" s="28"/>
    </row>
    <row r="2956" spans="103:103">
      <c r="CY2956" s="28"/>
    </row>
    <row r="2957" spans="103:103">
      <c r="CY2957" s="28"/>
    </row>
    <row r="2958" spans="103:103">
      <c r="CY2958" s="28"/>
    </row>
    <row r="2959" spans="103:103">
      <c r="CY2959" s="28"/>
    </row>
    <row r="2960" spans="103:103">
      <c r="CY2960" s="28"/>
    </row>
    <row r="2961" spans="103:103">
      <c r="CY2961" s="28"/>
    </row>
    <row r="2962" spans="103:103">
      <c r="CY2962" s="28"/>
    </row>
    <row r="2963" spans="103:103">
      <c r="CY2963" s="28"/>
    </row>
    <row r="2964" spans="103:103">
      <c r="CY2964" s="28"/>
    </row>
    <row r="2965" spans="103:103">
      <c r="CY2965" s="28"/>
    </row>
    <row r="2966" spans="103:103">
      <c r="CY2966" s="28"/>
    </row>
    <row r="2967" spans="103:103">
      <c r="CY2967" s="28"/>
    </row>
    <row r="2968" spans="103:103">
      <c r="CY2968" s="28"/>
    </row>
    <row r="2969" spans="103:103">
      <c r="CY2969" s="28"/>
    </row>
    <row r="2970" spans="103:103">
      <c r="CY2970" s="28"/>
    </row>
    <row r="2971" spans="103:103">
      <c r="CY2971" s="28"/>
    </row>
    <row r="2972" spans="103:103">
      <c r="CY2972" s="28"/>
    </row>
    <row r="2973" spans="103:103">
      <c r="CY2973" s="28"/>
    </row>
    <row r="2974" spans="103:103">
      <c r="CY2974" s="28"/>
    </row>
    <row r="2975" spans="103:103">
      <c r="CY2975" s="28"/>
    </row>
    <row r="2976" spans="103:103">
      <c r="CY2976" s="28"/>
    </row>
    <row r="2977" spans="103:103">
      <c r="CY2977" s="28"/>
    </row>
    <row r="2978" spans="103:103">
      <c r="CY2978" s="28"/>
    </row>
    <row r="2979" spans="103:103">
      <c r="CY2979" s="28"/>
    </row>
    <row r="2980" spans="103:103">
      <c r="CY2980" s="28"/>
    </row>
    <row r="2981" spans="103:103">
      <c r="CY2981" s="28"/>
    </row>
    <row r="2982" spans="103:103">
      <c r="CY2982" s="28"/>
    </row>
    <row r="2983" spans="103:103">
      <c r="CY2983" s="28"/>
    </row>
    <row r="2984" spans="103:103">
      <c r="CY2984" s="28"/>
    </row>
    <row r="2985" spans="103:103">
      <c r="CY2985" s="28"/>
    </row>
    <row r="2986" spans="103:103">
      <c r="CY2986" s="28"/>
    </row>
    <row r="2987" spans="103:103">
      <c r="CY2987" s="28"/>
    </row>
    <row r="2988" spans="103:103">
      <c r="CY2988" s="28"/>
    </row>
    <row r="2989" spans="103:103">
      <c r="CY2989" s="28"/>
    </row>
    <row r="2990" spans="103:103">
      <c r="CY2990" s="28"/>
    </row>
    <row r="2991" spans="103:103">
      <c r="CY2991" s="28"/>
    </row>
    <row r="2992" spans="103:103">
      <c r="CY2992" s="28"/>
    </row>
    <row r="2993" spans="103:103">
      <c r="CY2993" s="28"/>
    </row>
    <row r="2994" spans="103:103">
      <c r="CY2994" s="28"/>
    </row>
    <row r="2995" spans="103:103">
      <c r="CY2995" s="28"/>
    </row>
    <row r="2996" spans="103:103">
      <c r="CY2996" s="28"/>
    </row>
    <row r="2997" spans="103:103">
      <c r="CY2997" s="28"/>
    </row>
    <row r="2998" spans="103:103">
      <c r="CY2998" s="28"/>
    </row>
    <row r="2999" spans="103:103">
      <c r="CY2999" s="28"/>
    </row>
    <row r="3000" spans="103:103">
      <c r="CY3000" s="28"/>
    </row>
    <row r="3001" spans="103:103">
      <c r="CY3001" s="28"/>
    </row>
    <row r="3002" spans="103:103">
      <c r="CY3002" s="28"/>
    </row>
    <row r="3003" spans="103:103">
      <c r="CY3003" s="28"/>
    </row>
    <row r="3004" spans="103:103">
      <c r="CY3004" s="28"/>
    </row>
    <row r="3005" spans="103:103">
      <c r="CY3005" s="28"/>
    </row>
    <row r="3006" spans="103:103">
      <c r="CY3006" s="28"/>
    </row>
    <row r="3007" spans="103:103">
      <c r="CY3007" s="28"/>
    </row>
    <row r="3008" spans="103:103">
      <c r="CY3008" s="28"/>
    </row>
    <row r="3009" spans="103:103">
      <c r="CY3009" s="28"/>
    </row>
    <row r="3010" spans="103:103">
      <c r="CY3010" s="28"/>
    </row>
    <row r="3011" spans="103:103">
      <c r="CY3011" s="28"/>
    </row>
    <row r="3012" spans="103:103">
      <c r="CY3012" s="28"/>
    </row>
    <row r="3013" spans="103:103">
      <c r="CY3013" s="28"/>
    </row>
    <row r="3014" spans="103:103">
      <c r="CY3014" s="28"/>
    </row>
    <row r="3015" spans="103:103">
      <c r="CY3015" s="28"/>
    </row>
    <row r="3016" spans="103:103">
      <c r="CY3016" s="28"/>
    </row>
    <row r="3017" spans="103:103">
      <c r="CY3017" s="28"/>
    </row>
    <row r="3018" spans="103:103">
      <c r="CY3018" s="28"/>
    </row>
    <row r="3019" spans="103:103">
      <c r="CY3019" s="28"/>
    </row>
    <row r="3020" spans="103:103">
      <c r="CY3020" s="28"/>
    </row>
    <row r="3021" spans="103:103">
      <c r="CY3021" s="28"/>
    </row>
    <row r="3022" spans="103:103">
      <c r="CY3022" s="28"/>
    </row>
    <row r="3023" spans="103:103">
      <c r="CY3023" s="28"/>
    </row>
    <row r="3024" spans="103:103">
      <c r="CY3024" s="28"/>
    </row>
    <row r="3025" spans="103:103">
      <c r="CY3025" s="28"/>
    </row>
    <row r="3026" spans="103:103">
      <c r="CY3026" s="28"/>
    </row>
    <row r="3027" spans="103:103">
      <c r="CY3027" s="28"/>
    </row>
    <row r="3028" spans="103:103">
      <c r="CY3028" s="28"/>
    </row>
    <row r="3029" spans="103:103">
      <c r="CY3029" s="28"/>
    </row>
    <row r="3030" spans="103:103">
      <c r="CY3030" s="28"/>
    </row>
    <row r="3031" spans="103:103">
      <c r="CY3031" s="28"/>
    </row>
    <row r="3032" spans="103:103">
      <c r="CY3032" s="28"/>
    </row>
    <row r="3033" spans="103:103">
      <c r="CY3033" s="28"/>
    </row>
    <row r="3034" spans="103:103">
      <c r="CY3034" s="28"/>
    </row>
    <row r="3035" spans="103:103">
      <c r="CY3035" s="28"/>
    </row>
    <row r="3036" spans="103:103">
      <c r="CY3036" s="28"/>
    </row>
    <row r="3037" spans="103:103">
      <c r="CY3037" s="28"/>
    </row>
    <row r="3038" spans="103:103">
      <c r="CY3038" s="28"/>
    </row>
    <row r="3039" spans="103:103">
      <c r="CY3039" s="28"/>
    </row>
    <row r="3040" spans="103:103">
      <c r="CY3040" s="28"/>
    </row>
    <row r="3041" spans="103:103">
      <c r="CY3041" s="28"/>
    </row>
    <row r="3042" spans="103:103">
      <c r="CY3042" s="28"/>
    </row>
    <row r="3043" spans="103:103">
      <c r="CY3043" s="28"/>
    </row>
    <row r="3044" spans="103:103">
      <c r="CY3044" s="28"/>
    </row>
    <row r="3045" spans="103:103">
      <c r="CY3045" s="28"/>
    </row>
    <row r="3046" spans="103:103">
      <c r="CY3046" s="28"/>
    </row>
    <row r="3047" spans="103:103">
      <c r="CY3047" s="28"/>
    </row>
    <row r="3048" spans="103:103">
      <c r="CY3048" s="28"/>
    </row>
    <row r="3049" spans="103:103">
      <c r="CY3049" s="28"/>
    </row>
    <row r="3050" spans="103:103">
      <c r="CY3050" s="28"/>
    </row>
    <row r="3051" spans="103:103">
      <c r="CY3051" s="28"/>
    </row>
    <row r="3052" spans="103:103">
      <c r="CY3052" s="28"/>
    </row>
    <row r="3053" spans="103:103">
      <c r="CY3053" s="28"/>
    </row>
    <row r="3054" spans="103:103">
      <c r="CY3054" s="28"/>
    </row>
    <row r="3055" spans="103:103">
      <c r="CY3055" s="28"/>
    </row>
    <row r="3056" spans="103:103">
      <c r="CY3056" s="28"/>
    </row>
    <row r="3057" spans="103:103">
      <c r="CY3057" s="28"/>
    </row>
    <row r="3058" spans="103:103">
      <c r="CY3058" s="28"/>
    </row>
    <row r="3059" spans="103:103">
      <c r="CY3059" s="28"/>
    </row>
    <row r="3060" spans="103:103">
      <c r="CY3060" s="28"/>
    </row>
    <row r="3061" spans="103:103">
      <c r="CY3061" s="28"/>
    </row>
    <row r="3062" spans="103:103">
      <c r="CY3062" s="28"/>
    </row>
    <row r="3063" spans="103:103">
      <c r="CY3063" s="28"/>
    </row>
    <row r="3064" spans="103:103">
      <c r="CY3064" s="28"/>
    </row>
    <row r="3065" spans="103:103">
      <c r="CY3065" s="28"/>
    </row>
    <row r="3066" spans="103:103">
      <c r="CY3066" s="28"/>
    </row>
    <row r="3067" spans="103:103">
      <c r="CY3067" s="28"/>
    </row>
    <row r="3068" spans="103:103">
      <c r="CY3068" s="28"/>
    </row>
    <row r="3069" spans="103:103">
      <c r="CY3069" s="28"/>
    </row>
    <row r="3070" spans="103:103">
      <c r="CY3070" s="28"/>
    </row>
    <row r="3071" spans="103:103">
      <c r="CY3071" s="28"/>
    </row>
    <row r="3072" spans="103:103">
      <c r="CY3072" s="28"/>
    </row>
    <row r="3073" spans="103:103">
      <c r="CY3073" s="28"/>
    </row>
    <row r="3074" spans="103:103">
      <c r="CY3074" s="28"/>
    </row>
    <row r="3075" spans="103:103">
      <c r="CY3075" s="28"/>
    </row>
    <row r="3076" spans="103:103">
      <c r="CY3076" s="28"/>
    </row>
    <row r="3077" spans="103:103">
      <c r="CY3077" s="28"/>
    </row>
    <row r="3078" spans="103:103">
      <c r="CY3078" s="28"/>
    </row>
    <row r="3079" spans="103:103">
      <c r="CY3079" s="28"/>
    </row>
    <row r="3080" spans="103:103">
      <c r="CY3080" s="28"/>
    </row>
    <row r="3081" spans="103:103">
      <c r="CY3081" s="28"/>
    </row>
    <row r="3082" spans="103:103">
      <c r="CY3082" s="28"/>
    </row>
    <row r="3083" spans="103:103">
      <c r="CY3083" s="28"/>
    </row>
    <row r="3084" spans="103:103">
      <c r="CY3084" s="28"/>
    </row>
    <row r="3085" spans="103:103">
      <c r="CY3085" s="28"/>
    </row>
    <row r="3086" spans="103:103">
      <c r="CY3086" s="28"/>
    </row>
    <row r="3087" spans="103:103">
      <c r="CY3087" s="28"/>
    </row>
    <row r="3088" spans="103:103">
      <c r="CY3088" s="28"/>
    </row>
    <row r="3089" spans="103:103">
      <c r="CY3089" s="28"/>
    </row>
    <row r="3090" spans="103:103">
      <c r="CY3090" s="28"/>
    </row>
    <row r="3091" spans="103:103">
      <c r="CY3091" s="28"/>
    </row>
    <row r="3092" spans="103:103">
      <c r="CY3092" s="28"/>
    </row>
    <row r="3093" spans="103:103">
      <c r="CY3093" s="28"/>
    </row>
    <row r="3094" spans="103:103">
      <c r="CY3094" s="28"/>
    </row>
    <row r="3095" spans="103:103">
      <c r="CY3095" s="28"/>
    </row>
    <row r="3096" spans="103:103">
      <c r="CY3096" s="28"/>
    </row>
    <row r="3097" spans="103:103">
      <c r="CY3097" s="28"/>
    </row>
    <row r="3098" spans="103:103">
      <c r="CY3098" s="28"/>
    </row>
    <row r="3099" spans="103:103">
      <c r="CY3099" s="28"/>
    </row>
    <row r="3100" spans="103:103">
      <c r="CY3100" s="28"/>
    </row>
    <row r="3101" spans="103:103">
      <c r="CY3101" s="28"/>
    </row>
    <row r="3102" spans="103:103">
      <c r="CY3102" s="28"/>
    </row>
    <row r="3103" spans="103:103">
      <c r="CY3103" s="28"/>
    </row>
    <row r="3104" spans="103:103">
      <c r="CY3104" s="28"/>
    </row>
    <row r="3105" spans="103:103">
      <c r="CY3105" s="28"/>
    </row>
    <row r="3106" spans="103:103">
      <c r="CY3106" s="28"/>
    </row>
    <row r="3107" spans="103:103">
      <c r="CY3107" s="28"/>
    </row>
    <row r="3108" spans="103:103">
      <c r="CY3108" s="28"/>
    </row>
    <row r="3109" spans="103:103">
      <c r="CY3109" s="28"/>
    </row>
    <row r="3110" spans="103:103">
      <c r="CY3110" s="28"/>
    </row>
    <row r="3111" spans="103:103">
      <c r="CY3111" s="28"/>
    </row>
    <row r="3112" spans="103:103">
      <c r="CY3112" s="28"/>
    </row>
    <row r="3113" spans="103:103">
      <c r="CY3113" s="28"/>
    </row>
    <row r="3114" spans="103:103">
      <c r="CY3114" s="28"/>
    </row>
    <row r="3115" spans="103:103">
      <c r="CY3115" s="28"/>
    </row>
    <row r="3116" spans="103:103">
      <c r="CY3116" s="28"/>
    </row>
    <row r="3117" spans="103:103">
      <c r="CY3117" s="28"/>
    </row>
    <row r="3118" spans="103:103">
      <c r="CY3118" s="28"/>
    </row>
    <row r="3119" spans="103:103">
      <c r="CY3119" s="28"/>
    </row>
    <row r="3120" spans="103:103">
      <c r="CY3120" s="28"/>
    </row>
    <row r="3121" spans="103:103">
      <c r="CY3121" s="28"/>
    </row>
    <row r="3122" spans="103:103">
      <c r="CY3122" s="28"/>
    </row>
    <row r="3123" spans="103:103">
      <c r="CY3123" s="28"/>
    </row>
    <row r="3124" spans="103:103">
      <c r="CY3124" s="28"/>
    </row>
    <row r="3125" spans="103:103">
      <c r="CY3125" s="28"/>
    </row>
    <row r="3126" spans="103:103">
      <c r="CY3126" s="28"/>
    </row>
    <row r="3127" spans="103:103">
      <c r="CY3127" s="28"/>
    </row>
    <row r="3128" spans="103:103">
      <c r="CY3128" s="28"/>
    </row>
    <row r="3129" spans="103:103">
      <c r="CY3129" s="28"/>
    </row>
    <row r="3130" spans="103:103">
      <c r="CY3130" s="28"/>
    </row>
    <row r="3131" spans="103:103">
      <c r="CY3131" s="28"/>
    </row>
    <row r="3132" spans="103:103">
      <c r="CY3132" s="28"/>
    </row>
    <row r="3133" spans="103:103">
      <c r="CY3133" s="28"/>
    </row>
    <row r="3134" spans="103:103">
      <c r="CY3134" s="28"/>
    </row>
    <row r="3135" spans="103:103">
      <c r="CY3135" s="28"/>
    </row>
    <row r="3136" spans="103:103">
      <c r="CY3136" s="28"/>
    </row>
    <row r="3137" spans="103:103">
      <c r="CY3137" s="28"/>
    </row>
    <row r="3138" spans="103:103">
      <c r="CY3138" s="28"/>
    </row>
    <row r="3139" spans="103:103">
      <c r="CY3139" s="28"/>
    </row>
    <row r="3140" spans="103:103">
      <c r="CY3140" s="28"/>
    </row>
    <row r="3141" spans="103:103">
      <c r="CY3141" s="28"/>
    </row>
    <row r="3142" spans="103:103">
      <c r="CY3142" s="28"/>
    </row>
    <row r="3143" spans="103:103">
      <c r="CY3143" s="28"/>
    </row>
    <row r="3144" spans="103:103">
      <c r="CY3144" s="28"/>
    </row>
    <row r="3145" spans="103:103">
      <c r="CY3145" s="28"/>
    </row>
    <row r="3146" spans="103:103">
      <c r="CY3146" s="28"/>
    </row>
    <row r="3147" spans="103:103">
      <c r="CY3147" s="28"/>
    </row>
    <row r="3148" spans="103:103">
      <c r="CY3148" s="28"/>
    </row>
    <row r="3149" spans="103:103">
      <c r="CY3149" s="28"/>
    </row>
    <row r="3150" spans="103:103">
      <c r="CY3150" s="28"/>
    </row>
    <row r="3151" spans="103:103">
      <c r="CY3151" s="28"/>
    </row>
    <row r="3152" spans="103:103">
      <c r="CY3152" s="28"/>
    </row>
    <row r="3153" spans="103:103">
      <c r="CY3153" s="28"/>
    </row>
    <row r="3154" spans="103:103">
      <c r="CY3154" s="28"/>
    </row>
    <row r="3155" spans="103:103">
      <c r="CY3155" s="28"/>
    </row>
    <row r="3156" spans="103:103">
      <c r="CY3156" s="28"/>
    </row>
    <row r="3157" spans="103:103">
      <c r="CY3157" s="28"/>
    </row>
    <row r="3158" spans="103:103">
      <c r="CY3158" s="28"/>
    </row>
    <row r="3159" spans="103:103">
      <c r="CY3159" s="28"/>
    </row>
    <row r="3160" spans="103:103">
      <c r="CY3160" s="28"/>
    </row>
    <row r="3161" spans="103:103">
      <c r="CY3161" s="28"/>
    </row>
    <row r="3162" spans="103:103">
      <c r="CY3162" s="28"/>
    </row>
    <row r="3163" spans="103:103">
      <c r="CY3163" s="28"/>
    </row>
    <row r="3164" spans="103:103">
      <c r="CY3164" s="28"/>
    </row>
    <row r="3165" spans="103:103">
      <c r="CY3165" s="28"/>
    </row>
    <row r="3166" spans="103:103">
      <c r="CY3166" s="28"/>
    </row>
    <row r="3167" spans="103:103">
      <c r="CY3167" s="28"/>
    </row>
    <row r="3168" spans="103:103">
      <c r="CY3168" s="28"/>
    </row>
    <row r="3169" spans="103:103">
      <c r="CY3169" s="28"/>
    </row>
    <row r="3170" spans="103:103">
      <c r="CY3170" s="28"/>
    </row>
    <row r="3171" spans="103:103">
      <c r="CY3171" s="28"/>
    </row>
    <row r="3172" spans="103:103">
      <c r="CY3172" s="28"/>
    </row>
    <row r="3173" spans="103:103">
      <c r="CY3173" s="28"/>
    </row>
    <row r="3174" spans="103:103">
      <c r="CY3174" s="28"/>
    </row>
    <row r="3175" spans="103:103">
      <c r="CY3175" s="28"/>
    </row>
    <row r="3176" spans="103:103">
      <c r="CY3176" s="28"/>
    </row>
    <row r="3177" spans="103:103">
      <c r="CY3177" s="28"/>
    </row>
    <row r="3178" spans="103:103">
      <c r="CY3178" s="28"/>
    </row>
    <row r="3179" spans="103:103">
      <c r="CY3179" s="28"/>
    </row>
    <row r="3180" spans="103:103">
      <c r="CY3180" s="28"/>
    </row>
    <row r="3181" spans="103:103">
      <c r="CY3181" s="28"/>
    </row>
    <row r="3182" spans="103:103">
      <c r="CY3182" s="28"/>
    </row>
    <row r="3183" spans="103:103">
      <c r="CY3183" s="28"/>
    </row>
    <row r="3184" spans="103:103">
      <c r="CY3184" s="28"/>
    </row>
    <row r="3185" spans="103:103">
      <c r="CY3185" s="28"/>
    </row>
    <row r="3186" spans="103:103">
      <c r="CY3186" s="28"/>
    </row>
    <row r="3187" spans="103:103">
      <c r="CY3187" s="28"/>
    </row>
    <row r="3188" spans="103:103">
      <c r="CY3188" s="28"/>
    </row>
    <row r="3189" spans="103:103">
      <c r="CY3189" s="28"/>
    </row>
    <row r="3190" spans="103:103">
      <c r="CY3190" s="28"/>
    </row>
    <row r="3191" spans="103:103">
      <c r="CY3191" s="28"/>
    </row>
    <row r="3192" spans="103:103">
      <c r="CY3192" s="28"/>
    </row>
    <row r="3193" spans="103:103">
      <c r="CY3193" s="28"/>
    </row>
    <row r="3194" spans="103:103">
      <c r="CY3194" s="28"/>
    </row>
    <row r="3195" spans="103:103">
      <c r="CY3195" s="28"/>
    </row>
    <row r="3196" spans="103:103">
      <c r="CY3196" s="28"/>
    </row>
    <row r="3197" spans="103:103">
      <c r="CY3197" s="28"/>
    </row>
    <row r="3198" spans="103:103">
      <c r="CY3198" s="28"/>
    </row>
    <row r="3199" spans="103:103">
      <c r="CY3199" s="28"/>
    </row>
    <row r="3200" spans="103:103">
      <c r="CY3200" s="28"/>
    </row>
    <row r="3201" spans="103:103">
      <c r="CY3201" s="28"/>
    </row>
    <row r="3202" spans="103:103">
      <c r="CY3202" s="28"/>
    </row>
    <row r="3203" spans="103:103">
      <c r="CY3203" s="28"/>
    </row>
    <row r="3204" spans="103:103">
      <c r="CY3204" s="28"/>
    </row>
    <row r="3205" spans="103:103">
      <c r="CY3205" s="28"/>
    </row>
    <row r="3206" spans="103:103">
      <c r="CY3206" s="28"/>
    </row>
    <row r="3207" spans="103:103">
      <c r="CY3207" s="28"/>
    </row>
    <row r="3208" spans="103:103">
      <c r="CY3208" s="28"/>
    </row>
    <row r="3209" spans="103:103">
      <c r="CY3209" s="28"/>
    </row>
    <row r="3210" spans="103:103">
      <c r="CY3210" s="28"/>
    </row>
    <row r="3211" spans="103:103">
      <c r="CY3211" s="28"/>
    </row>
    <row r="3212" spans="103:103">
      <c r="CY3212" s="28"/>
    </row>
    <row r="3213" spans="103:103">
      <c r="CY3213" s="28"/>
    </row>
    <row r="3214" spans="103:103">
      <c r="CY3214" s="28"/>
    </row>
    <row r="3215" spans="103:103">
      <c r="CY3215" s="28"/>
    </row>
    <row r="3216" spans="103:103">
      <c r="CY3216" s="28"/>
    </row>
    <row r="3217" spans="103:103">
      <c r="CY3217" s="28"/>
    </row>
    <row r="3218" spans="103:103">
      <c r="CY3218" s="28"/>
    </row>
    <row r="3219" spans="103:103">
      <c r="CY3219" s="28"/>
    </row>
    <row r="3220" spans="103:103">
      <c r="CY3220" s="28"/>
    </row>
    <row r="3221" spans="103:103">
      <c r="CY3221" s="28"/>
    </row>
    <row r="3222" spans="103:103">
      <c r="CY3222" s="28"/>
    </row>
    <row r="3223" spans="103:103">
      <c r="CY3223" s="28"/>
    </row>
    <row r="3224" spans="103:103">
      <c r="CY3224" s="28"/>
    </row>
    <row r="3225" spans="103:103">
      <c r="CY3225" s="28"/>
    </row>
    <row r="3226" spans="103:103">
      <c r="CY3226" s="28"/>
    </row>
    <row r="3227" spans="103:103">
      <c r="CY3227" s="28"/>
    </row>
    <row r="3228" spans="103:103">
      <c r="CY3228" s="28"/>
    </row>
    <row r="3229" spans="103:103">
      <c r="CY3229" s="28"/>
    </row>
    <row r="3230" spans="103:103">
      <c r="CY3230" s="28"/>
    </row>
    <row r="3231" spans="103:103">
      <c r="CY3231" s="28"/>
    </row>
    <row r="3232" spans="103:103">
      <c r="CY3232" s="28"/>
    </row>
    <row r="3233" spans="103:103">
      <c r="CY3233" s="28"/>
    </row>
    <row r="3234" spans="103:103">
      <c r="CY3234" s="28"/>
    </row>
    <row r="3235" spans="103:103">
      <c r="CY3235" s="28"/>
    </row>
    <row r="3236" spans="103:103">
      <c r="CY3236" s="28"/>
    </row>
    <row r="3237" spans="103:103">
      <c r="CY3237" s="28"/>
    </row>
    <row r="3238" spans="103:103">
      <c r="CY3238" s="28"/>
    </row>
    <row r="3239" spans="103:103">
      <c r="CY3239" s="28"/>
    </row>
    <row r="3240" spans="103:103">
      <c r="CY3240" s="28"/>
    </row>
    <row r="3241" spans="103:103">
      <c r="CY3241" s="28"/>
    </row>
    <row r="3242" spans="103:103">
      <c r="CY3242" s="28"/>
    </row>
    <row r="3243" spans="103:103">
      <c r="CY3243" s="28"/>
    </row>
    <row r="3244" spans="103:103">
      <c r="CY3244" s="28"/>
    </row>
    <row r="3245" spans="103:103">
      <c r="CY3245" s="28"/>
    </row>
    <row r="3246" spans="103:103">
      <c r="CY3246" s="28"/>
    </row>
    <row r="3247" spans="103:103">
      <c r="CY3247" s="28"/>
    </row>
    <row r="3248" spans="103:103">
      <c r="CY3248" s="28"/>
    </row>
    <row r="3249" spans="103:103">
      <c r="CY3249" s="28"/>
    </row>
    <row r="3250" spans="103:103">
      <c r="CY3250" s="28"/>
    </row>
    <row r="3251" spans="103:103">
      <c r="CY3251" s="28"/>
    </row>
    <row r="3252" spans="103:103">
      <c r="CY3252" s="28"/>
    </row>
    <row r="3253" spans="103:103">
      <c r="CY3253" s="28"/>
    </row>
    <row r="3254" spans="103:103">
      <c r="CY3254" s="28"/>
    </row>
    <row r="3255" spans="103:103">
      <c r="CY3255" s="28"/>
    </row>
    <row r="3256" spans="103:103">
      <c r="CY3256" s="28"/>
    </row>
    <row r="3257" spans="103:103">
      <c r="CY3257" s="28"/>
    </row>
    <row r="3258" spans="103:103">
      <c r="CY3258" s="28"/>
    </row>
    <row r="3259" spans="103:103">
      <c r="CY3259" s="28"/>
    </row>
    <row r="3260" spans="103:103">
      <c r="CY3260" s="28"/>
    </row>
    <row r="3261" spans="103:103">
      <c r="CY3261" s="28"/>
    </row>
    <row r="3262" spans="103:103">
      <c r="CY3262" s="28"/>
    </row>
    <row r="3263" spans="103:103">
      <c r="CY3263" s="28"/>
    </row>
    <row r="3264" spans="103:103">
      <c r="CY3264" s="28"/>
    </row>
    <row r="3265" spans="103:103">
      <c r="CY3265" s="28"/>
    </row>
    <row r="3266" spans="103:103">
      <c r="CY3266" s="28"/>
    </row>
    <row r="3267" spans="103:103">
      <c r="CY3267" s="28"/>
    </row>
    <row r="3268" spans="103:103">
      <c r="CY3268" s="28"/>
    </row>
    <row r="3269" spans="103:103">
      <c r="CY3269" s="28"/>
    </row>
    <row r="3270" spans="103:103">
      <c r="CY3270" s="28"/>
    </row>
    <row r="3271" spans="103:103">
      <c r="CY3271" s="28"/>
    </row>
    <row r="3272" spans="103:103">
      <c r="CY3272" s="28"/>
    </row>
    <row r="3273" spans="103:103">
      <c r="CY3273" s="28"/>
    </row>
    <row r="3274" spans="103:103">
      <c r="CY3274" s="28"/>
    </row>
    <row r="3275" spans="103:103">
      <c r="CY3275" s="28"/>
    </row>
    <row r="3276" spans="103:103">
      <c r="CY3276" s="28"/>
    </row>
    <row r="3277" spans="103:103">
      <c r="CY3277" s="28"/>
    </row>
    <row r="3278" spans="103:103">
      <c r="CY3278" s="28"/>
    </row>
    <row r="3279" spans="103:103">
      <c r="CY3279" s="28"/>
    </row>
    <row r="3280" spans="103:103">
      <c r="CY3280" s="28"/>
    </row>
    <row r="3281" spans="103:103">
      <c r="CY3281" s="28"/>
    </row>
    <row r="3282" spans="103:103">
      <c r="CY3282" s="28"/>
    </row>
    <row r="3283" spans="103:103">
      <c r="CY3283" s="28"/>
    </row>
    <row r="3284" spans="103:103">
      <c r="CY3284" s="28"/>
    </row>
    <row r="3285" spans="103:103">
      <c r="CY3285" s="28"/>
    </row>
    <row r="3286" spans="103:103">
      <c r="CY3286" s="28"/>
    </row>
    <row r="3287" spans="103:103">
      <c r="CY3287" s="28"/>
    </row>
    <row r="3288" spans="103:103">
      <c r="CY3288" s="28"/>
    </row>
    <row r="3289" spans="103:103">
      <c r="CY3289" s="28"/>
    </row>
    <row r="3290" spans="103:103">
      <c r="CY3290" s="28"/>
    </row>
    <row r="3291" spans="103:103">
      <c r="CY3291" s="28"/>
    </row>
    <row r="3292" spans="103:103">
      <c r="CY3292" s="28"/>
    </row>
    <row r="3293" spans="103:103">
      <c r="CY3293" s="28"/>
    </row>
    <row r="3294" spans="103:103">
      <c r="CY3294" s="28"/>
    </row>
    <row r="3295" spans="103:103">
      <c r="CY3295" s="28"/>
    </row>
    <row r="3296" spans="103:103">
      <c r="CY3296" s="28"/>
    </row>
    <row r="3297" spans="103:103">
      <c r="CY3297" s="28"/>
    </row>
    <row r="3298" spans="103:103">
      <c r="CY3298" s="28"/>
    </row>
    <row r="3299" spans="103:103">
      <c r="CY3299" s="28"/>
    </row>
    <row r="3300" spans="103:103">
      <c r="CY3300" s="28"/>
    </row>
    <row r="3301" spans="103:103">
      <c r="CY3301" s="28"/>
    </row>
    <row r="3302" spans="103:103">
      <c r="CY3302" s="28"/>
    </row>
    <row r="3303" spans="103:103">
      <c r="CY3303" s="28"/>
    </row>
    <row r="3304" spans="103:103">
      <c r="CY3304" s="28"/>
    </row>
    <row r="3305" spans="103:103">
      <c r="CY3305" s="28"/>
    </row>
    <row r="3306" spans="103:103">
      <c r="CY3306" s="28"/>
    </row>
    <row r="3307" spans="103:103">
      <c r="CY3307" s="28"/>
    </row>
    <row r="3308" spans="103:103">
      <c r="CY3308" s="28"/>
    </row>
    <row r="3309" spans="103:103">
      <c r="CY3309" s="28"/>
    </row>
    <row r="3310" spans="103:103">
      <c r="CY3310" s="28"/>
    </row>
    <row r="3311" spans="103:103">
      <c r="CY3311" s="28"/>
    </row>
    <row r="3312" spans="103:103">
      <c r="CY3312" s="28"/>
    </row>
    <row r="3313" spans="103:103">
      <c r="CY3313" s="28"/>
    </row>
    <row r="3314" spans="103:103">
      <c r="CY3314" s="28"/>
    </row>
    <row r="3315" spans="103:103">
      <c r="CY3315" s="28"/>
    </row>
    <row r="3316" spans="103:103">
      <c r="CY3316" s="28"/>
    </row>
    <row r="3317" spans="103:103">
      <c r="CY3317" s="28"/>
    </row>
    <row r="3318" spans="103:103">
      <c r="CY3318" s="28"/>
    </row>
    <row r="3319" spans="103:103">
      <c r="CY3319" s="28"/>
    </row>
    <row r="3320" spans="103:103">
      <c r="CY3320" s="28"/>
    </row>
    <row r="3321" spans="103:103">
      <c r="CY3321" s="28"/>
    </row>
    <row r="3322" spans="103:103">
      <c r="CY3322" s="28"/>
    </row>
    <row r="3323" spans="103:103">
      <c r="CY3323" s="28"/>
    </row>
    <row r="3324" spans="103:103">
      <c r="CY3324" s="28"/>
    </row>
    <row r="3325" spans="103:103">
      <c r="CY3325" s="28"/>
    </row>
    <row r="3326" spans="103:103">
      <c r="CY3326" s="28"/>
    </row>
    <row r="3327" spans="103:103">
      <c r="CY3327" s="28"/>
    </row>
    <row r="3328" spans="103:103">
      <c r="CY3328" s="28"/>
    </row>
    <row r="3329" spans="103:103">
      <c r="CY3329" s="28"/>
    </row>
    <row r="3330" spans="103:103">
      <c r="CY3330" s="28"/>
    </row>
    <row r="3331" spans="103:103">
      <c r="CY3331" s="28"/>
    </row>
    <row r="3332" spans="103:103">
      <c r="CY3332" s="28"/>
    </row>
    <row r="3333" spans="103:103">
      <c r="CY3333" s="28"/>
    </row>
    <row r="3334" spans="103:103">
      <c r="CY3334" s="28"/>
    </row>
    <row r="3335" spans="103:103">
      <c r="CY3335" s="28"/>
    </row>
    <row r="3336" spans="103:103">
      <c r="CY3336" s="28"/>
    </row>
    <row r="3337" spans="103:103">
      <c r="CY3337" s="28"/>
    </row>
    <row r="3338" spans="103:103">
      <c r="CY3338" s="28"/>
    </row>
    <row r="3339" spans="103:103">
      <c r="CY3339" s="28"/>
    </row>
    <row r="3340" spans="103:103">
      <c r="CY3340" s="28"/>
    </row>
    <row r="3341" spans="103:103">
      <c r="CY3341" s="28"/>
    </row>
    <row r="3342" spans="103:103">
      <c r="CY3342" s="28"/>
    </row>
    <row r="3343" spans="103:103">
      <c r="CY3343" s="28"/>
    </row>
    <row r="3344" spans="103:103">
      <c r="CY3344" s="28"/>
    </row>
    <row r="3345" spans="103:103">
      <c r="CY3345" s="28"/>
    </row>
    <row r="3346" spans="103:103">
      <c r="CY3346" s="28"/>
    </row>
    <row r="3347" spans="103:103">
      <c r="CY3347" s="28"/>
    </row>
    <row r="3348" spans="103:103">
      <c r="CY3348" s="28"/>
    </row>
    <row r="3349" spans="103:103">
      <c r="CY3349" s="28"/>
    </row>
    <row r="3350" spans="103:103">
      <c r="CY3350" s="28"/>
    </row>
    <row r="3351" spans="103:103">
      <c r="CY3351" s="28"/>
    </row>
    <row r="3352" spans="103:103">
      <c r="CY3352" s="28"/>
    </row>
    <row r="3353" spans="103:103">
      <c r="CY3353" s="28"/>
    </row>
    <row r="3354" spans="103:103">
      <c r="CY3354" s="28"/>
    </row>
    <row r="3355" spans="103:103">
      <c r="CY3355" s="28"/>
    </row>
    <row r="3356" spans="103:103">
      <c r="CY3356" s="28"/>
    </row>
    <row r="3357" spans="103:103">
      <c r="CY3357" s="28"/>
    </row>
    <row r="3358" spans="103:103">
      <c r="CY3358" s="28"/>
    </row>
    <row r="3359" spans="103:103">
      <c r="CY3359" s="28"/>
    </row>
    <row r="3360" spans="103:103">
      <c r="CY3360" s="28"/>
    </row>
    <row r="3361" spans="103:103">
      <c r="CY3361" s="28"/>
    </row>
    <row r="3362" spans="103:103">
      <c r="CY3362" s="28"/>
    </row>
    <row r="3363" spans="103:103">
      <c r="CY3363" s="28"/>
    </row>
    <row r="3364" spans="103:103">
      <c r="CY3364" s="28"/>
    </row>
    <row r="3365" spans="103:103">
      <c r="CY3365" s="28"/>
    </row>
    <row r="3366" spans="103:103">
      <c r="CY3366" s="28"/>
    </row>
    <row r="3367" spans="103:103">
      <c r="CY3367" s="28"/>
    </row>
    <row r="3368" spans="103:103">
      <c r="CY3368" s="28"/>
    </row>
    <row r="3369" spans="103:103">
      <c r="CY3369" s="28"/>
    </row>
    <row r="3370" spans="103:103">
      <c r="CY3370" s="28"/>
    </row>
    <row r="3371" spans="103:103">
      <c r="CY3371" s="28"/>
    </row>
    <row r="3372" spans="103:103">
      <c r="CY3372" s="28"/>
    </row>
    <row r="3373" spans="103:103">
      <c r="CY3373" s="28"/>
    </row>
    <row r="3374" spans="103:103">
      <c r="CY3374" s="28"/>
    </row>
    <row r="3375" spans="103:103">
      <c r="CY3375" s="28"/>
    </row>
    <row r="3376" spans="103:103">
      <c r="CY3376" s="28"/>
    </row>
    <row r="3377" spans="103:103">
      <c r="CY3377" s="28"/>
    </row>
    <row r="3378" spans="103:103">
      <c r="CY3378" s="28"/>
    </row>
    <row r="3379" spans="103:103">
      <c r="CY3379" s="28"/>
    </row>
    <row r="3380" spans="103:103">
      <c r="CY3380" s="28"/>
    </row>
    <row r="3381" spans="103:103">
      <c r="CY3381" s="28"/>
    </row>
    <row r="3382" spans="103:103">
      <c r="CY3382" s="28"/>
    </row>
    <row r="3383" spans="103:103">
      <c r="CY3383" s="28"/>
    </row>
    <row r="3384" spans="103:103">
      <c r="CY3384" s="28"/>
    </row>
    <row r="3385" spans="103:103">
      <c r="CY3385" s="28"/>
    </row>
    <row r="3386" spans="103:103">
      <c r="CY3386" s="28"/>
    </row>
    <row r="3387" spans="103:103">
      <c r="CY3387" s="28"/>
    </row>
    <row r="3388" spans="103:103">
      <c r="CY3388" s="28"/>
    </row>
    <row r="3389" spans="103:103">
      <c r="CY3389" s="28"/>
    </row>
    <row r="3390" spans="103:103">
      <c r="CY3390" s="28"/>
    </row>
    <row r="3391" spans="103:103">
      <c r="CY3391" s="28"/>
    </row>
    <row r="3392" spans="103:103">
      <c r="CY3392" s="28"/>
    </row>
    <row r="3393" spans="103:103">
      <c r="CY3393" s="28"/>
    </row>
    <row r="3394" spans="103:103">
      <c r="CY3394" s="28"/>
    </row>
    <row r="3395" spans="103:103">
      <c r="CY3395" s="28"/>
    </row>
    <row r="3396" spans="103:103">
      <c r="CY3396" s="28"/>
    </row>
    <row r="3397" spans="103:103">
      <c r="CY3397" s="28"/>
    </row>
    <row r="3398" spans="103:103">
      <c r="CY3398" s="28"/>
    </row>
    <row r="3399" spans="103:103">
      <c r="CY3399" s="28"/>
    </row>
    <row r="3400" spans="103:103">
      <c r="CY3400" s="28"/>
    </row>
    <row r="3401" spans="103:103">
      <c r="CY3401" s="28"/>
    </row>
    <row r="3402" spans="103:103">
      <c r="CY3402" s="28"/>
    </row>
    <row r="3403" spans="103:103">
      <c r="CY3403" s="28"/>
    </row>
    <row r="3404" spans="103:103">
      <c r="CY3404" s="28"/>
    </row>
    <row r="3405" spans="103:103">
      <c r="CY3405" s="28"/>
    </row>
    <row r="3406" spans="103:103">
      <c r="CY3406" s="28"/>
    </row>
    <row r="3407" spans="103:103">
      <c r="CY3407" s="28"/>
    </row>
    <row r="3408" spans="103:103">
      <c r="CY3408" s="28"/>
    </row>
    <row r="3409" spans="103:103">
      <c r="CY3409" s="28"/>
    </row>
    <row r="3410" spans="103:103">
      <c r="CY3410" s="28"/>
    </row>
    <row r="3411" spans="103:103">
      <c r="CY3411" s="28"/>
    </row>
    <row r="3412" spans="103:103">
      <c r="CY3412" s="28"/>
    </row>
    <row r="3413" spans="103:103">
      <c r="CY3413" s="28"/>
    </row>
    <row r="3414" spans="103:103">
      <c r="CY3414" s="28"/>
    </row>
    <row r="3415" spans="103:103">
      <c r="CY3415" s="28"/>
    </row>
    <row r="3416" spans="103:103">
      <c r="CY3416" s="28"/>
    </row>
    <row r="3417" spans="103:103">
      <c r="CY3417" s="28"/>
    </row>
    <row r="3418" spans="103:103">
      <c r="CY3418" s="28"/>
    </row>
    <row r="3419" spans="103:103">
      <c r="CY3419" s="28"/>
    </row>
    <row r="3420" spans="103:103">
      <c r="CY3420" s="28"/>
    </row>
    <row r="3421" spans="103:103">
      <c r="CY3421" s="28"/>
    </row>
    <row r="3422" spans="103:103">
      <c r="CY3422" s="28"/>
    </row>
    <row r="3423" spans="103:103">
      <c r="CY3423" s="28"/>
    </row>
    <row r="3424" spans="103:103">
      <c r="CY3424" s="28"/>
    </row>
    <row r="3425" spans="103:103">
      <c r="CY3425" s="28"/>
    </row>
    <row r="3426" spans="103:103">
      <c r="CY3426" s="28"/>
    </row>
    <row r="3427" spans="103:103">
      <c r="CY3427" s="28"/>
    </row>
    <row r="3428" spans="103:103">
      <c r="CY3428" s="28"/>
    </row>
    <row r="3429" spans="103:103">
      <c r="CY3429" s="28"/>
    </row>
    <row r="3430" spans="103:103">
      <c r="CY3430" s="28"/>
    </row>
    <row r="3431" spans="103:103">
      <c r="CY3431" s="28"/>
    </row>
    <row r="3432" spans="103:103">
      <c r="CY3432" s="28"/>
    </row>
    <row r="3433" spans="103:103">
      <c r="CY3433" s="28"/>
    </row>
    <row r="3434" spans="103:103">
      <c r="CY3434" s="28"/>
    </row>
    <row r="3435" spans="103:103">
      <c r="CY3435" s="28"/>
    </row>
    <row r="3436" spans="103:103">
      <c r="CY3436" s="28"/>
    </row>
    <row r="3437" spans="103:103">
      <c r="CY3437" s="28"/>
    </row>
    <row r="3438" spans="103:103">
      <c r="CY3438" s="28"/>
    </row>
    <row r="3439" spans="103:103">
      <c r="CY3439" s="28"/>
    </row>
    <row r="3440" spans="103:103">
      <c r="CY3440" s="28"/>
    </row>
    <row r="3441" spans="103:103">
      <c r="CY3441" s="28"/>
    </row>
    <row r="3442" spans="103:103">
      <c r="CY3442" s="28"/>
    </row>
    <row r="3443" spans="103:103">
      <c r="CY3443" s="28"/>
    </row>
    <row r="3444" spans="103:103">
      <c r="CY3444" s="28"/>
    </row>
    <row r="3445" spans="103:103">
      <c r="CY3445" s="28"/>
    </row>
    <row r="3446" spans="103:103">
      <c r="CY3446" s="28"/>
    </row>
    <row r="3447" spans="103:103">
      <c r="CY3447" s="28"/>
    </row>
    <row r="3448" spans="103:103">
      <c r="CY3448" s="28"/>
    </row>
    <row r="3449" spans="103:103">
      <c r="CY3449" s="28"/>
    </row>
    <row r="3450" spans="103:103">
      <c r="CY3450" s="28"/>
    </row>
    <row r="3451" spans="103:103">
      <c r="CY3451" s="28"/>
    </row>
    <row r="3452" spans="103:103">
      <c r="CY3452" s="28"/>
    </row>
    <row r="3453" spans="103:103">
      <c r="CY3453" s="28"/>
    </row>
    <row r="3454" spans="103:103">
      <c r="CY3454" s="28"/>
    </row>
    <row r="3455" spans="103:103">
      <c r="CY3455" s="28"/>
    </row>
    <row r="3456" spans="103:103">
      <c r="CY3456" s="28"/>
    </row>
    <row r="3457" spans="103:103">
      <c r="CY3457" s="28"/>
    </row>
    <row r="3458" spans="103:103">
      <c r="CY3458" s="28"/>
    </row>
    <row r="3459" spans="103:103">
      <c r="CY3459" s="28"/>
    </row>
    <row r="3460" spans="103:103">
      <c r="CY3460" s="28"/>
    </row>
    <row r="3461" spans="103:103">
      <c r="CY3461" s="28"/>
    </row>
    <row r="3462" spans="103:103">
      <c r="CY3462" s="28"/>
    </row>
    <row r="3463" spans="103:103">
      <c r="CY3463" s="28"/>
    </row>
    <row r="3464" spans="103:103">
      <c r="CY3464" s="28"/>
    </row>
    <row r="3465" spans="103:103">
      <c r="CY3465" s="28"/>
    </row>
    <row r="3466" spans="103:103">
      <c r="CY3466" s="28"/>
    </row>
    <row r="3467" spans="103:103">
      <c r="CY3467" s="28"/>
    </row>
    <row r="3468" spans="103:103">
      <c r="CY3468" s="28"/>
    </row>
    <row r="3469" spans="103:103">
      <c r="CY3469" s="28"/>
    </row>
    <row r="3470" spans="103:103">
      <c r="CY3470" s="28"/>
    </row>
    <row r="3471" spans="103:103">
      <c r="CY3471" s="28"/>
    </row>
    <row r="3472" spans="103:103">
      <c r="CY3472" s="28"/>
    </row>
    <row r="3473" spans="103:103">
      <c r="CY3473" s="28"/>
    </row>
    <row r="3474" spans="103:103">
      <c r="CY3474" s="28"/>
    </row>
    <row r="3475" spans="103:103">
      <c r="CY3475" s="28"/>
    </row>
    <row r="3476" spans="103:103">
      <c r="CY3476" s="28"/>
    </row>
    <row r="3477" spans="103:103">
      <c r="CY3477" s="28"/>
    </row>
    <row r="3478" spans="103:103">
      <c r="CY3478" s="28"/>
    </row>
    <row r="3479" spans="103:103">
      <c r="CY3479" s="28"/>
    </row>
    <row r="3480" spans="103:103">
      <c r="CY3480" s="28"/>
    </row>
    <row r="3481" spans="103:103">
      <c r="CY3481" s="28"/>
    </row>
    <row r="3482" spans="103:103">
      <c r="CY3482" s="28"/>
    </row>
    <row r="3483" spans="103:103">
      <c r="CY3483" s="28"/>
    </row>
    <row r="3484" spans="103:103">
      <c r="CY3484" s="28"/>
    </row>
    <row r="3485" spans="103:103">
      <c r="CY3485" s="28"/>
    </row>
    <row r="3486" spans="103:103">
      <c r="CY3486" s="28"/>
    </row>
    <row r="3487" spans="103:103">
      <c r="CY3487" s="28"/>
    </row>
    <row r="3488" spans="103:103">
      <c r="CY3488" s="28"/>
    </row>
    <row r="3489" spans="103:103">
      <c r="CY3489" s="28"/>
    </row>
    <row r="3490" spans="103:103">
      <c r="CY3490" s="28"/>
    </row>
    <row r="3491" spans="103:103">
      <c r="CY3491" s="28"/>
    </row>
    <row r="3492" spans="103:103">
      <c r="CY3492" s="28"/>
    </row>
    <row r="3493" spans="103:103">
      <c r="CY3493" s="28"/>
    </row>
    <row r="3494" spans="103:103">
      <c r="CY3494" s="28"/>
    </row>
    <row r="3495" spans="103:103">
      <c r="CY3495" s="28"/>
    </row>
    <row r="3496" spans="103:103">
      <c r="CY3496" s="28"/>
    </row>
    <row r="3497" spans="103:103">
      <c r="CY3497" s="28"/>
    </row>
    <row r="3498" spans="103:103">
      <c r="CY3498" s="28"/>
    </row>
    <row r="3499" spans="103:103">
      <c r="CY3499" s="28"/>
    </row>
    <row r="3500" spans="103:103">
      <c r="CY3500" s="28"/>
    </row>
    <row r="3501" spans="103:103">
      <c r="CY3501" s="28"/>
    </row>
    <row r="3502" spans="103:103">
      <c r="CY3502" s="28"/>
    </row>
    <row r="3503" spans="103:103">
      <c r="CY3503" s="28"/>
    </row>
    <row r="3504" spans="103:103">
      <c r="CY3504" s="28"/>
    </row>
    <row r="3505" spans="103:103">
      <c r="CY3505" s="28"/>
    </row>
    <row r="3506" spans="103:103">
      <c r="CY3506" s="28"/>
    </row>
    <row r="3507" spans="103:103">
      <c r="CY3507" s="28"/>
    </row>
    <row r="3508" spans="103:103">
      <c r="CY3508" s="28"/>
    </row>
    <row r="3509" spans="103:103">
      <c r="CY3509" s="28"/>
    </row>
    <row r="3510" spans="103:103">
      <c r="CY3510" s="28"/>
    </row>
    <row r="3511" spans="103:103">
      <c r="CY3511" s="28"/>
    </row>
    <row r="3512" spans="103:103">
      <c r="CY3512" s="28"/>
    </row>
    <row r="3513" spans="103:103">
      <c r="CY3513" s="28"/>
    </row>
    <row r="3514" spans="103:103">
      <c r="CY3514" s="28"/>
    </row>
    <row r="3515" spans="103:103">
      <c r="CY3515" s="28"/>
    </row>
    <row r="3516" spans="103:103">
      <c r="CY3516" s="28"/>
    </row>
    <row r="3517" spans="103:103">
      <c r="CY3517" s="28"/>
    </row>
    <row r="3518" spans="103:103">
      <c r="CY3518" s="28"/>
    </row>
    <row r="3519" spans="103:103">
      <c r="CY3519" s="28"/>
    </row>
    <row r="3520" spans="103:103">
      <c r="CY3520" s="28"/>
    </row>
    <row r="3521" spans="103:103">
      <c r="CY3521" s="28"/>
    </row>
    <row r="3522" spans="103:103">
      <c r="CY3522" s="28"/>
    </row>
    <row r="3523" spans="103:103">
      <c r="CY3523" s="28"/>
    </row>
    <row r="3524" spans="103:103">
      <c r="CY3524" s="28"/>
    </row>
    <row r="3525" spans="103:103">
      <c r="CY3525" s="28"/>
    </row>
    <row r="3526" spans="103:103">
      <c r="CY3526" s="28"/>
    </row>
    <row r="3527" spans="103:103">
      <c r="CY3527" s="28"/>
    </row>
    <row r="3528" spans="103:103">
      <c r="CY3528" s="28"/>
    </row>
    <row r="3529" spans="103:103">
      <c r="CY3529" s="28"/>
    </row>
    <row r="3530" spans="103:103">
      <c r="CY3530" s="28"/>
    </row>
    <row r="3531" spans="103:103">
      <c r="CY3531" s="28"/>
    </row>
    <row r="3532" spans="103:103">
      <c r="CY3532" s="28"/>
    </row>
    <row r="3533" spans="103:103">
      <c r="CY3533" s="28"/>
    </row>
    <row r="3534" spans="103:103">
      <c r="CY3534" s="28"/>
    </row>
    <row r="3535" spans="103:103">
      <c r="CY3535" s="28"/>
    </row>
    <row r="3536" spans="103:103">
      <c r="CY3536" s="28"/>
    </row>
    <row r="3537" spans="103:103">
      <c r="CY3537" s="28"/>
    </row>
    <row r="3538" spans="103:103">
      <c r="CY3538" s="28"/>
    </row>
    <row r="3539" spans="103:103">
      <c r="CY3539" s="28"/>
    </row>
    <row r="3540" spans="103:103">
      <c r="CY3540" s="28"/>
    </row>
    <row r="3541" spans="103:103">
      <c r="CY3541" s="28"/>
    </row>
    <row r="3542" spans="103:103">
      <c r="CY3542" s="28"/>
    </row>
    <row r="3543" spans="103:103">
      <c r="CY3543" s="28"/>
    </row>
    <row r="3544" spans="103:103">
      <c r="CY3544" s="28"/>
    </row>
    <row r="3545" spans="103:103">
      <c r="CY3545" s="28"/>
    </row>
    <row r="3546" spans="103:103">
      <c r="CY3546" s="28"/>
    </row>
    <row r="3547" spans="103:103">
      <c r="CY3547" s="28"/>
    </row>
    <row r="3548" spans="103:103">
      <c r="CY3548" s="28"/>
    </row>
    <row r="3549" spans="103:103">
      <c r="CY3549" s="28"/>
    </row>
    <row r="3550" spans="103:103">
      <c r="CY3550" s="28"/>
    </row>
    <row r="3551" spans="103:103">
      <c r="CY3551" s="28"/>
    </row>
    <row r="3552" spans="103:103">
      <c r="CY3552" s="28"/>
    </row>
    <row r="3553" spans="103:103">
      <c r="CY3553" s="28"/>
    </row>
    <row r="3554" spans="103:103">
      <c r="CY3554" s="28"/>
    </row>
    <row r="3555" spans="103:103">
      <c r="CY3555" s="28"/>
    </row>
    <row r="3556" spans="103:103">
      <c r="CY3556" s="28"/>
    </row>
    <row r="3557" spans="103:103">
      <c r="CY3557" s="28"/>
    </row>
    <row r="3558" spans="103:103">
      <c r="CY3558" s="28"/>
    </row>
    <row r="3559" spans="103:103">
      <c r="CY3559" s="28"/>
    </row>
    <row r="3560" spans="103:103">
      <c r="CY3560" s="28"/>
    </row>
    <row r="3561" spans="103:103">
      <c r="CY3561" s="28"/>
    </row>
    <row r="3562" spans="103:103">
      <c r="CY3562" s="28"/>
    </row>
    <row r="3563" spans="103:103">
      <c r="CY3563" s="28"/>
    </row>
    <row r="3564" spans="103:103">
      <c r="CY3564" s="28"/>
    </row>
    <row r="3565" spans="103:103">
      <c r="CY3565" s="28"/>
    </row>
    <row r="3566" spans="103:103">
      <c r="CY3566" s="28"/>
    </row>
    <row r="3567" spans="103:103">
      <c r="CY3567" s="28"/>
    </row>
    <row r="3568" spans="103:103">
      <c r="CY3568" s="28"/>
    </row>
    <row r="3569" spans="103:103">
      <c r="CY3569" s="28"/>
    </row>
    <row r="3570" spans="103:103">
      <c r="CY3570" s="28"/>
    </row>
    <row r="3571" spans="103:103">
      <c r="CY3571" s="28"/>
    </row>
    <row r="3572" spans="103:103">
      <c r="CY3572" s="28"/>
    </row>
    <row r="3573" spans="103:103">
      <c r="CY3573" s="28"/>
    </row>
    <row r="3574" spans="103:103">
      <c r="CY3574" s="28"/>
    </row>
    <row r="3575" spans="103:103">
      <c r="CY3575" s="28"/>
    </row>
    <row r="3576" spans="103:103">
      <c r="CY3576" s="28"/>
    </row>
    <row r="3577" spans="103:103">
      <c r="CY3577" s="28"/>
    </row>
    <row r="3578" spans="103:103">
      <c r="CY3578" s="28"/>
    </row>
    <row r="3579" spans="103:103">
      <c r="CY3579" s="28"/>
    </row>
    <row r="3580" spans="103:103">
      <c r="CY3580" s="28"/>
    </row>
    <row r="3581" spans="103:103">
      <c r="CY3581" s="28"/>
    </row>
    <row r="3582" spans="103:103">
      <c r="CY3582" s="28"/>
    </row>
    <row r="3583" spans="103:103">
      <c r="CY3583" s="28"/>
    </row>
    <row r="3584" spans="103:103">
      <c r="CY3584" s="28"/>
    </row>
    <row r="3585" spans="103:103">
      <c r="CY3585" s="28"/>
    </row>
    <row r="3586" spans="103:103">
      <c r="CY3586" s="28"/>
    </row>
    <row r="3587" spans="103:103">
      <c r="CY3587" s="28"/>
    </row>
    <row r="3588" spans="103:103">
      <c r="CY3588" s="28"/>
    </row>
    <row r="3589" spans="103:103">
      <c r="CY3589" s="28"/>
    </row>
    <row r="3590" spans="103:103">
      <c r="CY3590" s="28"/>
    </row>
    <row r="3591" spans="103:103">
      <c r="CY3591" s="28"/>
    </row>
    <row r="3592" spans="103:103">
      <c r="CY3592" s="28"/>
    </row>
    <row r="3593" spans="103:103">
      <c r="CY3593" s="28"/>
    </row>
    <row r="3594" spans="103:103">
      <c r="CY3594" s="28"/>
    </row>
    <row r="3595" spans="103:103">
      <c r="CY3595" s="28"/>
    </row>
    <row r="3596" spans="103:103">
      <c r="CY3596" s="28"/>
    </row>
    <row r="3597" spans="103:103">
      <c r="CY3597" s="28"/>
    </row>
    <row r="3598" spans="103:103">
      <c r="CY3598" s="28"/>
    </row>
    <row r="3599" spans="103:103">
      <c r="CY3599" s="28"/>
    </row>
    <row r="3600" spans="103:103">
      <c r="CY3600" s="28"/>
    </row>
    <row r="3601" spans="103:103">
      <c r="CY3601" s="28"/>
    </row>
    <row r="3602" spans="103:103">
      <c r="CY3602" s="28"/>
    </row>
    <row r="3603" spans="103:103">
      <c r="CY3603" s="28"/>
    </row>
    <row r="3604" spans="103:103">
      <c r="CY3604" s="28"/>
    </row>
    <row r="3605" spans="103:103">
      <c r="CY3605" s="28"/>
    </row>
    <row r="3606" spans="103:103">
      <c r="CY3606" s="28"/>
    </row>
    <row r="3607" spans="103:103">
      <c r="CY3607" s="28"/>
    </row>
    <row r="3608" spans="103:103">
      <c r="CY3608" s="28"/>
    </row>
    <row r="3609" spans="103:103">
      <c r="CY3609" s="28"/>
    </row>
    <row r="3610" spans="103:103">
      <c r="CY3610" s="28"/>
    </row>
    <row r="3611" spans="103:103">
      <c r="CY3611" s="28"/>
    </row>
    <row r="3612" spans="103:103">
      <c r="CY3612" s="28"/>
    </row>
    <row r="3613" spans="103:103">
      <c r="CY3613" s="28"/>
    </row>
    <row r="3614" spans="103:103">
      <c r="CY3614" s="28"/>
    </row>
    <row r="3615" spans="103:103">
      <c r="CY3615" s="28"/>
    </row>
    <row r="3616" spans="103:103">
      <c r="CY3616" s="28"/>
    </row>
    <row r="3617" spans="103:103">
      <c r="CY3617" s="28"/>
    </row>
    <row r="3618" spans="103:103">
      <c r="CY3618" s="28"/>
    </row>
    <row r="3619" spans="103:103">
      <c r="CY3619" s="28"/>
    </row>
    <row r="3620" spans="103:103">
      <c r="CY3620" s="28"/>
    </row>
    <row r="3621" spans="103:103">
      <c r="CY3621" s="28"/>
    </row>
    <row r="3622" spans="103:103">
      <c r="CY3622" s="28"/>
    </row>
    <row r="3623" spans="103:103">
      <c r="CY3623" s="28"/>
    </row>
    <row r="3624" spans="103:103">
      <c r="CY3624" s="28"/>
    </row>
    <row r="3625" spans="103:103">
      <c r="CY3625" s="28"/>
    </row>
    <row r="3626" spans="103:103">
      <c r="CY3626" s="28"/>
    </row>
    <row r="3627" spans="103:103">
      <c r="CY3627" s="28"/>
    </row>
    <row r="3628" spans="103:103">
      <c r="CY3628" s="28"/>
    </row>
    <row r="3629" spans="103:103">
      <c r="CY3629" s="28"/>
    </row>
    <row r="3630" spans="103:103">
      <c r="CY3630" s="28"/>
    </row>
    <row r="3631" spans="103:103">
      <c r="CY3631" s="28"/>
    </row>
    <row r="3632" spans="103:103">
      <c r="CY3632" s="28"/>
    </row>
    <row r="3633" spans="103:103">
      <c r="CY3633" s="28"/>
    </row>
    <row r="3634" spans="103:103">
      <c r="CY3634" s="28"/>
    </row>
    <row r="3635" spans="103:103">
      <c r="CY3635" s="28"/>
    </row>
    <row r="3636" spans="103:103">
      <c r="CY3636" s="28"/>
    </row>
    <row r="3637" spans="103:103">
      <c r="CY3637" s="28"/>
    </row>
    <row r="3638" spans="103:103">
      <c r="CY3638" s="28"/>
    </row>
    <row r="3639" spans="103:103">
      <c r="CY3639" s="28"/>
    </row>
    <row r="3640" spans="103:103">
      <c r="CY3640" s="28"/>
    </row>
    <row r="3641" spans="103:103">
      <c r="CY3641" s="28"/>
    </row>
    <row r="3642" spans="103:103">
      <c r="CY3642" s="28"/>
    </row>
    <row r="3643" spans="103:103">
      <c r="CY3643" s="28"/>
    </row>
    <row r="3644" spans="103:103">
      <c r="CY3644" s="28"/>
    </row>
    <row r="3645" spans="103:103">
      <c r="CY3645" s="28"/>
    </row>
    <row r="3646" spans="103:103">
      <c r="CY3646" s="28"/>
    </row>
    <row r="3647" spans="103:103">
      <c r="CY3647" s="28"/>
    </row>
    <row r="3648" spans="103:103">
      <c r="CY3648" s="28"/>
    </row>
    <row r="3649" spans="103:103">
      <c r="CY3649" s="28"/>
    </row>
    <row r="3650" spans="103:103">
      <c r="CY3650" s="28"/>
    </row>
    <row r="3651" spans="103:103">
      <c r="CY3651" s="28"/>
    </row>
    <row r="3652" spans="103:103">
      <c r="CY3652" s="28"/>
    </row>
    <row r="3653" spans="103:103">
      <c r="CY3653" s="28"/>
    </row>
    <row r="3654" spans="103:103">
      <c r="CY3654" s="28"/>
    </row>
    <row r="3655" spans="103:103">
      <c r="CY3655" s="28"/>
    </row>
    <row r="3656" spans="103:103">
      <c r="CY3656" s="28"/>
    </row>
    <row r="3657" spans="103:103">
      <c r="CY3657" s="28"/>
    </row>
    <row r="3658" spans="103:103">
      <c r="CY3658" s="28"/>
    </row>
    <row r="3659" spans="103:103">
      <c r="CY3659" s="28"/>
    </row>
    <row r="3660" spans="103:103">
      <c r="CY3660" s="28"/>
    </row>
    <row r="3661" spans="103:103">
      <c r="CY3661" s="28"/>
    </row>
    <row r="3662" spans="103:103">
      <c r="CY3662" s="28"/>
    </row>
    <row r="3663" spans="103:103">
      <c r="CY3663" s="28"/>
    </row>
    <row r="3664" spans="103:103">
      <c r="CY3664" s="28"/>
    </row>
    <row r="3665" spans="103:103">
      <c r="CY3665" s="28"/>
    </row>
    <row r="3666" spans="103:103">
      <c r="CY3666" s="28"/>
    </row>
    <row r="3667" spans="103:103">
      <c r="CY3667" s="28"/>
    </row>
    <row r="3668" spans="103:103">
      <c r="CY3668" s="28"/>
    </row>
    <row r="3669" spans="103:103">
      <c r="CY3669" s="28"/>
    </row>
    <row r="3670" spans="103:103">
      <c r="CY3670" s="28"/>
    </row>
    <row r="3671" spans="103:103">
      <c r="CY3671" s="28"/>
    </row>
    <row r="3672" spans="103:103">
      <c r="CY3672" s="28"/>
    </row>
    <row r="3673" spans="103:103">
      <c r="CY3673" s="28"/>
    </row>
    <row r="3674" spans="103:103">
      <c r="CY3674" s="28"/>
    </row>
    <row r="3675" spans="103:103">
      <c r="CY3675" s="28"/>
    </row>
    <row r="3676" spans="103:103">
      <c r="CY3676" s="28"/>
    </row>
    <row r="3677" spans="103:103">
      <c r="CY3677" s="28"/>
    </row>
    <row r="3678" spans="103:103">
      <c r="CY3678" s="28"/>
    </row>
    <row r="3679" spans="103:103">
      <c r="CY3679" s="28"/>
    </row>
    <row r="3680" spans="103:103">
      <c r="CY3680" s="28"/>
    </row>
    <row r="3681" spans="103:103">
      <c r="CY3681" s="28"/>
    </row>
    <row r="3682" spans="103:103">
      <c r="CY3682" s="28"/>
    </row>
    <row r="3683" spans="103:103">
      <c r="CY3683" s="28"/>
    </row>
    <row r="3684" spans="103:103">
      <c r="CY3684" s="28"/>
    </row>
    <row r="3685" spans="103:103">
      <c r="CY3685" s="28"/>
    </row>
    <row r="3686" spans="103:103">
      <c r="CY3686" s="28"/>
    </row>
    <row r="3687" spans="103:103">
      <c r="CY3687" s="28"/>
    </row>
    <row r="3688" spans="103:103">
      <c r="CY3688" s="28"/>
    </row>
    <row r="3689" spans="103:103">
      <c r="CY3689" s="28"/>
    </row>
    <row r="3690" spans="103:103">
      <c r="CY3690" s="28"/>
    </row>
    <row r="3691" spans="103:103">
      <c r="CY3691" s="28"/>
    </row>
    <row r="3692" spans="103:103">
      <c r="CY3692" s="28"/>
    </row>
    <row r="3693" spans="103:103">
      <c r="CY3693" s="28"/>
    </row>
    <row r="3694" spans="103:103">
      <c r="CY3694" s="28"/>
    </row>
    <row r="3695" spans="103:103">
      <c r="CY3695" s="28"/>
    </row>
    <row r="3696" spans="103:103">
      <c r="CY3696" s="28"/>
    </row>
    <row r="3697" spans="103:103">
      <c r="CY3697" s="28"/>
    </row>
    <row r="3698" spans="103:103">
      <c r="CY3698" s="28"/>
    </row>
    <row r="3699" spans="103:103">
      <c r="CY3699" s="28"/>
    </row>
    <row r="3700" spans="103:103">
      <c r="CY3700" s="28"/>
    </row>
    <row r="3701" spans="103:103">
      <c r="CY3701" s="28"/>
    </row>
    <row r="3702" spans="103:103">
      <c r="CY3702" s="28"/>
    </row>
    <row r="3703" spans="103:103">
      <c r="CY3703" s="28"/>
    </row>
    <row r="3704" spans="103:103">
      <c r="CY3704" s="28"/>
    </row>
    <row r="3705" spans="103:103">
      <c r="CY3705" s="28"/>
    </row>
    <row r="3706" spans="103:103">
      <c r="CY3706" s="28"/>
    </row>
    <row r="3707" spans="103:103">
      <c r="CY3707" s="28"/>
    </row>
    <row r="3708" spans="103:103">
      <c r="CY3708" s="28"/>
    </row>
    <row r="3709" spans="103:103">
      <c r="CY3709" s="28"/>
    </row>
    <row r="3710" spans="103:103">
      <c r="CY3710" s="28"/>
    </row>
    <row r="3711" spans="103:103">
      <c r="CY3711" s="28"/>
    </row>
    <row r="3712" spans="103:103">
      <c r="CY3712" s="28"/>
    </row>
    <row r="3713" spans="103:103">
      <c r="CY3713" s="28"/>
    </row>
    <row r="3714" spans="103:103">
      <c r="CY3714" s="28"/>
    </row>
    <row r="3715" spans="103:103">
      <c r="CY3715" s="28"/>
    </row>
    <row r="3716" spans="103:103">
      <c r="CY3716" s="28"/>
    </row>
    <row r="3717" spans="103:103">
      <c r="CY3717" s="28"/>
    </row>
    <row r="3718" spans="103:103">
      <c r="CY3718" s="28"/>
    </row>
    <row r="3719" spans="103:103">
      <c r="CY3719" s="28"/>
    </row>
    <row r="3720" spans="103:103">
      <c r="CY3720" s="28"/>
    </row>
    <row r="3721" spans="103:103">
      <c r="CY3721" s="28"/>
    </row>
    <row r="3722" spans="103:103">
      <c r="CY3722" s="28"/>
    </row>
    <row r="3723" spans="103:103">
      <c r="CY3723" s="28"/>
    </row>
    <row r="3724" spans="103:103">
      <c r="CY3724" s="28"/>
    </row>
    <row r="3725" spans="103:103">
      <c r="CY3725" s="28"/>
    </row>
    <row r="3726" spans="103:103">
      <c r="CY3726" s="28"/>
    </row>
    <row r="3727" spans="103:103">
      <c r="CY3727" s="28"/>
    </row>
    <row r="3728" spans="103:103">
      <c r="CY3728" s="28"/>
    </row>
    <row r="3729" spans="103:103">
      <c r="CY3729" s="28"/>
    </row>
    <row r="3730" spans="103:103">
      <c r="CY3730" s="28"/>
    </row>
    <row r="3731" spans="103:103">
      <c r="CY3731" s="28"/>
    </row>
    <row r="3732" spans="103:103">
      <c r="CY3732" s="28"/>
    </row>
    <row r="3733" spans="103:103">
      <c r="CY3733" s="28"/>
    </row>
    <row r="3734" spans="103:103">
      <c r="CY3734" s="28"/>
    </row>
    <row r="3735" spans="103:103">
      <c r="CY3735" s="28"/>
    </row>
    <row r="3736" spans="103:103">
      <c r="CY3736" s="28"/>
    </row>
    <row r="3737" spans="103:103">
      <c r="CY3737" s="28"/>
    </row>
    <row r="3738" spans="103:103">
      <c r="CY3738" s="28"/>
    </row>
    <row r="3739" spans="103:103">
      <c r="CY3739" s="28"/>
    </row>
    <row r="3740" spans="103:103">
      <c r="CY3740" s="28"/>
    </row>
    <row r="3741" spans="103:103">
      <c r="CY3741" s="28"/>
    </row>
    <row r="3742" spans="103:103">
      <c r="CY3742" s="28"/>
    </row>
    <row r="3743" spans="103:103">
      <c r="CY3743" s="28"/>
    </row>
    <row r="3744" spans="103:103">
      <c r="CY3744" s="28"/>
    </row>
    <row r="3745" spans="103:103">
      <c r="CY3745" s="28"/>
    </row>
    <row r="3746" spans="103:103">
      <c r="CY3746" s="28"/>
    </row>
    <row r="3747" spans="103:103">
      <c r="CY3747" s="28"/>
    </row>
    <row r="3748" spans="103:103">
      <c r="CY3748" s="28"/>
    </row>
    <row r="3749" spans="103:103">
      <c r="CY3749" s="28"/>
    </row>
    <row r="3750" spans="103:103">
      <c r="CY3750" s="28"/>
    </row>
    <row r="3751" spans="103:103">
      <c r="CY3751" s="28"/>
    </row>
    <row r="3752" spans="103:103">
      <c r="CY3752" s="28"/>
    </row>
    <row r="3753" spans="103:103">
      <c r="CY3753" s="28"/>
    </row>
    <row r="3754" spans="103:103">
      <c r="CY3754" s="28"/>
    </row>
    <row r="3755" spans="103:103">
      <c r="CY3755" s="28"/>
    </row>
    <row r="3756" spans="103:103">
      <c r="CY3756" s="28"/>
    </row>
    <row r="3757" spans="103:103">
      <c r="CY3757" s="28"/>
    </row>
    <row r="3758" spans="103:103">
      <c r="CY3758" s="28"/>
    </row>
    <row r="3759" spans="103:103">
      <c r="CY3759" s="28"/>
    </row>
    <row r="3760" spans="103:103">
      <c r="CY3760" s="28"/>
    </row>
    <row r="3761" spans="103:103">
      <c r="CY3761" s="28"/>
    </row>
    <row r="3762" spans="103:103">
      <c r="CY3762" s="28"/>
    </row>
    <row r="3763" spans="103:103">
      <c r="CY3763" s="28"/>
    </row>
    <row r="3764" spans="103:103">
      <c r="CY3764" s="28"/>
    </row>
    <row r="3765" spans="103:103">
      <c r="CY3765" s="28"/>
    </row>
    <row r="3766" spans="103:103">
      <c r="CY3766" s="28"/>
    </row>
    <row r="3767" spans="103:103">
      <c r="CY3767" s="28"/>
    </row>
    <row r="3768" spans="103:103">
      <c r="CY3768" s="28"/>
    </row>
    <row r="3769" spans="103:103">
      <c r="CY3769" s="28"/>
    </row>
    <row r="3770" spans="103:103">
      <c r="CY3770" s="28"/>
    </row>
    <row r="3771" spans="103:103">
      <c r="CY3771" s="28"/>
    </row>
    <row r="3772" spans="103:103">
      <c r="CY3772" s="28"/>
    </row>
    <row r="3773" spans="103:103">
      <c r="CY3773" s="28"/>
    </row>
    <row r="3774" spans="103:103">
      <c r="CY3774" s="28"/>
    </row>
    <row r="3775" spans="103:103">
      <c r="CY3775" s="28"/>
    </row>
    <row r="3776" spans="103:103">
      <c r="CY3776" s="28"/>
    </row>
    <row r="3777" spans="103:103">
      <c r="CY3777" s="28"/>
    </row>
    <row r="3778" spans="103:103">
      <c r="CY3778" s="28"/>
    </row>
    <row r="3779" spans="103:103">
      <c r="CY3779" s="28"/>
    </row>
    <row r="3780" spans="103:103">
      <c r="CY3780" s="28"/>
    </row>
    <row r="3781" spans="103:103">
      <c r="CY3781" s="28"/>
    </row>
    <row r="3782" spans="103:103">
      <c r="CY3782" s="28"/>
    </row>
    <row r="3783" spans="103:103">
      <c r="CY3783" s="28"/>
    </row>
    <row r="3784" spans="103:103">
      <c r="CY3784" s="28"/>
    </row>
    <row r="3785" spans="103:103">
      <c r="CY3785" s="28"/>
    </row>
    <row r="3786" spans="103:103">
      <c r="CY3786" s="28"/>
    </row>
    <row r="3787" spans="103:103">
      <c r="CY3787" s="28"/>
    </row>
    <row r="3788" spans="103:103">
      <c r="CY3788" s="28"/>
    </row>
    <row r="3789" spans="103:103">
      <c r="CY3789" s="28"/>
    </row>
    <row r="3790" spans="103:103">
      <c r="CY3790" s="28"/>
    </row>
    <row r="3791" spans="103:103">
      <c r="CY3791" s="28"/>
    </row>
    <row r="3792" spans="103:103">
      <c r="CY3792" s="28"/>
    </row>
    <row r="3793" spans="103:103">
      <c r="CY3793" s="28"/>
    </row>
    <row r="3794" spans="103:103">
      <c r="CY3794" s="28"/>
    </row>
    <row r="3795" spans="103:103">
      <c r="CY3795" s="28"/>
    </row>
    <row r="3796" spans="103:103">
      <c r="CY3796" s="28"/>
    </row>
    <row r="3797" spans="103:103">
      <c r="CY3797" s="28"/>
    </row>
    <row r="3798" spans="103:103">
      <c r="CY3798" s="28"/>
    </row>
    <row r="3799" spans="103:103">
      <c r="CY3799" s="28"/>
    </row>
    <row r="3800" spans="103:103">
      <c r="CY3800" s="28"/>
    </row>
    <row r="3801" spans="103:103">
      <c r="CY3801" s="28"/>
    </row>
    <row r="3802" spans="103:103">
      <c r="CY3802" s="28"/>
    </row>
    <row r="3803" spans="103:103">
      <c r="CY3803" s="28"/>
    </row>
    <row r="3804" spans="103:103">
      <c r="CY3804" s="28"/>
    </row>
    <row r="3805" spans="103:103">
      <c r="CY3805" s="28"/>
    </row>
    <row r="3806" spans="103:103">
      <c r="CY3806" s="28"/>
    </row>
    <row r="3807" spans="103:103">
      <c r="CY3807" s="28"/>
    </row>
    <row r="3808" spans="103:103">
      <c r="CY3808" s="28"/>
    </row>
    <row r="3809" spans="103:103">
      <c r="CY3809" s="28"/>
    </row>
    <row r="3810" spans="103:103">
      <c r="CY3810" s="28"/>
    </row>
    <row r="3811" spans="103:103">
      <c r="CY3811" s="28"/>
    </row>
    <row r="3812" spans="103:103">
      <c r="CY3812" s="28"/>
    </row>
    <row r="3813" spans="103:103">
      <c r="CY3813" s="28"/>
    </row>
    <row r="3814" spans="103:103">
      <c r="CY3814" s="28"/>
    </row>
    <row r="3815" spans="103:103">
      <c r="CY3815" s="28"/>
    </row>
    <row r="3816" spans="103:103">
      <c r="CY3816" s="28"/>
    </row>
    <row r="3817" spans="103:103">
      <c r="CY3817" s="28"/>
    </row>
    <row r="3818" spans="103:103">
      <c r="CY3818" s="28"/>
    </row>
    <row r="3819" spans="103:103">
      <c r="CY3819" s="28"/>
    </row>
    <row r="3820" spans="103:103">
      <c r="CY3820" s="28"/>
    </row>
    <row r="3821" spans="103:103">
      <c r="CY3821" s="28"/>
    </row>
    <row r="3822" spans="103:103">
      <c r="CY3822" s="28"/>
    </row>
    <row r="3823" spans="103:103">
      <c r="CY3823" s="28"/>
    </row>
    <row r="3824" spans="103:103">
      <c r="CY3824" s="28"/>
    </row>
    <row r="3825" spans="103:103">
      <c r="CY3825" s="28"/>
    </row>
    <row r="3826" spans="103:103">
      <c r="CY3826" s="28"/>
    </row>
    <row r="3827" spans="103:103">
      <c r="CY3827" s="28"/>
    </row>
    <row r="3828" spans="103:103">
      <c r="CY3828" s="28"/>
    </row>
    <row r="3829" spans="103:103">
      <c r="CY3829" s="28"/>
    </row>
    <row r="3830" spans="103:103">
      <c r="CY3830" s="28"/>
    </row>
    <row r="3831" spans="103:103">
      <c r="CY3831" s="28"/>
    </row>
    <row r="3832" spans="103:103">
      <c r="CY3832" s="28"/>
    </row>
    <row r="3833" spans="103:103">
      <c r="CY3833" s="28"/>
    </row>
    <row r="3834" spans="103:103">
      <c r="CY3834" s="28"/>
    </row>
    <row r="3835" spans="103:103">
      <c r="CY3835" s="28"/>
    </row>
    <row r="3836" spans="103:103">
      <c r="CY3836" s="28"/>
    </row>
    <row r="3837" spans="103:103">
      <c r="CY3837" s="28"/>
    </row>
    <row r="3838" spans="103:103">
      <c r="CY3838" s="28"/>
    </row>
    <row r="3839" spans="103:103">
      <c r="CY3839" s="28"/>
    </row>
    <row r="3840" spans="103:103">
      <c r="CY3840" s="28"/>
    </row>
    <row r="3841" spans="103:103">
      <c r="CY3841" s="28"/>
    </row>
    <row r="3842" spans="103:103">
      <c r="CY3842" s="28"/>
    </row>
    <row r="3843" spans="103:103">
      <c r="CY3843" s="28"/>
    </row>
    <row r="3844" spans="103:103">
      <c r="CY3844" s="28"/>
    </row>
    <row r="3845" spans="103:103">
      <c r="CY3845" s="28"/>
    </row>
    <row r="3846" spans="103:103">
      <c r="CY3846" s="28"/>
    </row>
    <row r="3847" spans="103:103">
      <c r="CY3847" s="28"/>
    </row>
    <row r="3848" spans="103:103">
      <c r="CY3848" s="28"/>
    </row>
    <row r="3849" spans="103:103">
      <c r="CY3849" s="28"/>
    </row>
    <row r="3850" spans="103:103">
      <c r="CY3850" s="28"/>
    </row>
    <row r="3851" spans="103:103">
      <c r="CY3851" s="28"/>
    </row>
    <row r="3852" spans="103:103">
      <c r="CY3852" s="28"/>
    </row>
    <row r="3853" spans="103:103">
      <c r="CY3853" s="28"/>
    </row>
    <row r="3854" spans="103:103">
      <c r="CY3854" s="28"/>
    </row>
    <row r="3855" spans="103:103">
      <c r="CY3855" s="28"/>
    </row>
    <row r="3856" spans="103:103">
      <c r="CY3856" s="28"/>
    </row>
    <row r="3857" spans="103:103">
      <c r="CY3857" s="28"/>
    </row>
    <row r="3858" spans="103:103">
      <c r="CY3858" s="28"/>
    </row>
    <row r="3859" spans="103:103">
      <c r="CY3859" s="28"/>
    </row>
    <row r="3860" spans="103:103">
      <c r="CY3860" s="28"/>
    </row>
    <row r="3861" spans="103:103">
      <c r="CY3861" s="28"/>
    </row>
    <row r="3862" spans="103:103">
      <c r="CY3862" s="28"/>
    </row>
    <row r="3863" spans="103:103">
      <c r="CY3863" s="28"/>
    </row>
    <row r="3864" spans="103:103">
      <c r="CY3864" s="28"/>
    </row>
    <row r="3865" spans="103:103">
      <c r="CY3865" s="28"/>
    </row>
    <row r="3866" spans="103:103">
      <c r="CY3866" s="28"/>
    </row>
    <row r="3867" spans="103:103">
      <c r="CY3867" s="28"/>
    </row>
    <row r="3868" spans="103:103">
      <c r="CY3868" s="28"/>
    </row>
    <row r="3869" spans="103:103">
      <c r="CY3869" s="28"/>
    </row>
    <row r="3870" spans="103:103">
      <c r="CY3870" s="28"/>
    </row>
    <row r="3871" spans="103:103">
      <c r="CY3871" s="28"/>
    </row>
    <row r="3872" spans="103:103">
      <c r="CY3872" s="28"/>
    </row>
    <row r="3873" spans="103:103">
      <c r="CY3873" s="28"/>
    </row>
    <row r="3874" spans="103:103">
      <c r="CY3874" s="28"/>
    </row>
    <row r="3875" spans="103:103">
      <c r="CY3875" s="28"/>
    </row>
    <row r="3876" spans="103:103">
      <c r="CY3876" s="28"/>
    </row>
    <row r="3877" spans="103:103">
      <c r="CY3877" s="28"/>
    </row>
    <row r="3878" spans="103:103">
      <c r="CY3878" s="28"/>
    </row>
    <row r="3879" spans="103:103">
      <c r="CY3879" s="28"/>
    </row>
    <row r="3880" spans="103:103">
      <c r="CY3880" s="28"/>
    </row>
    <row r="3881" spans="103:103">
      <c r="CY3881" s="28"/>
    </row>
    <row r="3882" spans="103:103">
      <c r="CY3882" s="28"/>
    </row>
    <row r="3883" spans="103:103">
      <c r="CY3883" s="28"/>
    </row>
    <row r="3884" spans="103:103">
      <c r="CY3884" s="28"/>
    </row>
    <row r="3885" spans="103:103">
      <c r="CY3885" s="28"/>
    </row>
    <row r="3886" spans="103:103">
      <c r="CY3886" s="28"/>
    </row>
    <row r="3887" spans="103:103">
      <c r="CY3887" s="28"/>
    </row>
    <row r="3888" spans="103:103">
      <c r="CY3888" s="28"/>
    </row>
    <row r="3889" spans="103:103">
      <c r="CY3889" s="28"/>
    </row>
    <row r="3890" spans="103:103">
      <c r="CY3890" s="28"/>
    </row>
    <row r="3891" spans="103:103">
      <c r="CY3891" s="28"/>
    </row>
    <row r="3892" spans="103:103">
      <c r="CY3892" s="28"/>
    </row>
    <row r="3893" spans="103:103">
      <c r="CY3893" s="28"/>
    </row>
    <row r="3894" spans="103:103">
      <c r="CY3894" s="28"/>
    </row>
    <row r="3895" spans="103:103">
      <c r="CY3895" s="28"/>
    </row>
    <row r="3896" spans="103:103">
      <c r="CY3896" s="28"/>
    </row>
    <row r="3897" spans="103:103">
      <c r="CY3897" s="28"/>
    </row>
    <row r="3898" spans="103:103">
      <c r="CY3898" s="28"/>
    </row>
    <row r="3899" spans="103:103">
      <c r="CY3899" s="28"/>
    </row>
    <row r="3900" spans="103:103">
      <c r="CY3900" s="28"/>
    </row>
    <row r="3901" spans="103:103">
      <c r="CY3901" s="28"/>
    </row>
    <row r="3902" spans="103:103">
      <c r="CY3902" s="28"/>
    </row>
    <row r="3903" spans="103:103">
      <c r="CY3903" s="28"/>
    </row>
    <row r="3904" spans="103:103">
      <c r="CY3904" s="28"/>
    </row>
    <row r="3905" spans="103:103">
      <c r="CY3905" s="28"/>
    </row>
    <row r="3906" spans="103:103">
      <c r="CY3906" s="28"/>
    </row>
    <row r="3907" spans="103:103">
      <c r="CY3907" s="28"/>
    </row>
    <row r="3908" spans="103:103">
      <c r="CY3908" s="28"/>
    </row>
    <row r="3909" spans="103:103">
      <c r="CY3909" s="28"/>
    </row>
    <row r="3910" spans="103:103">
      <c r="CY3910" s="28"/>
    </row>
    <row r="3911" spans="103:103">
      <c r="CY3911" s="28"/>
    </row>
    <row r="3912" spans="103:103">
      <c r="CY3912" s="28"/>
    </row>
    <row r="3913" spans="103:103">
      <c r="CY3913" s="28"/>
    </row>
    <row r="3914" spans="103:103">
      <c r="CY3914" s="28"/>
    </row>
    <row r="3915" spans="103:103">
      <c r="CY3915" s="28"/>
    </row>
    <row r="3916" spans="103:103">
      <c r="CY3916" s="28"/>
    </row>
    <row r="3917" spans="103:103">
      <c r="CY3917" s="28"/>
    </row>
    <row r="3918" spans="103:103">
      <c r="CY3918" s="28"/>
    </row>
    <row r="3919" spans="103:103">
      <c r="CY3919" s="28"/>
    </row>
    <row r="3920" spans="103:103">
      <c r="CY3920" s="28"/>
    </row>
    <row r="3921" spans="103:103">
      <c r="CY3921" s="28"/>
    </row>
    <row r="3922" spans="103:103">
      <c r="CY3922" s="28"/>
    </row>
    <row r="3923" spans="103:103">
      <c r="CY3923" s="28"/>
    </row>
    <row r="3924" spans="103:103">
      <c r="CY3924" s="28"/>
    </row>
    <row r="3925" spans="103:103">
      <c r="CY3925" s="28"/>
    </row>
    <row r="3926" spans="103:103">
      <c r="CY3926" s="28"/>
    </row>
    <row r="3927" spans="103:103">
      <c r="CY3927" s="28"/>
    </row>
    <row r="3928" spans="103:103">
      <c r="CY3928" s="28"/>
    </row>
    <row r="3929" spans="103:103">
      <c r="CY3929" s="28"/>
    </row>
    <row r="3930" spans="103:103">
      <c r="CY3930" s="28"/>
    </row>
    <row r="3931" spans="103:103">
      <c r="CY3931" s="28"/>
    </row>
    <row r="3932" spans="103:103">
      <c r="CY3932" s="28"/>
    </row>
    <row r="3933" spans="103:103">
      <c r="CY3933" s="28"/>
    </row>
    <row r="3934" spans="103:103">
      <c r="CY3934" s="28"/>
    </row>
    <row r="3935" spans="103:103">
      <c r="CY3935" s="28"/>
    </row>
    <row r="3936" spans="103:103">
      <c r="CY3936" s="28"/>
    </row>
    <row r="3937" spans="103:103">
      <c r="CY3937" s="28"/>
    </row>
    <row r="3938" spans="103:103">
      <c r="CY3938" s="28"/>
    </row>
    <row r="3939" spans="103:103">
      <c r="CY3939" s="28"/>
    </row>
    <row r="3940" spans="103:103">
      <c r="CY3940" s="28"/>
    </row>
    <row r="3941" spans="103:103">
      <c r="CY3941" s="28"/>
    </row>
    <row r="3942" spans="103:103">
      <c r="CY3942" s="28"/>
    </row>
    <row r="3943" spans="103:103">
      <c r="CY3943" s="28"/>
    </row>
    <row r="3944" spans="103:103">
      <c r="CY3944" s="28"/>
    </row>
    <row r="3945" spans="103:103">
      <c r="CY3945" s="28"/>
    </row>
    <row r="3946" spans="103:103">
      <c r="CY3946" s="28"/>
    </row>
    <row r="3947" spans="103:103">
      <c r="CY3947" s="28"/>
    </row>
    <row r="3948" spans="103:103">
      <c r="CY3948" s="28"/>
    </row>
    <row r="3949" spans="103:103">
      <c r="CY3949" s="28"/>
    </row>
    <row r="3950" spans="103:103">
      <c r="CY3950" s="28"/>
    </row>
    <row r="3951" spans="103:103">
      <c r="CY3951" s="28"/>
    </row>
    <row r="3952" spans="103:103">
      <c r="CY3952" s="28"/>
    </row>
    <row r="3953" spans="103:103">
      <c r="CY3953" s="28"/>
    </row>
    <row r="3954" spans="103:103">
      <c r="CY3954" s="28"/>
    </row>
    <row r="3955" spans="103:103">
      <c r="CY3955" s="28"/>
    </row>
    <row r="3956" spans="103:103">
      <c r="CY3956" s="28"/>
    </row>
    <row r="3957" spans="103:103">
      <c r="CY3957" s="28"/>
    </row>
    <row r="3958" spans="103:103">
      <c r="CY3958" s="28"/>
    </row>
    <row r="3959" spans="103:103">
      <c r="CY3959" s="28"/>
    </row>
    <row r="3960" spans="103:103">
      <c r="CY3960" s="28"/>
    </row>
    <row r="3961" spans="103:103">
      <c r="CY3961" s="28"/>
    </row>
    <row r="3962" spans="103:103">
      <c r="CY3962" s="28"/>
    </row>
    <row r="3963" spans="103:103">
      <c r="CY3963" s="28"/>
    </row>
    <row r="3964" spans="103:103">
      <c r="CY3964" s="28"/>
    </row>
    <row r="3965" spans="103:103">
      <c r="CY3965" s="28"/>
    </row>
    <row r="3966" spans="103:103">
      <c r="CY3966" s="28"/>
    </row>
    <row r="3967" spans="103:103">
      <c r="CY3967" s="28"/>
    </row>
    <row r="3968" spans="103:103">
      <c r="CY3968" s="28"/>
    </row>
    <row r="3969" spans="103:103">
      <c r="CY3969" s="28"/>
    </row>
    <row r="3970" spans="103:103">
      <c r="CY3970" s="28"/>
    </row>
    <row r="3971" spans="103:103">
      <c r="CY3971" s="28"/>
    </row>
    <row r="3972" spans="103:103">
      <c r="CY3972" s="28"/>
    </row>
    <row r="3973" spans="103:103">
      <c r="CY3973" s="28"/>
    </row>
    <row r="3974" spans="103:103">
      <c r="CY3974" s="28"/>
    </row>
    <row r="3975" spans="103:103">
      <c r="CY3975" s="28"/>
    </row>
    <row r="3976" spans="103:103">
      <c r="CY3976" s="28"/>
    </row>
    <row r="3977" spans="103:103">
      <c r="CY3977" s="28"/>
    </row>
    <row r="3978" spans="103:103">
      <c r="CY3978" s="28"/>
    </row>
    <row r="3979" spans="103:103">
      <c r="CY3979" s="28"/>
    </row>
    <row r="3980" spans="103:103">
      <c r="CY3980" s="28"/>
    </row>
    <row r="3981" spans="103:103">
      <c r="CY3981" s="28"/>
    </row>
    <row r="3982" spans="103:103">
      <c r="CY3982" s="28"/>
    </row>
    <row r="3983" spans="103:103">
      <c r="CY3983" s="28"/>
    </row>
    <row r="3984" spans="103:103">
      <c r="CY3984" s="28"/>
    </row>
    <row r="3985" spans="103:103">
      <c r="CY3985" s="28"/>
    </row>
    <row r="3986" spans="103:103">
      <c r="CY3986" s="28"/>
    </row>
    <row r="3987" spans="103:103">
      <c r="CY3987" s="28"/>
    </row>
    <row r="3988" spans="103:103">
      <c r="CY3988" s="28"/>
    </row>
    <row r="3989" spans="103:103">
      <c r="CY3989" s="28"/>
    </row>
    <row r="3990" spans="103:103">
      <c r="CY3990" s="28"/>
    </row>
    <row r="3991" spans="103:103">
      <c r="CY3991" s="28"/>
    </row>
    <row r="3992" spans="103:103">
      <c r="CY3992" s="28"/>
    </row>
    <row r="3993" spans="103:103">
      <c r="CY3993" s="28"/>
    </row>
    <row r="3994" spans="103:103">
      <c r="CY3994" s="28"/>
    </row>
    <row r="3995" spans="103:103">
      <c r="CY3995" s="28"/>
    </row>
    <row r="3996" spans="103:103">
      <c r="CY3996" s="28"/>
    </row>
    <row r="3997" spans="103:103">
      <c r="CY3997" s="28"/>
    </row>
    <row r="3998" spans="103:103">
      <c r="CY3998" s="28"/>
    </row>
    <row r="3999" spans="103:103">
      <c r="CY3999" s="28"/>
    </row>
    <row r="4000" spans="103:103">
      <c r="CY4000" s="28"/>
    </row>
    <row r="4001" spans="103:103">
      <c r="CY4001" s="28"/>
    </row>
    <row r="4002" spans="103:103">
      <c r="CY4002" s="28"/>
    </row>
    <row r="4003" spans="103:103">
      <c r="CY4003" s="28"/>
    </row>
    <row r="4004" spans="103:103">
      <c r="CY4004" s="28"/>
    </row>
    <row r="4005" spans="103:103">
      <c r="CY4005" s="28"/>
    </row>
    <row r="4006" spans="103:103">
      <c r="CY4006" s="28"/>
    </row>
    <row r="4007" spans="103:103">
      <c r="CY4007" s="28"/>
    </row>
    <row r="4008" spans="103:103">
      <c r="CY4008" s="28"/>
    </row>
    <row r="4009" spans="103:103">
      <c r="CY4009" s="28"/>
    </row>
    <row r="4010" spans="103:103">
      <c r="CY4010" s="28"/>
    </row>
    <row r="4011" spans="103:103">
      <c r="CY4011" s="28"/>
    </row>
    <row r="4012" spans="103:103">
      <c r="CY4012" s="28"/>
    </row>
    <row r="4013" spans="103:103">
      <c r="CY4013" s="28"/>
    </row>
    <row r="4014" spans="103:103">
      <c r="CY4014" s="28"/>
    </row>
    <row r="4015" spans="103:103">
      <c r="CY4015" s="28"/>
    </row>
    <row r="4016" spans="103:103">
      <c r="CY4016" s="28"/>
    </row>
    <row r="4017" spans="103:103">
      <c r="CY4017" s="28"/>
    </row>
    <row r="4018" spans="103:103">
      <c r="CY4018" s="28"/>
    </row>
    <row r="4019" spans="103:103">
      <c r="CY4019" s="28"/>
    </row>
    <row r="4020" spans="103:103">
      <c r="CY4020" s="28"/>
    </row>
    <row r="4021" spans="103:103">
      <c r="CY4021" s="28"/>
    </row>
    <row r="4022" spans="103:103">
      <c r="CY4022" s="28"/>
    </row>
    <row r="4023" spans="103:103">
      <c r="CY4023" s="28"/>
    </row>
    <row r="4024" spans="103:103">
      <c r="CY4024" s="28"/>
    </row>
    <row r="4025" spans="103:103">
      <c r="CY4025" s="28"/>
    </row>
    <row r="4026" spans="103:103">
      <c r="CY4026" s="28"/>
    </row>
    <row r="4027" spans="103:103">
      <c r="CY4027" s="28"/>
    </row>
    <row r="4028" spans="103:103">
      <c r="CY4028" s="28"/>
    </row>
    <row r="4029" spans="103:103">
      <c r="CY4029" s="28"/>
    </row>
    <row r="4030" spans="103:103">
      <c r="CY4030" s="28"/>
    </row>
    <row r="4031" spans="103:103">
      <c r="CY4031" s="28"/>
    </row>
    <row r="4032" spans="103:103">
      <c r="CY4032" s="28"/>
    </row>
    <row r="4033" spans="103:103">
      <c r="CY4033" s="28"/>
    </row>
    <row r="4034" spans="103:103">
      <c r="CY4034" s="28"/>
    </row>
    <row r="4035" spans="103:103">
      <c r="CY4035" s="28"/>
    </row>
    <row r="4036" spans="103:103">
      <c r="CY4036" s="28"/>
    </row>
    <row r="4037" spans="103:103">
      <c r="CY4037" s="28"/>
    </row>
    <row r="4038" spans="103:103">
      <c r="CY4038" s="28"/>
    </row>
    <row r="4039" spans="103:103">
      <c r="CY4039" s="28"/>
    </row>
    <row r="4040" spans="103:103">
      <c r="CY4040" s="28"/>
    </row>
    <row r="4041" spans="103:103">
      <c r="CY4041" s="28"/>
    </row>
    <row r="4042" spans="103:103">
      <c r="CY4042" s="28"/>
    </row>
    <row r="4043" spans="103:103">
      <c r="CY4043" s="28"/>
    </row>
    <row r="4044" spans="103:103">
      <c r="CY4044" s="28"/>
    </row>
    <row r="4045" spans="103:103">
      <c r="CY4045" s="28"/>
    </row>
    <row r="4046" spans="103:103">
      <c r="CY4046" s="28"/>
    </row>
    <row r="4047" spans="103:103">
      <c r="CY4047" s="28"/>
    </row>
    <row r="4048" spans="103:103">
      <c r="CY4048" s="28"/>
    </row>
    <row r="4049" spans="103:103">
      <c r="CY4049" s="28"/>
    </row>
    <row r="4050" spans="103:103">
      <c r="CY4050" s="28"/>
    </row>
    <row r="4051" spans="103:103">
      <c r="CY4051" s="28"/>
    </row>
    <row r="4052" spans="103:103">
      <c r="CY4052" s="28"/>
    </row>
    <row r="4053" spans="103:103">
      <c r="CY4053" s="28"/>
    </row>
    <row r="4054" spans="103:103">
      <c r="CY4054" s="28"/>
    </row>
    <row r="4055" spans="103:103">
      <c r="CY4055" s="28"/>
    </row>
    <row r="4056" spans="103:103">
      <c r="CY4056" s="28"/>
    </row>
    <row r="4057" spans="103:103">
      <c r="CY4057" s="28"/>
    </row>
    <row r="4058" spans="103:103">
      <c r="CY4058" s="28"/>
    </row>
    <row r="4059" spans="103:103">
      <c r="CY4059" s="28"/>
    </row>
    <row r="4060" spans="103:103">
      <c r="CY4060" s="28"/>
    </row>
    <row r="4061" spans="103:103">
      <c r="CY4061" s="28"/>
    </row>
    <row r="4062" spans="103:103">
      <c r="CY4062" s="28"/>
    </row>
    <row r="4063" spans="103:103">
      <c r="CY4063" s="28"/>
    </row>
    <row r="4064" spans="103:103">
      <c r="CY4064" s="28"/>
    </row>
    <row r="4065" spans="103:103">
      <c r="CY4065" s="28"/>
    </row>
    <row r="4066" spans="103:103">
      <c r="CY4066" s="28"/>
    </row>
    <row r="4067" spans="103:103">
      <c r="CY4067" s="28"/>
    </row>
    <row r="4068" spans="103:103">
      <c r="CY4068" s="28"/>
    </row>
    <row r="4069" spans="103:103">
      <c r="CY4069" s="28"/>
    </row>
    <row r="4070" spans="103:103">
      <c r="CY4070" s="28"/>
    </row>
    <row r="4071" spans="103:103">
      <c r="CY4071" s="28"/>
    </row>
    <row r="4072" spans="103:103">
      <c r="CY4072" s="28"/>
    </row>
    <row r="4073" spans="103:103">
      <c r="CY4073" s="28"/>
    </row>
    <row r="4074" spans="103:103">
      <c r="CY4074" s="28"/>
    </row>
    <row r="4075" spans="103:103">
      <c r="CY4075" s="28"/>
    </row>
    <row r="4076" spans="103:103">
      <c r="CY4076" s="28"/>
    </row>
    <row r="4077" spans="103:103">
      <c r="CY4077" s="28"/>
    </row>
    <row r="4078" spans="103:103">
      <c r="CY4078" s="28"/>
    </row>
    <row r="4079" spans="103:103">
      <c r="CY4079" s="28"/>
    </row>
    <row r="4080" spans="103:103">
      <c r="CY4080" s="28"/>
    </row>
    <row r="4081" spans="103:103">
      <c r="CY4081" s="28"/>
    </row>
    <row r="4082" spans="103:103">
      <c r="CY4082" s="28"/>
    </row>
    <row r="4083" spans="103:103">
      <c r="CY4083" s="28"/>
    </row>
    <row r="4084" spans="103:103">
      <c r="CY4084" s="28"/>
    </row>
    <row r="4085" spans="103:103">
      <c r="CY4085" s="28"/>
    </row>
    <row r="4086" spans="103:103">
      <c r="CY4086" s="28"/>
    </row>
    <row r="4087" spans="103:103">
      <c r="CY4087" s="28"/>
    </row>
    <row r="4088" spans="103:103">
      <c r="CY4088" s="28"/>
    </row>
    <row r="4089" spans="103:103">
      <c r="CY4089" s="28"/>
    </row>
    <row r="4090" spans="103:103">
      <c r="CY4090" s="28"/>
    </row>
    <row r="4091" spans="103:103">
      <c r="CY4091" s="28"/>
    </row>
    <row r="4092" spans="103:103">
      <c r="CY4092" s="28"/>
    </row>
    <row r="4093" spans="103:103">
      <c r="CY4093" s="28"/>
    </row>
    <row r="4094" spans="103:103">
      <c r="CY4094" s="28"/>
    </row>
    <row r="4095" spans="103:103">
      <c r="CY4095" s="28"/>
    </row>
    <row r="4096" spans="103:103">
      <c r="CY4096" s="28"/>
    </row>
    <row r="4097" spans="103:103">
      <c r="CY4097" s="28"/>
    </row>
    <row r="4098" spans="103:103">
      <c r="CY4098" s="28"/>
    </row>
    <row r="4099" spans="103:103">
      <c r="CY4099" s="28"/>
    </row>
    <row r="4100" spans="103:103">
      <c r="CY4100" s="28"/>
    </row>
    <row r="4101" spans="103:103">
      <c r="CY4101" s="28"/>
    </row>
    <row r="4102" spans="103:103">
      <c r="CY4102" s="28"/>
    </row>
    <row r="4103" spans="103:103">
      <c r="CY4103" s="28"/>
    </row>
    <row r="4104" spans="103:103">
      <c r="CY4104" s="28"/>
    </row>
    <row r="4105" spans="103:103">
      <c r="CY4105" s="28"/>
    </row>
    <row r="4106" spans="103:103">
      <c r="CY4106" s="28"/>
    </row>
    <row r="4107" spans="103:103">
      <c r="CY4107" s="28"/>
    </row>
    <row r="4108" spans="103:103">
      <c r="CY4108" s="28"/>
    </row>
    <row r="4109" spans="103:103">
      <c r="CY4109" s="28"/>
    </row>
    <row r="4110" spans="103:103">
      <c r="CY4110" s="28"/>
    </row>
    <row r="4111" spans="103:103">
      <c r="CY4111" s="28"/>
    </row>
    <row r="4112" spans="103:103">
      <c r="CY4112" s="28"/>
    </row>
    <row r="4113" spans="103:103">
      <c r="CY4113" s="28"/>
    </row>
    <row r="4114" spans="103:103">
      <c r="CY4114" s="28"/>
    </row>
    <row r="4115" spans="103:103">
      <c r="CY4115" s="28"/>
    </row>
    <row r="4116" spans="103:103">
      <c r="CY4116" s="28"/>
    </row>
    <row r="4117" spans="103:103">
      <c r="CY4117" s="28"/>
    </row>
    <row r="4118" spans="103:103">
      <c r="CY4118" s="28"/>
    </row>
    <row r="4119" spans="103:103">
      <c r="CY4119" s="28"/>
    </row>
    <row r="4120" spans="103:103">
      <c r="CY4120" s="28"/>
    </row>
    <row r="4121" spans="103:103">
      <c r="CY4121" s="28"/>
    </row>
    <row r="4122" spans="103:103">
      <c r="CY4122" s="28"/>
    </row>
    <row r="4123" spans="103:103">
      <c r="CY4123" s="28"/>
    </row>
    <row r="4124" spans="103:103">
      <c r="CY4124" s="28"/>
    </row>
    <row r="4125" spans="103:103">
      <c r="CY4125" s="28"/>
    </row>
    <row r="4126" spans="103:103">
      <c r="CY4126" s="28"/>
    </row>
    <row r="4127" spans="103:103">
      <c r="CY4127" s="28"/>
    </row>
    <row r="4128" spans="103:103">
      <c r="CY4128" s="28"/>
    </row>
    <row r="4129" spans="103:103">
      <c r="CY4129" s="28"/>
    </row>
    <row r="4130" spans="103:103">
      <c r="CY4130" s="28"/>
    </row>
    <row r="4131" spans="103:103">
      <c r="CY4131" s="28"/>
    </row>
    <row r="4132" spans="103:103">
      <c r="CY4132" s="28"/>
    </row>
    <row r="4133" spans="103:103">
      <c r="CY4133" s="28"/>
    </row>
    <row r="4134" spans="103:103">
      <c r="CY4134" s="28"/>
    </row>
    <row r="4135" spans="103:103">
      <c r="CY4135" s="28"/>
    </row>
    <row r="4136" spans="103:103">
      <c r="CY4136" s="28"/>
    </row>
    <row r="4137" spans="103:103">
      <c r="CY4137" s="28"/>
    </row>
    <row r="4138" spans="103:103">
      <c r="CY4138" s="28"/>
    </row>
    <row r="4139" spans="103:103">
      <c r="CY4139" s="28"/>
    </row>
    <row r="4140" spans="103:103">
      <c r="CY4140" s="28"/>
    </row>
    <row r="4141" spans="103:103">
      <c r="CY4141" s="28"/>
    </row>
    <row r="4142" spans="103:103">
      <c r="CY4142" s="28"/>
    </row>
    <row r="4143" spans="103:103">
      <c r="CY4143" s="28"/>
    </row>
    <row r="4144" spans="103:103">
      <c r="CY4144" s="28"/>
    </row>
    <row r="4145" spans="103:103">
      <c r="CY4145" s="28"/>
    </row>
    <row r="4146" spans="103:103">
      <c r="CY4146" s="28"/>
    </row>
    <row r="4147" spans="103:103">
      <c r="CY4147" s="28"/>
    </row>
    <row r="4148" spans="103:103">
      <c r="CY4148" s="28"/>
    </row>
    <row r="4149" spans="103:103">
      <c r="CY4149" s="28"/>
    </row>
    <row r="4150" spans="103:103">
      <c r="CY4150" s="28"/>
    </row>
    <row r="4151" spans="103:103">
      <c r="CY4151" s="28"/>
    </row>
    <row r="4152" spans="103:103">
      <c r="CY4152" s="28"/>
    </row>
    <row r="4153" spans="103:103">
      <c r="CY4153" s="28"/>
    </row>
    <row r="4154" spans="103:103">
      <c r="CY4154" s="28"/>
    </row>
    <row r="4155" spans="103:103">
      <c r="CY4155" s="28"/>
    </row>
    <row r="4156" spans="103:103">
      <c r="CY4156" s="28"/>
    </row>
    <row r="4157" spans="103:103">
      <c r="CY4157" s="28"/>
    </row>
    <row r="4158" spans="103:103">
      <c r="CY4158" s="28"/>
    </row>
    <row r="4159" spans="103:103">
      <c r="CY4159" s="28"/>
    </row>
    <row r="4160" spans="103:103">
      <c r="CY4160" s="28"/>
    </row>
    <row r="4161" spans="103:103">
      <c r="CY4161" s="28"/>
    </row>
    <row r="4162" spans="103:103">
      <c r="CY4162" s="28"/>
    </row>
    <row r="4163" spans="103:103">
      <c r="CY4163" s="28"/>
    </row>
    <row r="4164" spans="103:103">
      <c r="CY4164" s="28"/>
    </row>
    <row r="4165" spans="103:103">
      <c r="CY4165" s="28"/>
    </row>
    <row r="4166" spans="103:103">
      <c r="CY4166" s="28"/>
    </row>
    <row r="4167" spans="103:103">
      <c r="CY4167" s="28"/>
    </row>
    <row r="4168" spans="103:103">
      <c r="CY4168" s="28"/>
    </row>
    <row r="4169" spans="103:103">
      <c r="CY4169" s="28"/>
    </row>
    <row r="4170" spans="103:103">
      <c r="CY4170" s="28"/>
    </row>
    <row r="4171" spans="103:103">
      <c r="CY4171" s="28"/>
    </row>
    <row r="4172" spans="103:103">
      <c r="CY4172" s="28"/>
    </row>
    <row r="4173" spans="103:103">
      <c r="CY4173" s="28"/>
    </row>
    <row r="4174" spans="103:103">
      <c r="CY4174" s="28"/>
    </row>
    <row r="4175" spans="103:103">
      <c r="CY4175" s="28"/>
    </row>
    <row r="4176" spans="103:103">
      <c r="CY4176" s="28"/>
    </row>
    <row r="4177" spans="103:103">
      <c r="CY4177" s="28"/>
    </row>
    <row r="4178" spans="103:103">
      <c r="CY4178" s="28"/>
    </row>
    <row r="4179" spans="103:103">
      <c r="CY4179" s="28"/>
    </row>
    <row r="4180" spans="103:103">
      <c r="CY4180" s="28"/>
    </row>
    <row r="4181" spans="103:103">
      <c r="CY4181" s="28"/>
    </row>
    <row r="4182" spans="103:103">
      <c r="CY4182" s="28"/>
    </row>
    <row r="4183" spans="103:103">
      <c r="CY4183" s="28"/>
    </row>
    <row r="4184" spans="103:103">
      <c r="CY4184" s="28"/>
    </row>
    <row r="4185" spans="103:103">
      <c r="CY4185" s="28"/>
    </row>
    <row r="4186" spans="103:103">
      <c r="CY4186" s="28"/>
    </row>
    <row r="4187" spans="103:103">
      <c r="CY4187" s="28"/>
    </row>
    <row r="4188" spans="103:103">
      <c r="CY4188" s="28"/>
    </row>
    <row r="4189" spans="103:103">
      <c r="CY4189" s="28"/>
    </row>
    <row r="4190" spans="103:103">
      <c r="CY4190" s="28"/>
    </row>
    <row r="4191" spans="103:103">
      <c r="CY4191" s="28"/>
    </row>
    <row r="4192" spans="103:103">
      <c r="CY4192" s="28"/>
    </row>
    <row r="4193" spans="103:103">
      <c r="CY4193" s="28"/>
    </row>
    <row r="4194" spans="103:103">
      <c r="CY4194" s="28"/>
    </row>
    <row r="4195" spans="103:103">
      <c r="CY4195" s="28"/>
    </row>
    <row r="4196" spans="103:103">
      <c r="CY4196" s="28"/>
    </row>
    <row r="4197" spans="103:103">
      <c r="CY4197" s="28"/>
    </row>
    <row r="4198" spans="103:103">
      <c r="CY4198" s="28"/>
    </row>
    <row r="4199" spans="103:103">
      <c r="CY4199" s="28"/>
    </row>
    <row r="4200" spans="103:103">
      <c r="CY4200" s="28"/>
    </row>
    <row r="4201" spans="103:103">
      <c r="CY4201" s="28"/>
    </row>
    <row r="4202" spans="103:103">
      <c r="CY4202" s="28"/>
    </row>
    <row r="4203" spans="103:103">
      <c r="CY4203" s="28"/>
    </row>
    <row r="4204" spans="103:103">
      <c r="CY4204" s="28"/>
    </row>
    <row r="4205" spans="103:103">
      <c r="CY4205" s="28"/>
    </row>
    <row r="4206" spans="103:103">
      <c r="CY4206" s="28"/>
    </row>
    <row r="4207" spans="103:103">
      <c r="CY4207" s="28"/>
    </row>
    <row r="4208" spans="103:103">
      <c r="CY4208" s="28"/>
    </row>
    <row r="4209" spans="103:103">
      <c r="CY4209" s="28"/>
    </row>
    <row r="4210" spans="103:103">
      <c r="CY4210" s="28"/>
    </row>
    <row r="4211" spans="103:103">
      <c r="CY4211" s="28"/>
    </row>
    <row r="4212" spans="103:103">
      <c r="CY4212" s="28"/>
    </row>
    <row r="4213" spans="103:103">
      <c r="CY4213" s="28"/>
    </row>
    <row r="4214" spans="103:103">
      <c r="CY4214" s="28"/>
    </row>
    <row r="4215" spans="103:103">
      <c r="CY4215" s="28"/>
    </row>
    <row r="4216" spans="103:103">
      <c r="CY4216" s="28"/>
    </row>
    <row r="4217" spans="103:103">
      <c r="CY4217" s="28"/>
    </row>
    <row r="4218" spans="103:103">
      <c r="CY4218" s="28"/>
    </row>
    <row r="4219" spans="103:103">
      <c r="CY4219" s="28"/>
    </row>
    <row r="4220" spans="103:103">
      <c r="CY4220" s="28"/>
    </row>
    <row r="4221" spans="103:103">
      <c r="CY4221" s="28"/>
    </row>
    <row r="4222" spans="103:103">
      <c r="CY4222" s="28"/>
    </row>
    <row r="4223" spans="103:103">
      <c r="CY4223" s="28"/>
    </row>
    <row r="4224" spans="103:103">
      <c r="CY4224" s="28"/>
    </row>
    <row r="4225" spans="103:103">
      <c r="CY4225" s="28"/>
    </row>
    <row r="4226" spans="103:103">
      <c r="CY4226" s="28"/>
    </row>
    <row r="4227" spans="103:103">
      <c r="CY4227" s="28"/>
    </row>
    <row r="4228" spans="103:103">
      <c r="CY4228" s="28"/>
    </row>
    <row r="4229" spans="103:103">
      <c r="CY4229" s="28"/>
    </row>
    <row r="4230" spans="103:103">
      <c r="CY4230" s="28"/>
    </row>
    <row r="4231" spans="103:103">
      <c r="CY4231" s="28"/>
    </row>
    <row r="4232" spans="103:103">
      <c r="CY4232" s="28"/>
    </row>
    <row r="4233" spans="103:103">
      <c r="CY4233" s="28"/>
    </row>
    <row r="4234" spans="103:103">
      <c r="CY4234" s="28"/>
    </row>
    <row r="4235" spans="103:103">
      <c r="CY4235" s="28"/>
    </row>
    <row r="4236" spans="103:103">
      <c r="CY4236" s="28"/>
    </row>
    <row r="4237" spans="103:103">
      <c r="CY4237" s="28"/>
    </row>
    <row r="4238" spans="103:103">
      <c r="CY4238" s="28"/>
    </row>
    <row r="4239" spans="103:103">
      <c r="CY4239" s="28"/>
    </row>
    <row r="4240" spans="103:103">
      <c r="CY4240" s="28"/>
    </row>
    <row r="4241" spans="103:103">
      <c r="CY4241" s="28"/>
    </row>
    <row r="4242" spans="103:103">
      <c r="CY4242" s="28"/>
    </row>
    <row r="4243" spans="103:103">
      <c r="CY4243" s="28"/>
    </row>
    <row r="4244" spans="103:103">
      <c r="CY4244" s="28"/>
    </row>
    <row r="4245" spans="103:103">
      <c r="CY4245" s="28"/>
    </row>
    <row r="4246" spans="103:103">
      <c r="CY4246" s="28"/>
    </row>
    <row r="4247" spans="103:103">
      <c r="CY4247" s="28"/>
    </row>
    <row r="4248" spans="103:103">
      <c r="CY4248" s="28"/>
    </row>
    <row r="4249" spans="103:103">
      <c r="CY4249" s="28"/>
    </row>
    <row r="4250" spans="103:103">
      <c r="CY4250" s="28"/>
    </row>
    <row r="4251" spans="103:103">
      <c r="CY4251" s="28"/>
    </row>
    <row r="4252" spans="103:103">
      <c r="CY4252" s="28"/>
    </row>
    <row r="4253" spans="103:103">
      <c r="CY4253" s="28"/>
    </row>
    <row r="4254" spans="103:103">
      <c r="CY4254" s="28"/>
    </row>
    <row r="4255" spans="103:103">
      <c r="CY4255" s="28"/>
    </row>
    <row r="4256" spans="103:103">
      <c r="CY4256" s="28"/>
    </row>
    <row r="4257" spans="103:103">
      <c r="CY4257" s="28"/>
    </row>
    <row r="4258" spans="103:103">
      <c r="CY4258" s="28"/>
    </row>
    <row r="4259" spans="103:103">
      <c r="CY4259" s="28"/>
    </row>
    <row r="4260" spans="103:103">
      <c r="CY4260" s="28"/>
    </row>
    <row r="4261" spans="103:103">
      <c r="CY4261" s="28"/>
    </row>
    <row r="4262" spans="103:103">
      <c r="CY4262" s="28"/>
    </row>
    <row r="4263" spans="103:103">
      <c r="CY4263" s="28"/>
    </row>
    <row r="4264" spans="103:103">
      <c r="CY4264" s="28"/>
    </row>
    <row r="4265" spans="103:103">
      <c r="CY4265" s="28"/>
    </row>
    <row r="4266" spans="103:103">
      <c r="CY4266" s="28"/>
    </row>
    <row r="4267" spans="103:103">
      <c r="CY4267" s="28"/>
    </row>
    <row r="4268" spans="103:103">
      <c r="CY4268" s="28"/>
    </row>
    <row r="4269" spans="103:103">
      <c r="CY4269" s="28"/>
    </row>
    <row r="4270" spans="103:103">
      <c r="CY4270" s="28"/>
    </row>
    <row r="4271" spans="103:103">
      <c r="CY4271" s="28"/>
    </row>
    <row r="4272" spans="103:103">
      <c r="CY4272" s="28"/>
    </row>
    <row r="4273" spans="103:103">
      <c r="CY4273" s="28"/>
    </row>
    <row r="4274" spans="103:103">
      <c r="CY4274" s="28"/>
    </row>
    <row r="4275" spans="103:103">
      <c r="CY4275" s="28"/>
    </row>
    <row r="4276" spans="103:103">
      <c r="CY4276" s="28"/>
    </row>
    <row r="4277" spans="103:103">
      <c r="CY4277" s="28"/>
    </row>
    <row r="4278" spans="103:103">
      <c r="CY4278" s="28"/>
    </row>
    <row r="4279" spans="103:103">
      <c r="CY4279" s="28"/>
    </row>
    <row r="4280" spans="103:103">
      <c r="CY4280" s="28"/>
    </row>
    <row r="4281" spans="103:103">
      <c r="CY4281" s="28"/>
    </row>
    <row r="4282" spans="103:103">
      <c r="CY4282" s="28"/>
    </row>
    <row r="4283" spans="103:103">
      <c r="CY4283" s="28"/>
    </row>
    <row r="4284" spans="103:103">
      <c r="CY4284" s="28"/>
    </row>
    <row r="4285" spans="103:103">
      <c r="CY4285" s="28"/>
    </row>
    <row r="4286" spans="103:103">
      <c r="CY4286" s="28"/>
    </row>
    <row r="4287" spans="103:103">
      <c r="CY4287" s="28"/>
    </row>
    <row r="4288" spans="103:103">
      <c r="CY4288" s="28"/>
    </row>
    <row r="4289" spans="103:103">
      <c r="CY4289" s="28"/>
    </row>
    <row r="4290" spans="103:103">
      <c r="CY4290" s="28"/>
    </row>
    <row r="4291" spans="103:103">
      <c r="CY4291" s="28"/>
    </row>
    <row r="4292" spans="103:103">
      <c r="CY4292" s="28"/>
    </row>
    <row r="4293" spans="103:103">
      <c r="CY4293" s="28"/>
    </row>
    <row r="4294" spans="103:103">
      <c r="CY4294" s="28"/>
    </row>
    <row r="4295" spans="103:103">
      <c r="CY4295" s="28"/>
    </row>
    <row r="4296" spans="103:103">
      <c r="CY4296" s="28"/>
    </row>
    <row r="4297" spans="103:103">
      <c r="CY4297" s="28"/>
    </row>
    <row r="4298" spans="103:103">
      <c r="CY4298" s="28"/>
    </row>
    <row r="4299" spans="103:103">
      <c r="CY4299" s="28"/>
    </row>
    <row r="4300" spans="103:103">
      <c r="CY4300" s="28"/>
    </row>
    <row r="4301" spans="103:103">
      <c r="CY4301" s="28"/>
    </row>
    <row r="4302" spans="103:103">
      <c r="CY4302" s="28"/>
    </row>
    <row r="4303" spans="103:103">
      <c r="CY4303" s="28"/>
    </row>
    <row r="4304" spans="103:103">
      <c r="CY4304" s="28"/>
    </row>
    <row r="4305" spans="103:103">
      <c r="CY4305" s="28"/>
    </row>
    <row r="4306" spans="103:103">
      <c r="CY4306" s="28"/>
    </row>
    <row r="4307" spans="103:103">
      <c r="CY4307" s="28"/>
    </row>
    <row r="4308" spans="103:103">
      <c r="CY4308" s="28"/>
    </row>
    <row r="4309" spans="103:103">
      <c r="CY4309" s="28"/>
    </row>
    <row r="4310" spans="103:103">
      <c r="CY4310" s="28"/>
    </row>
    <row r="4311" spans="103:103">
      <c r="CY4311" s="28"/>
    </row>
    <row r="4312" spans="103:103">
      <c r="CY4312" s="28"/>
    </row>
    <row r="4313" spans="103:103">
      <c r="CY4313" s="28"/>
    </row>
    <row r="4314" spans="103:103">
      <c r="CY4314" s="28"/>
    </row>
    <row r="4315" spans="103:103">
      <c r="CY4315" s="28"/>
    </row>
    <row r="4316" spans="103:103">
      <c r="CY4316" s="28"/>
    </row>
    <row r="4317" spans="103:103">
      <c r="CY4317" s="28"/>
    </row>
    <row r="4318" spans="103:103">
      <c r="CY4318" s="28"/>
    </row>
    <row r="4319" spans="103:103">
      <c r="CY4319" s="28"/>
    </row>
    <row r="4320" spans="103:103">
      <c r="CY4320" s="28"/>
    </row>
    <row r="4321" spans="103:103">
      <c r="CY4321" s="28"/>
    </row>
    <row r="4322" spans="103:103">
      <c r="CY4322" s="28"/>
    </row>
    <row r="4323" spans="103:103">
      <c r="CY4323" s="28"/>
    </row>
    <row r="4324" spans="103:103">
      <c r="CY4324" s="28"/>
    </row>
    <row r="4325" spans="103:103">
      <c r="CY4325" s="28"/>
    </row>
    <row r="4326" spans="103:103">
      <c r="CY4326" s="28"/>
    </row>
    <row r="4327" spans="103:103">
      <c r="CY4327" s="28"/>
    </row>
    <row r="4328" spans="103:103">
      <c r="CY4328" s="28"/>
    </row>
    <row r="4329" spans="103:103">
      <c r="CY4329" s="28"/>
    </row>
    <row r="4330" spans="103:103">
      <c r="CY4330" s="28"/>
    </row>
    <row r="4331" spans="103:103">
      <c r="CY4331" s="28"/>
    </row>
    <row r="4332" spans="103:103">
      <c r="CY4332" s="28"/>
    </row>
    <row r="4333" spans="103:103">
      <c r="CY4333" s="28"/>
    </row>
    <row r="4334" spans="103:103">
      <c r="CY4334" s="28"/>
    </row>
    <row r="4335" spans="103:103">
      <c r="CY4335" s="28"/>
    </row>
    <row r="4336" spans="103:103">
      <c r="CY4336" s="28"/>
    </row>
    <row r="4337" spans="103:103">
      <c r="CY4337" s="28"/>
    </row>
    <row r="4338" spans="103:103">
      <c r="CY4338" s="28"/>
    </row>
    <row r="4339" spans="103:103">
      <c r="CY4339" s="28"/>
    </row>
    <row r="4340" spans="103:103">
      <c r="CY4340" s="28"/>
    </row>
    <row r="4341" spans="103:103">
      <c r="CY4341" s="28"/>
    </row>
    <row r="4342" spans="103:103">
      <c r="CY4342" s="28"/>
    </row>
    <row r="4343" spans="103:103">
      <c r="CY4343" s="28"/>
    </row>
    <row r="4344" spans="103:103">
      <c r="CY4344" s="28"/>
    </row>
    <row r="4345" spans="103:103">
      <c r="CY4345" s="28"/>
    </row>
    <row r="4346" spans="103:103">
      <c r="CY4346" s="28"/>
    </row>
    <row r="4347" spans="103:103">
      <c r="CY4347" s="28"/>
    </row>
    <row r="4348" spans="103:103">
      <c r="CY4348" s="28"/>
    </row>
    <row r="4349" spans="103:103">
      <c r="CY4349" s="28"/>
    </row>
    <row r="4350" spans="103:103">
      <c r="CY4350" s="28"/>
    </row>
    <row r="4351" spans="103:103">
      <c r="CY4351" s="28"/>
    </row>
    <row r="4352" spans="103:103">
      <c r="CY4352" s="28"/>
    </row>
    <row r="4353" spans="103:103">
      <c r="CY4353" s="28"/>
    </row>
    <row r="4354" spans="103:103">
      <c r="CY4354" s="28"/>
    </row>
    <row r="4355" spans="103:103">
      <c r="CY4355" s="28"/>
    </row>
    <row r="4356" spans="103:103">
      <c r="CY4356" s="28"/>
    </row>
    <row r="4357" spans="103:103">
      <c r="CY4357" s="28"/>
    </row>
    <row r="4358" spans="103:103">
      <c r="CY4358" s="28"/>
    </row>
    <row r="4359" spans="103:103">
      <c r="CY4359" s="28"/>
    </row>
    <row r="4360" spans="103:103">
      <c r="CY4360" s="28"/>
    </row>
    <row r="4361" spans="103:103">
      <c r="CY4361" s="28"/>
    </row>
    <row r="4362" spans="103:103">
      <c r="CY4362" s="28"/>
    </row>
    <row r="4363" spans="103:103">
      <c r="CY4363" s="28"/>
    </row>
    <row r="4364" spans="103:103">
      <c r="CY4364" s="28"/>
    </row>
    <row r="4365" spans="103:103">
      <c r="CY4365" s="28"/>
    </row>
    <row r="4366" spans="103:103">
      <c r="CY4366" s="28"/>
    </row>
    <row r="4367" spans="103:103">
      <c r="CY4367" s="28"/>
    </row>
    <row r="4368" spans="103:103">
      <c r="CY4368" s="28"/>
    </row>
    <row r="4369" spans="103:103">
      <c r="CY4369" s="28"/>
    </row>
    <row r="4370" spans="103:103">
      <c r="CY4370" s="28"/>
    </row>
    <row r="4371" spans="103:103">
      <c r="CY4371" s="28"/>
    </row>
    <row r="4372" spans="103:103">
      <c r="CY4372" s="28"/>
    </row>
    <row r="4373" spans="103:103">
      <c r="CY4373" s="28"/>
    </row>
    <row r="4374" spans="103:103">
      <c r="CY4374" s="28"/>
    </row>
    <row r="4375" spans="103:103">
      <c r="CY4375" s="28"/>
    </row>
    <row r="4376" spans="103:103">
      <c r="CY4376" s="28"/>
    </row>
    <row r="4377" spans="103:103">
      <c r="CY4377" s="28"/>
    </row>
    <row r="4378" spans="103:103">
      <c r="CY4378" s="28"/>
    </row>
    <row r="4379" spans="103:103">
      <c r="CY4379" s="28"/>
    </row>
    <row r="4380" spans="103:103">
      <c r="CY4380" s="28"/>
    </row>
    <row r="4381" spans="103:103">
      <c r="CY4381" s="28"/>
    </row>
    <row r="4382" spans="103:103">
      <c r="CY4382" s="28"/>
    </row>
    <row r="4383" spans="103:103">
      <c r="CY4383" s="28"/>
    </row>
    <row r="4384" spans="103:103">
      <c r="CY4384" s="28"/>
    </row>
    <row r="4385" spans="103:103">
      <c r="CY4385" s="28"/>
    </row>
    <row r="4386" spans="103:103">
      <c r="CY4386" s="28"/>
    </row>
    <row r="4387" spans="103:103">
      <c r="CY4387" s="28"/>
    </row>
    <row r="4388" spans="103:103">
      <c r="CY4388" s="28"/>
    </row>
    <row r="4389" spans="103:103">
      <c r="CY4389" s="28"/>
    </row>
    <row r="4390" spans="103:103">
      <c r="CY4390" s="28"/>
    </row>
    <row r="4391" spans="103:103">
      <c r="CY4391" s="28"/>
    </row>
    <row r="4392" spans="103:103">
      <c r="CY4392" s="28"/>
    </row>
    <row r="4393" spans="103:103">
      <c r="CY4393" s="28"/>
    </row>
    <row r="4394" spans="103:103">
      <c r="CY4394" s="28"/>
    </row>
    <row r="4395" spans="103:103">
      <c r="CY4395" s="28"/>
    </row>
    <row r="4396" spans="103:103">
      <c r="CY4396" s="28"/>
    </row>
    <row r="4397" spans="103:103">
      <c r="CY4397" s="28"/>
    </row>
    <row r="4398" spans="103:103">
      <c r="CY4398" s="28"/>
    </row>
    <row r="4399" spans="103:103">
      <c r="CY4399" s="28"/>
    </row>
    <row r="4400" spans="103:103">
      <c r="CY4400" s="28"/>
    </row>
    <row r="4401" spans="103:103">
      <c r="CY4401" s="28"/>
    </row>
    <row r="4402" spans="103:103">
      <c r="CY4402" s="28"/>
    </row>
    <row r="4403" spans="103:103">
      <c r="CY4403" s="28"/>
    </row>
    <row r="4404" spans="103:103">
      <c r="CY4404" s="28"/>
    </row>
    <row r="4405" spans="103:103">
      <c r="CY4405" s="28"/>
    </row>
    <row r="4406" spans="103:103">
      <c r="CY4406" s="28"/>
    </row>
    <row r="4407" spans="103:103">
      <c r="CY4407" s="28"/>
    </row>
    <row r="4408" spans="103:103">
      <c r="CY4408" s="28"/>
    </row>
    <row r="4409" spans="103:103">
      <c r="CY4409" s="28"/>
    </row>
    <row r="4410" spans="103:103">
      <c r="CY4410" s="28"/>
    </row>
    <row r="4411" spans="103:103">
      <c r="CY4411" s="28"/>
    </row>
    <row r="4412" spans="103:103">
      <c r="CY4412" s="28"/>
    </row>
    <row r="4413" spans="103:103">
      <c r="CY4413" s="28"/>
    </row>
    <row r="4414" spans="103:103">
      <c r="CY4414" s="28"/>
    </row>
    <row r="4415" spans="103:103">
      <c r="CY4415" s="28"/>
    </row>
    <row r="4416" spans="103:103">
      <c r="CY4416" s="28"/>
    </row>
    <row r="4417" spans="103:103">
      <c r="CY4417" s="28"/>
    </row>
    <row r="4418" spans="103:103">
      <c r="CY4418" s="28"/>
    </row>
    <row r="4419" spans="103:103">
      <c r="CY4419" s="28"/>
    </row>
    <row r="4420" spans="103:103">
      <c r="CY4420" s="28"/>
    </row>
    <row r="4421" spans="103:103">
      <c r="CY4421" s="28"/>
    </row>
    <row r="4422" spans="103:103">
      <c r="CY4422" s="28"/>
    </row>
    <row r="4423" spans="103:103">
      <c r="CY4423" s="28"/>
    </row>
    <row r="4424" spans="103:103">
      <c r="CY4424" s="28"/>
    </row>
    <row r="4425" spans="103:103">
      <c r="CY4425" s="28"/>
    </row>
    <row r="4426" spans="103:103">
      <c r="CY4426" s="28"/>
    </row>
    <row r="4427" spans="103:103">
      <c r="CY4427" s="28"/>
    </row>
    <row r="4428" spans="103:103">
      <c r="CY4428" s="28"/>
    </row>
    <row r="4429" spans="103:103">
      <c r="CY4429" s="28"/>
    </row>
    <row r="4430" spans="103:103">
      <c r="CY4430" s="28"/>
    </row>
    <row r="4431" spans="103:103">
      <c r="CY4431" s="28"/>
    </row>
    <row r="4432" spans="103:103">
      <c r="CY4432" s="28"/>
    </row>
    <row r="4433" spans="103:103">
      <c r="CY4433" s="28"/>
    </row>
    <row r="4434" spans="103:103">
      <c r="CY4434" s="28"/>
    </row>
    <row r="4435" spans="103:103">
      <c r="CY4435" s="28"/>
    </row>
    <row r="4436" spans="103:103">
      <c r="CY4436" s="28"/>
    </row>
    <row r="4437" spans="103:103">
      <c r="CY4437" s="28"/>
    </row>
    <row r="4438" spans="103:103">
      <c r="CY4438" s="28"/>
    </row>
    <row r="4439" spans="103:103">
      <c r="CY4439" s="28"/>
    </row>
    <row r="4440" spans="103:103">
      <c r="CY4440" s="28"/>
    </row>
    <row r="4441" spans="103:103">
      <c r="CY4441" s="28"/>
    </row>
    <row r="4442" spans="103:103">
      <c r="CY4442" s="28"/>
    </row>
    <row r="4443" spans="103:103">
      <c r="CY4443" s="28"/>
    </row>
    <row r="4444" spans="103:103">
      <c r="CY4444" s="28"/>
    </row>
    <row r="4445" spans="103:103">
      <c r="CY4445" s="28"/>
    </row>
    <row r="4446" spans="103:103">
      <c r="CY4446" s="28"/>
    </row>
    <row r="4447" spans="103:103">
      <c r="CY4447" s="28"/>
    </row>
    <row r="4448" spans="103:103">
      <c r="CY4448" s="28"/>
    </row>
    <row r="4449" spans="103:103">
      <c r="CY4449" s="28"/>
    </row>
    <row r="4450" spans="103:103">
      <c r="CY4450" s="28"/>
    </row>
    <row r="4451" spans="103:103">
      <c r="CY4451" s="28"/>
    </row>
    <row r="4452" spans="103:103">
      <c r="CY4452" s="28"/>
    </row>
    <row r="4453" spans="103:103">
      <c r="CY4453" s="28"/>
    </row>
    <row r="4454" spans="103:103">
      <c r="CY4454" s="28"/>
    </row>
    <row r="4455" spans="103:103">
      <c r="CY4455" s="28"/>
    </row>
    <row r="4456" spans="103:103">
      <c r="CY4456" s="28"/>
    </row>
    <row r="4457" spans="103:103">
      <c r="CY4457" s="28"/>
    </row>
    <row r="4458" spans="103:103">
      <c r="CY4458" s="28"/>
    </row>
    <row r="4459" spans="103:103">
      <c r="CY4459" s="28"/>
    </row>
    <row r="4460" spans="103:103">
      <c r="CY4460" s="28"/>
    </row>
    <row r="4461" spans="103:103">
      <c r="CY4461" s="28"/>
    </row>
    <row r="4462" spans="103:103">
      <c r="CY4462" s="28"/>
    </row>
    <row r="4463" spans="103:103">
      <c r="CY4463" s="28"/>
    </row>
    <row r="4464" spans="103:103">
      <c r="CY4464" s="28"/>
    </row>
    <row r="4465" spans="103:103">
      <c r="CY4465" s="28"/>
    </row>
    <row r="4466" spans="103:103">
      <c r="CY4466" s="28"/>
    </row>
    <row r="4467" spans="103:103">
      <c r="CY4467" s="28"/>
    </row>
    <row r="4468" spans="103:103">
      <c r="CY4468" s="28"/>
    </row>
    <row r="4469" spans="103:103">
      <c r="CY4469" s="28"/>
    </row>
    <row r="4470" spans="103:103">
      <c r="CY4470" s="28"/>
    </row>
    <row r="4471" spans="103:103">
      <c r="CY4471" s="28"/>
    </row>
    <row r="4472" spans="103:103">
      <c r="CY4472" s="28"/>
    </row>
    <row r="4473" spans="103:103">
      <c r="CY4473" s="28"/>
    </row>
    <row r="4474" spans="103:103">
      <c r="CY4474" s="28"/>
    </row>
    <row r="4475" spans="103:103">
      <c r="CY4475" s="28"/>
    </row>
    <row r="4476" spans="103:103">
      <c r="CY4476" s="28"/>
    </row>
    <row r="4477" spans="103:103">
      <c r="CY4477" s="28"/>
    </row>
    <row r="4478" spans="103:103">
      <c r="CY4478" s="28"/>
    </row>
    <row r="4479" spans="103:103">
      <c r="CY4479" s="28"/>
    </row>
    <row r="4480" spans="103:103">
      <c r="CY4480" s="28"/>
    </row>
    <row r="4481" spans="103:103">
      <c r="CY4481" s="28"/>
    </row>
    <row r="4482" spans="103:103">
      <c r="CY4482" s="28"/>
    </row>
    <row r="4483" spans="103:103">
      <c r="CY4483" s="28"/>
    </row>
    <row r="4484" spans="103:103">
      <c r="CY4484" s="28"/>
    </row>
    <row r="4485" spans="103:103">
      <c r="CY4485" s="28"/>
    </row>
    <row r="4486" spans="103:103">
      <c r="CY4486" s="28"/>
    </row>
    <row r="4487" spans="103:103">
      <c r="CY4487" s="28"/>
    </row>
    <row r="4488" spans="103:103">
      <c r="CY4488" s="28"/>
    </row>
    <row r="4489" spans="103:103">
      <c r="CY4489" s="28"/>
    </row>
    <row r="4490" spans="103:103">
      <c r="CY4490" s="28"/>
    </row>
    <row r="4491" spans="103:103">
      <c r="CY4491" s="28"/>
    </row>
    <row r="4492" spans="103:103">
      <c r="CY4492" s="28"/>
    </row>
    <row r="4493" spans="103:103">
      <c r="CY4493" s="28"/>
    </row>
    <row r="4494" spans="103:103">
      <c r="CY4494" s="28"/>
    </row>
    <row r="4495" spans="103:103">
      <c r="CY4495" s="28"/>
    </row>
    <row r="4496" spans="103:103">
      <c r="CY4496" s="28"/>
    </row>
    <row r="4497" spans="103:103">
      <c r="CY4497" s="28"/>
    </row>
    <row r="4498" spans="103:103">
      <c r="CY4498" s="28"/>
    </row>
    <row r="4499" spans="103:103">
      <c r="CY4499" s="28"/>
    </row>
    <row r="4500" spans="103:103">
      <c r="CY4500" s="28"/>
    </row>
    <row r="4501" spans="103:103">
      <c r="CY4501" s="28"/>
    </row>
    <row r="4502" spans="103:103">
      <c r="CY4502" s="28"/>
    </row>
    <row r="4503" spans="103:103">
      <c r="CY4503" s="28"/>
    </row>
    <row r="4504" spans="103:103">
      <c r="CY4504" s="28"/>
    </row>
    <row r="4505" spans="103:103">
      <c r="CY4505" s="28"/>
    </row>
    <row r="4506" spans="103:103">
      <c r="CY4506" s="28"/>
    </row>
    <row r="4507" spans="103:103">
      <c r="CY4507" s="28"/>
    </row>
    <row r="4508" spans="103:103">
      <c r="CY4508" s="28"/>
    </row>
    <row r="4509" spans="103:103">
      <c r="CY4509" s="28"/>
    </row>
    <row r="4510" spans="103:103">
      <c r="CY4510" s="28"/>
    </row>
    <row r="4511" spans="103:103">
      <c r="CY4511" s="28"/>
    </row>
    <row r="4512" spans="103:103">
      <c r="CY4512" s="28"/>
    </row>
    <row r="4513" spans="103:103">
      <c r="CY4513" s="28"/>
    </row>
    <row r="4514" spans="103:103">
      <c r="CY4514" s="28"/>
    </row>
    <row r="4515" spans="103:103">
      <c r="CY4515" s="28"/>
    </row>
    <row r="4516" spans="103:103">
      <c r="CY4516" s="28"/>
    </row>
    <row r="4517" spans="103:103">
      <c r="CY4517" s="28"/>
    </row>
    <row r="4518" spans="103:103">
      <c r="CY4518" s="28"/>
    </row>
    <row r="4519" spans="103:103">
      <c r="CY4519" s="28"/>
    </row>
    <row r="4520" spans="103:103">
      <c r="CY4520" s="28"/>
    </row>
    <row r="4521" spans="103:103">
      <c r="CY4521" s="28"/>
    </row>
    <row r="4522" spans="103:103">
      <c r="CY4522" s="28"/>
    </row>
    <row r="4523" spans="103:103">
      <c r="CY4523" s="28"/>
    </row>
    <row r="4524" spans="103:103">
      <c r="CY4524" s="28"/>
    </row>
    <row r="4525" spans="103:103">
      <c r="CY4525" s="28"/>
    </row>
    <row r="4526" spans="103:103">
      <c r="CY4526" s="28"/>
    </row>
    <row r="4527" spans="103:103">
      <c r="CY4527" s="28"/>
    </row>
    <row r="4528" spans="103:103">
      <c r="CY4528" s="28"/>
    </row>
    <row r="4529" spans="103:103">
      <c r="CY4529" s="28"/>
    </row>
    <row r="4530" spans="103:103">
      <c r="CY4530" s="28"/>
    </row>
    <row r="4531" spans="103:103">
      <c r="CY4531" s="28"/>
    </row>
    <row r="4532" spans="103:103">
      <c r="CY4532" s="28"/>
    </row>
    <row r="4533" spans="103:103">
      <c r="CY4533" s="28"/>
    </row>
    <row r="4534" spans="103:103">
      <c r="CY4534" s="28"/>
    </row>
    <row r="4535" spans="103:103">
      <c r="CY4535" s="28"/>
    </row>
    <row r="4536" spans="103:103">
      <c r="CY4536" s="28"/>
    </row>
    <row r="4537" spans="103:103">
      <c r="CY4537" s="28"/>
    </row>
    <row r="4538" spans="103:103">
      <c r="CY4538" s="28"/>
    </row>
    <row r="4539" spans="103:103">
      <c r="CY4539" s="28"/>
    </row>
    <row r="4540" spans="103:103">
      <c r="CY4540" s="28"/>
    </row>
    <row r="4541" spans="103:103">
      <c r="CY4541" s="28"/>
    </row>
    <row r="4542" spans="103:103">
      <c r="CY4542" s="28"/>
    </row>
    <row r="4543" spans="103:103">
      <c r="CY4543" s="28"/>
    </row>
    <row r="4544" spans="103:103">
      <c r="CY4544" s="28"/>
    </row>
    <row r="4545" spans="103:103">
      <c r="CY4545" s="28"/>
    </row>
    <row r="4546" spans="103:103">
      <c r="CY4546" s="28"/>
    </row>
    <row r="4547" spans="103:103">
      <c r="CY4547" s="28"/>
    </row>
    <row r="4548" spans="103:103">
      <c r="CY4548" s="28"/>
    </row>
    <row r="4549" spans="103:103">
      <c r="CY4549" s="28"/>
    </row>
    <row r="4550" spans="103:103">
      <c r="CY4550" s="28"/>
    </row>
    <row r="4551" spans="103:103">
      <c r="CY4551" s="28"/>
    </row>
    <row r="4552" spans="103:103">
      <c r="CY4552" s="28"/>
    </row>
    <row r="4553" spans="103:103">
      <c r="CY4553" s="28"/>
    </row>
    <row r="4554" spans="103:103">
      <c r="CY4554" s="28"/>
    </row>
    <row r="4555" spans="103:103">
      <c r="CY4555" s="28"/>
    </row>
    <row r="4556" spans="103:103">
      <c r="CY4556" s="28"/>
    </row>
    <row r="4557" spans="103:103">
      <c r="CY4557" s="28"/>
    </row>
    <row r="4558" spans="103:103">
      <c r="CY4558" s="28"/>
    </row>
    <row r="4559" spans="103:103">
      <c r="CY4559" s="28"/>
    </row>
    <row r="4560" spans="103:103">
      <c r="CY4560" s="28"/>
    </row>
    <row r="4561" spans="103:103">
      <c r="CY4561" s="28"/>
    </row>
    <row r="4562" spans="103:103">
      <c r="CY4562" s="28"/>
    </row>
    <row r="4563" spans="103:103">
      <c r="CY4563" s="28"/>
    </row>
    <row r="4564" spans="103:103">
      <c r="CY4564" s="28"/>
    </row>
    <row r="4565" spans="103:103">
      <c r="CY4565" s="28"/>
    </row>
    <row r="4566" spans="103:103">
      <c r="CY4566" s="28"/>
    </row>
    <row r="4567" spans="103:103">
      <c r="CY4567" s="28"/>
    </row>
    <row r="4568" spans="103:103">
      <c r="CY4568" s="28"/>
    </row>
    <row r="4569" spans="103:103">
      <c r="CY4569" s="28"/>
    </row>
    <row r="4570" spans="103:103">
      <c r="CY4570" s="28"/>
    </row>
    <row r="4571" spans="103:103">
      <c r="CY4571" s="28"/>
    </row>
    <row r="4572" spans="103:103">
      <c r="CY4572" s="28"/>
    </row>
    <row r="4573" spans="103:103">
      <c r="CY4573" s="28"/>
    </row>
    <row r="4574" spans="103:103">
      <c r="CY4574" s="28"/>
    </row>
    <row r="4575" spans="103:103">
      <c r="CY4575" s="28"/>
    </row>
    <row r="4576" spans="103:103">
      <c r="CY4576" s="28"/>
    </row>
    <row r="4577" spans="103:103">
      <c r="CY4577" s="28"/>
    </row>
    <row r="4578" spans="103:103">
      <c r="CY4578" s="28"/>
    </row>
    <row r="4579" spans="103:103">
      <c r="CY4579" s="28"/>
    </row>
    <row r="4580" spans="103:103">
      <c r="CY4580" s="28"/>
    </row>
    <row r="4581" spans="103:103">
      <c r="CY4581" s="28"/>
    </row>
    <row r="4582" spans="103:103">
      <c r="CY4582" s="28"/>
    </row>
    <row r="4583" spans="103:103">
      <c r="CY4583" s="28"/>
    </row>
    <row r="4584" spans="103:103">
      <c r="CY4584" s="28"/>
    </row>
    <row r="4585" spans="103:103">
      <c r="CY4585" s="28"/>
    </row>
    <row r="4586" spans="103:103">
      <c r="CY4586" s="28"/>
    </row>
    <row r="4587" spans="103:103">
      <c r="CY4587" s="28"/>
    </row>
    <row r="4588" spans="103:103">
      <c r="CY4588" s="28"/>
    </row>
    <row r="4589" spans="103:103">
      <c r="CY4589" s="28"/>
    </row>
    <row r="4590" spans="103:103">
      <c r="CY4590" s="28"/>
    </row>
    <row r="4591" spans="103:103">
      <c r="CY4591" s="28"/>
    </row>
    <row r="4592" spans="103:103">
      <c r="CY4592" s="28"/>
    </row>
    <row r="4593" spans="103:103">
      <c r="CY4593" s="28"/>
    </row>
    <row r="4594" spans="103:103">
      <c r="CY4594" s="28"/>
    </row>
    <row r="4595" spans="103:103">
      <c r="CY4595" s="28"/>
    </row>
    <row r="4596" spans="103:103">
      <c r="CY4596" s="28"/>
    </row>
    <row r="4597" spans="103:103">
      <c r="CY4597" s="28"/>
    </row>
    <row r="4598" spans="103:103">
      <c r="CY4598" s="28"/>
    </row>
    <row r="4599" spans="103:103">
      <c r="CY4599" s="28"/>
    </row>
    <row r="4600" spans="103:103">
      <c r="CY4600" s="28"/>
    </row>
    <row r="4601" spans="103:103">
      <c r="CY4601" s="28"/>
    </row>
    <row r="4602" spans="103:103">
      <c r="CY4602" s="28"/>
    </row>
    <row r="4603" spans="103:103">
      <c r="CY4603" s="28"/>
    </row>
    <row r="4604" spans="103:103">
      <c r="CY4604" s="28"/>
    </row>
    <row r="4605" spans="103:103">
      <c r="CY4605" s="28"/>
    </row>
    <row r="4606" spans="103:103">
      <c r="CY4606" s="28"/>
    </row>
    <row r="4607" spans="103:103">
      <c r="CY4607" s="28"/>
    </row>
    <row r="4608" spans="103:103">
      <c r="CY4608" s="28"/>
    </row>
    <row r="4609" spans="103:103">
      <c r="CY4609" s="28"/>
    </row>
    <row r="4610" spans="103:103">
      <c r="CY4610" s="28"/>
    </row>
    <row r="4611" spans="103:103">
      <c r="CY4611" s="28"/>
    </row>
    <row r="4612" spans="103:103">
      <c r="CY4612" s="28"/>
    </row>
    <row r="4613" spans="103:103">
      <c r="CY4613" s="28"/>
    </row>
    <row r="4614" spans="103:103">
      <c r="CY4614" s="28"/>
    </row>
    <row r="4615" spans="103:103">
      <c r="CY4615" s="28"/>
    </row>
    <row r="4616" spans="103:103">
      <c r="CY4616" s="28"/>
    </row>
    <row r="4617" spans="103:103">
      <c r="CY4617" s="28"/>
    </row>
    <row r="4618" spans="103:103">
      <c r="CY4618" s="28"/>
    </row>
    <row r="4619" spans="103:103">
      <c r="CY4619" s="28"/>
    </row>
    <row r="4620" spans="103:103">
      <c r="CY4620" s="28"/>
    </row>
    <row r="4621" spans="103:103">
      <c r="CY4621" s="28"/>
    </row>
    <row r="4622" spans="103:103">
      <c r="CY4622" s="28"/>
    </row>
    <row r="4623" spans="103:103">
      <c r="CY4623" s="28"/>
    </row>
    <row r="4624" spans="103:103">
      <c r="CY4624" s="28"/>
    </row>
    <row r="4625" spans="103:103">
      <c r="CY4625" s="28"/>
    </row>
    <row r="4626" spans="103:103">
      <c r="CY4626" s="28"/>
    </row>
    <row r="4627" spans="103:103">
      <c r="CY4627" s="28"/>
    </row>
    <row r="4628" spans="103:103">
      <c r="CY4628" s="28"/>
    </row>
    <row r="4629" spans="103:103">
      <c r="CY4629" s="28"/>
    </row>
    <row r="4630" spans="103:103">
      <c r="CY4630" s="28"/>
    </row>
    <row r="4631" spans="103:103">
      <c r="CY4631" s="28"/>
    </row>
    <row r="4632" spans="103:103">
      <c r="CY4632" s="28"/>
    </row>
    <row r="4633" spans="103:103">
      <c r="CY4633" s="28"/>
    </row>
    <row r="4634" spans="103:103">
      <c r="CY4634" s="28"/>
    </row>
    <row r="4635" spans="103:103">
      <c r="CY4635" s="28"/>
    </row>
    <row r="4636" spans="103:103">
      <c r="CY4636" s="28"/>
    </row>
    <row r="4637" spans="103:103">
      <c r="CY4637" s="28"/>
    </row>
    <row r="4638" spans="103:103">
      <c r="CY4638" s="28"/>
    </row>
    <row r="4639" spans="103:103">
      <c r="CY4639" s="28"/>
    </row>
    <row r="4640" spans="103:103">
      <c r="CY4640" s="28"/>
    </row>
    <row r="4641" spans="103:103">
      <c r="CY4641" s="28"/>
    </row>
    <row r="4642" spans="103:103">
      <c r="CY4642" s="28"/>
    </row>
    <row r="4643" spans="103:103">
      <c r="CY4643" s="28"/>
    </row>
    <row r="4644" spans="103:103">
      <c r="CY4644" s="28"/>
    </row>
    <row r="4645" spans="103:103">
      <c r="CY4645" s="28"/>
    </row>
    <row r="4646" spans="103:103">
      <c r="CY4646" s="28"/>
    </row>
    <row r="4647" spans="103:103">
      <c r="CY4647" s="28"/>
    </row>
    <row r="4648" spans="103:103">
      <c r="CY4648" s="28"/>
    </row>
    <row r="4649" spans="103:103">
      <c r="CY4649" s="28"/>
    </row>
    <row r="4650" spans="103:103">
      <c r="CY4650" s="28"/>
    </row>
    <row r="4651" spans="103:103">
      <c r="CY4651" s="28"/>
    </row>
    <row r="4652" spans="103:103">
      <c r="CY4652" s="28"/>
    </row>
    <row r="4653" spans="103:103">
      <c r="CY4653" s="28"/>
    </row>
    <row r="4654" spans="103:103">
      <c r="CY4654" s="28"/>
    </row>
    <row r="4655" spans="103:103">
      <c r="CY4655" s="28"/>
    </row>
    <row r="4656" spans="103:103">
      <c r="CY4656" s="28"/>
    </row>
    <row r="4657" spans="103:103">
      <c r="CY4657" s="28"/>
    </row>
    <row r="4658" spans="103:103">
      <c r="CY4658" s="28"/>
    </row>
    <row r="4659" spans="103:103">
      <c r="CY4659" s="28"/>
    </row>
    <row r="4660" spans="103:103">
      <c r="CY4660" s="28"/>
    </row>
    <row r="4661" spans="103:103">
      <c r="CY4661" s="28"/>
    </row>
    <row r="4662" spans="103:103">
      <c r="CY4662" s="28"/>
    </row>
    <row r="4663" spans="103:103">
      <c r="CY4663" s="28"/>
    </row>
    <row r="4664" spans="103:103">
      <c r="CY4664" s="28"/>
    </row>
    <row r="4665" spans="103:103">
      <c r="CY4665" s="28"/>
    </row>
    <row r="4666" spans="103:103">
      <c r="CY4666" s="28"/>
    </row>
    <row r="4667" spans="103:103">
      <c r="CY4667" s="28"/>
    </row>
    <row r="4668" spans="103:103">
      <c r="CY4668" s="28"/>
    </row>
    <row r="4669" spans="103:103">
      <c r="CY4669" s="28"/>
    </row>
    <row r="4670" spans="103:103">
      <c r="CY4670" s="28"/>
    </row>
    <row r="4671" spans="103:103">
      <c r="CY4671" s="28"/>
    </row>
    <row r="4672" spans="103:103">
      <c r="CY4672" s="28"/>
    </row>
    <row r="4673" spans="103:103">
      <c r="CY4673" s="28"/>
    </row>
    <row r="4674" spans="103:103">
      <c r="CY4674" s="28"/>
    </row>
    <row r="4675" spans="103:103">
      <c r="CY4675" s="28"/>
    </row>
    <row r="4676" spans="103:103">
      <c r="CY4676" s="28"/>
    </row>
    <row r="4677" spans="103:103">
      <c r="CY4677" s="28"/>
    </row>
    <row r="4678" spans="103:103">
      <c r="CY4678" s="28"/>
    </row>
    <row r="4679" spans="103:103">
      <c r="CY4679" s="28"/>
    </row>
    <row r="4680" spans="103:103">
      <c r="CY4680" s="28"/>
    </row>
    <row r="4681" spans="103:103">
      <c r="CY4681" s="28"/>
    </row>
    <row r="4682" spans="103:103">
      <c r="CY4682" s="28"/>
    </row>
    <row r="4683" spans="103:103">
      <c r="CY4683" s="28"/>
    </row>
    <row r="4684" spans="103:103">
      <c r="CY4684" s="28"/>
    </row>
    <row r="4685" spans="103:103">
      <c r="CY4685" s="28"/>
    </row>
    <row r="4686" spans="103:103">
      <c r="CY4686" s="28"/>
    </row>
    <row r="4687" spans="103:103">
      <c r="CY4687" s="28"/>
    </row>
    <row r="4688" spans="103:103">
      <c r="CY4688" s="28"/>
    </row>
    <row r="4689" spans="103:103">
      <c r="CY4689" s="28"/>
    </row>
    <row r="4690" spans="103:103">
      <c r="CY4690" s="28"/>
    </row>
    <row r="4691" spans="103:103">
      <c r="CY4691" s="28"/>
    </row>
    <row r="4692" spans="103:103">
      <c r="CY4692" s="28"/>
    </row>
    <row r="4693" spans="103:103">
      <c r="CY4693" s="28"/>
    </row>
    <row r="4694" spans="103:103">
      <c r="CY4694" s="28"/>
    </row>
    <row r="4695" spans="103:103">
      <c r="CY4695" s="28"/>
    </row>
    <row r="4696" spans="103:103">
      <c r="CY4696" s="28"/>
    </row>
    <row r="4697" spans="103:103">
      <c r="CY4697" s="28"/>
    </row>
    <row r="4698" spans="103:103">
      <c r="CY4698" s="28"/>
    </row>
    <row r="4699" spans="103:103">
      <c r="CY4699" s="28"/>
    </row>
    <row r="4700" spans="103:103">
      <c r="CY4700" s="28"/>
    </row>
    <row r="4701" spans="103:103">
      <c r="CY4701" s="28"/>
    </row>
    <row r="4702" spans="103:103">
      <c r="CY4702" s="28"/>
    </row>
    <row r="4703" spans="103:103">
      <c r="CY4703" s="28"/>
    </row>
    <row r="4704" spans="103:103">
      <c r="CY4704" s="28"/>
    </row>
    <row r="4705" spans="103:103">
      <c r="CY4705" s="28"/>
    </row>
    <row r="4706" spans="103:103">
      <c r="CY4706" s="28"/>
    </row>
    <row r="4707" spans="103:103">
      <c r="CY4707" s="28"/>
    </row>
    <row r="4708" spans="103:103">
      <c r="CY4708" s="28"/>
    </row>
    <row r="4709" spans="103:103">
      <c r="CY4709" s="28"/>
    </row>
    <row r="4710" spans="103:103">
      <c r="CY4710" s="28"/>
    </row>
    <row r="4711" spans="103:103">
      <c r="CY4711" s="28"/>
    </row>
    <row r="4712" spans="103:103">
      <c r="CY4712" s="28"/>
    </row>
    <row r="4713" spans="103:103">
      <c r="CY4713" s="28"/>
    </row>
    <row r="4714" spans="103:103">
      <c r="CY4714" s="28"/>
    </row>
    <row r="4715" spans="103:103">
      <c r="CY4715" s="28"/>
    </row>
    <row r="4716" spans="103:103">
      <c r="CY4716" s="28"/>
    </row>
    <row r="4717" spans="103:103">
      <c r="CY4717" s="28"/>
    </row>
    <row r="4718" spans="103:103">
      <c r="CY4718" s="28"/>
    </row>
    <row r="4719" spans="103:103">
      <c r="CY4719" s="28"/>
    </row>
    <row r="4720" spans="103:103">
      <c r="CY4720" s="28"/>
    </row>
    <row r="4721" spans="103:103">
      <c r="CY4721" s="28"/>
    </row>
    <row r="4722" spans="103:103">
      <c r="CY4722" s="28"/>
    </row>
    <row r="4723" spans="103:103">
      <c r="CY4723" s="28"/>
    </row>
    <row r="4724" spans="103:103">
      <c r="CY4724" s="28"/>
    </row>
    <row r="4725" spans="103:103">
      <c r="CY4725" s="28"/>
    </row>
    <row r="4726" spans="103:103">
      <c r="CY4726" s="28"/>
    </row>
    <row r="4727" spans="103:103">
      <c r="CY4727" s="28"/>
    </row>
    <row r="4728" spans="103:103">
      <c r="CY4728" s="28"/>
    </row>
    <row r="4729" spans="103:103">
      <c r="CY4729" s="28"/>
    </row>
    <row r="4730" spans="103:103">
      <c r="CY4730" s="28"/>
    </row>
    <row r="4731" spans="103:103">
      <c r="CY4731" s="28"/>
    </row>
    <row r="4732" spans="103:103">
      <c r="CY4732" s="28"/>
    </row>
    <row r="4733" spans="103:103">
      <c r="CY4733" s="28"/>
    </row>
    <row r="4734" spans="103:103">
      <c r="CY4734" s="28"/>
    </row>
    <row r="4735" spans="103:103">
      <c r="CY4735" s="28"/>
    </row>
    <row r="4736" spans="103:103">
      <c r="CY4736" s="28"/>
    </row>
    <row r="4737" spans="103:103">
      <c r="CY4737" s="28"/>
    </row>
    <row r="4738" spans="103:103">
      <c r="CY4738" s="28"/>
    </row>
    <row r="4739" spans="103:103">
      <c r="CY4739" s="28"/>
    </row>
    <row r="4740" spans="103:103">
      <c r="CY4740" s="28"/>
    </row>
    <row r="4741" spans="103:103">
      <c r="CY4741" s="28"/>
    </row>
    <row r="4742" spans="103:103">
      <c r="CY4742" s="28"/>
    </row>
    <row r="4743" spans="103:103">
      <c r="CY4743" s="28"/>
    </row>
    <row r="4744" spans="103:103">
      <c r="CY4744" s="28"/>
    </row>
    <row r="4745" spans="103:103">
      <c r="CY4745" s="28"/>
    </row>
    <row r="4746" spans="103:103">
      <c r="CY4746" s="28"/>
    </row>
    <row r="4747" spans="103:103">
      <c r="CY4747" s="28"/>
    </row>
    <row r="4748" spans="103:103">
      <c r="CY4748" s="28"/>
    </row>
    <row r="4749" spans="103:103">
      <c r="CY4749" s="28"/>
    </row>
    <row r="4750" spans="103:103">
      <c r="CY4750" s="28"/>
    </row>
    <row r="4751" spans="103:103">
      <c r="CY4751" s="28"/>
    </row>
    <row r="4752" spans="103:103">
      <c r="CY4752" s="28"/>
    </row>
    <row r="4753" spans="103:103">
      <c r="CY4753" s="28"/>
    </row>
    <row r="4754" spans="103:103">
      <c r="CY4754" s="28"/>
    </row>
    <row r="4755" spans="103:103">
      <c r="CY4755" s="28"/>
    </row>
    <row r="4756" spans="103:103">
      <c r="CY4756" s="28"/>
    </row>
    <row r="4757" spans="103:103">
      <c r="CY4757" s="28"/>
    </row>
    <row r="4758" spans="103:103">
      <c r="CY4758" s="28"/>
    </row>
    <row r="4759" spans="103:103">
      <c r="CY4759" s="28"/>
    </row>
    <row r="4760" spans="103:103">
      <c r="CY4760" s="28"/>
    </row>
    <row r="4761" spans="103:103">
      <c r="CY4761" s="28"/>
    </row>
    <row r="4762" spans="103:103">
      <c r="CY4762" s="28"/>
    </row>
    <row r="4763" spans="103:103">
      <c r="CY4763" s="28"/>
    </row>
    <row r="4764" spans="103:103">
      <c r="CY4764" s="28"/>
    </row>
    <row r="4765" spans="103:103">
      <c r="CY4765" s="28"/>
    </row>
    <row r="4766" spans="103:103">
      <c r="CY4766" s="28"/>
    </row>
    <row r="4767" spans="103:103">
      <c r="CY4767" s="28"/>
    </row>
    <row r="4768" spans="103:103">
      <c r="CY4768" s="28"/>
    </row>
    <row r="4769" spans="103:103">
      <c r="CY4769" s="28"/>
    </row>
    <row r="4770" spans="103:103">
      <c r="CY4770" s="28"/>
    </row>
    <row r="4771" spans="103:103">
      <c r="CY4771" s="28"/>
    </row>
    <row r="4772" spans="103:103">
      <c r="CY4772" s="28"/>
    </row>
    <row r="4773" spans="103:103">
      <c r="CY4773" s="28"/>
    </row>
    <row r="4774" spans="103:103">
      <c r="CY4774" s="28"/>
    </row>
    <row r="4775" spans="103:103">
      <c r="CY4775" s="28"/>
    </row>
    <row r="4776" spans="103:103">
      <c r="CY4776" s="28"/>
    </row>
    <row r="4777" spans="103:103">
      <c r="CY4777" s="28"/>
    </row>
    <row r="4778" spans="103:103">
      <c r="CY4778" s="28"/>
    </row>
    <row r="4779" spans="103:103">
      <c r="CY4779" s="28"/>
    </row>
    <row r="4780" spans="103:103">
      <c r="CY4780" s="28"/>
    </row>
    <row r="4781" spans="103:103">
      <c r="CY4781" s="28"/>
    </row>
    <row r="4782" spans="103:103">
      <c r="CY4782" s="28"/>
    </row>
    <row r="4783" spans="103:103">
      <c r="CY4783" s="28"/>
    </row>
    <row r="4784" spans="103:103">
      <c r="CY4784" s="28"/>
    </row>
    <row r="4785" spans="103:103">
      <c r="CY4785" s="28"/>
    </row>
    <row r="4786" spans="103:103">
      <c r="CY4786" s="28"/>
    </row>
    <row r="4787" spans="103:103">
      <c r="CY4787" s="28"/>
    </row>
    <row r="4788" spans="103:103">
      <c r="CY4788" s="28"/>
    </row>
    <row r="4789" spans="103:103">
      <c r="CY4789" s="28"/>
    </row>
    <row r="4790" spans="103:103">
      <c r="CY4790" s="28"/>
    </row>
    <row r="4791" spans="103:103">
      <c r="CY4791" s="28"/>
    </row>
    <row r="4792" spans="103:103">
      <c r="CY4792" s="28"/>
    </row>
    <row r="4793" spans="103:103">
      <c r="CY4793" s="28"/>
    </row>
    <row r="4794" spans="103:103">
      <c r="CY4794" s="28"/>
    </row>
    <row r="4795" spans="103:103">
      <c r="CY4795" s="28"/>
    </row>
    <row r="4796" spans="103:103">
      <c r="CY4796" s="28"/>
    </row>
    <row r="4797" spans="103:103">
      <c r="CY4797" s="28"/>
    </row>
    <row r="4798" spans="103:103">
      <c r="CY4798" s="28"/>
    </row>
    <row r="4799" spans="103:103">
      <c r="CY4799" s="28"/>
    </row>
    <row r="4800" spans="103:103">
      <c r="CY4800" s="28"/>
    </row>
    <row r="4801" spans="103:103">
      <c r="CY4801" s="28"/>
    </row>
    <row r="4802" spans="103:103">
      <c r="CY4802" s="28"/>
    </row>
    <row r="4803" spans="103:103">
      <c r="CY4803" s="28"/>
    </row>
    <row r="4804" spans="103:103">
      <c r="CY4804" s="28"/>
    </row>
    <row r="4805" spans="103:103">
      <c r="CY4805" s="28"/>
    </row>
    <row r="4806" spans="103:103">
      <c r="CY4806" s="28"/>
    </row>
    <row r="4807" spans="103:103">
      <c r="CY4807" s="28"/>
    </row>
    <row r="4808" spans="103:103">
      <c r="CY4808" s="28"/>
    </row>
    <row r="4809" spans="103:103">
      <c r="CY4809" s="28"/>
    </row>
    <row r="4810" spans="103:103">
      <c r="CY4810" s="28"/>
    </row>
    <row r="4811" spans="103:103">
      <c r="CY4811" s="28"/>
    </row>
    <row r="4812" spans="103:103">
      <c r="CY4812" s="28"/>
    </row>
    <row r="4813" spans="103:103">
      <c r="CY4813" s="28"/>
    </row>
    <row r="4814" spans="103:103">
      <c r="CY4814" s="28"/>
    </row>
    <row r="4815" spans="103:103">
      <c r="CY4815" s="28"/>
    </row>
    <row r="4816" spans="103:103">
      <c r="CY4816" s="28"/>
    </row>
    <row r="4817" spans="103:103">
      <c r="CY4817" s="28"/>
    </row>
    <row r="4818" spans="103:103">
      <c r="CY4818" s="28"/>
    </row>
    <row r="4819" spans="103:103">
      <c r="CY4819" s="28"/>
    </row>
    <row r="4820" spans="103:103">
      <c r="CY4820" s="28"/>
    </row>
    <row r="4821" spans="103:103">
      <c r="CY4821" s="28"/>
    </row>
    <row r="4822" spans="103:103">
      <c r="CY4822" s="28"/>
    </row>
    <row r="4823" spans="103:103">
      <c r="CY4823" s="28"/>
    </row>
    <row r="4824" spans="103:103">
      <c r="CY4824" s="28"/>
    </row>
    <row r="4825" spans="103:103">
      <c r="CY4825" s="28"/>
    </row>
    <row r="4826" spans="103:103">
      <c r="CY4826" s="28"/>
    </row>
    <row r="4827" spans="103:103">
      <c r="CY4827" s="28"/>
    </row>
    <row r="4828" spans="103:103">
      <c r="CY4828" s="28"/>
    </row>
    <row r="4829" spans="103:103">
      <c r="CY4829" s="28"/>
    </row>
    <row r="4830" spans="103:103">
      <c r="CY4830" s="28"/>
    </row>
    <row r="4831" spans="103:103">
      <c r="CY4831" s="28"/>
    </row>
    <row r="4832" spans="103:103">
      <c r="CY4832" s="28"/>
    </row>
    <row r="4833" spans="103:103">
      <c r="CY4833" s="28"/>
    </row>
    <row r="4834" spans="103:103">
      <c r="CY4834" s="28"/>
    </row>
    <row r="4835" spans="103:103">
      <c r="CY4835" s="28"/>
    </row>
    <row r="4836" spans="103:103">
      <c r="CY4836" s="28"/>
    </row>
    <row r="4837" spans="103:103">
      <c r="CY4837" s="28"/>
    </row>
    <row r="4838" spans="103:103">
      <c r="CY4838" s="28"/>
    </row>
    <row r="4839" spans="103:103">
      <c r="CY4839" s="28"/>
    </row>
    <row r="4840" spans="103:103">
      <c r="CY4840" s="28"/>
    </row>
    <row r="4841" spans="103:103">
      <c r="CY4841" s="28"/>
    </row>
    <row r="4842" spans="103:103">
      <c r="CY4842" s="28"/>
    </row>
    <row r="4843" spans="103:103">
      <c r="CY4843" s="28"/>
    </row>
    <row r="4844" spans="103:103">
      <c r="CY4844" s="28"/>
    </row>
    <row r="4845" spans="103:103">
      <c r="CY4845" s="28"/>
    </row>
    <row r="4846" spans="103:103">
      <c r="CY4846" s="28"/>
    </row>
    <row r="4847" spans="103:103">
      <c r="CY4847" s="28"/>
    </row>
    <row r="4848" spans="103:103">
      <c r="CY4848" s="28"/>
    </row>
    <row r="4849" spans="103:103">
      <c r="CY4849" s="28"/>
    </row>
    <row r="4850" spans="103:103">
      <c r="CY4850" s="28"/>
    </row>
    <row r="4851" spans="103:103">
      <c r="CY4851" s="28"/>
    </row>
    <row r="4852" spans="103:103">
      <c r="CY4852" s="28"/>
    </row>
    <row r="4853" spans="103:103">
      <c r="CY4853" s="28"/>
    </row>
    <row r="4854" spans="103:103">
      <c r="CY4854" s="28"/>
    </row>
    <row r="4855" spans="103:103">
      <c r="CY4855" s="28"/>
    </row>
    <row r="4856" spans="103:103">
      <c r="CY4856" s="28"/>
    </row>
    <row r="4857" spans="103:103">
      <c r="CY4857" s="28"/>
    </row>
    <row r="4858" spans="103:103">
      <c r="CY4858" s="28"/>
    </row>
    <row r="4859" spans="103:103">
      <c r="CY4859" s="28"/>
    </row>
    <row r="4860" spans="103:103">
      <c r="CY4860" s="28"/>
    </row>
    <row r="4861" spans="103:103">
      <c r="CY4861" s="28"/>
    </row>
    <row r="4862" spans="103:103">
      <c r="CY4862" s="28"/>
    </row>
    <row r="4863" spans="103:103">
      <c r="CY4863" s="28"/>
    </row>
    <row r="4864" spans="103:103">
      <c r="CY4864" s="28"/>
    </row>
    <row r="4865" spans="103:103">
      <c r="CY4865" s="28"/>
    </row>
    <row r="4866" spans="103:103">
      <c r="CY4866" s="28"/>
    </row>
    <row r="4867" spans="103:103">
      <c r="CY4867" s="28"/>
    </row>
    <row r="4868" spans="103:103">
      <c r="CY4868" s="28"/>
    </row>
    <row r="4869" spans="103:103">
      <c r="CY4869" s="28"/>
    </row>
    <row r="4870" spans="103:103">
      <c r="CY4870" s="28"/>
    </row>
    <row r="4871" spans="103:103">
      <c r="CY4871" s="28"/>
    </row>
    <row r="4872" spans="103:103">
      <c r="CY4872" s="28"/>
    </row>
    <row r="4873" spans="103:103">
      <c r="CY4873" s="28"/>
    </row>
    <row r="4874" spans="103:103">
      <c r="CY4874" s="28"/>
    </row>
    <row r="4875" spans="103:103">
      <c r="CY4875" s="28"/>
    </row>
    <row r="4876" spans="103:103">
      <c r="CY4876" s="28"/>
    </row>
    <row r="4877" spans="103:103">
      <c r="CY4877" s="28"/>
    </row>
    <row r="4878" spans="103:103">
      <c r="CY4878" s="28"/>
    </row>
    <row r="4879" spans="103:103">
      <c r="CY4879" s="28"/>
    </row>
    <row r="4880" spans="103:103">
      <c r="CY4880" s="28"/>
    </row>
    <row r="4881" spans="103:103">
      <c r="CY4881" s="28"/>
    </row>
    <row r="4882" spans="103:103">
      <c r="CY4882" s="28"/>
    </row>
    <row r="4883" spans="103:103">
      <c r="CY4883" s="28"/>
    </row>
    <row r="4884" spans="103:103">
      <c r="CY4884" s="28"/>
    </row>
    <row r="4885" spans="103:103">
      <c r="CY4885" s="28"/>
    </row>
    <row r="4886" spans="103:103">
      <c r="CY4886" s="28"/>
    </row>
    <row r="4887" spans="103:103">
      <c r="CY4887" s="28"/>
    </row>
    <row r="4888" spans="103:103">
      <c r="CY4888" s="28"/>
    </row>
    <row r="4889" spans="103:103">
      <c r="CY4889" s="28"/>
    </row>
    <row r="4890" spans="103:103">
      <c r="CY4890" s="28"/>
    </row>
    <row r="4891" spans="103:103">
      <c r="CY4891" s="28"/>
    </row>
    <row r="4892" spans="103:103">
      <c r="CY4892" s="28"/>
    </row>
    <row r="4893" spans="103:103">
      <c r="CY4893" s="28"/>
    </row>
    <row r="4894" spans="103:103">
      <c r="CY4894" s="28"/>
    </row>
    <row r="4895" spans="103:103">
      <c r="CY4895" s="28"/>
    </row>
    <row r="4896" spans="103:103">
      <c r="CY4896" s="28"/>
    </row>
    <row r="4897" spans="103:103">
      <c r="CY4897" s="28"/>
    </row>
    <row r="4898" spans="103:103">
      <c r="CY4898" s="28"/>
    </row>
    <row r="4899" spans="103:103">
      <c r="CY4899" s="28"/>
    </row>
    <row r="4900" spans="103:103">
      <c r="CY4900" s="28"/>
    </row>
    <row r="4901" spans="103:103">
      <c r="CY4901" s="28"/>
    </row>
    <row r="4902" spans="103:103">
      <c r="CY4902" s="28"/>
    </row>
    <row r="4903" spans="103:103">
      <c r="CY4903" s="28"/>
    </row>
    <row r="4904" spans="103:103">
      <c r="CY4904" s="28"/>
    </row>
    <row r="4905" spans="103:103">
      <c r="CY4905" s="28"/>
    </row>
    <row r="4906" spans="103:103">
      <c r="CY4906" s="28"/>
    </row>
    <row r="4907" spans="103:103">
      <c r="CY4907" s="28"/>
    </row>
    <row r="4908" spans="103:103">
      <c r="CY4908" s="28"/>
    </row>
    <row r="4909" spans="103:103">
      <c r="CY4909" s="28"/>
    </row>
    <row r="4910" spans="103:103">
      <c r="CY4910" s="28"/>
    </row>
    <row r="4911" spans="103:103">
      <c r="CY4911" s="28"/>
    </row>
    <row r="4912" spans="103:103">
      <c r="CY4912" s="28"/>
    </row>
    <row r="4913" spans="103:103">
      <c r="CY4913" s="28"/>
    </row>
    <row r="4914" spans="103:103">
      <c r="CY4914" s="28"/>
    </row>
    <row r="4915" spans="103:103">
      <c r="CY4915" s="28"/>
    </row>
    <row r="4916" spans="103:103">
      <c r="CY4916" s="28"/>
    </row>
    <row r="4917" spans="103:103">
      <c r="CY4917" s="28"/>
    </row>
    <row r="4918" spans="103:103">
      <c r="CY4918" s="28"/>
    </row>
    <row r="4919" spans="103:103">
      <c r="CY4919" s="28"/>
    </row>
    <row r="4920" spans="103:103">
      <c r="CY4920" s="28"/>
    </row>
    <row r="4921" spans="103:103">
      <c r="CY4921" s="28"/>
    </row>
    <row r="4922" spans="103:103">
      <c r="CY4922" s="28"/>
    </row>
    <row r="4923" spans="103:103">
      <c r="CY4923" s="28"/>
    </row>
    <row r="4924" spans="103:103">
      <c r="CY4924" s="28"/>
    </row>
    <row r="4925" spans="103:103">
      <c r="CY4925" s="28"/>
    </row>
    <row r="4926" spans="103:103">
      <c r="CY4926" s="28"/>
    </row>
    <row r="4927" spans="103:103">
      <c r="CY4927" s="28"/>
    </row>
    <row r="4928" spans="103:103">
      <c r="CY4928" s="28"/>
    </row>
    <row r="4929" spans="103:103">
      <c r="CY4929" s="28"/>
    </row>
    <row r="4930" spans="103:103">
      <c r="CY4930" s="28"/>
    </row>
    <row r="4931" spans="103:103">
      <c r="CY4931" s="28"/>
    </row>
    <row r="4932" spans="103:103">
      <c r="CY4932" s="28"/>
    </row>
    <row r="4933" spans="103:103">
      <c r="CY4933" s="28"/>
    </row>
    <row r="4934" spans="103:103">
      <c r="CY4934" s="28"/>
    </row>
    <row r="4935" spans="103:103">
      <c r="CY4935" s="28"/>
    </row>
    <row r="4936" spans="103:103">
      <c r="CY4936" s="28"/>
    </row>
    <row r="4937" spans="103:103">
      <c r="CY4937" s="28"/>
    </row>
    <row r="4938" spans="103:103">
      <c r="CY4938" s="28"/>
    </row>
    <row r="4939" spans="103:103">
      <c r="CY4939" s="28"/>
    </row>
    <row r="4940" spans="103:103">
      <c r="CY4940" s="28"/>
    </row>
    <row r="4941" spans="103:103">
      <c r="CY4941" s="28"/>
    </row>
    <row r="4942" spans="103:103">
      <c r="CY4942" s="28"/>
    </row>
    <row r="4943" spans="103:103">
      <c r="CY4943" s="28"/>
    </row>
    <row r="4944" spans="103:103">
      <c r="CY4944" s="28"/>
    </row>
    <row r="4945" spans="103:103">
      <c r="CY4945" s="28"/>
    </row>
    <row r="4946" spans="103:103">
      <c r="CY4946" s="28"/>
    </row>
    <row r="4947" spans="103:103">
      <c r="CY4947" s="28"/>
    </row>
    <row r="4948" spans="103:103">
      <c r="CY4948" s="28"/>
    </row>
    <row r="4949" spans="103:103">
      <c r="CY4949" s="28"/>
    </row>
    <row r="4950" spans="103:103">
      <c r="CY4950" s="28"/>
    </row>
    <row r="4951" spans="103:103">
      <c r="CY4951" s="28"/>
    </row>
    <row r="4952" spans="103:103">
      <c r="CY4952" s="28"/>
    </row>
    <row r="4953" spans="103:103">
      <c r="CY4953" s="28"/>
    </row>
    <row r="4954" spans="103:103">
      <c r="CY4954" s="28"/>
    </row>
    <row r="4955" spans="103:103">
      <c r="CY4955" s="28"/>
    </row>
    <row r="4956" spans="103:103">
      <c r="CY4956" s="28"/>
    </row>
    <row r="4957" spans="103:103">
      <c r="CY4957" s="28"/>
    </row>
    <row r="4958" spans="103:103">
      <c r="CY4958" s="28"/>
    </row>
    <row r="4959" spans="103:103">
      <c r="CY4959" s="28"/>
    </row>
    <row r="4960" spans="103:103">
      <c r="CY4960" s="28"/>
    </row>
    <row r="4961" spans="103:103">
      <c r="CY4961" s="28"/>
    </row>
    <row r="4962" spans="103:103">
      <c r="CY4962" s="28"/>
    </row>
    <row r="4963" spans="103:103">
      <c r="CY4963" s="28"/>
    </row>
    <row r="4964" spans="103:103">
      <c r="CY4964" s="28"/>
    </row>
    <row r="4965" spans="103:103">
      <c r="CY4965" s="28"/>
    </row>
    <row r="4966" spans="103:103">
      <c r="CY4966" s="28"/>
    </row>
    <row r="4967" spans="103:103">
      <c r="CY4967" s="28"/>
    </row>
    <row r="4968" spans="103:103">
      <c r="CY4968" s="28"/>
    </row>
    <row r="4969" spans="103:103">
      <c r="CY4969" s="28"/>
    </row>
    <row r="4970" spans="103:103">
      <c r="CY4970" s="28"/>
    </row>
    <row r="4971" spans="103:103">
      <c r="CY4971" s="28"/>
    </row>
    <row r="4972" spans="103:103">
      <c r="CY4972" s="28"/>
    </row>
    <row r="4973" spans="103:103">
      <c r="CY4973" s="28"/>
    </row>
    <row r="4974" spans="103:103">
      <c r="CY4974" s="28"/>
    </row>
    <row r="4975" spans="103:103">
      <c r="CY4975" s="28"/>
    </row>
    <row r="4976" spans="103:103">
      <c r="CY4976" s="28"/>
    </row>
    <row r="4977" spans="103:103">
      <c r="CY4977" s="28"/>
    </row>
    <row r="4978" spans="103:103">
      <c r="CY4978" s="28"/>
    </row>
    <row r="4979" spans="103:103">
      <c r="CY4979" s="28"/>
    </row>
    <row r="4980" spans="103:103">
      <c r="CY4980" s="28"/>
    </row>
    <row r="4981" spans="103:103">
      <c r="CY4981" s="28"/>
    </row>
    <row r="4982" spans="103:103">
      <c r="CY4982" s="28"/>
    </row>
    <row r="4983" spans="103:103">
      <c r="CY4983" s="28"/>
    </row>
    <row r="4984" spans="103:103">
      <c r="CY4984" s="28"/>
    </row>
    <row r="4985" spans="103:103">
      <c r="CY4985" s="28"/>
    </row>
    <row r="4986" spans="103:103">
      <c r="CY4986" s="28"/>
    </row>
    <row r="4987" spans="103:103">
      <c r="CY4987" s="28"/>
    </row>
    <row r="4988" spans="103:103">
      <c r="CY4988" s="28"/>
    </row>
    <row r="4989" spans="103:103">
      <c r="CY4989" s="28"/>
    </row>
    <row r="4990" spans="103:103">
      <c r="CY4990" s="28"/>
    </row>
    <row r="4991" spans="103:103">
      <c r="CY4991" s="28"/>
    </row>
    <row r="4992" spans="103:103">
      <c r="CY4992" s="28"/>
    </row>
    <row r="4993" spans="103:103">
      <c r="CY4993" s="28"/>
    </row>
    <row r="4994" spans="103:103">
      <c r="CY4994" s="28"/>
    </row>
    <row r="4995" spans="103:103">
      <c r="CY4995" s="28"/>
    </row>
    <row r="4996" spans="103:103">
      <c r="CY4996" s="28"/>
    </row>
    <row r="4997" spans="103:103">
      <c r="CY4997" s="28"/>
    </row>
    <row r="4998" spans="103:103">
      <c r="CY4998" s="28"/>
    </row>
    <row r="4999" spans="103:103">
      <c r="CY4999" s="28"/>
    </row>
    <row r="5000" spans="103:103">
      <c r="CY5000" s="28"/>
    </row>
    <row r="5001" spans="103:103">
      <c r="CY5001" s="28"/>
    </row>
    <row r="5002" spans="103:103">
      <c r="CY5002" s="28"/>
    </row>
    <row r="5003" spans="103:103">
      <c r="CY5003" s="28"/>
    </row>
    <row r="5004" spans="103:103">
      <c r="CY5004" s="28"/>
    </row>
    <row r="5005" spans="103:103">
      <c r="CY5005" s="28"/>
    </row>
    <row r="5006" spans="103:103">
      <c r="CY5006" s="28"/>
    </row>
    <row r="5007" spans="103:103">
      <c r="CY5007" s="28"/>
    </row>
    <row r="5008" spans="103:103">
      <c r="CY5008" s="28"/>
    </row>
    <row r="5009" spans="103:103">
      <c r="CY5009" s="28"/>
    </row>
    <row r="5010" spans="103:103">
      <c r="CY5010" s="28"/>
    </row>
    <row r="5011" spans="103:103">
      <c r="CY5011" s="28"/>
    </row>
    <row r="5012" spans="103:103">
      <c r="CY5012" s="28"/>
    </row>
    <row r="5013" spans="103:103">
      <c r="CY5013" s="28"/>
    </row>
    <row r="5014" spans="103:103">
      <c r="CY5014" s="28"/>
    </row>
    <row r="5015" spans="103:103">
      <c r="CY5015" s="28"/>
    </row>
    <row r="5016" spans="103:103">
      <c r="CY5016" s="28"/>
    </row>
    <row r="5017" spans="103:103">
      <c r="CY5017" s="28"/>
    </row>
    <row r="5018" spans="103:103">
      <c r="CY5018" s="28"/>
    </row>
    <row r="5019" spans="103:103">
      <c r="CY5019" s="28"/>
    </row>
    <row r="5020" spans="103:103">
      <c r="CY5020" s="28"/>
    </row>
    <row r="5021" spans="103:103">
      <c r="CY5021" s="28"/>
    </row>
    <row r="5022" spans="103:103">
      <c r="CY5022" s="28"/>
    </row>
    <row r="5023" spans="103:103">
      <c r="CY5023" s="28"/>
    </row>
    <row r="5024" spans="103:103">
      <c r="CY5024" s="28"/>
    </row>
    <row r="5025" spans="103:103">
      <c r="CY5025" s="28"/>
    </row>
    <row r="5026" spans="103:103">
      <c r="CY5026" s="28"/>
    </row>
    <row r="5027" spans="103:103">
      <c r="CY5027" s="28"/>
    </row>
    <row r="5028" spans="103:103">
      <c r="CY5028" s="28"/>
    </row>
    <row r="5029" spans="103:103">
      <c r="CY5029" s="28"/>
    </row>
    <row r="5030" spans="103:103">
      <c r="CY5030" s="28"/>
    </row>
    <row r="5031" spans="103:103">
      <c r="CY5031" s="28"/>
    </row>
    <row r="5032" spans="103:103">
      <c r="CY5032" s="28"/>
    </row>
    <row r="5033" spans="103:103">
      <c r="CY5033" s="28"/>
    </row>
    <row r="5034" spans="103:103">
      <c r="CY5034" s="28"/>
    </row>
    <row r="5035" spans="103:103">
      <c r="CY5035" s="28"/>
    </row>
    <row r="5036" spans="103:103">
      <c r="CY5036" s="28"/>
    </row>
    <row r="5037" spans="103:103">
      <c r="CY5037" s="28"/>
    </row>
    <row r="5038" spans="103:103">
      <c r="CY5038" s="28"/>
    </row>
    <row r="5039" spans="103:103">
      <c r="CY5039" s="28"/>
    </row>
    <row r="5040" spans="103:103">
      <c r="CY5040" s="28"/>
    </row>
    <row r="5041" spans="103:103">
      <c r="CY5041" s="28"/>
    </row>
    <row r="5042" spans="103:103">
      <c r="CY5042" s="28"/>
    </row>
    <row r="5043" spans="103:103">
      <c r="CY5043" s="28"/>
    </row>
    <row r="5044" spans="103:103">
      <c r="CY5044" s="28"/>
    </row>
    <row r="5045" spans="103:103">
      <c r="CY5045" s="28"/>
    </row>
    <row r="5046" spans="103:103">
      <c r="CY5046" s="28"/>
    </row>
    <row r="5047" spans="103:103">
      <c r="CY5047" s="28"/>
    </row>
    <row r="5048" spans="103:103">
      <c r="CY5048" s="28"/>
    </row>
    <row r="5049" spans="103:103">
      <c r="CY5049" s="28"/>
    </row>
    <row r="5050" spans="103:103">
      <c r="CY5050" s="28"/>
    </row>
    <row r="5051" spans="103:103">
      <c r="CY5051" s="28"/>
    </row>
    <row r="5052" spans="103:103">
      <c r="CY5052" s="28"/>
    </row>
    <row r="5053" spans="103:103">
      <c r="CY5053" s="28"/>
    </row>
    <row r="5054" spans="103:103">
      <c r="CY5054" s="28"/>
    </row>
    <row r="5055" spans="103:103">
      <c r="CY5055" s="28"/>
    </row>
    <row r="5056" spans="103:103">
      <c r="CY5056" s="28"/>
    </row>
    <row r="5057" spans="103:103">
      <c r="CY5057" s="28"/>
    </row>
    <row r="5058" spans="103:103">
      <c r="CY5058" s="28"/>
    </row>
    <row r="5059" spans="103:103">
      <c r="CY5059" s="28"/>
    </row>
    <row r="5060" spans="103:103">
      <c r="CY5060" s="28"/>
    </row>
    <row r="5061" spans="103:103">
      <c r="CY5061" s="28"/>
    </row>
    <row r="5062" spans="103:103">
      <c r="CY5062" s="28"/>
    </row>
    <row r="5063" spans="103:103">
      <c r="CY5063" s="28"/>
    </row>
    <row r="5064" spans="103:103">
      <c r="CY5064" s="28"/>
    </row>
    <row r="5065" spans="103:103">
      <c r="CY5065" s="28"/>
    </row>
    <row r="5066" spans="103:103">
      <c r="CY5066" s="28"/>
    </row>
    <row r="5067" spans="103:103">
      <c r="CY5067" s="28"/>
    </row>
    <row r="5068" spans="103:103">
      <c r="CY5068" s="28"/>
    </row>
    <row r="5069" spans="103:103">
      <c r="CY5069" s="28"/>
    </row>
    <row r="5070" spans="103:103">
      <c r="CY5070" s="28"/>
    </row>
    <row r="5071" spans="103:103">
      <c r="CY5071" s="28"/>
    </row>
    <row r="5072" spans="103:103">
      <c r="CY5072" s="28"/>
    </row>
    <row r="5073" spans="103:103">
      <c r="CY5073" s="28"/>
    </row>
    <row r="5074" spans="103:103">
      <c r="CY5074" s="28"/>
    </row>
    <row r="5075" spans="103:103">
      <c r="CY5075" s="28"/>
    </row>
    <row r="5076" spans="103:103">
      <c r="CY5076" s="28"/>
    </row>
    <row r="5077" spans="103:103">
      <c r="CY5077" s="28"/>
    </row>
    <row r="5078" spans="103:103">
      <c r="CY5078" s="28"/>
    </row>
    <row r="5079" spans="103:103">
      <c r="CY5079" s="28"/>
    </row>
    <row r="5080" spans="103:103">
      <c r="CY5080" s="28"/>
    </row>
    <row r="5081" spans="103:103">
      <c r="CY5081" s="28"/>
    </row>
    <row r="5082" spans="103:103">
      <c r="CY5082" s="28"/>
    </row>
    <row r="5083" spans="103:103">
      <c r="CY5083" s="28"/>
    </row>
    <row r="5084" spans="103:103">
      <c r="CY5084" s="28"/>
    </row>
    <row r="5085" spans="103:103">
      <c r="CY5085" s="28"/>
    </row>
    <row r="5086" spans="103:103">
      <c r="CY5086" s="28"/>
    </row>
    <row r="5087" spans="103:103">
      <c r="CY5087" s="28"/>
    </row>
    <row r="5088" spans="103:103">
      <c r="CY5088" s="28"/>
    </row>
    <row r="5089" spans="103:103">
      <c r="CY5089" s="28"/>
    </row>
    <row r="5090" spans="103:103">
      <c r="CY5090" s="28"/>
    </row>
    <row r="5091" spans="103:103">
      <c r="CY5091" s="28"/>
    </row>
    <row r="5092" spans="103:103">
      <c r="CY5092" s="28"/>
    </row>
    <row r="5093" spans="103:103">
      <c r="CY5093" s="28"/>
    </row>
    <row r="5094" spans="103:103">
      <c r="CY5094" s="28"/>
    </row>
    <row r="5095" spans="103:103">
      <c r="CY5095" s="28"/>
    </row>
    <row r="5096" spans="103:103">
      <c r="CY5096" s="28"/>
    </row>
    <row r="5097" spans="103:103">
      <c r="CY5097" s="28"/>
    </row>
    <row r="5098" spans="103:103">
      <c r="CY5098" s="28"/>
    </row>
    <row r="5099" spans="103:103">
      <c r="CY5099" s="28"/>
    </row>
    <row r="5100" spans="103:103">
      <c r="CY5100" s="28"/>
    </row>
    <row r="5101" spans="103:103">
      <c r="CY5101" s="28"/>
    </row>
    <row r="5102" spans="103:103">
      <c r="CY5102" s="28"/>
    </row>
    <row r="5103" spans="103:103">
      <c r="CY5103" s="28"/>
    </row>
    <row r="5104" spans="103:103">
      <c r="CY5104" s="28"/>
    </row>
    <row r="5105" spans="103:103">
      <c r="CY5105" s="28"/>
    </row>
    <row r="5106" spans="103:103">
      <c r="CY5106" s="28"/>
    </row>
    <row r="5107" spans="103:103">
      <c r="CY5107" s="28"/>
    </row>
    <row r="5108" spans="103:103">
      <c r="CY5108" s="28"/>
    </row>
    <row r="5109" spans="103:103">
      <c r="CY5109" s="28"/>
    </row>
    <row r="5110" spans="103:103">
      <c r="CY5110" s="28"/>
    </row>
    <row r="5111" spans="103:103">
      <c r="CY5111" s="28"/>
    </row>
    <row r="5112" spans="103:103">
      <c r="CY5112" s="28"/>
    </row>
    <row r="5113" spans="103:103">
      <c r="CY5113" s="28"/>
    </row>
    <row r="5114" spans="103:103">
      <c r="CY5114" s="28"/>
    </row>
    <row r="5115" spans="103:103">
      <c r="CY5115" s="28"/>
    </row>
    <row r="5116" spans="103:103">
      <c r="CY5116" s="28"/>
    </row>
    <row r="5117" spans="103:103">
      <c r="CY5117" s="28"/>
    </row>
    <row r="5118" spans="103:103">
      <c r="CY5118" s="28"/>
    </row>
    <row r="5119" spans="103:103">
      <c r="CY5119" s="28"/>
    </row>
    <row r="5120" spans="103:103">
      <c r="CY5120" s="28"/>
    </row>
    <row r="5121" spans="103:103">
      <c r="CY5121" s="28"/>
    </row>
    <row r="5122" spans="103:103">
      <c r="CY5122" s="28"/>
    </row>
    <row r="5123" spans="103:103">
      <c r="CY5123" s="28"/>
    </row>
    <row r="5124" spans="103:103">
      <c r="CY5124" s="28"/>
    </row>
    <row r="5125" spans="103:103">
      <c r="CY5125" s="28"/>
    </row>
    <row r="5126" spans="103:103">
      <c r="CY5126" s="28"/>
    </row>
    <row r="5127" spans="103:103">
      <c r="CY5127" s="28"/>
    </row>
    <row r="5128" spans="103:103">
      <c r="CY5128" s="28"/>
    </row>
    <row r="5129" spans="103:103">
      <c r="CY5129" s="28"/>
    </row>
    <row r="5130" spans="103:103">
      <c r="CY5130" s="28"/>
    </row>
    <row r="5131" spans="103:103">
      <c r="CY5131" s="28"/>
    </row>
    <row r="5132" spans="103:103">
      <c r="CY5132" s="28"/>
    </row>
    <row r="5133" spans="103:103">
      <c r="CY5133" s="28"/>
    </row>
    <row r="5134" spans="103:103">
      <c r="CY5134" s="28"/>
    </row>
    <row r="5135" spans="103:103">
      <c r="CY5135" s="28"/>
    </row>
    <row r="5136" spans="103:103">
      <c r="CY5136" s="28"/>
    </row>
    <row r="5137" spans="103:103">
      <c r="CY5137" s="28"/>
    </row>
    <row r="5138" spans="103:103">
      <c r="CY5138" s="28"/>
    </row>
    <row r="5139" spans="103:103">
      <c r="CY5139" s="28"/>
    </row>
    <row r="5140" spans="103:103">
      <c r="CY5140" s="28"/>
    </row>
    <row r="5141" spans="103:103">
      <c r="CY5141" s="28"/>
    </row>
    <row r="5142" spans="103:103">
      <c r="CY5142" s="28"/>
    </row>
    <row r="5143" spans="103:103">
      <c r="CY5143" s="28"/>
    </row>
    <row r="5144" spans="103:103">
      <c r="CY5144" s="28"/>
    </row>
    <row r="5145" spans="103:103">
      <c r="CY5145" s="28"/>
    </row>
    <row r="5146" spans="103:103">
      <c r="CY5146" s="28"/>
    </row>
    <row r="5147" spans="103:103">
      <c r="CY5147" s="28"/>
    </row>
    <row r="5148" spans="103:103">
      <c r="CY5148" s="28"/>
    </row>
    <row r="5149" spans="103:103">
      <c r="CY5149" s="28"/>
    </row>
    <row r="5150" spans="103:103">
      <c r="CY5150" s="28"/>
    </row>
    <row r="5151" spans="103:103">
      <c r="CY5151" s="28"/>
    </row>
    <row r="5152" spans="103:103">
      <c r="CY5152" s="28"/>
    </row>
    <row r="5153" spans="103:103">
      <c r="CY5153" s="28"/>
    </row>
    <row r="5154" spans="103:103">
      <c r="CY5154" s="28"/>
    </row>
    <row r="5155" spans="103:103">
      <c r="CY5155" s="28"/>
    </row>
    <row r="5156" spans="103:103">
      <c r="CY5156" s="28"/>
    </row>
    <row r="5157" spans="103:103">
      <c r="CY5157" s="28"/>
    </row>
    <row r="5158" spans="103:103">
      <c r="CY5158" s="28"/>
    </row>
    <row r="5159" spans="103:103">
      <c r="CY5159" s="28"/>
    </row>
    <row r="5160" spans="103:103">
      <c r="CY5160" s="28"/>
    </row>
    <row r="5161" spans="103:103">
      <c r="CY5161" s="28"/>
    </row>
    <row r="5162" spans="103:103">
      <c r="CY5162" s="28"/>
    </row>
    <row r="5163" spans="103:103">
      <c r="CY5163" s="28"/>
    </row>
    <row r="5164" spans="103:103">
      <c r="CY5164" s="28"/>
    </row>
    <row r="5165" spans="103:103">
      <c r="CY5165" s="28"/>
    </row>
    <row r="5166" spans="103:103">
      <c r="CY5166" s="28"/>
    </row>
    <row r="5167" spans="103:103">
      <c r="CY5167" s="28"/>
    </row>
    <row r="5168" spans="103:103">
      <c r="CY5168" s="28"/>
    </row>
    <row r="5169" spans="103:103">
      <c r="CY5169" s="28"/>
    </row>
    <row r="5170" spans="103:103">
      <c r="CY5170" s="28"/>
    </row>
    <row r="5171" spans="103:103">
      <c r="CY5171" s="28"/>
    </row>
    <row r="5172" spans="103:103">
      <c r="CY5172" s="28"/>
    </row>
    <row r="5173" spans="103:103">
      <c r="CY5173" s="28"/>
    </row>
    <row r="5174" spans="103:103">
      <c r="CY5174" s="28"/>
    </row>
    <row r="5175" spans="103:103">
      <c r="CY5175" s="28"/>
    </row>
    <row r="5176" spans="103:103">
      <c r="CY5176" s="28"/>
    </row>
    <row r="5177" spans="103:103">
      <c r="CY5177" s="28"/>
    </row>
    <row r="5178" spans="103:103">
      <c r="CY5178" s="28"/>
    </row>
    <row r="5179" spans="103:103">
      <c r="CY5179" s="28"/>
    </row>
    <row r="5180" spans="103:103">
      <c r="CY5180" s="28"/>
    </row>
    <row r="5181" spans="103:103">
      <c r="CY5181" s="28"/>
    </row>
    <row r="5182" spans="103:103">
      <c r="CY5182" s="28"/>
    </row>
    <row r="5183" spans="103:103">
      <c r="CY5183" s="28"/>
    </row>
    <row r="5184" spans="103:103">
      <c r="CY5184" s="28"/>
    </row>
    <row r="5185" spans="103:103">
      <c r="CY5185" s="28"/>
    </row>
    <row r="5186" spans="103:103">
      <c r="CY5186" s="28"/>
    </row>
    <row r="5187" spans="103:103">
      <c r="CY5187" s="28"/>
    </row>
    <row r="5188" spans="103:103">
      <c r="CY5188" s="28"/>
    </row>
    <row r="5189" spans="103:103">
      <c r="CY5189" s="28"/>
    </row>
    <row r="5190" spans="103:103">
      <c r="CY5190" s="28"/>
    </row>
    <row r="5191" spans="103:103">
      <c r="CY5191" s="28"/>
    </row>
    <row r="5192" spans="103:103">
      <c r="CY5192" s="28"/>
    </row>
    <row r="5193" spans="103:103">
      <c r="CY5193" s="28"/>
    </row>
    <row r="5194" spans="103:103">
      <c r="CY5194" s="28"/>
    </row>
    <row r="5195" spans="103:103">
      <c r="CY5195" s="28"/>
    </row>
    <row r="5196" spans="103:103">
      <c r="CY5196" s="28"/>
    </row>
    <row r="5197" spans="103:103">
      <c r="CY5197" s="28"/>
    </row>
    <row r="5198" spans="103:103">
      <c r="CY5198" s="28"/>
    </row>
    <row r="5199" spans="103:103">
      <c r="CY5199" s="28"/>
    </row>
    <row r="5200" spans="103:103">
      <c r="CY5200" s="28"/>
    </row>
    <row r="5201" spans="103:103">
      <c r="CY5201" s="28"/>
    </row>
    <row r="5202" spans="103:103">
      <c r="CY5202" s="28"/>
    </row>
    <row r="5203" spans="103:103">
      <c r="CY5203" s="28"/>
    </row>
    <row r="5204" spans="103:103">
      <c r="CY5204" s="28"/>
    </row>
    <row r="5205" spans="103:103">
      <c r="CY5205" s="28"/>
    </row>
    <row r="5206" spans="103:103">
      <c r="CY5206" s="28"/>
    </row>
    <row r="5207" spans="103:103">
      <c r="CY5207" s="28"/>
    </row>
    <row r="5208" spans="103:103">
      <c r="CY5208" s="28"/>
    </row>
    <row r="5209" spans="103:103">
      <c r="CY5209" s="28"/>
    </row>
    <row r="5210" spans="103:103">
      <c r="CY5210" s="28"/>
    </row>
    <row r="5211" spans="103:103">
      <c r="CY5211" s="28"/>
    </row>
    <row r="5212" spans="103:103">
      <c r="CY5212" s="28"/>
    </row>
    <row r="5213" spans="103:103">
      <c r="CY5213" s="28"/>
    </row>
    <row r="5214" spans="103:103">
      <c r="CY5214" s="28"/>
    </row>
    <row r="5215" spans="103:103">
      <c r="CY5215" s="28"/>
    </row>
    <row r="5216" spans="103:103">
      <c r="CY5216" s="28"/>
    </row>
    <row r="5217" spans="103:103">
      <c r="CY5217" s="28"/>
    </row>
    <row r="5218" spans="103:103">
      <c r="CY5218" s="28"/>
    </row>
    <row r="5219" spans="103:103">
      <c r="CY5219" s="28"/>
    </row>
    <row r="5220" spans="103:103">
      <c r="CY5220" s="28"/>
    </row>
    <row r="5221" spans="103:103">
      <c r="CY5221" s="28"/>
    </row>
    <row r="5222" spans="103:103">
      <c r="CY5222" s="28"/>
    </row>
    <row r="5223" spans="103:103">
      <c r="CY5223" s="28"/>
    </row>
    <row r="5224" spans="103:103">
      <c r="CY5224" s="28"/>
    </row>
    <row r="5225" spans="103:103">
      <c r="CY5225" s="28"/>
    </row>
    <row r="5226" spans="103:103">
      <c r="CY5226" s="28"/>
    </row>
    <row r="5227" spans="103:103">
      <c r="CY5227" s="28"/>
    </row>
    <row r="5228" spans="103:103">
      <c r="CY5228" s="28"/>
    </row>
    <row r="5229" spans="103:103">
      <c r="CY5229" s="28"/>
    </row>
    <row r="5230" spans="103:103">
      <c r="CY5230" s="28"/>
    </row>
    <row r="5231" spans="103:103">
      <c r="CY5231" s="28"/>
    </row>
    <row r="5232" spans="103:103">
      <c r="CY5232" s="28"/>
    </row>
    <row r="5233" spans="103:103">
      <c r="CY5233" s="28"/>
    </row>
    <row r="5234" spans="103:103">
      <c r="CY5234" s="28"/>
    </row>
    <row r="5235" spans="103:103">
      <c r="CY5235" s="28"/>
    </row>
    <row r="5236" spans="103:103">
      <c r="CY5236" s="28"/>
    </row>
    <row r="5237" spans="103:103">
      <c r="CY5237" s="28"/>
    </row>
    <row r="5238" spans="103:103">
      <c r="CY5238" s="28"/>
    </row>
    <row r="5239" spans="103:103">
      <c r="CY5239" s="28"/>
    </row>
    <row r="5240" spans="103:103">
      <c r="CY5240" s="28"/>
    </row>
    <row r="5241" spans="103:103">
      <c r="CY5241" s="28"/>
    </row>
    <row r="5242" spans="103:103">
      <c r="CY5242" s="28"/>
    </row>
    <row r="5243" spans="103:103">
      <c r="CY5243" s="28"/>
    </row>
    <row r="5244" spans="103:103">
      <c r="CY5244" s="28"/>
    </row>
    <row r="5245" spans="103:103">
      <c r="CY5245" s="28"/>
    </row>
    <row r="5246" spans="103:103">
      <c r="CY5246" s="28"/>
    </row>
    <row r="5247" spans="103:103">
      <c r="CY5247" s="28"/>
    </row>
    <row r="5248" spans="103:103">
      <c r="CY5248" s="28"/>
    </row>
    <row r="5249" spans="103:103">
      <c r="CY5249" s="28"/>
    </row>
    <row r="5250" spans="103:103">
      <c r="CY5250" s="28"/>
    </row>
    <row r="5251" spans="103:103">
      <c r="CY5251" s="28"/>
    </row>
    <row r="5252" spans="103:103">
      <c r="CY5252" s="28"/>
    </row>
    <row r="5253" spans="103:103">
      <c r="CY5253" s="28"/>
    </row>
    <row r="5254" spans="103:103">
      <c r="CY5254" s="28"/>
    </row>
    <row r="5255" spans="103:103">
      <c r="CY5255" s="28"/>
    </row>
    <row r="5256" spans="103:103">
      <c r="CY5256" s="28"/>
    </row>
    <row r="5257" spans="103:103">
      <c r="CY5257" s="28"/>
    </row>
    <row r="5258" spans="103:103">
      <c r="CY5258" s="28"/>
    </row>
    <row r="5259" spans="103:103">
      <c r="CY5259" s="28"/>
    </row>
    <row r="5260" spans="103:103">
      <c r="CY5260" s="28"/>
    </row>
    <row r="5261" spans="103:103">
      <c r="CY5261" s="28"/>
    </row>
    <row r="5262" spans="103:103">
      <c r="CY5262" s="28"/>
    </row>
    <row r="5263" spans="103:103">
      <c r="CY5263" s="28"/>
    </row>
    <row r="5264" spans="103:103">
      <c r="CY5264" s="28"/>
    </row>
    <row r="5265" spans="103:103">
      <c r="CY5265" s="28"/>
    </row>
    <row r="5266" spans="103:103">
      <c r="CY5266" s="28"/>
    </row>
    <row r="5267" spans="103:103">
      <c r="CY5267" s="28"/>
    </row>
    <row r="5268" spans="103:103">
      <c r="CY5268" s="28"/>
    </row>
    <row r="5269" spans="103:103">
      <c r="CY5269" s="28"/>
    </row>
    <row r="5270" spans="103:103">
      <c r="CY5270" s="28"/>
    </row>
    <row r="5271" spans="103:103">
      <c r="CY5271" s="28"/>
    </row>
    <row r="5272" spans="103:103">
      <c r="CY5272" s="28"/>
    </row>
    <row r="5273" spans="103:103">
      <c r="CY5273" s="28"/>
    </row>
    <row r="5274" spans="103:103">
      <c r="CY5274" s="28"/>
    </row>
    <row r="5275" spans="103:103">
      <c r="CY5275" s="28"/>
    </row>
    <row r="5276" spans="103:103">
      <c r="CY5276" s="28"/>
    </row>
    <row r="5277" spans="103:103">
      <c r="CY5277" s="28"/>
    </row>
    <row r="5278" spans="103:103">
      <c r="CY5278" s="28"/>
    </row>
    <row r="5279" spans="103:103">
      <c r="CY5279" s="28"/>
    </row>
    <row r="5280" spans="103:103">
      <c r="CY5280" s="28"/>
    </row>
    <row r="5281" spans="103:103">
      <c r="CY5281" s="28"/>
    </row>
    <row r="5282" spans="103:103">
      <c r="CY5282" s="28"/>
    </row>
    <row r="5283" spans="103:103">
      <c r="CY5283" s="28"/>
    </row>
    <row r="5284" spans="103:103">
      <c r="CY5284" s="28"/>
    </row>
    <row r="5285" spans="103:103">
      <c r="CY5285" s="28"/>
    </row>
    <row r="5286" spans="103:103">
      <c r="CY5286" s="28"/>
    </row>
    <row r="5287" spans="103:103">
      <c r="CY5287" s="28"/>
    </row>
    <row r="5288" spans="103:103">
      <c r="CY5288" s="28"/>
    </row>
    <row r="5289" spans="103:103">
      <c r="CY5289" s="28"/>
    </row>
    <row r="5290" spans="103:103">
      <c r="CY5290" s="28"/>
    </row>
    <row r="5291" spans="103:103">
      <c r="CY5291" s="28"/>
    </row>
    <row r="5292" spans="103:103">
      <c r="CY5292" s="28"/>
    </row>
    <row r="5293" spans="103:103">
      <c r="CY5293" s="28"/>
    </row>
    <row r="5294" spans="103:103">
      <c r="CY5294" s="28"/>
    </row>
    <row r="5295" spans="103:103">
      <c r="CY5295" s="28"/>
    </row>
    <row r="5296" spans="103:103">
      <c r="CY5296" s="28"/>
    </row>
    <row r="5297" spans="103:103">
      <c r="CY5297" s="28"/>
    </row>
    <row r="5298" spans="103:103">
      <c r="CY5298" s="28"/>
    </row>
    <row r="5299" spans="103:103">
      <c r="CY5299" s="28"/>
    </row>
    <row r="5300" spans="103:103">
      <c r="CY5300" s="28"/>
    </row>
    <row r="5301" spans="103:103">
      <c r="CY5301" s="28"/>
    </row>
    <row r="5302" spans="103:103">
      <c r="CY5302" s="28"/>
    </row>
    <row r="5303" spans="103:103">
      <c r="CY5303" s="28"/>
    </row>
    <row r="5304" spans="103:103">
      <c r="CY5304" s="28"/>
    </row>
    <row r="5305" spans="103:103">
      <c r="CY5305" s="28"/>
    </row>
    <row r="5306" spans="103:103">
      <c r="CY5306" s="28"/>
    </row>
    <row r="5307" spans="103:103">
      <c r="CY5307" s="28"/>
    </row>
    <row r="5308" spans="103:103">
      <c r="CY5308" s="28"/>
    </row>
    <row r="5309" spans="103:103">
      <c r="CY5309" s="28"/>
    </row>
    <row r="5310" spans="103:103">
      <c r="CY5310" s="28"/>
    </row>
    <row r="5311" spans="103:103">
      <c r="CY5311" s="28"/>
    </row>
    <row r="5312" spans="103:103">
      <c r="CY5312" s="28"/>
    </row>
    <row r="5313" spans="103:103">
      <c r="CY5313" s="28"/>
    </row>
    <row r="5314" spans="103:103">
      <c r="CY5314" s="28"/>
    </row>
    <row r="5315" spans="103:103">
      <c r="CY5315" s="28"/>
    </row>
    <row r="5316" spans="103:103">
      <c r="CY5316" s="28"/>
    </row>
    <row r="5317" spans="103:103">
      <c r="CY5317" s="28"/>
    </row>
    <row r="5318" spans="103:103">
      <c r="CY5318" s="28"/>
    </row>
    <row r="5319" spans="103:103">
      <c r="CY5319" s="28"/>
    </row>
    <row r="5320" spans="103:103">
      <c r="CY5320" s="28"/>
    </row>
    <row r="5321" spans="103:103">
      <c r="CY5321" s="28"/>
    </row>
    <row r="5322" spans="103:103">
      <c r="CY5322" s="28"/>
    </row>
    <row r="5323" spans="103:103">
      <c r="CY5323" s="28"/>
    </row>
    <row r="5324" spans="103:103">
      <c r="CY5324" s="28"/>
    </row>
    <row r="5325" spans="103:103">
      <c r="CY5325" s="28"/>
    </row>
    <row r="5326" spans="103:103">
      <c r="CY5326" s="28"/>
    </row>
    <row r="5327" spans="103:103">
      <c r="CY5327" s="28"/>
    </row>
    <row r="5328" spans="103:103">
      <c r="CY5328" s="28"/>
    </row>
    <row r="5329" spans="103:103">
      <c r="CY5329" s="28"/>
    </row>
    <row r="5330" spans="103:103">
      <c r="CY5330" s="28"/>
    </row>
    <row r="5331" spans="103:103">
      <c r="CY5331" s="28"/>
    </row>
    <row r="5332" spans="103:103">
      <c r="CY5332" s="28"/>
    </row>
    <row r="5333" spans="103:103">
      <c r="CY5333" s="28"/>
    </row>
    <row r="5334" spans="103:103">
      <c r="CY5334" s="28"/>
    </row>
    <row r="5335" spans="103:103">
      <c r="CY5335" s="28"/>
    </row>
    <row r="5336" spans="103:103">
      <c r="CY5336" s="28"/>
    </row>
    <row r="5337" spans="103:103">
      <c r="CY5337" s="28"/>
    </row>
    <row r="5338" spans="103:103">
      <c r="CY5338" s="28"/>
    </row>
    <row r="5339" spans="103:103">
      <c r="CY5339" s="28"/>
    </row>
    <row r="5340" spans="103:103">
      <c r="CY5340" s="28"/>
    </row>
    <row r="5341" spans="103:103">
      <c r="CY5341" s="28"/>
    </row>
    <row r="5342" spans="103:103">
      <c r="CY5342" s="28"/>
    </row>
    <row r="5343" spans="103:103">
      <c r="CY5343" s="28"/>
    </row>
    <row r="5344" spans="103:103">
      <c r="CY5344" s="28"/>
    </row>
    <row r="5345" spans="103:103">
      <c r="CY5345" s="28"/>
    </row>
    <row r="5346" spans="103:103">
      <c r="CY5346" s="28"/>
    </row>
    <row r="5347" spans="103:103">
      <c r="CY5347" s="28"/>
    </row>
    <row r="5348" spans="103:103">
      <c r="CY5348" s="28"/>
    </row>
    <row r="5349" spans="103:103">
      <c r="CY5349" s="28"/>
    </row>
    <row r="5350" spans="103:103">
      <c r="CY5350" s="28"/>
    </row>
    <row r="5351" spans="103:103">
      <c r="CY5351" s="28"/>
    </row>
    <row r="5352" spans="103:103">
      <c r="CY5352" s="28"/>
    </row>
    <row r="5353" spans="103:103">
      <c r="CY5353" s="28"/>
    </row>
    <row r="5354" spans="103:103">
      <c r="CY5354" s="28"/>
    </row>
    <row r="5355" spans="103:103">
      <c r="CY5355" s="28"/>
    </row>
    <row r="5356" spans="103:103">
      <c r="CY5356" s="28"/>
    </row>
    <row r="5357" spans="103:103">
      <c r="CY5357" s="28"/>
    </row>
    <row r="5358" spans="103:103">
      <c r="CY5358" s="28"/>
    </row>
    <row r="5359" spans="103:103">
      <c r="CY5359" s="28"/>
    </row>
    <row r="5360" spans="103:103">
      <c r="CY5360" s="28"/>
    </row>
    <row r="5361" spans="103:103">
      <c r="CY5361" s="28"/>
    </row>
    <row r="5362" spans="103:103">
      <c r="CY5362" s="28"/>
    </row>
    <row r="5363" spans="103:103">
      <c r="CY5363" s="28"/>
    </row>
    <row r="5364" spans="103:103">
      <c r="CY5364" s="28"/>
    </row>
    <row r="5365" spans="103:103">
      <c r="CY5365" s="28"/>
    </row>
    <row r="5366" spans="103:103">
      <c r="CY5366" s="28"/>
    </row>
    <row r="5367" spans="103:103">
      <c r="CY5367" s="28"/>
    </row>
    <row r="5368" spans="103:103">
      <c r="CY5368" s="28"/>
    </row>
    <row r="5369" spans="103:103">
      <c r="CY5369" s="28"/>
    </row>
    <row r="5370" spans="103:103">
      <c r="CY5370" s="28"/>
    </row>
    <row r="5371" spans="103:103">
      <c r="CY5371" s="28"/>
    </row>
    <row r="5372" spans="103:103">
      <c r="CY5372" s="28"/>
    </row>
    <row r="5373" spans="103:103">
      <c r="CY5373" s="28"/>
    </row>
    <row r="5374" spans="103:103">
      <c r="CY5374" s="28"/>
    </row>
    <row r="5375" spans="103:103">
      <c r="CY5375" s="28"/>
    </row>
    <row r="5376" spans="103:103">
      <c r="CY5376" s="28"/>
    </row>
    <row r="5377" spans="103:103">
      <c r="CY5377" s="28"/>
    </row>
    <row r="5378" spans="103:103">
      <c r="CY5378" s="28"/>
    </row>
    <row r="5379" spans="103:103">
      <c r="CY5379" s="28"/>
    </row>
    <row r="5380" spans="103:103">
      <c r="CY5380" s="28"/>
    </row>
    <row r="5381" spans="103:103">
      <c r="CY5381" s="28"/>
    </row>
    <row r="5382" spans="103:103">
      <c r="CY5382" s="28"/>
    </row>
    <row r="5383" spans="103:103">
      <c r="CY5383" s="28"/>
    </row>
    <row r="5384" spans="103:103">
      <c r="CY5384" s="28"/>
    </row>
    <row r="5385" spans="103:103">
      <c r="CY5385" s="28"/>
    </row>
    <row r="5386" spans="103:103">
      <c r="CY5386" s="28"/>
    </row>
    <row r="5387" spans="103:103">
      <c r="CY5387" s="28"/>
    </row>
    <row r="5388" spans="103:103">
      <c r="CY5388" s="28"/>
    </row>
    <row r="5389" spans="103:103">
      <c r="CY5389" s="28"/>
    </row>
    <row r="5390" spans="103:103">
      <c r="CY5390" s="28"/>
    </row>
    <row r="5391" spans="103:103">
      <c r="CY5391" s="28"/>
    </row>
    <row r="5392" spans="103:103">
      <c r="CY5392" s="28"/>
    </row>
    <row r="5393" spans="103:103">
      <c r="CY5393" s="28"/>
    </row>
    <row r="5394" spans="103:103">
      <c r="CY5394" s="28"/>
    </row>
    <row r="5395" spans="103:103">
      <c r="CY5395" s="28"/>
    </row>
    <row r="5396" spans="103:103">
      <c r="CY5396" s="28"/>
    </row>
    <row r="5397" spans="103:103">
      <c r="CY5397" s="28"/>
    </row>
    <row r="5398" spans="103:103">
      <c r="CY5398" s="28"/>
    </row>
    <row r="5399" spans="103:103">
      <c r="CY5399" s="28"/>
    </row>
    <row r="5400" spans="103:103">
      <c r="CY5400" s="28"/>
    </row>
    <row r="5401" spans="103:103">
      <c r="CY5401" s="28"/>
    </row>
    <row r="5402" spans="103:103">
      <c r="CY5402" s="28"/>
    </row>
    <row r="5403" spans="103:103">
      <c r="CY5403" s="28"/>
    </row>
    <row r="5404" spans="103:103">
      <c r="CY5404" s="28"/>
    </row>
    <row r="5405" spans="103:103">
      <c r="CY5405" s="28"/>
    </row>
    <row r="5406" spans="103:103">
      <c r="CY5406" s="28"/>
    </row>
    <row r="5407" spans="103:103">
      <c r="CY5407" s="28"/>
    </row>
    <row r="5408" spans="103:103">
      <c r="CY5408" s="28"/>
    </row>
    <row r="5409" spans="103:103">
      <c r="CY5409" s="28"/>
    </row>
    <row r="5410" spans="103:103">
      <c r="CY5410" s="28"/>
    </row>
    <row r="5411" spans="103:103">
      <c r="CY5411" s="28"/>
    </row>
    <row r="5412" spans="103:103">
      <c r="CY5412" s="28"/>
    </row>
    <row r="5413" spans="103:103">
      <c r="CY5413" s="28"/>
    </row>
    <row r="5414" spans="103:103">
      <c r="CY5414" s="28"/>
    </row>
    <row r="5415" spans="103:103">
      <c r="CY5415" s="28"/>
    </row>
  </sheetData>
  <sortState xmlns:xlrd2="http://schemas.microsoft.com/office/spreadsheetml/2017/richdata2" ref="C337:C475">
    <sortCondition ref="C337:C475"/>
  </sortState>
  <mergeCells count="18">
    <mergeCell ref="BF2:BK2"/>
    <mergeCell ref="EG3:EH3"/>
    <mergeCell ref="DY3:DZ3"/>
    <mergeCell ref="AI2:AJ2"/>
    <mergeCell ref="AO2:AT2"/>
    <mergeCell ref="AU2:AX2"/>
    <mergeCell ref="AY2:BC2"/>
    <mergeCell ref="BD2:BE2"/>
    <mergeCell ref="L2:Q2"/>
    <mergeCell ref="R2:U2"/>
    <mergeCell ref="V2:Z2"/>
    <mergeCell ref="AA2:AB2"/>
    <mergeCell ref="AC2:AH2"/>
    <mergeCell ref="EA3:EB3"/>
    <mergeCell ref="EC3:ED3"/>
    <mergeCell ref="EE3:EF3"/>
    <mergeCell ref="BL2:BM2"/>
    <mergeCell ref="EI3:EJ3"/>
  </mergeCells>
  <conditionalFormatting sqref="DY5:EL45">
    <cfRule type="cellIs" dxfId="0" priority="2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" manualBreakCount="1">
    <brk id="81" max="163" man="1"/>
  </rowBreaks>
  <colBreaks count="2" manualBreakCount="2">
    <brk id="73" max="1048575" man="1"/>
    <brk id="101" max="1048575" man="1"/>
  </colBreaks>
  <ignoredErrors>
    <ignoredError sqref="E161:E186 E187:E195" formula="1"/>
    <ignoredError sqref="AO5:BM5 AO6:BM6 AO7:BL12 AO14:BL17 AO13:BA13 BC13:BL13 AO19:BL19 AO21:BL24 AO26:BL26 AO28:BL28 AO30:BL36 AO29:BG29 BI29 BK29:BL29 AO42:BL45 AO38:BL40 AO37:BJ37 BL37 BM7:BM45 CU5:CU44 DV5:DV45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2021-04-06T11:51:43Z</cp:lastPrinted>
  <dcterms:created xsi:type="dcterms:W3CDTF">2016-05-02T14:35:13Z</dcterms:created>
  <dcterms:modified xsi:type="dcterms:W3CDTF">2026-03-23T09:55:10Z</dcterms:modified>
</cp:coreProperties>
</file>