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"/>
    </mc:Choice>
  </mc:AlternateContent>
  <xr:revisionPtr revIDLastSave="0" documentId="13_ncr:1_{9C4829AD-A008-48FB-AE3F-069002022774}" xr6:coauthVersionLast="47" xr6:coauthVersionMax="47" xr10:uidLastSave="{00000000-0000-0000-0000-000000000000}"/>
  <bookViews>
    <workbookView xWindow="-28920" yWindow="-165" windowWidth="29040" windowHeight="15720" xr2:uid="{39DBB3A7-EA03-4E60-8401-072159E32C57}"/>
  </bookViews>
  <sheets>
    <sheet name="2025_Datos Xerais" sheetId="1" r:id="rId1"/>
    <sheet name="2025_PDI_Distribución" sheetId="2" r:id="rId2"/>
    <sheet name="2025_PDI_Doutor" sheetId="3" r:id="rId3"/>
    <sheet name="2025_PDI ao longo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4" l="1"/>
  <c r="B40" i="4"/>
  <c r="D40" i="4" s="1"/>
  <c r="D39" i="4"/>
  <c r="D38" i="4"/>
  <c r="D37" i="4"/>
  <c r="D36" i="4"/>
  <c r="I35" i="4"/>
  <c r="H35" i="4"/>
  <c r="J35" i="4" s="1"/>
  <c r="D35" i="4"/>
  <c r="J34" i="4"/>
  <c r="D34" i="4"/>
  <c r="J33" i="4"/>
  <c r="D33" i="4"/>
  <c r="J32" i="4"/>
  <c r="D32" i="4"/>
  <c r="J31" i="4"/>
  <c r="D31" i="4"/>
  <c r="J30" i="4"/>
  <c r="D30" i="4"/>
  <c r="D29" i="4"/>
  <c r="D28" i="4"/>
  <c r="C23" i="4"/>
  <c r="B23" i="4"/>
  <c r="D23" i="4" s="1"/>
  <c r="D22" i="4"/>
  <c r="D21" i="4"/>
  <c r="D20" i="4"/>
  <c r="D19" i="4"/>
  <c r="D18" i="4"/>
  <c r="D17" i="4"/>
  <c r="D16" i="4"/>
  <c r="D15" i="4"/>
  <c r="D14" i="4"/>
  <c r="D13" i="4"/>
  <c r="D12" i="4"/>
  <c r="D11" i="4"/>
  <c r="D24" i="1"/>
  <c r="D25" i="1"/>
  <c r="D26" i="1"/>
  <c r="D27" i="1"/>
  <c r="D28" i="1"/>
  <c r="D23" i="1"/>
  <c r="C28" i="1"/>
  <c r="B28" i="1"/>
  <c r="D107" i="3" l="1"/>
  <c r="C107" i="3"/>
  <c r="B107" i="3"/>
  <c r="D106" i="3"/>
  <c r="D105" i="3"/>
  <c r="D104" i="3"/>
  <c r="D103" i="3"/>
  <c r="D102" i="3"/>
  <c r="D101" i="3"/>
  <c r="D100" i="3"/>
  <c r="D99" i="3"/>
  <c r="E90" i="3"/>
  <c r="D90" i="3"/>
  <c r="C90" i="3"/>
  <c r="G90" i="3" s="1"/>
  <c r="B90" i="3"/>
  <c r="F90" i="3" s="1"/>
  <c r="G89" i="3"/>
  <c r="F89" i="3"/>
  <c r="G88" i="3"/>
  <c r="F88" i="3"/>
  <c r="G87" i="3"/>
  <c r="F87" i="3"/>
  <c r="G86" i="3"/>
  <c r="F86" i="3"/>
  <c r="G85" i="3"/>
  <c r="F85" i="3"/>
  <c r="E68" i="3"/>
  <c r="D68" i="3"/>
  <c r="C68" i="3"/>
  <c r="G68" i="3" s="1"/>
  <c r="B68" i="3"/>
  <c r="F68" i="3" s="1"/>
  <c r="G67" i="3"/>
  <c r="F67" i="3"/>
  <c r="G66" i="3"/>
  <c r="F66" i="3"/>
  <c r="G65" i="3"/>
  <c r="F65" i="3"/>
  <c r="G64" i="3"/>
  <c r="F64" i="3"/>
  <c r="G63" i="3"/>
  <c r="F63" i="3"/>
  <c r="G62" i="3"/>
  <c r="F62" i="3"/>
  <c r="G57" i="3"/>
  <c r="K57" i="3" s="1"/>
  <c r="F57" i="3"/>
  <c r="J57" i="3" s="1"/>
  <c r="C57" i="3"/>
  <c r="B57" i="3"/>
  <c r="L56" i="3"/>
  <c r="K56" i="3"/>
  <c r="J56" i="3"/>
  <c r="I56" i="3"/>
  <c r="H56" i="3"/>
  <c r="D56" i="3"/>
  <c r="E56" i="3" s="1"/>
  <c r="K55" i="3"/>
  <c r="J55" i="3"/>
  <c r="H55" i="3"/>
  <c r="L55" i="3" s="1"/>
  <c r="D55" i="3"/>
  <c r="E55" i="3" s="1"/>
  <c r="K54" i="3"/>
  <c r="J54" i="3"/>
  <c r="H54" i="3"/>
  <c r="L54" i="3" s="1"/>
  <c r="D54" i="3"/>
  <c r="E54" i="3" s="1"/>
  <c r="L53" i="3"/>
  <c r="K53" i="3"/>
  <c r="J53" i="3"/>
  <c r="I53" i="3"/>
  <c r="H53" i="3"/>
  <c r="D53" i="3"/>
  <c r="E53" i="3" s="1"/>
  <c r="K52" i="3"/>
  <c r="J52" i="3"/>
  <c r="H52" i="3"/>
  <c r="L52" i="3" s="1"/>
  <c r="D52" i="3"/>
  <c r="E52" i="3" s="1"/>
  <c r="K51" i="3"/>
  <c r="J51" i="3"/>
  <c r="H51" i="3"/>
  <c r="L51" i="3" s="1"/>
  <c r="D51" i="3"/>
  <c r="E51" i="3" s="1"/>
  <c r="L50" i="3"/>
  <c r="K50" i="3"/>
  <c r="J50" i="3"/>
  <c r="I50" i="3"/>
  <c r="H50" i="3"/>
  <c r="D50" i="3"/>
  <c r="E50" i="3" s="1"/>
  <c r="K49" i="3"/>
  <c r="J49" i="3"/>
  <c r="H49" i="3"/>
  <c r="I49" i="3" s="1"/>
  <c r="D49" i="3"/>
  <c r="E49" i="3" s="1"/>
  <c r="J48" i="3"/>
  <c r="H48" i="3"/>
  <c r="L48" i="3" s="1"/>
  <c r="D48" i="3"/>
  <c r="D57" i="3" s="1"/>
  <c r="G41" i="3"/>
  <c r="F41" i="3"/>
  <c r="C41" i="3"/>
  <c r="B41" i="3"/>
  <c r="D41" i="3" s="1"/>
  <c r="H40" i="3"/>
  <c r="D40" i="3"/>
  <c r="J39" i="3"/>
  <c r="M39" i="3" s="1"/>
  <c r="H39" i="3"/>
  <c r="D39" i="3"/>
  <c r="E39" i="3" s="1"/>
  <c r="H38" i="3"/>
  <c r="I38" i="3" s="1"/>
  <c r="D38" i="3"/>
  <c r="J38" i="3" s="1"/>
  <c r="H37" i="3"/>
  <c r="I37" i="3" s="1"/>
  <c r="D37" i="3"/>
  <c r="H36" i="3"/>
  <c r="I36" i="3" s="1"/>
  <c r="D36" i="3"/>
  <c r="E36" i="3" s="1"/>
  <c r="H35" i="3"/>
  <c r="I35" i="3" s="1"/>
  <c r="D35" i="3"/>
  <c r="J35" i="3" s="1"/>
  <c r="H34" i="3"/>
  <c r="J34" i="3" s="1"/>
  <c r="E34" i="3"/>
  <c r="D34" i="3"/>
  <c r="H33" i="3"/>
  <c r="I33" i="3" s="1"/>
  <c r="D33" i="3"/>
  <c r="J33" i="3" s="1"/>
  <c r="H32" i="3"/>
  <c r="I32" i="3" s="1"/>
  <c r="D32" i="3"/>
  <c r="E32" i="3" s="1"/>
  <c r="H31" i="3"/>
  <c r="I31" i="3" s="1"/>
  <c r="D31" i="3"/>
  <c r="J31" i="3" s="1"/>
  <c r="H30" i="3"/>
  <c r="I30" i="3" s="1"/>
  <c r="D30" i="3"/>
  <c r="H29" i="3"/>
  <c r="J29" i="3" s="1"/>
  <c r="E29" i="3"/>
  <c r="D29" i="3"/>
  <c r="F23" i="3"/>
  <c r="E23" i="3"/>
  <c r="C23" i="3"/>
  <c r="B23" i="3"/>
  <c r="D23" i="3" s="1"/>
  <c r="G22" i="3"/>
  <c r="H22" i="3" s="1"/>
  <c r="D22" i="3"/>
  <c r="G21" i="3"/>
  <c r="H21" i="3" s="1"/>
  <c r="D21" i="3"/>
  <c r="G20" i="3"/>
  <c r="H20" i="3" s="1"/>
  <c r="D20" i="3"/>
  <c r="G19" i="3"/>
  <c r="H19" i="3" s="1"/>
  <c r="D19" i="3"/>
  <c r="H18" i="3"/>
  <c r="G18" i="3"/>
  <c r="D18" i="3"/>
  <c r="G17" i="3"/>
  <c r="H17" i="3" s="1"/>
  <c r="D17" i="3"/>
  <c r="G16" i="3"/>
  <c r="H16" i="3" s="1"/>
  <c r="D16" i="3"/>
  <c r="G15" i="3"/>
  <c r="H15" i="3" s="1"/>
  <c r="D15" i="3"/>
  <c r="G14" i="3"/>
  <c r="H14" i="3" s="1"/>
  <c r="D14" i="3"/>
  <c r="G13" i="3"/>
  <c r="H13" i="3" s="1"/>
  <c r="D13" i="3"/>
  <c r="G12" i="3"/>
  <c r="H12" i="3" s="1"/>
  <c r="D12" i="3"/>
  <c r="G11" i="3"/>
  <c r="H11" i="3" s="1"/>
  <c r="D11" i="3"/>
  <c r="E115" i="1"/>
  <c r="D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C73" i="1"/>
  <c r="B73" i="1"/>
  <c r="D73" i="1" s="1"/>
  <c r="D72" i="1"/>
  <c r="D71" i="1"/>
  <c r="D70" i="1"/>
  <c r="D69" i="1"/>
  <c r="D68" i="1"/>
  <c r="D67" i="1"/>
  <c r="C62" i="1"/>
  <c r="B62" i="1"/>
  <c r="D62" i="1" s="1"/>
  <c r="D61" i="1"/>
  <c r="D60" i="1"/>
  <c r="D59" i="1"/>
  <c r="D58" i="1"/>
  <c r="D57" i="1"/>
  <c r="D56" i="1"/>
  <c r="D55" i="1"/>
  <c r="D54" i="1"/>
  <c r="D53" i="1"/>
  <c r="D52" i="1"/>
  <c r="D51" i="1"/>
  <c r="D50" i="1"/>
  <c r="C45" i="1"/>
  <c r="B45" i="1"/>
  <c r="E44" i="1"/>
  <c r="D44" i="1" s="1"/>
  <c r="E43" i="1"/>
  <c r="D43" i="1" s="1"/>
  <c r="E42" i="1"/>
  <c r="D42" i="1" s="1"/>
  <c r="E41" i="1"/>
  <c r="D41" i="1" s="1"/>
  <c r="E40" i="1"/>
  <c r="D40" i="1" s="1"/>
  <c r="E39" i="1"/>
  <c r="D39" i="1" s="1"/>
  <c r="E38" i="1"/>
  <c r="D38" i="1" s="1"/>
  <c r="E37" i="1"/>
  <c r="D37" i="1" s="1"/>
  <c r="E36" i="1"/>
  <c r="D36" i="1" s="1"/>
  <c r="E35" i="1"/>
  <c r="D35" i="1" s="1"/>
  <c r="E34" i="1"/>
  <c r="D34" i="1" s="1"/>
  <c r="E33" i="1"/>
  <c r="D33" i="1" s="1"/>
  <c r="E19" i="1"/>
  <c r="C19" i="1"/>
  <c r="B19" i="1"/>
  <c r="G18" i="1"/>
  <c r="D18" i="1" s="1"/>
  <c r="G17" i="1"/>
  <c r="D17" i="1" s="1"/>
  <c r="F18" i="1" l="1"/>
  <c r="F17" i="1"/>
  <c r="G19" i="1"/>
  <c r="F115" i="1"/>
  <c r="E45" i="1"/>
  <c r="L38" i="3"/>
  <c r="K38" i="3"/>
  <c r="M29" i="3"/>
  <c r="L29" i="3"/>
  <c r="K29" i="3"/>
  <c r="K31" i="3"/>
  <c r="L31" i="3"/>
  <c r="M31" i="3"/>
  <c r="J41" i="3"/>
  <c r="M41" i="3"/>
  <c r="E41" i="3"/>
  <c r="K33" i="3"/>
  <c r="L33" i="3"/>
  <c r="I41" i="3"/>
  <c r="K34" i="3"/>
  <c r="M34" i="3"/>
  <c r="L34" i="3"/>
  <c r="E57" i="3"/>
  <c r="L35" i="3"/>
  <c r="K35" i="3"/>
  <c r="H57" i="3"/>
  <c r="L57" i="3" s="1"/>
  <c r="I57" i="3"/>
  <c r="M38" i="3"/>
  <c r="G23" i="3"/>
  <c r="H23" i="3" s="1"/>
  <c r="M33" i="3"/>
  <c r="J36" i="3"/>
  <c r="H41" i="3"/>
  <c r="E37" i="3"/>
  <c r="E40" i="3"/>
  <c r="J32" i="3"/>
  <c r="J40" i="3"/>
  <c r="E30" i="3"/>
  <c r="M32" i="3"/>
  <c r="E38" i="3"/>
  <c r="E33" i="3"/>
  <c r="M35" i="3"/>
  <c r="I52" i="3"/>
  <c r="L49" i="3"/>
  <c r="I34" i="3"/>
  <c r="K39" i="3"/>
  <c r="I29" i="3"/>
  <c r="L39" i="3"/>
  <c r="E48" i="3"/>
  <c r="J37" i="3"/>
  <c r="I48" i="3"/>
  <c r="I51" i="3"/>
  <c r="I54" i="3"/>
  <c r="J30" i="3"/>
  <c r="M30" i="3" s="1"/>
  <c r="D45" i="1"/>
  <c r="F19" i="1"/>
  <c r="D19" i="1"/>
  <c r="L40" i="3" l="1"/>
  <c r="K40" i="3"/>
  <c r="L32" i="3"/>
  <c r="K32" i="3"/>
  <c r="L41" i="3"/>
  <c r="K41" i="3"/>
  <c r="L37" i="3"/>
  <c r="K37" i="3"/>
  <c r="L30" i="3"/>
  <c r="K30" i="3"/>
  <c r="M40" i="3"/>
  <c r="L36" i="3"/>
  <c r="M36" i="3"/>
  <c r="K36" i="3"/>
  <c r="M37" i="3"/>
</calcChain>
</file>

<file path=xl/sharedStrings.xml><?xml version="1.0" encoding="utf-8"?>
<sst xmlns="http://schemas.openxmlformats.org/spreadsheetml/2006/main" count="713" uniqueCount="161">
  <si>
    <t>Unidade de Análises e Programas</t>
  </si>
  <si>
    <t>PDI a 31/12/2025</t>
  </si>
  <si>
    <t>Fonte: PeopleNet</t>
  </si>
  <si>
    <t>Data do informe: febreiro 2026</t>
  </si>
  <si>
    <t>Só persoal en servizo activo e persoal fixo discontinuo</t>
  </si>
  <si>
    <t>Cálculo da ETC (Equivalencia a tempo completo) = (duración do contrato nun ano/días do ano) x (xornada laboral dun traballador/37,5)</t>
  </si>
  <si>
    <t>PDI por sexo</t>
  </si>
  <si>
    <t>Promedio de idade</t>
  </si>
  <si>
    <t>Homes</t>
  </si>
  <si>
    <t>Mulleres</t>
  </si>
  <si>
    <t>Total</t>
  </si>
  <si>
    <t>PDI por tipo</t>
  </si>
  <si>
    <t>% mulleres por tipo</t>
  </si>
  <si>
    <t>Estranxeiros/as</t>
  </si>
  <si>
    <t>% estranxeiros por tipo</t>
  </si>
  <si>
    <t>Persoal Funcionario</t>
  </si>
  <si>
    <t>Persoal Laboral</t>
  </si>
  <si>
    <t>Clasificación segundo selo HRS4R</t>
  </si>
  <si>
    <t>non computa</t>
  </si>
  <si>
    <t>R1</t>
  </si>
  <si>
    <t>R2</t>
  </si>
  <si>
    <t>R3</t>
  </si>
  <si>
    <t>R4</t>
  </si>
  <si>
    <t>PDI por categoría e sexo</t>
  </si>
  <si>
    <t>% Mulleres por categoría</t>
  </si>
  <si>
    <t>Catedrático/a de Escola Universitaria</t>
  </si>
  <si>
    <t>Catedrático/a de Universidade</t>
  </si>
  <si>
    <t>Lector/a de Idiomas</t>
  </si>
  <si>
    <t>Profesor/a Asociado/a</t>
  </si>
  <si>
    <t>Profesor/a Axudante Doutor/a</t>
  </si>
  <si>
    <t>Profesor/a Contratado/a Doutor/a</t>
  </si>
  <si>
    <t>Profesor/a Emérito/a</t>
  </si>
  <si>
    <t>Profesor/a Interino/a de substitución</t>
  </si>
  <si>
    <t>Profesor/a permanente laboral</t>
  </si>
  <si>
    <t>Profesor/a Titular de Escola Universitaria</t>
  </si>
  <si>
    <t>Profesor/a Titular de Universidade</t>
  </si>
  <si>
    <t>Profesor/a visitante</t>
  </si>
  <si>
    <t>ETC por categoría e sexo</t>
  </si>
  <si>
    <t>PDI con vinculación permanente</t>
  </si>
  <si>
    <t>PDI por categoría e rango de idade</t>
  </si>
  <si>
    <t>Ata 25 anos</t>
  </si>
  <si>
    <t>De 25 a 34</t>
  </si>
  <si>
    <t>De 35 a 44</t>
  </si>
  <si>
    <t>De 45 a 54</t>
  </si>
  <si>
    <t>De 55 a 64</t>
  </si>
  <si>
    <t>De 65 en adiante</t>
  </si>
  <si>
    <t>Total Ata 25 anos</t>
  </si>
  <si>
    <t>Total De 25 a 34</t>
  </si>
  <si>
    <t>Total De 35 a 44</t>
  </si>
  <si>
    <t>Total De 45 a 54</t>
  </si>
  <si>
    <t>Total De 55 a 64</t>
  </si>
  <si>
    <t>Total De 65 en adiante</t>
  </si>
  <si>
    <t>PDI estranxeiro por tipo e categoría</t>
  </si>
  <si>
    <t>Categoría</t>
  </si>
  <si>
    <t>País_Nacionalidade</t>
  </si>
  <si>
    <t>Alemaña</t>
  </si>
  <si>
    <t>Portugal</t>
  </si>
  <si>
    <t>Corea do Sur</t>
  </si>
  <si>
    <t>Italia</t>
  </si>
  <si>
    <t>Irlanda</t>
  </si>
  <si>
    <t>Grecia</t>
  </si>
  <si>
    <t>Federación Rusa</t>
  </si>
  <si>
    <t>Suiza</t>
  </si>
  <si>
    <t>Francia</t>
  </si>
  <si>
    <t>Exipto</t>
  </si>
  <si>
    <t>India</t>
  </si>
  <si>
    <t>Chile</t>
  </si>
  <si>
    <t>PDI por categoría, rama e sexo</t>
  </si>
  <si>
    <t>Artes e Humanidades</t>
  </si>
  <si>
    <t>Ciencias</t>
  </si>
  <si>
    <t>Ciencias da Saúde</t>
  </si>
  <si>
    <t>Ciencias Sociais e Xurídicas</t>
  </si>
  <si>
    <t>Enxeñaría e Arquitectura</t>
  </si>
  <si>
    <t>ETC por categoría, rama e sexo</t>
  </si>
  <si>
    <t>PDI por categoría e campus</t>
  </si>
  <si>
    <t>Ourense</t>
  </si>
  <si>
    <t>Pontevedra</t>
  </si>
  <si>
    <t>Vigo</t>
  </si>
  <si>
    <t>PDI por campus, centro e categoría</t>
  </si>
  <si>
    <t>Centro</t>
  </si>
  <si>
    <t xml:space="preserve">Escola de Enxeñaría Aeronáutica e do Espazo </t>
  </si>
  <si>
    <t xml:space="preserve">Total Escola de Enxeñaría Aeronáutica e do Espazo </t>
  </si>
  <si>
    <t xml:space="preserve">Escola Superior de Enxeñaría Informática </t>
  </si>
  <si>
    <t xml:space="preserve">Total Escola Superior de Enxeñaría Informática </t>
  </si>
  <si>
    <t xml:space="preserve">Facultade de Ciencias </t>
  </si>
  <si>
    <t xml:space="preserve">Total Facultade de Ciencias </t>
  </si>
  <si>
    <t xml:space="preserve">Facultade de Ciencias Empresariais e Turismo </t>
  </si>
  <si>
    <t xml:space="preserve">Total Facultade de Ciencias Empresariais e Turismo </t>
  </si>
  <si>
    <t>Facultade de Dereito</t>
  </si>
  <si>
    <t>Total Facultade de Dereito</t>
  </si>
  <si>
    <t>Facultade de Educación e Traballo Social</t>
  </si>
  <si>
    <t>Total Facultade de Educación e Traballo Social</t>
  </si>
  <si>
    <t xml:space="preserve">Facultade de Historia </t>
  </si>
  <si>
    <t xml:space="preserve">Total Facultade de Historia </t>
  </si>
  <si>
    <t>Facultade de Relacións Internacionais</t>
  </si>
  <si>
    <t>Total Facultade de Relacións Internacionais</t>
  </si>
  <si>
    <t>Total Ourense</t>
  </si>
  <si>
    <t xml:space="preserve">Escola de Enxeñaría Forestal </t>
  </si>
  <si>
    <t xml:space="preserve">Total Escola de Enxeñaría Forestal </t>
  </si>
  <si>
    <t xml:space="preserve">Facultade  de Ciencias da Educacion e do Deporte </t>
  </si>
  <si>
    <t xml:space="preserve">Total Facultade  de Ciencias da Educacion e do Deporte </t>
  </si>
  <si>
    <t xml:space="preserve">Facultade de Belas Artes </t>
  </si>
  <si>
    <t xml:space="preserve">Total Facultade de Belas Artes </t>
  </si>
  <si>
    <t>Facultade de Comunicación</t>
  </si>
  <si>
    <t>Total Facultade de Comunicación</t>
  </si>
  <si>
    <t>Facultade de Deseño</t>
  </si>
  <si>
    <t>Total Facultade de Deseño</t>
  </si>
  <si>
    <t>Facultade de Dirección e Xestión Pública</t>
  </si>
  <si>
    <t>Total Facultade de Dirección e Xestión Pública</t>
  </si>
  <si>
    <t>Facultade de Fisioterapia</t>
  </si>
  <si>
    <t>Total Facultade de Fisioterapia</t>
  </si>
  <si>
    <t>Total Pontevedra</t>
  </si>
  <si>
    <t xml:space="preserve">Escola de Enxeñaría de Minas e Enerxía </t>
  </si>
  <si>
    <t xml:space="preserve">Total Escola de Enxeñaría de Minas e Enerxía </t>
  </si>
  <si>
    <t xml:space="preserve">Escola de Enxeñaría de Telecomunicación </t>
  </si>
  <si>
    <t xml:space="preserve">Total Escola de Enxeñaría de Telecomunicación </t>
  </si>
  <si>
    <t xml:space="preserve">Escola de Enxeñaría Industrial </t>
  </si>
  <si>
    <t xml:space="preserve">Total Escola de Enxeñaría Industrial </t>
  </si>
  <si>
    <t xml:space="preserve">Facultade de Bioloxía </t>
  </si>
  <si>
    <t xml:space="preserve">Total Facultade de Bioloxía </t>
  </si>
  <si>
    <t xml:space="preserve">Facultade de Ciencias do Mar </t>
  </si>
  <si>
    <t xml:space="preserve">Total Facultade de Ciencias do Mar </t>
  </si>
  <si>
    <t xml:space="preserve">Facultade de Ciencias Económicas e Empresariais </t>
  </si>
  <si>
    <t xml:space="preserve">Total Facultade de Ciencias Económicas e Empresariais </t>
  </si>
  <si>
    <t xml:space="preserve">Facultade de Ciencias Xuridicas e do Traballo </t>
  </si>
  <si>
    <t xml:space="preserve">Total Facultade de Ciencias Xuridicas e do Traballo </t>
  </si>
  <si>
    <t xml:space="preserve">Facultade de Comercio </t>
  </si>
  <si>
    <t xml:space="preserve">Total Facultade de Comercio </t>
  </si>
  <si>
    <t xml:space="preserve">Facultade de Filoloxía e Tradución </t>
  </si>
  <si>
    <t xml:space="preserve">Total Facultade de Filoloxía e Tradución </t>
  </si>
  <si>
    <t xml:space="preserve">Facultade de Química </t>
  </si>
  <si>
    <t xml:space="preserve">Total Facultade de Química </t>
  </si>
  <si>
    <t>Total Vigo</t>
  </si>
  <si>
    <t>PDI Doutor/a por categoría e sexo sobre PDI total</t>
  </si>
  <si>
    <t>Homes Doutores</t>
  </si>
  <si>
    <t>Mulleres Doutoras</t>
  </si>
  <si>
    <t>Total doutores/as</t>
  </si>
  <si>
    <t>% Doutores/as sobre total</t>
  </si>
  <si>
    <t>PDI doutor/a por categoría e doutorado/a 
pola Uvigo si/non</t>
  </si>
  <si>
    <t>Doutores/as pola Uvigo</t>
  </si>
  <si>
    <t>Doutores/as fóra da Uvigo</t>
  </si>
  <si>
    <t>% Doutores/as UVigo sobre Doutores/as total</t>
  </si>
  <si>
    <t>Doutores/as UVigo contratados/as nos 5 seguintes anos logo da defensa da tese</t>
  </si>
  <si>
    <t>Doutores/as contratados/as antes de 5 anos dende a defensa da tese na Uvigo</t>
  </si>
  <si>
    <t>% contratados/as antes de 5 anos sobre total doutores/as Uvigo</t>
  </si>
  <si>
    <t>PDI con sexenios e sexenios posibles</t>
  </si>
  <si>
    <t>Total sexenios</t>
  </si>
  <si>
    <t>Total sexenios posibles</t>
  </si>
  <si>
    <t>PDi con sexenios e sexenios posibles</t>
  </si>
  <si>
    <t>Sexenios</t>
  </si>
  <si>
    <t>Sexenios posibles</t>
  </si>
  <si>
    <t>Sexenios e sexenios posibles por rama</t>
  </si>
  <si>
    <t>PDI por categoría e número de quinquenios</t>
  </si>
  <si>
    <t>PDI ao longo do ano 2025</t>
  </si>
  <si>
    <t>Só persoal en servizo activo</t>
  </si>
  <si>
    <t>PDI ao longo do ano</t>
  </si>
  <si>
    <t>Home</t>
  </si>
  <si>
    <t>Muller</t>
  </si>
  <si>
    <t>ETC por categoría, sexo e rama
 ao longo do 2025</t>
  </si>
  <si>
    <t>ETC segundo clasificación selo HRS4R</t>
  </si>
  <si>
    <t xml:space="preserve">ETC por categoría ao longo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</si>
</sst>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71">
    <xf numFmtId="0" fontId="0" fillId="0" borderId="0" xfId="0"/>
    <xf numFmtId="0" fontId="6" fillId="0" borderId="1" xfId="2" applyFont="1" applyBorder="1" applyAlignment="1">
      <alignment vertical="center" wrapText="1"/>
    </xf>
    <xf numFmtId="0" fontId="6" fillId="0" borderId="1" xfId="2" applyFont="1" applyBorder="1"/>
    <xf numFmtId="0" fontId="6" fillId="0" borderId="1" xfId="2" applyFont="1" applyBorder="1" applyAlignment="1">
      <alignment wrapText="1"/>
    </xf>
    <xf numFmtId="0" fontId="6" fillId="0" borderId="1" xfId="3" applyFont="1" applyBorder="1"/>
    <xf numFmtId="0" fontId="6" fillId="0" borderId="0" xfId="2" applyFont="1"/>
    <xf numFmtId="0" fontId="6" fillId="0" borderId="0" xfId="3" applyFont="1"/>
    <xf numFmtId="0" fontId="8" fillId="0" borderId="0" xfId="3" applyFont="1"/>
    <xf numFmtId="0" fontId="9" fillId="0" borderId="0" xfId="3" applyFont="1"/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left"/>
    </xf>
    <xf numFmtId="2" fontId="0" fillId="0" borderId="0" xfId="0" applyNumberFormat="1"/>
    <xf numFmtId="10" fontId="0" fillId="0" borderId="0" xfId="1" applyNumberFormat="1" applyFont="1"/>
    <xf numFmtId="0" fontId="2" fillId="2" borderId="0" xfId="4" applyFont="1" applyBorder="1" applyAlignment="1">
      <alignment horizontal="center" vertical="center"/>
    </xf>
    <xf numFmtId="0" fontId="2" fillId="2" borderId="3" xfId="4" applyFont="1" applyBorder="1" applyAlignment="1">
      <alignment horizontal="center" vertical="center"/>
    </xf>
    <xf numFmtId="0" fontId="2" fillId="2" borderId="4" xfId="4" applyFont="1" applyBorder="1" applyAlignment="1">
      <alignment horizontal="center" vertical="center"/>
    </xf>
    <xf numFmtId="0" fontId="2" fillId="2" borderId="6" xfId="4" applyFont="1" applyBorder="1"/>
    <xf numFmtId="0" fontId="2" fillId="2" borderId="7" xfId="4" applyFont="1" applyBorder="1"/>
    <xf numFmtId="0" fontId="1" fillId="3" borderId="0" xfId="5"/>
    <xf numFmtId="0" fontId="1" fillId="4" borderId="0" xfId="6"/>
    <xf numFmtId="0" fontId="2" fillId="5" borderId="9" xfId="3" applyFont="1" applyFill="1" applyBorder="1"/>
    <xf numFmtId="0" fontId="2" fillId="2" borderId="3" xfId="4" applyFont="1" applyBorder="1"/>
    <xf numFmtId="0" fontId="2" fillId="2" borderId="10" xfId="4" applyFont="1" applyBorder="1"/>
    <xf numFmtId="0" fontId="1" fillId="3" borderId="0" xfId="5" applyBorder="1"/>
    <xf numFmtId="0" fontId="1" fillId="4" borderId="0" xfId="6" applyBorder="1"/>
    <xf numFmtId="0" fontId="2" fillId="2" borderId="0" xfId="4" applyFont="1"/>
    <xf numFmtId="0" fontId="2" fillId="2" borderId="0" xfId="4" applyFont="1" applyAlignment="1">
      <alignment horizontal="center" vertical="center"/>
    </xf>
    <xf numFmtId="0" fontId="4" fillId="2" borderId="14" xfId="4" applyBorder="1"/>
    <xf numFmtId="2" fontId="1" fillId="3" borderId="0" xfId="5" applyNumberFormat="1" applyBorder="1"/>
    <xf numFmtId="2" fontId="1" fillId="4" borderId="0" xfId="6" applyNumberFormat="1" applyBorder="1"/>
    <xf numFmtId="2" fontId="4" fillId="2" borderId="14" xfId="4" applyNumberFormat="1" applyBorder="1"/>
    <xf numFmtId="0" fontId="1" fillId="0" borderId="0" xfId="3"/>
    <xf numFmtId="0" fontId="10" fillId="2" borderId="0" xfId="4" applyFont="1" applyBorder="1"/>
    <xf numFmtId="0" fontId="3" fillId="4" borderId="0" xfId="6" applyFont="1" applyBorder="1"/>
    <xf numFmtId="0" fontId="2" fillId="2" borderId="0" xfId="4" applyFont="1" applyBorder="1"/>
    <xf numFmtId="0" fontId="2" fillId="2" borderId="15" xfId="4" applyFont="1" applyBorder="1"/>
    <xf numFmtId="0" fontId="2" fillId="2" borderId="2" xfId="4" applyFont="1" applyBorder="1" applyAlignment="1">
      <alignment horizontal="center" vertical="center"/>
    </xf>
    <xf numFmtId="10" fontId="1" fillId="4" borderId="0" xfId="6" applyNumberFormat="1" applyBorder="1"/>
    <xf numFmtId="10" fontId="1" fillId="3" borderId="0" xfId="5" applyNumberFormat="1" applyBorder="1"/>
    <xf numFmtId="10" fontId="2" fillId="2" borderId="0" xfId="4" applyNumberFormat="1" applyFont="1" applyBorder="1"/>
    <xf numFmtId="0" fontId="2" fillId="2" borderId="10" xfId="4" applyFont="1" applyBorder="1" applyAlignment="1">
      <alignment horizontal="center" vertical="center"/>
    </xf>
    <xf numFmtId="0" fontId="2" fillId="0" borderId="0" xfId="4" applyFont="1" applyFill="1" applyBorder="1"/>
    <xf numFmtId="0" fontId="2" fillId="2" borderId="12" xfId="4" applyFont="1" applyBorder="1" applyAlignment="1">
      <alignment horizontal="center" vertical="center"/>
    </xf>
    <xf numFmtId="0" fontId="2" fillId="2" borderId="13" xfId="4" applyFont="1" applyBorder="1" applyAlignment="1">
      <alignment horizontal="center" vertical="center"/>
    </xf>
    <xf numFmtId="0" fontId="2" fillId="2" borderId="17" xfId="4" applyFont="1" applyBorder="1" applyAlignment="1">
      <alignment horizontal="center" vertical="center"/>
    </xf>
    <xf numFmtId="2" fontId="1" fillId="3" borderId="0" xfId="5" applyNumberFormat="1"/>
    <xf numFmtId="2" fontId="1" fillId="4" borderId="0" xfId="6" applyNumberFormat="1"/>
    <xf numFmtId="0" fontId="1" fillId="0" borderId="0" xfId="5" applyFill="1"/>
    <xf numFmtId="2" fontId="1" fillId="0" borderId="0" xfId="5" applyNumberFormat="1" applyFill="1"/>
    <xf numFmtId="0" fontId="2" fillId="2" borderId="4" xfId="4" applyFont="1" applyBorder="1" applyAlignment="1">
      <alignment horizontal="center" vertical="center"/>
    </xf>
    <xf numFmtId="0" fontId="2" fillId="2" borderId="8" xfId="4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2" fillId="2" borderId="2" xfId="4" applyFont="1" applyBorder="1" applyAlignment="1">
      <alignment horizontal="left" vertical="center"/>
    </xf>
    <xf numFmtId="0" fontId="2" fillId="2" borderId="5" xfId="4" applyFont="1" applyBorder="1" applyAlignment="1">
      <alignment horizontal="left" vertical="center"/>
    </xf>
    <xf numFmtId="0" fontId="2" fillId="2" borderId="0" xfId="4" applyFont="1" applyBorder="1" applyAlignment="1">
      <alignment horizontal="center" vertical="center"/>
    </xf>
    <xf numFmtId="0" fontId="2" fillId="2" borderId="3" xfId="4" applyFont="1" applyBorder="1" applyAlignment="1">
      <alignment horizontal="center" vertical="center"/>
    </xf>
    <xf numFmtId="0" fontId="2" fillId="2" borderId="0" xfId="4" applyFont="1" applyAlignment="1">
      <alignment horizontal="left" vertical="center"/>
    </xf>
    <xf numFmtId="0" fontId="2" fillId="2" borderId="0" xfId="4" applyFont="1" applyAlignment="1">
      <alignment horizontal="center" vertical="center"/>
    </xf>
    <xf numFmtId="0" fontId="2" fillId="2" borderId="3" xfId="4" applyFont="1" applyBorder="1" applyAlignment="1">
      <alignment horizontal="left" vertical="center" wrapText="1"/>
    </xf>
    <xf numFmtId="0" fontId="2" fillId="2" borderId="3" xfId="4" applyFont="1" applyBorder="1" applyAlignment="1">
      <alignment horizontal="left" vertical="center"/>
    </xf>
    <xf numFmtId="0" fontId="2" fillId="2" borderId="11" xfId="4" applyFont="1" applyBorder="1" applyAlignment="1">
      <alignment horizontal="center" vertical="center"/>
    </xf>
    <xf numFmtId="0" fontId="2" fillId="2" borderId="6" xfId="4" applyFont="1" applyBorder="1" applyAlignment="1">
      <alignment horizontal="center" vertical="center"/>
    </xf>
    <xf numFmtId="0" fontId="2" fillId="2" borderId="7" xfId="4" applyFont="1" applyBorder="1" applyAlignment="1">
      <alignment horizontal="center" vertical="center"/>
    </xf>
    <xf numFmtId="0" fontId="2" fillId="2" borderId="15" xfId="4" applyFont="1" applyBorder="1" applyAlignment="1">
      <alignment horizontal="center" vertical="center"/>
    </xf>
    <xf numFmtId="0" fontId="2" fillId="2" borderId="16" xfId="4" applyFont="1" applyBorder="1" applyAlignment="1">
      <alignment horizontal="center" vertical="center"/>
    </xf>
    <xf numFmtId="0" fontId="2" fillId="2" borderId="16" xfId="4" applyFont="1" applyBorder="1" applyAlignment="1">
      <alignment horizontal="left" vertical="center"/>
    </xf>
    <xf numFmtId="0" fontId="2" fillId="2" borderId="10" xfId="4" applyFont="1" applyBorder="1" applyAlignment="1">
      <alignment horizontal="center" vertical="center"/>
    </xf>
    <xf numFmtId="0" fontId="2" fillId="2" borderId="5" xfId="4" applyFont="1" applyBorder="1" applyAlignment="1">
      <alignment horizontal="center" vertical="center"/>
    </xf>
    <xf numFmtId="0" fontId="2" fillId="2" borderId="13" xfId="4" applyFont="1" applyBorder="1" applyAlignment="1">
      <alignment horizontal="center" vertical="center"/>
    </xf>
    <xf numFmtId="0" fontId="2" fillId="2" borderId="12" xfId="4" applyFont="1" applyBorder="1" applyAlignment="1">
      <alignment horizontal="center" vertical="center"/>
    </xf>
  </cellXfs>
  <cellStyles count="7">
    <cellStyle name="20% - Énfasis1 2" xfId="5" xr:uid="{2497B768-7F83-4396-AE40-B82F8B13691D}"/>
    <cellStyle name="40% - Énfasis1 2" xfId="6" xr:uid="{EF743221-EF4D-4A7E-B0A1-8F7E54506797}"/>
    <cellStyle name="Énfasis1 2" xfId="4" xr:uid="{A6DFACFC-D1F3-438F-86E3-62F562C311AB}"/>
    <cellStyle name="Normal" xfId="0" builtinId="0"/>
    <cellStyle name="Normal 2" xfId="3" xr:uid="{E3855D08-4B51-463A-8508-9F08FAF1D7CC}"/>
    <cellStyle name="Normal 2 3" xfId="2" xr:uid="{DB647642-B753-4A10-B974-4F6F31067A3D}"/>
    <cellStyle name="Porcentaje" xfId="1" builtinId="5"/>
  </cellStyles>
  <dxfs count="20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0" formatCode="General"/>
    </dxf>
    <dxf>
      <numFmt numFmtId="14" formatCode="0.00%"/>
    </dxf>
    <dxf>
      <numFmt numFmtId="0" formatCode="General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14" formatCode="0.00%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PDI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47D-4AC5-9576-9559579CC401}"/>
              </c:ext>
            </c:extLst>
          </c:dPt>
          <c:dLbls>
            <c:dLbl>
              <c:idx val="0"/>
              <c:layout>
                <c:manualLayout>
                  <c:x val="1.9444444444444445E-2"/>
                  <c:y val="-6.0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7D-4AC5-9576-9559579CC401}"/>
                </c:ext>
              </c:extLst>
            </c:dLbl>
            <c:dLbl>
              <c:idx val="1"/>
              <c:layout>
                <c:manualLayout>
                  <c:x val="4.4444444444444342E-2"/>
                  <c:y val="-8.333333333333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7D-4AC5-9576-9559579CC4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'2025_Datos Xerais'!$B$16:$C$16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'2025_Datos Xerais'!$B$19:$C$19</c:f>
              <c:numCache>
                <c:formatCode>General</c:formatCode>
                <c:ptCount val="2"/>
                <c:pt idx="0">
                  <c:v>928</c:v>
                </c:pt>
                <c:pt idx="1">
                  <c:v>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7D-4AC5-9576-9559579CC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90748144"/>
        <c:axId val="1790767344"/>
        <c:axId val="0"/>
      </c:bar3DChart>
      <c:catAx>
        <c:axId val="179074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90767344"/>
        <c:crosses val="autoZero"/>
        <c:auto val="1"/>
        <c:lblAlgn val="ctr"/>
        <c:lblOffset val="100"/>
        <c:noMultiLvlLbl val="0"/>
      </c:catAx>
      <c:valAx>
        <c:axId val="179076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9074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Nº quinquenios por categoría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'2025_PDI_Doutor'!$B$98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'2025_PDI_Doutor'!$A$99:$A$106</c:f>
              <c:strCache>
                <c:ptCount val="8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Emérito/a</c:v>
                </c:pt>
                <c:pt idx="5">
                  <c:v>Profesor/a permanente laboral</c:v>
                </c:pt>
                <c:pt idx="6">
                  <c:v>Profesor/a Titular de Escola Universitaria</c:v>
                </c:pt>
                <c:pt idx="7">
                  <c:v>Profesor/a Titular de Universidade</c:v>
                </c:pt>
              </c:strCache>
            </c:strRef>
          </c:cat>
          <c:val>
            <c:numRef>
              <c:f>'2025_PDI_Doutor'!$B$99:$B$106</c:f>
              <c:numCache>
                <c:formatCode>General</c:formatCode>
                <c:ptCount val="8"/>
                <c:pt idx="0">
                  <c:v>30</c:v>
                </c:pt>
                <c:pt idx="1">
                  <c:v>1020</c:v>
                </c:pt>
                <c:pt idx="2">
                  <c:v>14</c:v>
                </c:pt>
                <c:pt idx="3">
                  <c:v>230</c:v>
                </c:pt>
                <c:pt idx="4">
                  <c:v>29</c:v>
                </c:pt>
                <c:pt idx="5">
                  <c:v>46</c:v>
                </c:pt>
                <c:pt idx="6">
                  <c:v>63</c:v>
                </c:pt>
                <c:pt idx="7">
                  <c:v>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E-44F9-89EF-5DBE5E0A9198}"/>
            </c:ext>
          </c:extLst>
        </c:ser>
        <c:ser>
          <c:idx val="1"/>
          <c:order val="1"/>
          <c:tx>
            <c:strRef>
              <c:f>'2025_PDI_Doutor'!$C$98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'2025_PDI_Doutor'!$A$99:$A$106</c:f>
              <c:strCache>
                <c:ptCount val="8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Emérito/a</c:v>
                </c:pt>
                <c:pt idx="5">
                  <c:v>Profesor/a permanente laboral</c:v>
                </c:pt>
                <c:pt idx="6">
                  <c:v>Profesor/a Titular de Escola Universitaria</c:v>
                </c:pt>
                <c:pt idx="7">
                  <c:v>Profesor/a Titular de Universidade</c:v>
                </c:pt>
              </c:strCache>
            </c:strRef>
          </c:cat>
          <c:val>
            <c:numRef>
              <c:f>'2025_PDI_Doutor'!$C$99:$C$106</c:f>
              <c:numCache>
                <c:formatCode>General</c:formatCode>
                <c:ptCount val="8"/>
                <c:pt idx="0">
                  <c:v>23</c:v>
                </c:pt>
                <c:pt idx="1">
                  <c:v>508</c:v>
                </c:pt>
                <c:pt idx="2">
                  <c:v>23</c:v>
                </c:pt>
                <c:pt idx="3">
                  <c:v>255</c:v>
                </c:pt>
                <c:pt idx="5">
                  <c:v>35</c:v>
                </c:pt>
                <c:pt idx="6">
                  <c:v>32</c:v>
                </c:pt>
                <c:pt idx="7">
                  <c:v>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2E-44F9-89EF-5DBE5E0A9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439360"/>
        <c:axId val="1034427840"/>
        <c:axId val="0"/>
      </c:bar3DChart>
      <c:catAx>
        <c:axId val="103443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27840"/>
        <c:crosses val="autoZero"/>
        <c:auto val="1"/>
        <c:lblAlgn val="ctr"/>
        <c:lblOffset val="100"/>
        <c:noMultiLvlLbl val="0"/>
      </c:catAx>
      <c:valAx>
        <c:axId val="103442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3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Mulleres por categoría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'2025_Datos Xerais'!$A$33:$A$44</c:f>
              <c:strCache>
                <c:ptCount val="12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Asociado/a</c:v>
                </c:pt>
                <c:pt idx="4">
                  <c:v>Profesor/a Axudante Doutor/a</c:v>
                </c:pt>
                <c:pt idx="5">
                  <c:v>Profesor/a Contratado/a Doutor/a</c:v>
                </c:pt>
                <c:pt idx="6">
                  <c:v>Profesor/a Emérito/a</c:v>
                </c:pt>
                <c:pt idx="7">
                  <c:v>Profesor/a Interino/a de substitución</c:v>
                </c:pt>
                <c:pt idx="8">
                  <c:v>Profesor/a permanente laboral</c:v>
                </c:pt>
                <c:pt idx="9">
                  <c:v>Profesor/a Titular de Escola Universitaria</c:v>
                </c:pt>
                <c:pt idx="10">
                  <c:v>Profesor/a Titular de Universidade</c:v>
                </c:pt>
                <c:pt idx="11">
                  <c:v>Profesor/a visitante</c:v>
                </c:pt>
              </c:strCache>
            </c:strRef>
          </c:cat>
          <c:val>
            <c:numRef>
              <c:f>'2025_Datos Xerais'!$D$33:$D$44</c:f>
              <c:numCache>
                <c:formatCode>0.00%</c:formatCode>
                <c:ptCount val="12"/>
                <c:pt idx="0">
                  <c:v>0.4</c:v>
                </c:pt>
                <c:pt idx="1">
                  <c:v>0.33783783783783783</c:v>
                </c:pt>
                <c:pt idx="2">
                  <c:v>0.25</c:v>
                </c:pt>
                <c:pt idx="3">
                  <c:v>0.36996336996336998</c:v>
                </c:pt>
                <c:pt idx="4">
                  <c:v>0.54330708661417326</c:v>
                </c:pt>
                <c:pt idx="5">
                  <c:v>0.52800000000000002</c:v>
                </c:pt>
                <c:pt idx="6">
                  <c:v>0</c:v>
                </c:pt>
                <c:pt idx="7">
                  <c:v>0.52247191011235961</c:v>
                </c:pt>
                <c:pt idx="8">
                  <c:v>0.4264705882352941</c:v>
                </c:pt>
                <c:pt idx="9">
                  <c:v>0.35294117647058826</c:v>
                </c:pt>
                <c:pt idx="10">
                  <c:v>0.45420560747663552</c:v>
                </c:pt>
                <c:pt idx="1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6-468D-A3D9-3BAE467CAA9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87839760"/>
        <c:axId val="487837360"/>
      </c:lineChart>
      <c:catAx>
        <c:axId val="48783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87837360"/>
        <c:crosses val="autoZero"/>
        <c:auto val="1"/>
        <c:lblAlgn val="ctr"/>
        <c:lblOffset val="100"/>
        <c:noMultiLvlLbl val="0"/>
      </c:catAx>
      <c:valAx>
        <c:axId val="4878373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48783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PDI con vinculación permanente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'2025_Datos Xerais'!$B$66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'2025_Datos Xerais'!$A$67:$A$72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permanente laboral</c:v>
                </c:pt>
                <c:pt idx="4">
                  <c:v>Profesor/a Titular de Escola Universitaria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'2025_Datos Xerais'!$B$67:$B$72</c:f>
              <c:numCache>
                <c:formatCode>General</c:formatCode>
                <c:ptCount val="6"/>
                <c:pt idx="0">
                  <c:v>6</c:v>
                </c:pt>
                <c:pt idx="1">
                  <c:v>196</c:v>
                </c:pt>
                <c:pt idx="2">
                  <c:v>59</c:v>
                </c:pt>
                <c:pt idx="3">
                  <c:v>39</c:v>
                </c:pt>
                <c:pt idx="4">
                  <c:v>11</c:v>
                </c:pt>
                <c:pt idx="5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D-4F04-830F-929D42CB3A90}"/>
            </c:ext>
          </c:extLst>
        </c:ser>
        <c:ser>
          <c:idx val="1"/>
          <c:order val="1"/>
          <c:tx>
            <c:strRef>
              <c:f>'2025_Datos Xerais'!$C$66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'2025_Datos Xerais'!$A$67:$A$72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permanente laboral</c:v>
                </c:pt>
                <c:pt idx="4">
                  <c:v>Profesor/a Titular de Escola Universitaria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'2025_Datos Xerais'!$C$67:$C$72</c:f>
              <c:numCache>
                <c:formatCode>General</c:formatCode>
                <c:ptCount val="6"/>
                <c:pt idx="0">
                  <c:v>4</c:v>
                </c:pt>
                <c:pt idx="1">
                  <c:v>100</c:v>
                </c:pt>
                <c:pt idx="2">
                  <c:v>66</c:v>
                </c:pt>
                <c:pt idx="3">
                  <c:v>29</c:v>
                </c:pt>
                <c:pt idx="4">
                  <c:v>6</c:v>
                </c:pt>
                <c:pt idx="5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ED-4F04-830F-929D42CB3A9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69782896"/>
        <c:axId val="569806416"/>
      </c:barChart>
      <c:catAx>
        <c:axId val="569782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569806416"/>
        <c:crosses val="autoZero"/>
        <c:auto val="1"/>
        <c:lblAlgn val="ctr"/>
        <c:lblOffset val="100"/>
        <c:noMultiLvlLbl val="0"/>
      </c:catAx>
      <c:valAx>
        <c:axId val="56980641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56978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% mulleres por ámbito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[1]DINÁMICAS!$Z$6</c:f>
              <c:strCache>
                <c:ptCount val="1"/>
                <c:pt idx="0">
                  <c:v>Artes e Humanidades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5108593012275733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18-45BD-BAC8-C3C07A2FB313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[1]DINÁMICAS!$AB$6</c:f>
              <c:numCache>
                <c:formatCode>General</c:formatCode>
                <c:ptCount val="1"/>
                <c:pt idx="0">
                  <c:v>0.5527426160337553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18-45BD-BAC8-C3C07A2FB313}"/>
            </c:ext>
          </c:extLst>
        </c:ser>
        <c:ser>
          <c:idx val="1"/>
          <c:order val="1"/>
          <c:tx>
            <c:strRef>
              <c:f>[1]DINÁMICAS!$Z$7</c:f>
              <c:strCache>
                <c:ptCount val="1"/>
                <c:pt idx="0">
                  <c:v>Ciencias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108593012275663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18-45BD-BAC8-C3C07A2FB313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[1]DINÁMICAS!$AB$7</c:f>
              <c:numCache>
                <c:formatCode>General</c:formatCode>
                <c:ptCount val="1"/>
                <c:pt idx="0">
                  <c:v>0.40559440559440557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18-45BD-BAC8-C3C07A2FB313}"/>
            </c:ext>
          </c:extLst>
        </c:ser>
        <c:ser>
          <c:idx val="2"/>
          <c:order val="2"/>
          <c:tx>
            <c:strRef>
              <c:f>[1]DINÁMICAS!$Z$8</c:f>
              <c:strCache>
                <c:ptCount val="1"/>
                <c:pt idx="0">
                  <c:v>Ciencias da Saúde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108593012275663E-2"/>
                  <c:y val="-8.333333333333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18-45BD-BAC8-C3C07A2FB313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[1]DINÁMICAS!$AB$8</c:f>
              <c:numCache>
                <c:formatCode>General</c:formatCode>
                <c:ptCount val="1"/>
                <c:pt idx="0">
                  <c:v>0.60824742268041232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18-45BD-BAC8-C3C07A2FB313}"/>
            </c:ext>
          </c:extLst>
        </c:ser>
        <c:ser>
          <c:idx val="3"/>
          <c:order val="3"/>
          <c:tx>
            <c:strRef>
              <c:f>[1]DINÁMICAS!$Z$9</c:f>
              <c:strCache>
                <c:ptCount val="1"/>
                <c:pt idx="0">
                  <c:v>Ciencias Sociais e Xurídicas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133144475920673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18-45BD-BAC8-C3C07A2FB313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[1]DINÁMICAS!$AB$9</c:f>
              <c:numCache>
                <c:formatCode>General</c:formatCode>
                <c:ptCount val="1"/>
                <c:pt idx="0">
                  <c:v>0.51360544217687076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18-45BD-BAC8-C3C07A2FB313}"/>
            </c:ext>
          </c:extLst>
        </c:ser>
        <c:ser>
          <c:idx val="4"/>
          <c:order val="4"/>
          <c:tx>
            <c:strRef>
              <c:f>[1]DINÁMICAS!$Z$10</c:f>
              <c:strCache>
                <c:ptCount val="1"/>
                <c:pt idx="0">
                  <c:v>Enxeñaría e Arquitectura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3220018885741265E-2"/>
                  <c:y val="-8.7962962962963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18-45BD-BAC8-C3C07A2FB313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[1]DINÁMICAS!$AB$10</c:f>
              <c:numCache>
                <c:formatCode>General</c:formatCode>
                <c:ptCount val="1"/>
                <c:pt idx="0">
                  <c:v>0.24249422632794457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18-45BD-BAC8-C3C07A2FB3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69799696"/>
        <c:axId val="569808816"/>
        <c:axId val="0"/>
      </c:bar3DChart>
      <c:catAx>
        <c:axId val="569799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69808816"/>
        <c:crosses val="autoZero"/>
        <c:auto val="1"/>
        <c:lblAlgn val="ctr"/>
        <c:lblOffset val="100"/>
        <c:noMultiLvlLbl val="0"/>
      </c:catAx>
      <c:valAx>
        <c:axId val="56980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56979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PDI doutor/a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'2025_PDI_Doutor'!$E$10</c:f>
              <c:strCache>
                <c:ptCount val="1"/>
                <c:pt idx="0">
                  <c:v>Homes Doutores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'2025_PDI_Doutor'!$E$23</c:f>
              <c:numCache>
                <c:formatCode>General</c:formatCode>
                <c:ptCount val="1"/>
                <c:pt idx="0">
                  <c:v>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B-4B44-B7B2-DF187987F4CD}"/>
            </c:ext>
          </c:extLst>
        </c:ser>
        <c:ser>
          <c:idx val="1"/>
          <c:order val="1"/>
          <c:tx>
            <c:strRef>
              <c:f>'2025_PDI_Doutor'!$F$10</c:f>
              <c:strCache>
                <c:ptCount val="1"/>
                <c:pt idx="0">
                  <c:v>Mulleres Doutoras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'2025_PDI_Doutor'!$F$23</c:f>
              <c:numCache>
                <c:formatCode>General</c:formatCode>
                <c:ptCount val="1"/>
                <c:pt idx="0">
                  <c:v>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9B-4B44-B7B2-DF187987F4C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4429280"/>
        <c:axId val="1034447520"/>
      </c:barChart>
      <c:catAx>
        <c:axId val="10344292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34447520"/>
        <c:crosses val="autoZero"/>
        <c:auto val="1"/>
        <c:lblAlgn val="ctr"/>
        <c:lblOffset val="100"/>
        <c:noMultiLvlLbl val="0"/>
      </c:catAx>
      <c:valAx>
        <c:axId val="103444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442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2025_Doutores/as</a:t>
            </a:r>
            <a:r>
              <a:rPr lang="es-ES" baseline="0"/>
              <a:t> pola UVigo e fóra da UVigo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'2025_PDI_Doutor'!$D$27:$D$28</c:f>
              <c:strCache>
                <c:ptCount val="2"/>
                <c:pt idx="0">
                  <c:v>Doutores/as pola Uvigo</c:v>
                </c:pt>
                <c:pt idx="1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'2025_PDI_Doutor'!$A$29:$A$40</c:f>
              <c:strCache>
                <c:ptCount val="12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Asociado/a</c:v>
                </c:pt>
                <c:pt idx="4">
                  <c:v>Profesor/a Axudante Doutor/a</c:v>
                </c:pt>
                <c:pt idx="5">
                  <c:v>Profesor/a Contratado/a Doutor/a</c:v>
                </c:pt>
                <c:pt idx="6">
                  <c:v>Profesor/a Emérito/a</c:v>
                </c:pt>
                <c:pt idx="7">
                  <c:v>Profesor/a Interino/a de substitución</c:v>
                </c:pt>
                <c:pt idx="8">
                  <c:v>Profesor/a permanente laboral</c:v>
                </c:pt>
                <c:pt idx="9">
                  <c:v>Profesor/a Titular de Escola Universitaria</c:v>
                </c:pt>
                <c:pt idx="10">
                  <c:v>Profesor/a Titular de Universidade</c:v>
                </c:pt>
                <c:pt idx="11">
                  <c:v>Profesor/a visitante</c:v>
                </c:pt>
              </c:strCache>
            </c:strRef>
          </c:cat>
          <c:val>
            <c:numRef>
              <c:f>'2025_PDI_Doutor'!$D$29:$D$40</c:f>
              <c:numCache>
                <c:formatCode>General</c:formatCode>
                <c:ptCount val="12"/>
                <c:pt idx="0">
                  <c:v>2</c:v>
                </c:pt>
                <c:pt idx="1">
                  <c:v>115</c:v>
                </c:pt>
                <c:pt idx="2">
                  <c:v>0</c:v>
                </c:pt>
                <c:pt idx="3">
                  <c:v>30</c:v>
                </c:pt>
                <c:pt idx="4">
                  <c:v>94</c:v>
                </c:pt>
                <c:pt idx="5">
                  <c:v>86</c:v>
                </c:pt>
                <c:pt idx="6">
                  <c:v>0</c:v>
                </c:pt>
                <c:pt idx="7">
                  <c:v>13</c:v>
                </c:pt>
                <c:pt idx="8">
                  <c:v>40</c:v>
                </c:pt>
                <c:pt idx="9">
                  <c:v>3</c:v>
                </c:pt>
                <c:pt idx="10">
                  <c:v>306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4-4C56-BA54-A87A8D85E103}"/>
            </c:ext>
          </c:extLst>
        </c:ser>
        <c:ser>
          <c:idx val="6"/>
          <c:order val="6"/>
          <c:tx>
            <c:strRef>
              <c:f>'2025_PDI_Doutor'!$H$27:$H$28</c:f>
              <c:strCache>
                <c:ptCount val="2"/>
                <c:pt idx="0">
                  <c:v>Doutores/as fóra da Uvigo</c:v>
                </c:pt>
                <c:pt idx="1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'2025_PDI_Doutor'!$A$29:$A$40</c:f>
              <c:strCache>
                <c:ptCount val="12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Asociado/a</c:v>
                </c:pt>
                <c:pt idx="4">
                  <c:v>Profesor/a Axudante Doutor/a</c:v>
                </c:pt>
                <c:pt idx="5">
                  <c:v>Profesor/a Contratado/a Doutor/a</c:v>
                </c:pt>
                <c:pt idx="6">
                  <c:v>Profesor/a Emérito/a</c:v>
                </c:pt>
                <c:pt idx="7">
                  <c:v>Profesor/a Interino/a de substitución</c:v>
                </c:pt>
                <c:pt idx="8">
                  <c:v>Profesor/a permanente laboral</c:v>
                </c:pt>
                <c:pt idx="9">
                  <c:v>Profesor/a Titular de Escola Universitaria</c:v>
                </c:pt>
                <c:pt idx="10">
                  <c:v>Profesor/a Titular de Universidade</c:v>
                </c:pt>
                <c:pt idx="11">
                  <c:v>Profesor/a visitante</c:v>
                </c:pt>
              </c:strCache>
            </c:strRef>
          </c:cat>
          <c:val>
            <c:numRef>
              <c:f>'2025_PDI_Doutor'!$H$29:$H$40</c:f>
              <c:numCache>
                <c:formatCode>General</c:formatCode>
                <c:ptCount val="12"/>
                <c:pt idx="0">
                  <c:v>8</c:v>
                </c:pt>
                <c:pt idx="1">
                  <c:v>181</c:v>
                </c:pt>
                <c:pt idx="2">
                  <c:v>2</c:v>
                </c:pt>
                <c:pt idx="3">
                  <c:v>19</c:v>
                </c:pt>
                <c:pt idx="4">
                  <c:v>30</c:v>
                </c:pt>
                <c:pt idx="5">
                  <c:v>39</c:v>
                </c:pt>
                <c:pt idx="6">
                  <c:v>6</c:v>
                </c:pt>
                <c:pt idx="7">
                  <c:v>16</c:v>
                </c:pt>
                <c:pt idx="8">
                  <c:v>28</c:v>
                </c:pt>
                <c:pt idx="9">
                  <c:v>229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4-4C56-BA54-A87A8D85E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96827087"/>
        <c:axId val="89682756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'2025_PDI_Doutor'!$B$27:$B$28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'2025_PDI_Doutor'!$A$29:$A$40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'2025_PDI_Doutor'!$B$29:$B$40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</c:v>
                      </c:pt>
                      <c:pt idx="1">
                        <c:v>82</c:v>
                      </c:pt>
                      <c:pt idx="2">
                        <c:v>0</c:v>
                      </c:pt>
                      <c:pt idx="3">
                        <c:v>23</c:v>
                      </c:pt>
                      <c:pt idx="4">
                        <c:v>40</c:v>
                      </c:pt>
                      <c:pt idx="5">
                        <c:v>39</c:v>
                      </c:pt>
                      <c:pt idx="6">
                        <c:v>0</c:v>
                      </c:pt>
                      <c:pt idx="7">
                        <c:v>6</c:v>
                      </c:pt>
                      <c:pt idx="8">
                        <c:v>23</c:v>
                      </c:pt>
                      <c:pt idx="9">
                        <c:v>2</c:v>
                      </c:pt>
                      <c:pt idx="10">
                        <c:v>175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DB4-4C56-BA54-A87A8D85E10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'2025_PDI_Doutor'!$C$27:$C$28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'2025_PDI_Doutor'!$A$29:$A$40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'2025_PDI_Doutor'!$C$29:$C$40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33</c:v>
                      </c:pt>
                      <c:pt idx="2">
                        <c:v>0</c:v>
                      </c:pt>
                      <c:pt idx="3">
                        <c:v>7</c:v>
                      </c:pt>
                      <c:pt idx="4">
                        <c:v>54</c:v>
                      </c:pt>
                      <c:pt idx="5">
                        <c:v>47</c:v>
                      </c:pt>
                      <c:pt idx="6">
                        <c:v>0</c:v>
                      </c:pt>
                      <c:pt idx="7">
                        <c:v>7</c:v>
                      </c:pt>
                      <c:pt idx="8">
                        <c:v>17</c:v>
                      </c:pt>
                      <c:pt idx="9">
                        <c:v>1</c:v>
                      </c:pt>
                      <c:pt idx="10">
                        <c:v>131</c:v>
                      </c:pt>
                      <c:pt idx="11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DB4-4C56-BA54-A87A8D85E10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'2025_PDI_Doutor'!$E$27:$E$28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 por categoría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'2025_PDI_Doutor'!$A$29:$A$40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'2025_PDI_Doutor'!$E$29:$E$40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0</c:v>
                      </c:pt>
                      <c:pt idx="1">
                        <c:v>0.28695652173913044</c:v>
                      </c:pt>
                      <c:pt idx="2">
                        <c:v>0</c:v>
                      </c:pt>
                      <c:pt idx="3">
                        <c:v>0.23333333333333334</c:v>
                      </c:pt>
                      <c:pt idx="4">
                        <c:v>0.57446808510638303</c:v>
                      </c:pt>
                      <c:pt idx="5">
                        <c:v>0.54651162790697672</c:v>
                      </c:pt>
                      <c:pt idx="6">
                        <c:v>0</c:v>
                      </c:pt>
                      <c:pt idx="7">
                        <c:v>0.53846153846153844</c:v>
                      </c:pt>
                      <c:pt idx="8">
                        <c:v>0.42499999999999999</c:v>
                      </c:pt>
                      <c:pt idx="9">
                        <c:v>0.33333333333333331</c:v>
                      </c:pt>
                      <c:pt idx="10">
                        <c:v>0.42810457516339867</c:v>
                      </c:pt>
                      <c:pt idx="11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DB4-4C56-BA54-A87A8D85E10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'2025_PDI_Doutor'!$F$27:$F$28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'2025_PDI_Doutor'!$A$29:$A$40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'2025_PDI_Doutor'!$F$29:$F$40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114</c:v>
                      </c:pt>
                      <c:pt idx="2">
                        <c:v>1</c:v>
                      </c:pt>
                      <c:pt idx="3">
                        <c:v>15</c:v>
                      </c:pt>
                      <c:pt idx="4">
                        <c:v>17</c:v>
                      </c:pt>
                      <c:pt idx="5">
                        <c:v>20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16</c:v>
                      </c:pt>
                      <c:pt idx="9">
                        <c:v>117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DB4-4C56-BA54-A87A8D85E10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'2025_PDI_Doutor'!$G$27:$G$28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'2025_PDI_Doutor'!$A$29:$A$40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'2025_PDI_Doutor'!$G$29:$G$40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67</c:v>
                      </c:pt>
                      <c:pt idx="2">
                        <c:v>1</c:v>
                      </c:pt>
                      <c:pt idx="3">
                        <c:v>4</c:v>
                      </c:pt>
                      <c:pt idx="4">
                        <c:v>13</c:v>
                      </c:pt>
                      <c:pt idx="5">
                        <c:v>19</c:v>
                      </c:pt>
                      <c:pt idx="7">
                        <c:v>9</c:v>
                      </c:pt>
                      <c:pt idx="8">
                        <c:v>12</c:v>
                      </c:pt>
                      <c:pt idx="9">
                        <c:v>112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DB4-4C56-BA54-A87A8D85E103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'2025_PDI_Doutor'!$I$27:$I$28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% Mulleres por categoría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'2025_PDI_Doutor'!$A$29:$A$40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'2025_PDI_Doutor'!$I$29:$I$40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0.5</c:v>
                      </c:pt>
                      <c:pt idx="1">
                        <c:v>0.37016574585635359</c:v>
                      </c:pt>
                      <c:pt idx="2">
                        <c:v>0.5</c:v>
                      </c:pt>
                      <c:pt idx="3">
                        <c:v>0.21052631578947367</c:v>
                      </c:pt>
                      <c:pt idx="4">
                        <c:v>0.43333333333333335</c:v>
                      </c:pt>
                      <c:pt idx="5">
                        <c:v>0.48717948717948717</c:v>
                      </c:pt>
                      <c:pt idx="6">
                        <c:v>0</c:v>
                      </c:pt>
                      <c:pt idx="7">
                        <c:v>0.5625</c:v>
                      </c:pt>
                      <c:pt idx="8">
                        <c:v>0.42857142857142855</c:v>
                      </c:pt>
                      <c:pt idx="9">
                        <c:v>0.48908296943231439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DB4-4C56-BA54-A87A8D85E103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'2025_PDI_Doutor'!$J$27:$J$28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Total doutores/as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'2025_PDI_Doutor'!$A$29:$A$40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'2025_PDI_Doutor'!$J$29:$J$40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</c:v>
                      </c:pt>
                      <c:pt idx="1">
                        <c:v>296</c:v>
                      </c:pt>
                      <c:pt idx="2">
                        <c:v>2</c:v>
                      </c:pt>
                      <c:pt idx="3">
                        <c:v>49</c:v>
                      </c:pt>
                      <c:pt idx="4">
                        <c:v>124</c:v>
                      </c:pt>
                      <c:pt idx="5">
                        <c:v>125</c:v>
                      </c:pt>
                      <c:pt idx="6">
                        <c:v>6</c:v>
                      </c:pt>
                      <c:pt idx="7">
                        <c:v>29</c:v>
                      </c:pt>
                      <c:pt idx="8">
                        <c:v>68</c:v>
                      </c:pt>
                      <c:pt idx="9">
                        <c:v>232</c:v>
                      </c:pt>
                      <c:pt idx="10">
                        <c:v>306</c:v>
                      </c:pt>
                      <c:pt idx="11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DB4-4C56-BA54-A87A8D85E103}"/>
                  </c:ext>
                </c:extLst>
              </c15:ser>
            </c15:filteredBarSeries>
          </c:ext>
        </c:extLst>
      </c:barChart>
      <c:catAx>
        <c:axId val="896827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896827567"/>
        <c:crosses val="autoZero"/>
        <c:auto val="1"/>
        <c:lblAlgn val="ctr"/>
        <c:lblOffset val="100"/>
        <c:noMultiLvlLbl val="0"/>
      </c:catAx>
      <c:valAx>
        <c:axId val="896827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896827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% doutores</a:t>
            </a:r>
            <a:r>
              <a:rPr lang="es-ES" sz="1400" baseline="0"/>
              <a:t>/as UVigo contratados nos 5 anos seguintes á defensa da tese</a:t>
            </a:r>
            <a:endParaRPr lang="es-E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6"/>
          <c:order val="6"/>
          <c:tx>
            <c:strRef>
              <c:f>'2025_PDI_Doutor'!$H$46:$H$47</c:f>
              <c:strCache>
                <c:ptCount val="2"/>
                <c:pt idx="0">
                  <c:v>Doutores/as contratados/as antes de 5 anos dende a defensa da tese na Uvigo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9D9-440B-A16D-1A8BC63206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9D9-440B-A16D-1A8BC63206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9D9-440B-A16D-1A8BC632060E}"/>
              </c:ext>
            </c:extLst>
          </c:dPt>
          <c:dPt>
            <c:idx val="3"/>
            <c:bubble3D val="0"/>
            <c:explosion val="31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9D9-440B-A16D-1A8BC63206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9D9-440B-A16D-1A8BC632060E}"/>
              </c:ext>
            </c:extLst>
          </c:dPt>
          <c:dPt>
            <c:idx val="5"/>
            <c:bubble3D val="0"/>
            <c:explosion val="22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9D9-440B-A16D-1A8BC632060E}"/>
              </c:ext>
            </c:extLst>
          </c:dPt>
          <c:dPt>
            <c:idx val="6"/>
            <c:bubble3D val="0"/>
            <c:explosion val="9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9D9-440B-A16D-1A8BC632060E}"/>
              </c:ext>
            </c:extLst>
          </c:dPt>
          <c:dPt>
            <c:idx val="7"/>
            <c:bubble3D val="0"/>
            <c:explosion val="1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9D9-440B-A16D-1A8BC632060E}"/>
              </c:ext>
            </c:extLst>
          </c:dPt>
          <c:dPt>
            <c:idx val="8"/>
            <c:bubble3D val="0"/>
            <c:explosion val="19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9D9-440B-A16D-1A8BC632060E}"/>
              </c:ext>
            </c:extLst>
          </c:dPt>
          <c:dLbls>
            <c:dLbl>
              <c:idx val="6"/>
              <c:layout>
                <c:manualLayout>
                  <c:x val="-2.2456140350877191E-2"/>
                  <c:y val="-1.5135704064023769E-1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9D9-440B-A16D-1A8BC632060E}"/>
                </c:ext>
              </c:extLst>
            </c:dLbl>
            <c:dLbl>
              <c:idx val="7"/>
              <c:layout>
                <c:manualLayout>
                  <c:x val="-1.6842105263157946E-2"/>
                  <c:y val="9.2592592592592587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9D9-440B-A16D-1A8BC632060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'2025_PDI_Doutor'!$A$48:$A$56</c:f>
              <c:strCache>
                <c:ptCount val="9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Asociado/a</c:v>
                </c:pt>
                <c:pt idx="3">
                  <c:v>Profesor/a Axudante Doutor/a</c:v>
                </c:pt>
                <c:pt idx="4">
                  <c:v>Profesor/a Contratado/a Doutor/a</c:v>
                </c:pt>
                <c:pt idx="5">
                  <c:v>Profesor/a Interino/a de substitución</c:v>
                </c:pt>
                <c:pt idx="6">
                  <c:v>Profesor/a permanente laboral</c:v>
                </c:pt>
                <c:pt idx="7">
                  <c:v>Profesor/a Titular de Escola Universitaria</c:v>
                </c:pt>
                <c:pt idx="8">
                  <c:v>Profesor/a Titular de Universidade</c:v>
                </c:pt>
              </c:strCache>
            </c:strRef>
          </c:cat>
          <c:val>
            <c:numRef>
              <c:f>'2025_PDI_Doutor'!$H$48:$H$56</c:f>
              <c:numCache>
                <c:formatCode>General</c:formatCode>
                <c:ptCount val="9"/>
                <c:pt idx="0">
                  <c:v>2</c:v>
                </c:pt>
                <c:pt idx="1">
                  <c:v>114</c:v>
                </c:pt>
                <c:pt idx="2">
                  <c:v>27</c:v>
                </c:pt>
                <c:pt idx="3">
                  <c:v>87</c:v>
                </c:pt>
                <c:pt idx="4">
                  <c:v>81</c:v>
                </c:pt>
                <c:pt idx="5">
                  <c:v>11</c:v>
                </c:pt>
                <c:pt idx="6">
                  <c:v>38</c:v>
                </c:pt>
                <c:pt idx="7">
                  <c:v>3</c:v>
                </c:pt>
                <c:pt idx="8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9D9-440B-A16D-1A8BC632060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'2025_PDI_Doutor'!$B$46:$B$47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9D9-440B-A16D-1A8BC63206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9D9-440B-A16D-1A8BC63206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9D9-440B-A16D-1A8BC63206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9D9-440B-A16D-1A8BC63206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9D9-440B-A16D-1A8BC63206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E-69D9-440B-A16D-1A8BC63206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0-69D9-440B-A16D-1A8BC63206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2-69D9-440B-A16D-1A8BC632060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4-69D9-440B-A16D-1A8BC63206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'2025_PDI_Doutor'!$A$48:$A$56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'2025_PDI_Doutor'!$B$48:$B$56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82</c:v>
                      </c:pt>
                      <c:pt idx="2">
                        <c:v>23</c:v>
                      </c:pt>
                      <c:pt idx="3">
                        <c:v>40</c:v>
                      </c:pt>
                      <c:pt idx="4">
                        <c:v>39</c:v>
                      </c:pt>
                      <c:pt idx="5">
                        <c:v>6</c:v>
                      </c:pt>
                      <c:pt idx="6">
                        <c:v>23</c:v>
                      </c:pt>
                      <c:pt idx="7">
                        <c:v>2</c:v>
                      </c:pt>
                      <c:pt idx="8">
                        <c:v>175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5-69D9-440B-A16D-1A8BC632060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'2025_PDI_Doutor'!$C$46:$C$47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9D9-440B-A16D-1A8BC63206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9D9-440B-A16D-1A8BC63206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69D9-440B-A16D-1A8BC63206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69D9-440B-A16D-1A8BC63206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69D9-440B-A16D-1A8BC63206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69D9-440B-A16D-1A8BC63206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69D9-440B-A16D-1A8BC63206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69D9-440B-A16D-1A8BC632060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69D9-440B-A16D-1A8BC63206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'2025_PDI_Doutor'!$C$48:$C$56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1">
                        <c:v>33</c:v>
                      </c:pt>
                      <c:pt idx="2">
                        <c:v>7</c:v>
                      </c:pt>
                      <c:pt idx="3">
                        <c:v>54</c:v>
                      </c:pt>
                      <c:pt idx="4">
                        <c:v>47</c:v>
                      </c:pt>
                      <c:pt idx="5">
                        <c:v>7</c:v>
                      </c:pt>
                      <c:pt idx="6">
                        <c:v>17</c:v>
                      </c:pt>
                      <c:pt idx="7">
                        <c:v>1</c:v>
                      </c:pt>
                      <c:pt idx="8">
                        <c:v>131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8-69D9-440B-A16D-1A8BC632060E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'2025_PDI_Doutor'!$D$46:$D$47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A-69D9-440B-A16D-1A8BC63206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C-69D9-440B-A16D-1A8BC63206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E-69D9-440B-A16D-1A8BC63206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69D9-440B-A16D-1A8BC63206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2-69D9-440B-A16D-1A8BC63206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4-69D9-440B-A16D-1A8BC63206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69D9-440B-A16D-1A8BC63206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8-69D9-440B-A16D-1A8BC632060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A-69D9-440B-A16D-1A8BC63206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'2025_PDI_Doutor'!$D$48:$D$56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115</c:v>
                      </c:pt>
                      <c:pt idx="2">
                        <c:v>30</c:v>
                      </c:pt>
                      <c:pt idx="3">
                        <c:v>94</c:v>
                      </c:pt>
                      <c:pt idx="4">
                        <c:v>86</c:v>
                      </c:pt>
                      <c:pt idx="5">
                        <c:v>13</c:v>
                      </c:pt>
                      <c:pt idx="6">
                        <c:v>40</c:v>
                      </c:pt>
                      <c:pt idx="7">
                        <c:v>3</c:v>
                      </c:pt>
                      <c:pt idx="8">
                        <c:v>306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B-69D9-440B-A16D-1A8BC632060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'2025_PDI_Doutor'!$E$46:$E$47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 por categoría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69D9-440B-A16D-1A8BC63206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69D9-440B-A16D-1A8BC63206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69D9-440B-A16D-1A8BC63206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69D9-440B-A16D-1A8BC63206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69D9-440B-A16D-1A8BC63206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69D9-440B-A16D-1A8BC63206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69D9-440B-A16D-1A8BC63206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9D9-440B-A16D-1A8BC632060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9D9-440B-A16D-1A8BC63206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'2025_PDI_Doutor'!$E$48:$E$56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</c:v>
                      </c:pt>
                      <c:pt idx="1">
                        <c:v>0.28695652173913044</c:v>
                      </c:pt>
                      <c:pt idx="2">
                        <c:v>0.23333333333333334</c:v>
                      </c:pt>
                      <c:pt idx="3">
                        <c:v>0.57446808510638303</c:v>
                      </c:pt>
                      <c:pt idx="4">
                        <c:v>0.54651162790697672</c:v>
                      </c:pt>
                      <c:pt idx="5">
                        <c:v>0.53846153846153844</c:v>
                      </c:pt>
                      <c:pt idx="6">
                        <c:v>0.42499999999999999</c:v>
                      </c:pt>
                      <c:pt idx="7">
                        <c:v>0.33333333333333331</c:v>
                      </c:pt>
                      <c:pt idx="8">
                        <c:v>0.42810457516339867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E-69D9-440B-A16D-1A8BC632060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'2025_PDI_Doutor'!$F$46:$F$47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Homes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69D9-440B-A16D-1A8BC63206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2-69D9-440B-A16D-1A8BC63206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69D9-440B-A16D-1A8BC63206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69D9-440B-A16D-1A8BC63206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69D9-440B-A16D-1A8BC63206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A-69D9-440B-A16D-1A8BC63206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69D9-440B-A16D-1A8BC63206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69D9-440B-A16D-1A8BC632060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69D9-440B-A16D-1A8BC63206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'2025_PDI_Doutor'!$F$48:$F$56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82</c:v>
                      </c:pt>
                      <c:pt idx="2">
                        <c:v>20</c:v>
                      </c:pt>
                      <c:pt idx="3">
                        <c:v>36</c:v>
                      </c:pt>
                      <c:pt idx="4">
                        <c:v>38</c:v>
                      </c:pt>
                      <c:pt idx="5">
                        <c:v>5</c:v>
                      </c:pt>
                      <c:pt idx="6">
                        <c:v>22</c:v>
                      </c:pt>
                      <c:pt idx="7">
                        <c:v>2</c:v>
                      </c:pt>
                      <c:pt idx="8">
                        <c:v>172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1-69D9-440B-A16D-1A8BC632060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'2025_PDI_Doutor'!$G$46:$G$47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Mulleres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69D9-440B-A16D-1A8BC63206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5-69D9-440B-A16D-1A8BC63206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7-69D9-440B-A16D-1A8BC63206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9-69D9-440B-A16D-1A8BC63206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B-69D9-440B-A16D-1A8BC63206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69D9-440B-A16D-1A8BC63206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69D9-440B-A16D-1A8BC63206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1-69D9-440B-A16D-1A8BC632060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69D9-440B-A16D-1A8BC63206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'2025_PDI_Doutor'!$G$48:$G$56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1">
                        <c:v>32</c:v>
                      </c:pt>
                      <c:pt idx="2">
                        <c:v>7</c:v>
                      </c:pt>
                      <c:pt idx="3">
                        <c:v>51</c:v>
                      </c:pt>
                      <c:pt idx="4">
                        <c:v>43</c:v>
                      </c:pt>
                      <c:pt idx="5">
                        <c:v>6</c:v>
                      </c:pt>
                      <c:pt idx="6">
                        <c:v>16</c:v>
                      </c:pt>
                      <c:pt idx="7">
                        <c:v>1</c:v>
                      </c:pt>
                      <c:pt idx="8">
                        <c:v>123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84-69D9-440B-A16D-1A8BC632060E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'2025_PDI_Doutor'!$I$46:$I$47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% Mulleres por categoría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6-69D9-440B-A16D-1A8BC63206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8-69D9-440B-A16D-1A8BC63206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A-69D9-440B-A16D-1A8BC63206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C-69D9-440B-A16D-1A8BC63206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E-69D9-440B-A16D-1A8BC63206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0-69D9-440B-A16D-1A8BC63206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2-69D9-440B-A16D-1A8BC63206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4-69D9-440B-A16D-1A8BC632060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6-69D9-440B-A16D-1A8BC63206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'2025_PDI_Doutor'!$I$48:$I$56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</c:v>
                      </c:pt>
                      <c:pt idx="1">
                        <c:v>0.2807017543859649</c:v>
                      </c:pt>
                      <c:pt idx="2">
                        <c:v>0.25925925925925924</c:v>
                      </c:pt>
                      <c:pt idx="3">
                        <c:v>0.58620689655172409</c:v>
                      </c:pt>
                      <c:pt idx="4">
                        <c:v>0.53086419753086422</c:v>
                      </c:pt>
                      <c:pt idx="5">
                        <c:v>0.54545454545454541</c:v>
                      </c:pt>
                      <c:pt idx="6">
                        <c:v>0.42105263157894735</c:v>
                      </c:pt>
                      <c:pt idx="7">
                        <c:v>0</c:v>
                      </c:pt>
                      <c:pt idx="8">
                        <c:v>0.41694915254237286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97-69D9-440B-A16D-1A8BC632060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PDI con sexenios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'2025_PDI_Doutor'!$B$60:$B$61</c:f>
              <c:strCache>
                <c:ptCount val="2"/>
                <c:pt idx="0">
                  <c:v>Homes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'2025_PDI_Doutor'!$A$62:$A$67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permanente laboral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'2025_PDI_Doutor'!$B$62:$B$67</c:f>
              <c:numCache>
                <c:formatCode>General</c:formatCode>
                <c:ptCount val="6"/>
                <c:pt idx="0">
                  <c:v>11</c:v>
                </c:pt>
                <c:pt idx="1">
                  <c:v>841</c:v>
                </c:pt>
                <c:pt idx="2">
                  <c:v>9</c:v>
                </c:pt>
                <c:pt idx="3">
                  <c:v>67</c:v>
                </c:pt>
                <c:pt idx="4">
                  <c:v>37</c:v>
                </c:pt>
                <c:pt idx="5">
                  <c:v>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E-44F9-A40F-CD07936CDB8D}"/>
            </c:ext>
          </c:extLst>
        </c:ser>
        <c:ser>
          <c:idx val="2"/>
          <c:order val="2"/>
          <c:tx>
            <c:strRef>
              <c:f>'2025_PDI_Doutor'!$D$60:$D$61</c:f>
              <c:strCache>
                <c:ptCount val="2"/>
                <c:pt idx="0">
                  <c:v>Mulleres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'2025_PDI_Doutor'!$A$62:$A$67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permanente laboral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'2025_PDI_Doutor'!$D$62:$D$67</c:f>
              <c:numCache>
                <c:formatCode>General</c:formatCode>
                <c:ptCount val="6"/>
                <c:pt idx="0">
                  <c:v>8</c:v>
                </c:pt>
                <c:pt idx="1">
                  <c:v>399</c:v>
                </c:pt>
                <c:pt idx="2">
                  <c:v>16</c:v>
                </c:pt>
                <c:pt idx="3">
                  <c:v>81</c:v>
                </c:pt>
                <c:pt idx="4">
                  <c:v>22</c:v>
                </c:pt>
                <c:pt idx="5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E-44F9-A40F-CD07936CD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4424960"/>
        <c:axId val="103443120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'2025_PDI_Doutor'!$C$60:$C$61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'2025_PDI_Doutor'!$A$62:$A$67</c15:sqref>
                        </c15:formulaRef>
                      </c:ext>
                    </c:extLst>
                    <c:strCache>
                      <c:ptCount val="6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permanente laboral</c:v>
                      </c:pt>
                      <c:pt idx="5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'2025_PDI_Doutor'!$C$62:$C$67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29</c:v>
                      </c:pt>
                      <c:pt idx="1">
                        <c:v>827</c:v>
                      </c:pt>
                      <c:pt idx="2">
                        <c:v>40</c:v>
                      </c:pt>
                      <c:pt idx="3">
                        <c:v>168</c:v>
                      </c:pt>
                      <c:pt idx="4">
                        <c:v>44</c:v>
                      </c:pt>
                      <c:pt idx="5">
                        <c:v>970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138E-44F9-A40F-CD07936CDB8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'2025_PDI_Doutor'!$E$60:$E$61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'2025_PDI_Doutor'!$A$62:$A$67</c15:sqref>
                        </c15:formulaRef>
                      </c:ext>
                    </c:extLst>
                    <c:strCache>
                      <c:ptCount val="6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permanente laboral</c:v>
                      </c:pt>
                      <c:pt idx="5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'2025_PDI_Doutor'!$E$62:$E$67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18</c:v>
                      </c:pt>
                      <c:pt idx="1">
                        <c:v>417</c:v>
                      </c:pt>
                      <c:pt idx="2">
                        <c:v>55</c:v>
                      </c:pt>
                      <c:pt idx="3">
                        <c:v>179</c:v>
                      </c:pt>
                      <c:pt idx="4">
                        <c:v>26</c:v>
                      </c:pt>
                      <c:pt idx="5">
                        <c:v>821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38E-44F9-A40F-CD07936CDB8D}"/>
                  </c:ext>
                </c:extLst>
              </c15:ser>
            </c15:filteredLineSeries>
          </c:ext>
        </c:extLst>
      </c:lineChart>
      <c:catAx>
        <c:axId val="103442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31200"/>
        <c:crosses val="autoZero"/>
        <c:auto val="1"/>
        <c:lblAlgn val="ctr"/>
        <c:lblOffset val="100"/>
        <c:noMultiLvlLbl val="0"/>
      </c:catAx>
      <c:valAx>
        <c:axId val="103443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2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Sexenios e sexenios posibles por 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4"/>
          <c:tx>
            <c:strRef>
              <c:f>'2025_PDI_Doutor'!$F$83</c:f>
              <c:strCache>
                <c:ptCount val="1"/>
                <c:pt idx="0">
                  <c:v>Total sexenios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'2025_PDI_Doutor'!$A$84:$A$89</c15:sqref>
                  </c15:fullRef>
                </c:ext>
              </c:extLst>
              <c:f>'2025_PDI_Doutor'!$A$85:$A$89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'2025_PDI_Doutor'!$F$84:$F$89</c15:sqref>
                  </c15:fullRef>
                </c:ext>
              </c:extLst>
              <c:f>'2025_PDI_Doutor'!$F$85:$F$89</c:f>
              <c:numCache>
                <c:formatCode>General</c:formatCode>
                <c:ptCount val="5"/>
                <c:pt idx="0">
                  <c:v>346</c:v>
                </c:pt>
                <c:pt idx="1">
                  <c:v>859</c:v>
                </c:pt>
                <c:pt idx="2">
                  <c:v>129</c:v>
                </c:pt>
                <c:pt idx="3">
                  <c:v>564</c:v>
                </c:pt>
                <c:pt idx="4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9-486E-9724-F682DC5DAC6B}"/>
            </c:ext>
          </c:extLst>
        </c:ser>
        <c:ser>
          <c:idx val="5"/>
          <c:order val="5"/>
          <c:tx>
            <c:strRef>
              <c:f>'2025_PDI_Doutor'!$G$83</c:f>
              <c:strCache>
                <c:ptCount val="1"/>
                <c:pt idx="0">
                  <c:v>Total sexenios posibles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'2025_PDI_Doutor'!$A$84:$A$89</c15:sqref>
                  </c15:fullRef>
                </c:ext>
              </c:extLst>
              <c:f>'2025_PDI_Doutor'!$A$85:$A$89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'2025_PDI_Doutor'!$G$84:$G$89</c15:sqref>
                  </c15:fullRef>
                </c:ext>
              </c:extLst>
              <c:f>'2025_PDI_Doutor'!$G$85:$G$89</c:f>
              <c:numCache>
                <c:formatCode>General</c:formatCode>
                <c:ptCount val="5"/>
                <c:pt idx="0">
                  <c:v>521</c:v>
                </c:pt>
                <c:pt idx="1">
                  <c:v>984</c:v>
                </c:pt>
                <c:pt idx="2">
                  <c:v>168</c:v>
                </c:pt>
                <c:pt idx="3">
                  <c:v>999</c:v>
                </c:pt>
                <c:pt idx="4">
                  <c:v>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49-486E-9724-F682DC5DAC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34450880"/>
        <c:axId val="1034432640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'2025_PDI_Doutor'!$B$83</c15:sqref>
                        </c15:formulaRef>
                      </c:ext>
                    </c:extLst>
                    <c:strCache>
                      <c:ptCount val="1"/>
                      <c:pt idx="0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'2025_PDI_Doutor'!$A$84:$A$89</c15:sqref>
                        </c15:fullRef>
                        <c15:formulaRef>
                          <c15:sqref>'2025_PDI_Doutor'!$A$85:$A$89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'2025_PDI_Doutor'!$B$84:$B$89</c15:sqref>
                        </c15:fullRef>
                        <c15:formulaRef>
                          <c15:sqref>'2025_PDI_Doutor'!$B$85:$B$89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179</c:v>
                      </c:pt>
                      <c:pt idx="1">
                        <c:v>534</c:v>
                      </c:pt>
                      <c:pt idx="2">
                        <c:v>63</c:v>
                      </c:pt>
                      <c:pt idx="3">
                        <c:v>273</c:v>
                      </c:pt>
                      <c:pt idx="4">
                        <c:v>540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C49-486E-9724-F682DC5DAC6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'2025_PDI_Doutor'!$C$83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'2025_PDI_Doutor'!$A$84:$A$89</c15:sqref>
                        </c15:fullRef>
                        <c15:formulaRef>
                          <c15:sqref>'2025_PDI_Doutor'!$A$85:$A$89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'2025_PDI_Doutor'!$C$84:$C$89</c15:sqref>
                        </c15:fullRef>
                        <c15:formulaRef>
                          <c15:sqref>'2025_PDI_Doutor'!$C$85:$C$89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248</c:v>
                      </c:pt>
                      <c:pt idx="1">
                        <c:v>594</c:v>
                      </c:pt>
                      <c:pt idx="2">
                        <c:v>79</c:v>
                      </c:pt>
                      <c:pt idx="3">
                        <c:v>477</c:v>
                      </c:pt>
                      <c:pt idx="4">
                        <c:v>680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C49-486E-9724-F682DC5DAC6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'2025_PDI_Doutor'!$D$83</c15:sqref>
                        </c15:formulaRef>
                      </c:ext>
                    </c:extLst>
                    <c:strCache>
                      <c:ptCount val="1"/>
                      <c:pt idx="0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'2025_PDI_Doutor'!$A$84:$A$89</c15:sqref>
                        </c15:fullRef>
                        <c15:formulaRef>
                          <c15:sqref>'2025_PDI_Doutor'!$A$85:$A$89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'2025_PDI_Doutor'!$D$84:$D$89</c15:sqref>
                        </c15:fullRef>
                        <c15:formulaRef>
                          <c15:sqref>'2025_PDI_Doutor'!$D$85:$D$89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167</c:v>
                      </c:pt>
                      <c:pt idx="1">
                        <c:v>325</c:v>
                      </c:pt>
                      <c:pt idx="2">
                        <c:v>66</c:v>
                      </c:pt>
                      <c:pt idx="3">
                        <c:v>291</c:v>
                      </c:pt>
                      <c:pt idx="4">
                        <c:v>219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49-486E-9724-F682DC5DAC6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'2025_PDI_Doutor'!$E$83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'2025_PDI_Doutor'!$A$84:$A$89</c15:sqref>
                        </c15:fullRef>
                        <c15:formulaRef>
                          <c15:sqref>'2025_PDI_Doutor'!$A$85:$A$89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'2025_PDI_Doutor'!$E$84:$E$89</c15:sqref>
                        </c15:fullRef>
                        <c15:formulaRef>
                          <c15:sqref>'2025_PDI_Doutor'!$E$85:$E$89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273</c:v>
                      </c:pt>
                      <c:pt idx="1">
                        <c:v>390</c:v>
                      </c:pt>
                      <c:pt idx="2">
                        <c:v>89</c:v>
                      </c:pt>
                      <c:pt idx="3">
                        <c:v>522</c:v>
                      </c:pt>
                      <c:pt idx="4">
                        <c:v>242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C49-486E-9724-F682DC5DAC6B}"/>
                  </c:ext>
                </c:extLst>
              </c15:ser>
            </c15:filteredBarSeries>
          </c:ext>
        </c:extLst>
      </c:bar3DChart>
      <c:catAx>
        <c:axId val="103445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32640"/>
        <c:crosses val="autoZero"/>
        <c:auto val="1"/>
        <c:lblAlgn val="ctr"/>
        <c:lblOffset val="100"/>
        <c:noMultiLvlLbl val="0"/>
      </c:catAx>
      <c:valAx>
        <c:axId val="103443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5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image" Target="../media/image1.jpeg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1</xdr:col>
      <xdr:colOff>1057275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60EAC93-21E0-4AB1-BC1A-7564CABBF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318134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742950</xdr:colOff>
      <xdr:row>4</xdr:row>
      <xdr:rowOff>0</xdr:rowOff>
    </xdr:from>
    <xdr:to>
      <xdr:col>15</xdr:col>
      <xdr:colOff>400050</xdr:colOff>
      <xdr:row>18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9AC114C-440B-4B4C-84D7-588DBD7D4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31</xdr:row>
      <xdr:rowOff>9524</xdr:rowOff>
    </xdr:from>
    <xdr:to>
      <xdr:col>19</xdr:col>
      <xdr:colOff>523875</xdr:colOff>
      <xdr:row>46</xdr:row>
      <xdr:rowOff>114299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2895B48-D035-414D-B7B6-149B62070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1571624</xdr:colOff>
      <xdr:row>51</xdr:row>
      <xdr:rowOff>9525</xdr:rowOff>
    </xdr:from>
    <xdr:to>
      <xdr:col>18</xdr:col>
      <xdr:colOff>28574</xdr:colOff>
      <xdr:row>64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5C216CE-5073-43CC-8EC3-40F223076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0</xdr:col>
      <xdr:colOff>2781300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B4C3D8E-A733-4AD8-8D51-A128A933A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42887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45</xdr:row>
      <xdr:rowOff>0</xdr:rowOff>
    </xdr:from>
    <xdr:to>
      <xdr:col>24</xdr:col>
      <xdr:colOff>476250</xdr:colOff>
      <xdr:row>59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8B4B299-5E39-4E8F-861A-4D61E3668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123825</xdr:rowOff>
    </xdr:from>
    <xdr:to>
      <xdr:col>0</xdr:col>
      <xdr:colOff>2867024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FC1CFF7-3B64-4D36-B134-9C39BF4EA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278129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</xdr:row>
      <xdr:rowOff>0</xdr:rowOff>
    </xdr:from>
    <xdr:to>
      <xdr:col>17</xdr:col>
      <xdr:colOff>742949</xdr:colOff>
      <xdr:row>23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1078C80-D4C9-4347-87BF-37C747BB5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26</xdr:row>
      <xdr:rowOff>0</xdr:rowOff>
    </xdr:from>
    <xdr:to>
      <xdr:col>27</xdr:col>
      <xdr:colOff>676275</xdr:colOff>
      <xdr:row>41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1A8F4D1-4CE4-4729-AA23-035E1AB42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42</xdr:row>
      <xdr:rowOff>142875</xdr:rowOff>
    </xdr:from>
    <xdr:to>
      <xdr:col>27</xdr:col>
      <xdr:colOff>666750</xdr:colOff>
      <xdr:row>58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849E6B0-4B38-4023-9275-E0B2D25A9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1724025</xdr:colOff>
      <xdr:row>58</xdr:row>
      <xdr:rowOff>0</xdr:rowOff>
    </xdr:from>
    <xdr:to>
      <xdr:col>13</xdr:col>
      <xdr:colOff>476250</xdr:colOff>
      <xdr:row>75</xdr:row>
      <xdr:rowOff>85725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4461928-4FA2-4EC9-9BFB-4966F78EF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78</xdr:row>
      <xdr:rowOff>0</xdr:rowOff>
    </xdr:from>
    <xdr:to>
      <xdr:col>13</xdr:col>
      <xdr:colOff>676275</xdr:colOff>
      <xdr:row>94</xdr:row>
      <xdr:rowOff>76200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0E72398-71AD-405F-BA3D-0CB32885A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98</xdr:row>
      <xdr:rowOff>0</xdr:rowOff>
    </xdr:from>
    <xdr:to>
      <xdr:col>15</xdr:col>
      <xdr:colOff>609600</xdr:colOff>
      <xdr:row>114</xdr:row>
      <xdr:rowOff>66675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C593A4D-0CCB-4D54-87FF-3123D4E19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152397</xdr:colOff>
      <xdr:row>0</xdr:row>
      <xdr:rowOff>123825</xdr:rowOff>
    </xdr:from>
    <xdr:to>
      <xdr:col>2</xdr:col>
      <xdr:colOff>104775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40D502C-8953-45AE-831B-FF7FC0596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7" y="123825"/>
          <a:ext cx="3133728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ATOS/2025/2025_PERSOAL/TRABALLO/2025_PDI%20a%2031%20decembro_traballo.xlsx" TargetMode="External"/><Relationship Id="rId2" Type="http://schemas.openxmlformats.org/officeDocument/2006/relationships/externalLinkPath" Target="file:///\\ficherosadm.uvigo.es\COMPARTIDO\SSCC\UAP\DATOS\2025\2025_PERSOAL\TRABALLO\2025_PDI%20a%2031%20decembro_traballo.xlsx" TargetMode="External"/><Relationship Id="rId1" Type="http://schemas.openxmlformats.org/officeDocument/2006/relationships/externalLinkPath" Target="/SSCC/UAP/DATOS/2025/2025_PERSOAL/TRABALLO/2025_PDI%20a%2031%20decembro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Query"/>
      <sheetName val="SÓ SERVIZO ACTIVO"/>
      <sheetName val="DINÁMICAS"/>
      <sheetName val="dinámicas distribución"/>
      <sheetName val="maestros"/>
      <sheetName val="2025_Datos Xerais"/>
      <sheetName val="2025_PDI_Distribución"/>
      <sheetName val="2025_PDI_Doutor"/>
    </sheetNames>
    <sheetDataSet>
      <sheetData sheetId="0" refreshError="1"/>
      <sheetData sheetId="1" refreshError="1"/>
      <sheetData sheetId="2">
        <row r="6">
          <cell r="Z6" t="str">
            <v>Artes e Humanidades</v>
          </cell>
          <cell r="AB6">
            <v>0.5527426160337553</v>
          </cell>
        </row>
        <row r="7">
          <cell r="Z7" t="str">
            <v>Ciencias</v>
          </cell>
          <cell r="AB7">
            <v>0.40559440559440557</v>
          </cell>
        </row>
        <row r="8">
          <cell r="Z8" t="str">
            <v>Ciencias da Saúde</v>
          </cell>
          <cell r="AB8">
            <v>0.60824742268041232</v>
          </cell>
        </row>
        <row r="9">
          <cell r="Z9" t="str">
            <v>Ciencias Sociais e Xurídicas</v>
          </cell>
          <cell r="AB9">
            <v>0.51360544217687076</v>
          </cell>
        </row>
        <row r="10">
          <cell r="Z10" t="str">
            <v>Enxeñaría e Arquitectura</v>
          </cell>
          <cell r="AB10">
            <v>0.24249422632794457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E62CAF-B463-4CD1-95C5-D6E1EBD7413B}" name="Tabla3" displayName="Tabla3" ref="A10:B13" totalsRowShown="0">
  <autoFilter ref="A10:B13" xr:uid="{D691B069-54E0-4FD7-859B-EAD0E90ADB84}"/>
  <tableColumns count="2">
    <tableColumn id="1" xr3:uid="{37F8C70C-22C1-45C2-B12A-6F8311070B57}" name="PDI por sexo"/>
    <tableColumn id="2" xr3:uid="{BDBA255E-CC7A-446B-8E7C-AC8DF65C5469}" name="Promedio de idade" dataDxfId="19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7C0952D-AFE7-4DD6-AFAA-C5F919D7F16D}" name="Tabla4" displayName="Tabla4" ref="A27:D40" totalsRowShown="0">
  <autoFilter ref="A27:D40" xr:uid="{7AFF4969-5804-411B-BBC8-915A9B6EF521}"/>
  <tableColumns count="4">
    <tableColumn id="1" xr3:uid="{54939BFC-1F88-45F0-A9C8-D7B89A825612}" name="ETC por categoría ao longo "/>
    <tableColumn id="2" xr3:uid="{30C60873-BD5F-4EAF-90A2-C77FE5E9293B}" name="Homes" dataDxfId="5"/>
    <tableColumn id="3" xr3:uid="{CB38F1CE-E462-4623-B868-0CD93BD64532}" name="Mulleres" dataDxfId="4"/>
    <tableColumn id="4" xr3:uid="{21AC3427-C517-494B-AE68-25DEA248E8B3}" name="Total" dataDxfId="3">
      <calculatedColumnFormula>SUM(Tabla4[[#This Row],[Homes]:[Mulleres]])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498C8C1-1A8F-4876-96A4-693D724C747C}" name="Tabla5" displayName="Tabla5" ref="G29:J35" totalsRowShown="0">
  <autoFilter ref="G29:J35" xr:uid="{7DA93BAB-31F1-4D78-A177-8DFF9F02ABC9}"/>
  <tableColumns count="4">
    <tableColumn id="1" xr3:uid="{277DC4A7-F8D5-4EFF-9438-2B2CFE72EEB3}" name="ETC segundo clasificación selo HRS4R"/>
    <tableColumn id="2" xr3:uid="{26E83266-1F74-47F7-9FC8-D04938631AC8}" name="Homes" dataDxfId="2"/>
    <tableColumn id="3" xr3:uid="{902B0A12-AD3A-4D3D-AACE-75B5C3351A7C}" name="Mulleres" dataDxfId="1"/>
    <tableColumn id="4" xr3:uid="{3F3FD784-F89C-4F28-A736-E534ED8F55C1}" name="Total" dataDxfId="0">
      <calculatedColumnFormula>SUM(Tabla5[[#This Row],[Homes]:[Mulleres]])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445A63-3699-4E8E-8F99-5F1B3ADD8349}" name="Tabla9" displayName="Tabla9" ref="A16:G19" totalsRowShown="0">
  <autoFilter ref="A16:G19" xr:uid="{88C2ADC8-58EF-4A15-9A77-F22B46994B74}"/>
  <tableColumns count="7">
    <tableColumn id="1" xr3:uid="{E776F00F-6399-4E3E-98C5-7519FFA91365}" name="PDI por tipo"/>
    <tableColumn id="2" xr3:uid="{0B02BECF-37BC-4692-B9C9-29C168346D87}" name="Homes"/>
    <tableColumn id="3" xr3:uid="{51E38A08-0B3F-43A1-8F06-C042E11CA1AF}" name="Mulleres"/>
    <tableColumn id="4" xr3:uid="{11EA248F-E4A9-4CF5-9C7C-0B02F98904CB}" name="% mulleres por tipo" dataDxfId="18" dataCellStyle="Porcentaje">
      <calculatedColumnFormula>Tabla9[[#This Row],[Mulleres]]/Tabla9[[#This Row],[Total]]</calculatedColumnFormula>
    </tableColumn>
    <tableColumn id="5" xr3:uid="{93EA3CFD-68E1-4D22-AB04-8916EB0617BB}" name="Estranxeiros/as"/>
    <tableColumn id="6" xr3:uid="{29ABB6C2-EF2E-423A-BAE9-89DA43570051}" name="% estranxeiros por tipo" dataDxfId="17" dataCellStyle="Porcentaje">
      <calculatedColumnFormula>Tabla9[[#This Row],[Estranxeiros/as]]/Tabla9[[#This Row],[Total]]</calculatedColumnFormula>
    </tableColumn>
    <tableColumn id="7" xr3:uid="{85127AFE-B90F-4295-93A4-4FC8F158648F}" name="Total" dataDxfId="16">
      <calculatedColumnFormula>Tabla9[[#This Row],[Homes]]+Tabla9[[#This Row],[Mulleres]]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5748A8A-B733-4D1F-82AB-D07AA28F0633}" name="Tabla10" displayName="Tabla10" ref="A32:E45" totalsRowShown="0">
  <autoFilter ref="A32:E45" xr:uid="{714680FA-B11E-4D88-8CBB-274231D9037E}"/>
  <tableColumns count="5">
    <tableColumn id="1" xr3:uid="{CCDBFAB4-57E0-4E96-BE8A-776FE120FC86}" name="PDI por categoría e sexo"/>
    <tableColumn id="2" xr3:uid="{429744B9-0B73-4877-84BF-4F29D9E8C853}" name="Homes"/>
    <tableColumn id="3" xr3:uid="{48750DCF-D4F1-46D4-81A9-56F2D74E896F}" name="Mulleres"/>
    <tableColumn id="4" xr3:uid="{A84B635C-B4D3-4D47-9B30-0623ED5EB3DE}" name="% Mulleres por categoría" dataDxfId="15" dataCellStyle="Porcentaje">
      <calculatedColumnFormula>Tabla10[[#This Row],[Mulleres]]/Tabla10[[#This Row],[Total]]</calculatedColumnFormula>
    </tableColumn>
    <tableColumn id="5" xr3:uid="{E384B62D-4A43-422C-AEE6-10CB71181B3A}" name="Total" dataDxfId="14">
      <calculatedColumnFormula>Tabla10[[#This Row],[Homes]]+Tabla10[[#This Row],[Mulleres]]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8EDA39C-99C1-47A0-B32A-E78C36A996B0}" name="Tabla11" displayName="Tabla11" ref="A49:D62" totalsRowShown="0">
  <autoFilter ref="A49:D62" xr:uid="{A768EC3F-D4D9-450E-B2D4-4B3C6F37178A}"/>
  <tableColumns count="4">
    <tableColumn id="1" xr3:uid="{513F969C-02B1-4B5D-A982-3A352D4DC263}" name="ETC por categoría e sexo"/>
    <tableColumn id="2" xr3:uid="{31BDD63E-B35A-4A43-94A3-3264CCC9519A}" name="Homes" dataDxfId="13"/>
    <tableColumn id="3" xr3:uid="{19AAD02F-865A-4110-A279-4D24BC04258D}" name="Mulleres" dataDxfId="12"/>
    <tableColumn id="4" xr3:uid="{96034B42-EDBE-43A7-ABB4-86F926F33944}" name="Total" dataDxfId="11">
      <calculatedColumnFormula>SUM(Tabla11[[#This Row],[Homes]:[Mulleres]])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39A88D8-4E08-4419-B36F-83B6D42EC34D}" name="Tabla12" displayName="Tabla12" ref="A66:D73" totalsRowShown="0">
  <autoFilter ref="A66:D73" xr:uid="{A910E4AD-3F61-4605-97AC-4F8530AD389E}"/>
  <tableColumns count="4">
    <tableColumn id="1" xr3:uid="{ABF7B3EE-41F1-40E4-B237-A0569B96EC35}" name="PDI con vinculación permanente"/>
    <tableColumn id="2" xr3:uid="{EFD9F785-89AB-4E85-8226-737FD80FA013}" name="Homes"/>
    <tableColumn id="3" xr3:uid="{7B6B341A-6B1F-4DF8-911E-293FF15FCB16}" name="Mulleres"/>
    <tableColumn id="4" xr3:uid="{07B97E0E-1B83-4978-BE6E-63CD65CD9B0B}" name="Total" dataDxfId="10">
      <calculatedColumnFormula>SUM(Tabla12[[#This Row],[Homes]:[Mulleres]])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C60431C-F541-46CE-84E8-52318DEA356B}" name="Tabla15" displayName="Tabla15" ref="A22:D28" totalsRowShown="0">
  <autoFilter ref="A22:D28" xr:uid="{83911052-2108-46C3-941C-EF6606D51D90}"/>
  <tableColumns count="4">
    <tableColumn id="1" xr3:uid="{48A0B093-8B75-4CCE-A024-177F84D589E4}" name="Clasificación segundo selo HRS4R"/>
    <tableColumn id="2" xr3:uid="{E50DE43E-840A-45E4-A9F0-7D8B2675ECFE}" name="Homes"/>
    <tableColumn id="3" xr3:uid="{AF3303A4-CD61-41F7-82D7-93AA5D8A6790}" name="Mulleres"/>
    <tableColumn id="4" xr3:uid="{DFEDC45B-C73D-4FE6-9AB7-724FCAB1DDE0}" name="Total" dataDxfId="9">
      <calculatedColumnFormula>SUM(Tabla15[[#This Row],[Homes]:[Mulleres]])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3DC695F-7180-475C-901C-AC9A8EE0D060}" name="Tabla13" displayName="Tabla13" ref="A10:H23" totalsRowShown="0">
  <autoFilter ref="A10:H23" xr:uid="{CFB80C80-8712-46AC-8CF1-F20434B5110F}"/>
  <tableColumns count="8">
    <tableColumn id="1" xr3:uid="{30C44F24-1F70-4F9D-ACB8-128A1115DC28}" name="PDI Doutor/a por categoría e sexo sobre PDI total"/>
    <tableColumn id="2" xr3:uid="{9446CA32-BE02-49C4-81B6-0BF26793B89C}" name="Homes"/>
    <tableColumn id="3" xr3:uid="{52CC0556-34C2-4B0D-91E6-CAF2B463AEC7}" name="Mulleres"/>
    <tableColumn id="4" xr3:uid="{3E1FF7B8-104A-4A24-840D-AE445A7F196B}" name="Total">
      <calculatedColumnFormula>SUM(B11:C11)</calculatedColumnFormula>
    </tableColumn>
    <tableColumn id="5" xr3:uid="{0B028906-0306-4D56-AB13-4DAA461B7DAA}" name="Homes Doutores"/>
    <tableColumn id="6" xr3:uid="{12052DE9-E645-4E02-AEC5-AAD2A36E8290}" name="Mulleres Doutoras"/>
    <tableColumn id="7" xr3:uid="{B2E17C90-13E0-49F6-9399-AEA7C3D7855A}" name="Total doutores/as"/>
    <tableColumn id="8" xr3:uid="{A5C4B03C-DC17-4DC9-A928-E4D51B31AF70}" name="% Doutores/as sobre total" dataDxfId="8" dataCellStyle="Porcentaje">
      <calculatedColumnFormula>Tabla13[[#This Row],[Total doutores/as]]/Tabla13[[#This Row],[Total]]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AAF5EEC-7183-4B92-A412-AF98599691F0}" name="Tabla14" displayName="Tabla14" ref="A98:D107" totalsRowShown="0" headerRowCellStyle="Normal 2">
  <autoFilter ref="A98:D107" xr:uid="{FA8B960A-60EE-4B34-93C4-018E1136356A}"/>
  <tableColumns count="4">
    <tableColumn id="1" xr3:uid="{F6F8070A-4835-4E2E-BF61-98BEC6C6E9F4}" name="PDI por categoría e número de quinquenios"/>
    <tableColumn id="2" xr3:uid="{830D1624-0B24-49F0-B5AB-E76D583F789B}" name="Homes"/>
    <tableColumn id="3" xr3:uid="{BED748B4-BA85-4AE2-97DB-1C46644EDDCD}" name="Mulleres"/>
    <tableColumn id="4" xr3:uid="{9EAED984-D5D6-4CCC-9BBB-B72933047542}" name="Total" dataDxfId="7">
      <calculatedColumnFormula>SUM(Tabla14[[#This Row],[Homes]:[Mulleres]])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336EA93-57C5-4A65-B0C1-B739FC5B8161}" name="Tabla310" displayName="Tabla310" ref="A10:D23" totalsRowShown="0">
  <autoFilter ref="A10:D23" xr:uid="{F8D75BC6-8787-461A-AAC7-6BD0BD019547}"/>
  <tableColumns count="4">
    <tableColumn id="1" xr3:uid="{8C072045-C349-4769-8970-D588FB2A3912}" name="PDI ao longo do ano"/>
    <tableColumn id="2" xr3:uid="{FE461AA6-8665-4F16-B166-B4E9BAAD363D}" name="Home"/>
    <tableColumn id="3" xr3:uid="{54F25449-0FCE-4082-944F-2A76385A166D}" name="Muller"/>
    <tableColumn id="4" xr3:uid="{FA4D8CAB-EAC1-40D5-96FC-81DD1D4EB15A}" name="Total" dataDxfId="6">
      <calculatedColumnFormula>SUM(Tabla310[[#This Row],[Home]:[Muller]])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4.xml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9099-8270-424E-A68C-3DC8C5C97E8B}">
  <dimension ref="A1:IT115"/>
  <sheetViews>
    <sheetView tabSelected="1" workbookViewId="0">
      <selection activeCell="A2" sqref="A2"/>
    </sheetView>
  </sheetViews>
  <sheetFormatPr baseColWidth="10" defaultRowHeight="15" x14ac:dyDescent="0.25"/>
  <cols>
    <col min="1" max="1" width="33.140625" customWidth="1"/>
    <col min="2" max="2" width="20.42578125" customWidth="1"/>
    <col min="3" max="3" width="14.140625" customWidth="1"/>
    <col min="4" max="4" width="19.85546875" customWidth="1"/>
    <col min="5" max="5" width="16.7109375" customWidth="1"/>
    <col min="6" max="6" width="23.5703125" customWidth="1"/>
  </cols>
  <sheetData>
    <row r="1" spans="1:254" s="6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4"/>
      <c r="N1" s="4"/>
      <c r="O1" s="52" t="s">
        <v>0</v>
      </c>
      <c r="P1" s="52"/>
      <c r="Q1" s="52"/>
      <c r="R1" s="52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s="7" customFormat="1" ht="12.75" x14ac:dyDescent="0.2"/>
    <row r="3" spans="1:254" s="7" customFormat="1" ht="15.75" x14ac:dyDescent="0.25">
      <c r="A3" s="8" t="s">
        <v>1</v>
      </c>
    </row>
    <row r="4" spans="1:254" s="7" customFormat="1" ht="15.75" x14ac:dyDescent="0.25">
      <c r="A4" s="8" t="s">
        <v>2</v>
      </c>
    </row>
    <row r="5" spans="1:254" s="7" customFormat="1" ht="15.75" x14ac:dyDescent="0.25">
      <c r="A5" s="8" t="s">
        <v>3</v>
      </c>
    </row>
    <row r="6" spans="1:254" s="7" customFormat="1" ht="15.75" x14ac:dyDescent="0.25">
      <c r="A6" s="8" t="s">
        <v>4</v>
      </c>
    </row>
    <row r="7" spans="1:254" s="7" customFormat="1" ht="12.75" x14ac:dyDescent="0.2">
      <c r="A7" s="7" t="s">
        <v>5</v>
      </c>
      <c r="K7" s="9"/>
      <c r="L7" s="9"/>
      <c r="M7" s="10"/>
    </row>
    <row r="10" spans="1:254" x14ac:dyDescent="0.25">
      <c r="A10" t="s">
        <v>6</v>
      </c>
      <c r="B10" t="s">
        <v>7</v>
      </c>
    </row>
    <row r="11" spans="1:254" x14ac:dyDescent="0.25">
      <c r="A11" t="s">
        <v>8</v>
      </c>
      <c r="B11" s="11">
        <v>53.64279050543221</v>
      </c>
    </row>
    <row r="12" spans="1:254" x14ac:dyDescent="0.25">
      <c r="A12" t="s">
        <v>9</v>
      </c>
      <c r="B12" s="11">
        <v>51.110910872447164</v>
      </c>
    </row>
    <row r="13" spans="1:254" x14ac:dyDescent="0.25">
      <c r="A13" t="s">
        <v>10</v>
      </c>
      <c r="B13" s="11">
        <v>52.542711176780017</v>
      </c>
    </row>
    <row r="16" spans="1:254" x14ac:dyDescent="0.25">
      <c r="A16" t="s">
        <v>11</v>
      </c>
      <c r="B16" t="s">
        <v>8</v>
      </c>
      <c r="C16" t="s">
        <v>9</v>
      </c>
      <c r="D16" t="s">
        <v>12</v>
      </c>
      <c r="E16" t="s">
        <v>13</v>
      </c>
      <c r="F16" t="s">
        <v>14</v>
      </c>
      <c r="G16" t="s">
        <v>10</v>
      </c>
    </row>
    <row r="17" spans="1:7" x14ac:dyDescent="0.25">
      <c r="A17" t="s">
        <v>15</v>
      </c>
      <c r="B17">
        <v>503</v>
      </c>
      <c r="C17">
        <v>351</v>
      </c>
      <c r="D17" s="12">
        <f>Tabla9[[#This Row],[Mulleres]]/Tabla9[[#This Row],[Total]]</f>
        <v>0.41100702576112413</v>
      </c>
      <c r="E17">
        <v>6</v>
      </c>
      <c r="F17" s="12">
        <f>Tabla9[[#This Row],[Estranxeiros/as]]/Tabla9[[#This Row],[Total]]</f>
        <v>7.0257611241217799E-3</v>
      </c>
      <c r="G17">
        <f>Tabla9[[#This Row],[Homes]]+Tabla9[[#This Row],[Mulleres]]</f>
        <v>854</v>
      </c>
    </row>
    <row r="18" spans="1:7" x14ac:dyDescent="0.25">
      <c r="A18" t="s">
        <v>16</v>
      </c>
      <c r="B18">
        <v>425</v>
      </c>
      <c r="C18">
        <v>362</v>
      </c>
      <c r="D18" s="12">
        <f>Tabla9[[#This Row],[Mulleres]]/Tabla9[[#This Row],[Total]]</f>
        <v>0.45997458703939009</v>
      </c>
      <c r="E18">
        <v>15</v>
      </c>
      <c r="F18" s="12">
        <f>Tabla9[[#This Row],[Estranxeiros/as]]/Tabla9[[#This Row],[Total]]</f>
        <v>1.9059720457433291E-2</v>
      </c>
      <c r="G18">
        <f>Tabla9[[#This Row],[Homes]]+Tabla9[[#This Row],[Mulleres]]</f>
        <v>787</v>
      </c>
    </row>
    <row r="19" spans="1:7" x14ac:dyDescent="0.25">
      <c r="A19" t="s">
        <v>10</v>
      </c>
      <c r="B19">
        <f>SUM(B17:B18)</f>
        <v>928</v>
      </c>
      <c r="C19">
        <f>SUM(C17:C18)</f>
        <v>713</v>
      </c>
      <c r="D19" s="12">
        <f>Tabla9[[#This Row],[Mulleres]]/Tabla9[[#This Row],[Total]]</f>
        <v>0.43449116392443632</v>
      </c>
      <c r="E19">
        <f>SUBTOTAL(109,E17:E18)</f>
        <v>21</v>
      </c>
      <c r="F19" s="12">
        <f>Tabla9[[#This Row],[Estranxeiros/as]]/Tabla9[[#This Row],[Total]]</f>
        <v>1.2797074954296161E-2</v>
      </c>
      <c r="G19">
        <f>Tabla9[[#This Row],[Homes]]+Tabla9[[#This Row],[Mulleres]]</f>
        <v>1641</v>
      </c>
    </row>
    <row r="22" spans="1:7" x14ac:dyDescent="0.25">
      <c r="A22" t="s">
        <v>17</v>
      </c>
      <c r="B22" t="s">
        <v>8</v>
      </c>
      <c r="C22" t="s">
        <v>9</v>
      </c>
      <c r="D22" t="s">
        <v>10</v>
      </c>
    </row>
    <row r="23" spans="1:7" x14ac:dyDescent="0.25">
      <c r="A23" t="s">
        <v>19</v>
      </c>
      <c r="B23">
        <v>47</v>
      </c>
      <c r="C23">
        <v>42</v>
      </c>
      <c r="D23">
        <f>SUM(Tabla15[[#This Row],[Homes]:[Mulleres]])</f>
        <v>89</v>
      </c>
    </row>
    <row r="24" spans="1:7" x14ac:dyDescent="0.25">
      <c r="A24" t="s">
        <v>20</v>
      </c>
      <c r="B24">
        <v>79</v>
      </c>
      <c r="C24">
        <v>82</v>
      </c>
      <c r="D24">
        <f>SUM(Tabla15[[#This Row],[Homes]:[Mulleres]])</f>
        <v>161</v>
      </c>
    </row>
    <row r="25" spans="1:7" x14ac:dyDescent="0.25">
      <c r="A25" t="s">
        <v>21</v>
      </c>
      <c r="B25">
        <v>355</v>
      </c>
      <c r="C25">
        <v>300</v>
      </c>
      <c r="D25">
        <f>SUM(Tabla15[[#This Row],[Homes]:[Mulleres]])</f>
        <v>655</v>
      </c>
    </row>
    <row r="26" spans="1:7" x14ac:dyDescent="0.25">
      <c r="A26" t="s">
        <v>22</v>
      </c>
      <c r="B26">
        <v>243</v>
      </c>
      <c r="C26">
        <v>142</v>
      </c>
      <c r="D26">
        <f>SUM(Tabla15[[#This Row],[Homes]:[Mulleres]])</f>
        <v>385</v>
      </c>
    </row>
    <row r="27" spans="1:7" x14ac:dyDescent="0.25">
      <c r="A27" t="s">
        <v>18</v>
      </c>
      <c r="B27">
        <v>204</v>
      </c>
      <c r="C27">
        <v>147</v>
      </c>
      <c r="D27">
        <f>SUM(Tabla15[[#This Row],[Homes]:[Mulleres]])</f>
        <v>351</v>
      </c>
    </row>
    <row r="28" spans="1:7" x14ac:dyDescent="0.25">
      <c r="A28" t="s">
        <v>10</v>
      </c>
      <c r="B28">
        <f>SUBTOTAL(109,B23:B27)</f>
        <v>928</v>
      </c>
      <c r="C28">
        <f>SUBTOTAL(109,C23:C27)</f>
        <v>713</v>
      </c>
      <c r="D28">
        <f>SUM(Tabla15[[#This Row],[Homes]:[Mulleres]])</f>
        <v>1641</v>
      </c>
    </row>
    <row r="32" spans="1:7" x14ac:dyDescent="0.25">
      <c r="A32" t="s">
        <v>23</v>
      </c>
      <c r="B32" t="s">
        <v>8</v>
      </c>
      <c r="C32" t="s">
        <v>9</v>
      </c>
      <c r="D32" t="s">
        <v>24</v>
      </c>
      <c r="E32" t="s">
        <v>10</v>
      </c>
    </row>
    <row r="33" spans="1:5" x14ac:dyDescent="0.25">
      <c r="A33" t="s">
        <v>25</v>
      </c>
      <c r="B33">
        <v>6</v>
      </c>
      <c r="C33">
        <v>4</v>
      </c>
      <c r="D33" s="12">
        <f>Tabla10[[#This Row],[Mulleres]]/Tabla10[[#This Row],[Total]]</f>
        <v>0.4</v>
      </c>
      <c r="E33">
        <f>Tabla10[[#This Row],[Homes]]+Tabla10[[#This Row],[Mulleres]]</f>
        <v>10</v>
      </c>
    </row>
    <row r="34" spans="1:5" x14ac:dyDescent="0.25">
      <c r="A34" t="s">
        <v>26</v>
      </c>
      <c r="B34">
        <v>196</v>
      </c>
      <c r="C34">
        <v>100</v>
      </c>
      <c r="D34" s="12">
        <f>Tabla10[[#This Row],[Mulleres]]/Tabla10[[#This Row],[Total]]</f>
        <v>0.33783783783783783</v>
      </c>
      <c r="E34">
        <f>Tabla10[[#This Row],[Homes]]+Tabla10[[#This Row],[Mulleres]]</f>
        <v>296</v>
      </c>
    </row>
    <row r="35" spans="1:5" x14ac:dyDescent="0.25">
      <c r="A35" t="s">
        <v>27</v>
      </c>
      <c r="B35">
        <v>3</v>
      </c>
      <c r="C35">
        <v>1</v>
      </c>
      <c r="D35" s="12">
        <f>Tabla10[[#This Row],[Mulleres]]/Tabla10[[#This Row],[Total]]</f>
        <v>0.25</v>
      </c>
      <c r="E35">
        <f>Tabla10[[#This Row],[Homes]]+Tabla10[[#This Row],[Mulleres]]</f>
        <v>4</v>
      </c>
    </row>
    <row r="36" spans="1:5" x14ac:dyDescent="0.25">
      <c r="A36" t="s">
        <v>28</v>
      </c>
      <c r="B36">
        <v>172</v>
      </c>
      <c r="C36">
        <v>101</v>
      </c>
      <c r="D36" s="12">
        <f>Tabla10[[#This Row],[Mulleres]]/Tabla10[[#This Row],[Total]]</f>
        <v>0.36996336996336998</v>
      </c>
      <c r="E36">
        <f>Tabla10[[#This Row],[Homes]]+Tabla10[[#This Row],[Mulleres]]</f>
        <v>273</v>
      </c>
    </row>
    <row r="37" spans="1:5" x14ac:dyDescent="0.25">
      <c r="A37" t="s">
        <v>29</v>
      </c>
      <c r="B37">
        <v>58</v>
      </c>
      <c r="C37">
        <v>69</v>
      </c>
      <c r="D37" s="12">
        <f>Tabla10[[#This Row],[Mulleres]]/Tabla10[[#This Row],[Total]]</f>
        <v>0.54330708661417326</v>
      </c>
      <c r="E37">
        <f>Tabla10[[#This Row],[Homes]]+Tabla10[[#This Row],[Mulleres]]</f>
        <v>127</v>
      </c>
    </row>
    <row r="38" spans="1:5" x14ac:dyDescent="0.25">
      <c r="A38" t="s">
        <v>30</v>
      </c>
      <c r="B38">
        <v>59</v>
      </c>
      <c r="C38">
        <v>66</v>
      </c>
      <c r="D38" s="12">
        <f>Tabla10[[#This Row],[Mulleres]]/Tabla10[[#This Row],[Total]]</f>
        <v>0.52800000000000002</v>
      </c>
      <c r="E38">
        <f>Tabla10[[#This Row],[Homes]]+Tabla10[[#This Row],[Mulleres]]</f>
        <v>125</v>
      </c>
    </row>
    <row r="39" spans="1:5" x14ac:dyDescent="0.25">
      <c r="A39" t="s">
        <v>31</v>
      </c>
      <c r="B39">
        <v>6</v>
      </c>
      <c r="D39" s="12">
        <f>Tabla10[[#This Row],[Mulleres]]/Tabla10[[#This Row],[Total]]</f>
        <v>0</v>
      </c>
      <c r="E39">
        <f>Tabla10[[#This Row],[Homes]]+Tabla10[[#This Row],[Mulleres]]</f>
        <v>6</v>
      </c>
    </row>
    <row r="40" spans="1:5" x14ac:dyDescent="0.25">
      <c r="A40" t="s">
        <v>32</v>
      </c>
      <c r="B40">
        <v>85</v>
      </c>
      <c r="C40">
        <v>93</v>
      </c>
      <c r="D40" s="12">
        <f>Tabla10[[#This Row],[Mulleres]]/Tabla10[[#This Row],[Total]]</f>
        <v>0.52247191011235961</v>
      </c>
      <c r="E40">
        <f>Tabla10[[#This Row],[Homes]]+Tabla10[[#This Row],[Mulleres]]</f>
        <v>178</v>
      </c>
    </row>
    <row r="41" spans="1:5" x14ac:dyDescent="0.25">
      <c r="A41" t="s">
        <v>33</v>
      </c>
      <c r="B41">
        <v>39</v>
      </c>
      <c r="C41">
        <v>29</v>
      </c>
      <c r="D41" s="12">
        <f>Tabla10[[#This Row],[Mulleres]]/Tabla10[[#This Row],[Total]]</f>
        <v>0.4264705882352941</v>
      </c>
      <c r="E41">
        <f>Tabla10[[#This Row],[Homes]]+Tabla10[[#This Row],[Mulleres]]</f>
        <v>68</v>
      </c>
    </row>
    <row r="42" spans="1:5" x14ac:dyDescent="0.25">
      <c r="A42" t="s">
        <v>34</v>
      </c>
      <c r="B42">
        <v>11</v>
      </c>
      <c r="C42">
        <v>6</v>
      </c>
      <c r="D42" s="12">
        <f>Tabla10[[#This Row],[Mulleres]]/Tabla10[[#This Row],[Total]]</f>
        <v>0.35294117647058826</v>
      </c>
      <c r="E42">
        <f>Tabla10[[#This Row],[Homes]]+Tabla10[[#This Row],[Mulleres]]</f>
        <v>17</v>
      </c>
    </row>
    <row r="43" spans="1:5" x14ac:dyDescent="0.25">
      <c r="A43" t="s">
        <v>35</v>
      </c>
      <c r="B43">
        <v>292</v>
      </c>
      <c r="C43">
        <v>243</v>
      </c>
      <c r="D43" s="12">
        <f>Tabla10[[#This Row],[Mulleres]]/Tabla10[[#This Row],[Total]]</f>
        <v>0.45420560747663552</v>
      </c>
      <c r="E43">
        <f>Tabla10[[#This Row],[Homes]]+Tabla10[[#This Row],[Mulleres]]</f>
        <v>535</v>
      </c>
    </row>
    <row r="44" spans="1:5" x14ac:dyDescent="0.25">
      <c r="A44" t="s">
        <v>36</v>
      </c>
      <c r="B44">
        <v>1</v>
      </c>
      <c r="C44">
        <v>1</v>
      </c>
      <c r="D44" s="12">
        <f>Tabla10[[#This Row],[Mulleres]]/Tabla10[[#This Row],[Total]]</f>
        <v>0.5</v>
      </c>
      <c r="E44">
        <f>Tabla10[[#This Row],[Homes]]+Tabla10[[#This Row],[Mulleres]]</f>
        <v>2</v>
      </c>
    </row>
    <row r="45" spans="1:5" x14ac:dyDescent="0.25">
      <c r="A45" t="s">
        <v>10</v>
      </c>
      <c r="B45">
        <f>SUBTOTAL(109,B33:B44)</f>
        <v>928</v>
      </c>
      <c r="C45">
        <f>SUBTOTAL(109,C33:C44)</f>
        <v>713</v>
      </c>
      <c r="D45" s="12">
        <f>Tabla10[[#This Row],[Mulleres]]/Tabla10[[#This Row],[Total]]</f>
        <v>0.43449116392443632</v>
      </c>
      <c r="E45">
        <f>Tabla10[[#This Row],[Homes]]+Tabla10[[#This Row],[Mulleres]]</f>
        <v>1641</v>
      </c>
    </row>
    <row r="49" spans="1:4" x14ac:dyDescent="0.25">
      <c r="A49" t="s">
        <v>37</v>
      </c>
      <c r="B49" t="s">
        <v>8</v>
      </c>
      <c r="C49" t="s">
        <v>9</v>
      </c>
      <c r="D49" t="s">
        <v>10</v>
      </c>
    </row>
    <row r="50" spans="1:4" x14ac:dyDescent="0.25">
      <c r="A50" t="s">
        <v>25</v>
      </c>
      <c r="B50" s="11">
        <v>5.1333333333333329</v>
      </c>
      <c r="C50" s="11">
        <v>4</v>
      </c>
      <c r="D50" s="11">
        <f>SUM(Tabla11[[#This Row],[Homes]:[Mulleres]])</f>
        <v>9.1333333333333329</v>
      </c>
    </row>
    <row r="51" spans="1:4" x14ac:dyDescent="0.25">
      <c r="A51" t="s">
        <v>26</v>
      </c>
      <c r="B51" s="11">
        <v>193.52328767123291</v>
      </c>
      <c r="C51" s="11">
        <v>100</v>
      </c>
      <c r="D51" s="11">
        <f>SUM(Tabla11[[#This Row],[Homes]:[Mulleres]])</f>
        <v>293.52328767123288</v>
      </c>
    </row>
    <row r="52" spans="1:4" x14ac:dyDescent="0.25">
      <c r="A52" t="s">
        <v>27</v>
      </c>
      <c r="B52" s="11">
        <v>0.70509589041095899</v>
      </c>
      <c r="C52" s="11">
        <v>0.33424657534246577</v>
      </c>
      <c r="D52" s="11">
        <f>SUM(Tabla11[[#This Row],[Homes]:[Mulleres]])</f>
        <v>1.0393424657534247</v>
      </c>
    </row>
    <row r="53" spans="1:4" x14ac:dyDescent="0.25">
      <c r="A53" t="s">
        <v>28</v>
      </c>
      <c r="B53" s="11">
        <v>32.822283105022791</v>
      </c>
      <c r="C53" s="11">
        <v>17.927853881278544</v>
      </c>
      <c r="D53" s="11">
        <f>SUM(Tabla11[[#This Row],[Homes]:[Mulleres]])</f>
        <v>50.750136986301335</v>
      </c>
    </row>
    <row r="54" spans="1:4" x14ac:dyDescent="0.25">
      <c r="A54" t="s">
        <v>29</v>
      </c>
      <c r="B54" s="11">
        <v>27.153388127853894</v>
      </c>
      <c r="C54" s="11">
        <v>39.626666666666658</v>
      </c>
      <c r="D54" s="11">
        <f>SUM(Tabla11[[#This Row],[Homes]:[Mulleres]])</f>
        <v>66.780054794520552</v>
      </c>
    </row>
    <row r="55" spans="1:4" x14ac:dyDescent="0.25">
      <c r="A55" t="s">
        <v>30</v>
      </c>
      <c r="B55" s="11">
        <v>59</v>
      </c>
      <c r="C55" s="11">
        <v>66</v>
      </c>
      <c r="D55" s="11">
        <f>SUM(Tabla11[[#This Row],[Homes]:[Mulleres]])</f>
        <v>125</v>
      </c>
    </row>
    <row r="56" spans="1:4" x14ac:dyDescent="0.25">
      <c r="A56" t="s">
        <v>31</v>
      </c>
      <c r="B56" s="11">
        <v>6</v>
      </c>
      <c r="C56" s="11"/>
      <c r="D56" s="11">
        <f>SUM(Tabla11[[#This Row],[Homes]:[Mulleres]])</f>
        <v>6</v>
      </c>
    </row>
    <row r="57" spans="1:4" x14ac:dyDescent="0.25">
      <c r="A57" t="s">
        <v>32</v>
      </c>
      <c r="B57" s="11">
        <v>11.516748858447491</v>
      </c>
      <c r="C57" s="11">
        <v>12.878867579908684</v>
      </c>
      <c r="D57" s="11">
        <f>SUM(Tabla11[[#This Row],[Homes]:[Mulleres]])</f>
        <v>24.395616438356175</v>
      </c>
    </row>
    <row r="58" spans="1:4" x14ac:dyDescent="0.25">
      <c r="A58" t="s">
        <v>33</v>
      </c>
      <c r="B58" s="11">
        <v>38.526027397260279</v>
      </c>
      <c r="C58" s="11">
        <v>28.276712328767125</v>
      </c>
      <c r="D58" s="11">
        <f>SUM(Tabla11[[#This Row],[Homes]:[Mulleres]])</f>
        <v>66.802739726027397</v>
      </c>
    </row>
    <row r="59" spans="1:4" x14ac:dyDescent="0.25">
      <c r="A59" t="s">
        <v>34</v>
      </c>
      <c r="B59" s="11">
        <v>11</v>
      </c>
      <c r="C59" s="11">
        <v>6</v>
      </c>
      <c r="D59" s="11">
        <f>SUM(Tabla11[[#This Row],[Homes]:[Mulleres]])</f>
        <v>17</v>
      </c>
    </row>
    <row r="60" spans="1:4" x14ac:dyDescent="0.25">
      <c r="A60" t="s">
        <v>35</v>
      </c>
      <c r="B60" s="11">
        <v>286.62575342465755</v>
      </c>
      <c r="C60" s="11">
        <v>237.44109589041096</v>
      </c>
      <c r="D60" s="11">
        <f>SUM(Tabla11[[#This Row],[Homes]:[Mulleres]])</f>
        <v>524.06684931506857</v>
      </c>
    </row>
    <row r="61" spans="1:4" x14ac:dyDescent="0.25">
      <c r="A61" t="s">
        <v>36</v>
      </c>
      <c r="B61" s="11">
        <v>0.21095890410958903</v>
      </c>
      <c r="C61" s="11">
        <v>0.33424657534246577</v>
      </c>
      <c r="D61" s="11">
        <f>SUM(Tabla11[[#This Row],[Homes]:[Mulleres]])</f>
        <v>0.54520547945205478</v>
      </c>
    </row>
    <row r="62" spans="1:4" x14ac:dyDescent="0.25">
      <c r="A62" t="s">
        <v>10</v>
      </c>
      <c r="B62" s="11">
        <f>SUBTOTAL(109,B50:B61)</f>
        <v>672.21687671232883</v>
      </c>
      <c r="C62" s="11">
        <f>SUBTOTAL(109,C50:C61)</f>
        <v>512.81968949771692</v>
      </c>
      <c r="D62" s="11">
        <f>SUM(Tabla11[[#This Row],[Homes]:[Mulleres]])</f>
        <v>1185.0365662100457</v>
      </c>
    </row>
    <row r="66" spans="1:20" x14ac:dyDescent="0.25">
      <c r="A66" t="s">
        <v>38</v>
      </c>
      <c r="B66" t="s">
        <v>8</v>
      </c>
      <c r="C66" t="s">
        <v>9</v>
      </c>
      <c r="D66" t="s">
        <v>10</v>
      </c>
    </row>
    <row r="67" spans="1:20" x14ac:dyDescent="0.25">
      <c r="A67" t="s">
        <v>25</v>
      </c>
      <c r="B67">
        <v>6</v>
      </c>
      <c r="C67">
        <v>4</v>
      </c>
      <c r="D67">
        <f>SUM(Tabla12[[#This Row],[Homes]:[Mulleres]])</f>
        <v>10</v>
      </c>
    </row>
    <row r="68" spans="1:20" x14ac:dyDescent="0.25">
      <c r="A68" t="s">
        <v>26</v>
      </c>
      <c r="B68">
        <v>196</v>
      </c>
      <c r="C68">
        <v>100</v>
      </c>
      <c r="D68">
        <f>SUM(Tabla12[[#This Row],[Homes]:[Mulleres]])</f>
        <v>296</v>
      </c>
    </row>
    <row r="69" spans="1:20" x14ac:dyDescent="0.25">
      <c r="A69" t="s">
        <v>30</v>
      </c>
      <c r="B69">
        <v>59</v>
      </c>
      <c r="C69">
        <v>66</v>
      </c>
      <c r="D69">
        <f>SUM(Tabla12[[#This Row],[Homes]:[Mulleres]])</f>
        <v>125</v>
      </c>
    </row>
    <row r="70" spans="1:20" x14ac:dyDescent="0.25">
      <c r="A70" t="s">
        <v>33</v>
      </c>
      <c r="B70">
        <v>39</v>
      </c>
      <c r="C70">
        <v>29</v>
      </c>
      <c r="D70">
        <f>SUM(Tabla12[[#This Row],[Homes]:[Mulleres]])</f>
        <v>68</v>
      </c>
    </row>
    <row r="71" spans="1:20" x14ac:dyDescent="0.25">
      <c r="A71" t="s">
        <v>34</v>
      </c>
      <c r="B71">
        <v>11</v>
      </c>
      <c r="C71">
        <v>6</v>
      </c>
      <c r="D71">
        <f>SUM(Tabla12[[#This Row],[Homes]:[Mulleres]])</f>
        <v>17</v>
      </c>
    </row>
    <row r="72" spans="1:20" x14ac:dyDescent="0.25">
      <c r="A72" t="s">
        <v>35</v>
      </c>
      <c r="B72">
        <v>292</v>
      </c>
      <c r="C72">
        <v>243</v>
      </c>
      <c r="D72">
        <f>SUM(Tabla12[[#This Row],[Homes]:[Mulleres]])</f>
        <v>535</v>
      </c>
    </row>
    <row r="73" spans="1:20" x14ac:dyDescent="0.25">
      <c r="A73" t="s">
        <v>10</v>
      </c>
      <c r="B73">
        <f>SUBTOTAL(109,B67:B72)</f>
        <v>603</v>
      </c>
      <c r="C73">
        <f>SUBTOTAL(109,C67:C72)</f>
        <v>448</v>
      </c>
      <c r="D73">
        <f>SUM(Tabla12[[#This Row],[Homes]:[Mulleres]])</f>
        <v>1051</v>
      </c>
    </row>
    <row r="77" spans="1:20" x14ac:dyDescent="0.25">
      <c r="A77" s="53" t="s">
        <v>39</v>
      </c>
      <c r="B77" s="55" t="s">
        <v>40</v>
      </c>
      <c r="C77" s="55"/>
      <c r="D77" s="56"/>
      <c r="E77" s="55" t="s">
        <v>41</v>
      </c>
      <c r="F77" s="55"/>
      <c r="G77" s="56"/>
      <c r="H77" s="55" t="s">
        <v>42</v>
      </c>
      <c r="I77" s="55"/>
      <c r="J77" s="56"/>
      <c r="K77" s="55" t="s">
        <v>43</v>
      </c>
      <c r="L77" s="55"/>
      <c r="M77" s="56"/>
      <c r="N77" s="55" t="s">
        <v>44</v>
      </c>
      <c r="O77" s="55"/>
      <c r="P77" s="56"/>
      <c r="Q77" s="55" t="s">
        <v>45</v>
      </c>
      <c r="R77" s="55"/>
      <c r="S77" s="56"/>
      <c r="T77" s="49" t="s">
        <v>10</v>
      </c>
    </row>
    <row r="78" spans="1:20" x14ac:dyDescent="0.25">
      <c r="A78" s="54"/>
      <c r="B78" s="16" t="s">
        <v>8</v>
      </c>
      <c r="C78" s="16" t="s">
        <v>9</v>
      </c>
      <c r="D78" s="17" t="s">
        <v>46</v>
      </c>
      <c r="E78" s="16" t="s">
        <v>8</v>
      </c>
      <c r="F78" s="16" t="s">
        <v>9</v>
      </c>
      <c r="G78" s="17" t="s">
        <v>47</v>
      </c>
      <c r="H78" s="16" t="s">
        <v>8</v>
      </c>
      <c r="I78" s="16" t="s">
        <v>9</v>
      </c>
      <c r="J78" s="17" t="s">
        <v>48</v>
      </c>
      <c r="K78" s="16" t="s">
        <v>8</v>
      </c>
      <c r="L78" s="16" t="s">
        <v>9</v>
      </c>
      <c r="M78" s="17" t="s">
        <v>49</v>
      </c>
      <c r="N78" s="16" t="s">
        <v>8</v>
      </c>
      <c r="O78" s="16" t="s">
        <v>9</v>
      </c>
      <c r="P78" s="17" t="s">
        <v>50</v>
      </c>
      <c r="Q78" s="16" t="s">
        <v>8</v>
      </c>
      <c r="R78" s="16" t="s">
        <v>9</v>
      </c>
      <c r="S78" s="17" t="s">
        <v>51</v>
      </c>
      <c r="T78" s="50"/>
    </row>
    <row r="79" spans="1:20" x14ac:dyDescent="0.25">
      <c r="A79" s="18" t="s">
        <v>25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>
        <v>4</v>
      </c>
      <c r="O79" s="18">
        <v>3</v>
      </c>
      <c r="P79" s="18">
        <v>7</v>
      </c>
      <c r="Q79" s="18">
        <v>2</v>
      </c>
      <c r="R79" s="18">
        <v>1</v>
      </c>
      <c r="S79" s="18">
        <v>3</v>
      </c>
      <c r="T79" s="18">
        <v>10</v>
      </c>
    </row>
    <row r="80" spans="1:20" x14ac:dyDescent="0.25">
      <c r="A80" s="19" t="s">
        <v>26</v>
      </c>
      <c r="B80" s="19"/>
      <c r="C80" s="19"/>
      <c r="D80" s="19"/>
      <c r="E80" s="19"/>
      <c r="F80" s="19"/>
      <c r="G80" s="19"/>
      <c r="H80" s="19">
        <v>4</v>
      </c>
      <c r="I80" s="19">
        <v>2</v>
      </c>
      <c r="J80" s="19">
        <v>6</v>
      </c>
      <c r="K80" s="19">
        <v>47</v>
      </c>
      <c r="L80" s="19">
        <v>27</v>
      </c>
      <c r="M80" s="19">
        <v>74</v>
      </c>
      <c r="N80" s="19">
        <v>118</v>
      </c>
      <c r="O80" s="19">
        <v>57</v>
      </c>
      <c r="P80" s="19">
        <v>175</v>
      </c>
      <c r="Q80" s="19">
        <v>27</v>
      </c>
      <c r="R80" s="19">
        <v>14</v>
      </c>
      <c r="S80" s="19">
        <v>41</v>
      </c>
      <c r="T80" s="19">
        <v>296</v>
      </c>
    </row>
    <row r="81" spans="1:20" x14ac:dyDescent="0.25">
      <c r="A81" s="18" t="s">
        <v>27</v>
      </c>
      <c r="B81" s="18"/>
      <c r="C81" s="18"/>
      <c r="D81" s="18"/>
      <c r="E81" s="18"/>
      <c r="F81" s="18"/>
      <c r="G81" s="18"/>
      <c r="H81" s="18">
        <v>1</v>
      </c>
      <c r="I81" s="18"/>
      <c r="J81" s="18">
        <v>1</v>
      </c>
      <c r="K81" s="18">
        <v>2</v>
      </c>
      <c r="L81" s="18">
        <v>1</v>
      </c>
      <c r="M81" s="18">
        <v>3</v>
      </c>
      <c r="N81" s="18"/>
      <c r="O81" s="18"/>
      <c r="P81" s="18"/>
      <c r="Q81" s="18"/>
      <c r="R81" s="18"/>
      <c r="S81" s="18"/>
      <c r="T81" s="18">
        <v>4</v>
      </c>
    </row>
    <row r="82" spans="1:20" x14ac:dyDescent="0.25">
      <c r="A82" s="19" t="s">
        <v>28</v>
      </c>
      <c r="B82" s="19"/>
      <c r="C82" s="19"/>
      <c r="D82" s="19"/>
      <c r="E82" s="19">
        <v>5</v>
      </c>
      <c r="F82" s="19">
        <v>6</v>
      </c>
      <c r="G82" s="19">
        <v>11</v>
      </c>
      <c r="H82" s="19">
        <v>18</v>
      </c>
      <c r="I82" s="19">
        <v>13</v>
      </c>
      <c r="J82" s="19">
        <v>31</v>
      </c>
      <c r="K82" s="19">
        <v>74</v>
      </c>
      <c r="L82" s="19">
        <v>49</v>
      </c>
      <c r="M82" s="19">
        <v>123</v>
      </c>
      <c r="N82" s="19">
        <v>65</v>
      </c>
      <c r="O82" s="19">
        <v>28</v>
      </c>
      <c r="P82" s="19">
        <v>93</v>
      </c>
      <c r="Q82" s="19">
        <v>10</v>
      </c>
      <c r="R82" s="19">
        <v>5</v>
      </c>
      <c r="S82" s="19">
        <v>15</v>
      </c>
      <c r="T82" s="19">
        <v>273</v>
      </c>
    </row>
    <row r="83" spans="1:20" x14ac:dyDescent="0.25">
      <c r="A83" s="18" t="s">
        <v>29</v>
      </c>
      <c r="B83" s="18"/>
      <c r="C83" s="18"/>
      <c r="D83" s="18"/>
      <c r="E83" s="18">
        <v>21</v>
      </c>
      <c r="F83" s="18">
        <v>14</v>
      </c>
      <c r="G83" s="18">
        <v>35</v>
      </c>
      <c r="H83" s="18">
        <v>21</v>
      </c>
      <c r="I83" s="18">
        <v>29</v>
      </c>
      <c r="J83" s="18">
        <v>50</v>
      </c>
      <c r="K83" s="18">
        <v>14</v>
      </c>
      <c r="L83" s="18">
        <v>19</v>
      </c>
      <c r="M83" s="18">
        <v>33</v>
      </c>
      <c r="N83" s="18">
        <v>2</v>
      </c>
      <c r="O83" s="18">
        <v>7</v>
      </c>
      <c r="P83" s="18">
        <v>9</v>
      </c>
      <c r="Q83" s="18"/>
      <c r="R83" s="18"/>
      <c r="S83" s="18"/>
      <c r="T83" s="18">
        <v>127</v>
      </c>
    </row>
    <row r="84" spans="1:20" x14ac:dyDescent="0.25">
      <c r="A84" s="19" t="s">
        <v>30</v>
      </c>
      <c r="B84" s="19"/>
      <c r="C84" s="19"/>
      <c r="D84" s="19"/>
      <c r="E84" s="19"/>
      <c r="F84" s="19"/>
      <c r="G84" s="19"/>
      <c r="H84" s="19">
        <v>2</v>
      </c>
      <c r="I84" s="19">
        <v>5</v>
      </c>
      <c r="J84" s="19">
        <v>7</v>
      </c>
      <c r="K84" s="19">
        <v>23</v>
      </c>
      <c r="L84" s="19">
        <v>28</v>
      </c>
      <c r="M84" s="19">
        <v>51</v>
      </c>
      <c r="N84" s="19">
        <v>31</v>
      </c>
      <c r="O84" s="19">
        <v>30</v>
      </c>
      <c r="P84" s="19">
        <v>61</v>
      </c>
      <c r="Q84" s="19">
        <v>3</v>
      </c>
      <c r="R84" s="19">
        <v>3</v>
      </c>
      <c r="S84" s="19">
        <v>6</v>
      </c>
      <c r="T84" s="19">
        <v>125</v>
      </c>
    </row>
    <row r="85" spans="1:20" x14ac:dyDescent="0.25">
      <c r="A85" s="18" t="s">
        <v>31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>
        <v>6</v>
      </c>
      <c r="R85" s="18"/>
      <c r="S85" s="18">
        <v>6</v>
      </c>
      <c r="T85" s="18">
        <v>6</v>
      </c>
    </row>
    <row r="86" spans="1:20" x14ac:dyDescent="0.25">
      <c r="A86" s="19" t="s">
        <v>32</v>
      </c>
      <c r="B86" s="19">
        <v>2</v>
      </c>
      <c r="C86" s="19">
        <v>2</v>
      </c>
      <c r="D86" s="19">
        <v>4</v>
      </c>
      <c r="E86" s="19">
        <v>27</v>
      </c>
      <c r="F86" s="19">
        <v>36</v>
      </c>
      <c r="G86" s="19">
        <v>63</v>
      </c>
      <c r="H86" s="19">
        <v>22</v>
      </c>
      <c r="I86" s="19">
        <v>35</v>
      </c>
      <c r="J86" s="19">
        <v>57</v>
      </c>
      <c r="K86" s="19">
        <v>27</v>
      </c>
      <c r="L86" s="19">
        <v>18</v>
      </c>
      <c r="M86" s="19">
        <v>45</v>
      </c>
      <c r="N86" s="19">
        <v>7</v>
      </c>
      <c r="O86" s="19">
        <v>2</v>
      </c>
      <c r="P86" s="19">
        <v>9</v>
      </c>
      <c r="Q86" s="19"/>
      <c r="R86" s="19"/>
      <c r="S86" s="19"/>
      <c r="T86" s="19">
        <v>178</v>
      </c>
    </row>
    <row r="87" spans="1:20" x14ac:dyDescent="0.25">
      <c r="A87" s="18" t="s">
        <v>33</v>
      </c>
      <c r="B87" s="18"/>
      <c r="C87" s="18"/>
      <c r="D87" s="18"/>
      <c r="E87" s="18">
        <v>3</v>
      </c>
      <c r="F87" s="18">
        <v>3</v>
      </c>
      <c r="G87" s="18">
        <v>6</v>
      </c>
      <c r="H87" s="18">
        <v>14</v>
      </c>
      <c r="I87" s="18">
        <v>13</v>
      </c>
      <c r="J87" s="18">
        <v>27</v>
      </c>
      <c r="K87" s="18">
        <v>15</v>
      </c>
      <c r="L87" s="18">
        <v>10</v>
      </c>
      <c r="M87" s="18">
        <v>25</v>
      </c>
      <c r="N87" s="18">
        <v>7</v>
      </c>
      <c r="O87" s="18">
        <v>3</v>
      </c>
      <c r="P87" s="18">
        <v>10</v>
      </c>
      <c r="Q87" s="18"/>
      <c r="R87" s="18"/>
      <c r="S87" s="18"/>
      <c r="T87" s="18">
        <v>68</v>
      </c>
    </row>
    <row r="88" spans="1:20" x14ac:dyDescent="0.25">
      <c r="A88" s="19" t="s">
        <v>34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>
        <v>7</v>
      </c>
      <c r="O88" s="19">
        <v>6</v>
      </c>
      <c r="P88" s="19">
        <v>13</v>
      </c>
      <c r="Q88" s="19">
        <v>4</v>
      </c>
      <c r="R88" s="19"/>
      <c r="S88" s="19">
        <v>4</v>
      </c>
      <c r="T88" s="19">
        <v>17</v>
      </c>
    </row>
    <row r="89" spans="1:20" x14ac:dyDescent="0.25">
      <c r="A89" s="18" t="s">
        <v>35</v>
      </c>
      <c r="B89" s="18"/>
      <c r="C89" s="18"/>
      <c r="D89" s="18"/>
      <c r="E89" s="18">
        <v>2</v>
      </c>
      <c r="F89" s="18">
        <v>2</v>
      </c>
      <c r="G89" s="18">
        <v>4</v>
      </c>
      <c r="H89" s="18">
        <v>25</v>
      </c>
      <c r="I89" s="18">
        <v>23</v>
      </c>
      <c r="J89" s="18">
        <v>48</v>
      </c>
      <c r="K89" s="18">
        <v>72</v>
      </c>
      <c r="L89" s="18">
        <v>85</v>
      </c>
      <c r="M89" s="18">
        <v>157</v>
      </c>
      <c r="N89" s="18">
        <v>153</v>
      </c>
      <c r="O89" s="18">
        <v>115</v>
      </c>
      <c r="P89" s="18">
        <v>268</v>
      </c>
      <c r="Q89" s="18">
        <v>40</v>
      </c>
      <c r="R89" s="18">
        <v>18</v>
      </c>
      <c r="S89" s="18">
        <v>58</v>
      </c>
      <c r="T89" s="18">
        <v>535</v>
      </c>
    </row>
    <row r="90" spans="1:20" x14ac:dyDescent="0.25">
      <c r="A90" s="19" t="s">
        <v>36</v>
      </c>
      <c r="B90" s="19"/>
      <c r="C90" s="19"/>
      <c r="D90" s="19"/>
      <c r="E90" s="19">
        <v>1</v>
      </c>
      <c r="F90" s="19"/>
      <c r="G90" s="19">
        <v>1</v>
      </c>
      <c r="H90" s="19"/>
      <c r="I90" s="19"/>
      <c r="J90" s="19"/>
      <c r="K90" s="19"/>
      <c r="L90" s="19">
        <v>1</v>
      </c>
      <c r="M90" s="19">
        <v>1</v>
      </c>
      <c r="N90" s="19"/>
      <c r="O90" s="19"/>
      <c r="P90" s="19"/>
      <c r="Q90" s="19"/>
      <c r="R90" s="19"/>
      <c r="S90" s="19"/>
      <c r="T90" s="19">
        <v>2</v>
      </c>
    </row>
    <row r="91" spans="1:20" x14ac:dyDescent="0.25">
      <c r="A91" s="18" t="s">
        <v>10</v>
      </c>
      <c r="B91" s="18">
        <v>2</v>
      </c>
      <c r="C91" s="18">
        <v>2</v>
      </c>
      <c r="D91" s="18">
        <v>4</v>
      </c>
      <c r="E91" s="18">
        <v>59</v>
      </c>
      <c r="F91" s="18">
        <v>61</v>
      </c>
      <c r="G91" s="18">
        <v>120</v>
      </c>
      <c r="H91" s="18">
        <v>107</v>
      </c>
      <c r="I91" s="18">
        <v>120</v>
      </c>
      <c r="J91" s="18">
        <v>227</v>
      </c>
      <c r="K91" s="18">
        <v>274</v>
      </c>
      <c r="L91" s="18">
        <v>238</v>
      </c>
      <c r="M91" s="18">
        <v>512</v>
      </c>
      <c r="N91" s="18">
        <v>394</v>
      </c>
      <c r="O91" s="18">
        <v>251</v>
      </c>
      <c r="P91" s="18">
        <v>645</v>
      </c>
      <c r="Q91" s="18">
        <v>92</v>
      </c>
      <c r="R91" s="18">
        <v>41</v>
      </c>
      <c r="S91" s="18">
        <v>133</v>
      </c>
      <c r="T91" s="18">
        <v>1641</v>
      </c>
    </row>
    <row r="95" spans="1:20" ht="15.75" thickBot="1" x14ac:dyDescent="0.3">
      <c r="A95" s="20" t="s">
        <v>52</v>
      </c>
      <c r="B95" s="21" t="s">
        <v>53</v>
      </c>
      <c r="C95" s="22" t="s">
        <v>54</v>
      </c>
      <c r="D95" s="14" t="s">
        <v>8</v>
      </c>
      <c r="E95" s="14" t="s">
        <v>9</v>
      </c>
      <c r="F95" s="14" t="s">
        <v>10</v>
      </c>
    </row>
    <row r="96" spans="1:20" ht="15.75" thickTop="1" x14ac:dyDescent="0.25">
      <c r="A96" s="51" t="s">
        <v>15</v>
      </c>
      <c r="B96" s="23" t="s">
        <v>26</v>
      </c>
      <c r="C96" s="23" t="s">
        <v>55</v>
      </c>
      <c r="D96" s="23">
        <v>1</v>
      </c>
      <c r="E96" s="23"/>
      <c r="F96" s="23">
        <f>SUM(D96:E96)</f>
        <v>1</v>
      </c>
    </row>
    <row r="97" spans="1:10" x14ac:dyDescent="0.25">
      <c r="A97" s="51"/>
      <c r="B97" s="24" t="s">
        <v>26</v>
      </c>
      <c r="C97" s="24" t="s">
        <v>56</v>
      </c>
      <c r="D97" s="24"/>
      <c r="E97" s="24">
        <v>1</v>
      </c>
      <c r="F97" s="24">
        <f t="shared" ref="F97:F114" si="0">SUM(D97:E97)</f>
        <v>1</v>
      </c>
    </row>
    <row r="98" spans="1:10" x14ac:dyDescent="0.25">
      <c r="A98" s="51"/>
      <c r="B98" s="23" t="s">
        <v>35</v>
      </c>
      <c r="C98" s="23" t="s">
        <v>57</v>
      </c>
      <c r="D98" s="23"/>
      <c r="E98" s="23">
        <v>1</v>
      </c>
      <c r="F98" s="23">
        <f t="shared" si="0"/>
        <v>1</v>
      </c>
    </row>
    <row r="99" spans="1:10" x14ac:dyDescent="0.25">
      <c r="A99" s="51"/>
      <c r="B99" s="23" t="s">
        <v>35</v>
      </c>
      <c r="C99" s="23" t="s">
        <v>58</v>
      </c>
      <c r="D99" s="23">
        <v>2</v>
      </c>
      <c r="E99" s="23"/>
      <c r="F99" s="23">
        <f t="shared" si="0"/>
        <v>2</v>
      </c>
    </row>
    <row r="100" spans="1:10" x14ac:dyDescent="0.25">
      <c r="A100" s="51"/>
      <c r="B100" s="23" t="s">
        <v>35</v>
      </c>
      <c r="C100" s="23" t="s">
        <v>56</v>
      </c>
      <c r="D100" s="23">
        <v>1</v>
      </c>
      <c r="E100" s="23"/>
      <c r="F100" s="23">
        <f t="shared" si="0"/>
        <v>1</v>
      </c>
    </row>
    <row r="101" spans="1:10" x14ac:dyDescent="0.25">
      <c r="A101" s="51" t="s">
        <v>16</v>
      </c>
      <c r="B101" s="24" t="s">
        <v>27</v>
      </c>
      <c r="C101" s="24" t="s">
        <v>59</v>
      </c>
      <c r="D101" s="24">
        <v>1</v>
      </c>
      <c r="E101" s="24"/>
      <c r="F101" s="24">
        <f t="shared" si="0"/>
        <v>1</v>
      </c>
    </row>
    <row r="102" spans="1:10" x14ac:dyDescent="0.25">
      <c r="A102" s="51"/>
      <c r="B102" s="24" t="s">
        <v>27</v>
      </c>
      <c r="C102" s="24" t="s">
        <v>58</v>
      </c>
      <c r="D102" s="24">
        <v>1</v>
      </c>
      <c r="E102" s="24"/>
      <c r="F102" s="24">
        <f t="shared" si="0"/>
        <v>1</v>
      </c>
      <c r="J102" s="23"/>
    </row>
    <row r="103" spans="1:10" x14ac:dyDescent="0.25">
      <c r="A103" s="51"/>
      <c r="B103" s="24" t="s">
        <v>27</v>
      </c>
      <c r="C103" s="24" t="s">
        <v>56</v>
      </c>
      <c r="D103" s="24">
        <v>1</v>
      </c>
      <c r="E103" s="24"/>
      <c r="F103" s="24">
        <f t="shared" si="0"/>
        <v>1</v>
      </c>
    </row>
    <row r="104" spans="1:10" x14ac:dyDescent="0.25">
      <c r="A104" s="51"/>
      <c r="B104" s="23" t="s">
        <v>28</v>
      </c>
      <c r="C104" s="23" t="s">
        <v>60</v>
      </c>
      <c r="D104" s="23">
        <v>1</v>
      </c>
      <c r="E104" s="23"/>
      <c r="F104" s="23">
        <f t="shared" si="0"/>
        <v>1</v>
      </c>
    </row>
    <row r="105" spans="1:10" x14ac:dyDescent="0.25">
      <c r="A105" s="51"/>
      <c r="B105" s="24" t="s">
        <v>29</v>
      </c>
      <c r="C105" s="24" t="s">
        <v>61</v>
      </c>
      <c r="D105" s="24"/>
      <c r="E105" s="24">
        <v>1</v>
      </c>
      <c r="F105" s="24">
        <f t="shared" si="0"/>
        <v>1</v>
      </c>
    </row>
    <row r="106" spans="1:10" x14ac:dyDescent="0.25">
      <c r="A106" s="51"/>
      <c r="B106" s="24" t="s">
        <v>29</v>
      </c>
      <c r="C106" s="24" t="s">
        <v>56</v>
      </c>
      <c r="D106" s="24">
        <v>1</v>
      </c>
      <c r="E106" s="24">
        <v>1</v>
      </c>
      <c r="F106" s="24">
        <f t="shared" si="0"/>
        <v>2</v>
      </c>
    </row>
    <row r="107" spans="1:10" x14ac:dyDescent="0.25">
      <c r="A107" s="51"/>
      <c r="B107" s="24" t="s">
        <v>29</v>
      </c>
      <c r="C107" s="24" t="s">
        <v>62</v>
      </c>
      <c r="D107" s="24"/>
      <c r="E107" s="24">
        <v>1</v>
      </c>
      <c r="F107" s="24">
        <f t="shared" si="0"/>
        <v>1</v>
      </c>
    </row>
    <row r="108" spans="1:10" x14ac:dyDescent="0.25">
      <c r="A108" s="51"/>
      <c r="B108" s="23" t="s">
        <v>30</v>
      </c>
      <c r="C108" s="23" t="s">
        <v>55</v>
      </c>
      <c r="D108" s="23">
        <v>1</v>
      </c>
      <c r="E108" s="23"/>
      <c r="F108" s="23">
        <f t="shared" si="0"/>
        <v>1</v>
      </c>
    </row>
    <row r="109" spans="1:10" x14ac:dyDescent="0.25">
      <c r="A109" s="51"/>
      <c r="B109" s="23" t="s">
        <v>30</v>
      </c>
      <c r="C109" s="23" t="s">
        <v>63</v>
      </c>
      <c r="D109" s="23"/>
      <c r="E109" s="23">
        <v>1</v>
      </c>
      <c r="F109" s="23">
        <f t="shared" si="0"/>
        <v>1</v>
      </c>
    </row>
    <row r="110" spans="1:10" x14ac:dyDescent="0.25">
      <c r="A110" s="51"/>
      <c r="B110" s="23" t="s">
        <v>30</v>
      </c>
      <c r="C110" s="23" t="s">
        <v>58</v>
      </c>
      <c r="D110" s="23"/>
      <c r="E110" s="23">
        <v>1</v>
      </c>
      <c r="F110" s="23">
        <f t="shared" si="0"/>
        <v>1</v>
      </c>
    </row>
    <row r="111" spans="1:10" x14ac:dyDescent="0.25">
      <c r="A111" s="51"/>
      <c r="B111" s="24" t="s">
        <v>32</v>
      </c>
      <c r="C111" s="24" t="s">
        <v>64</v>
      </c>
      <c r="D111" s="24"/>
      <c r="E111" s="24">
        <v>1</v>
      </c>
      <c r="F111" s="24">
        <f t="shared" si="0"/>
        <v>1</v>
      </c>
    </row>
    <row r="112" spans="1:10" x14ac:dyDescent="0.25">
      <c r="A112" s="51"/>
      <c r="B112" s="23" t="s">
        <v>33</v>
      </c>
      <c r="C112" s="23" t="s">
        <v>65</v>
      </c>
      <c r="D112" s="23">
        <v>1</v>
      </c>
      <c r="E112" s="23"/>
      <c r="F112" s="23">
        <f t="shared" si="0"/>
        <v>1</v>
      </c>
    </row>
    <row r="113" spans="1:6" x14ac:dyDescent="0.25">
      <c r="A113" s="51"/>
      <c r="B113" s="23" t="s">
        <v>33</v>
      </c>
      <c r="C113" s="23" t="s">
        <v>56</v>
      </c>
      <c r="D113" s="23"/>
      <c r="E113" s="23">
        <v>1</v>
      </c>
      <c r="F113" s="23">
        <f t="shared" si="0"/>
        <v>1</v>
      </c>
    </row>
    <row r="114" spans="1:6" x14ac:dyDescent="0.25">
      <c r="A114" s="51"/>
      <c r="B114" s="24" t="s">
        <v>36</v>
      </c>
      <c r="C114" s="24" t="s">
        <v>66</v>
      </c>
      <c r="D114" s="24">
        <v>1</v>
      </c>
      <c r="E114" s="24"/>
      <c r="F114" s="24">
        <f t="shared" si="0"/>
        <v>1</v>
      </c>
    </row>
    <row r="115" spans="1:6" x14ac:dyDescent="0.25">
      <c r="A115" s="25" t="s">
        <v>10</v>
      </c>
      <c r="B115" s="25"/>
      <c r="C115" s="25"/>
      <c r="D115" s="25">
        <f>SUM(D96:D114)</f>
        <v>12</v>
      </c>
      <c r="E115" s="25">
        <f t="shared" ref="E115:F115" si="1">SUM(E96:E114)</f>
        <v>9</v>
      </c>
      <c r="F115" s="21">
        <f t="shared" si="1"/>
        <v>21</v>
      </c>
    </row>
  </sheetData>
  <mergeCells count="11">
    <mergeCell ref="T77:T78"/>
    <mergeCell ref="A96:A100"/>
    <mergeCell ref="A101:A114"/>
    <mergeCell ref="O1:R1"/>
    <mergeCell ref="A77:A78"/>
    <mergeCell ref="B77:D77"/>
    <mergeCell ref="E77:G77"/>
    <mergeCell ref="H77:J77"/>
    <mergeCell ref="K77:M77"/>
    <mergeCell ref="N77:P77"/>
    <mergeCell ref="Q77:S77"/>
  </mergeCells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491EB-D21D-414E-8BE5-1FFA48487FA7}">
  <dimension ref="A1:IT271"/>
  <sheetViews>
    <sheetView zoomScaleNormal="100" workbookViewId="0">
      <selection activeCell="A2" sqref="A2"/>
    </sheetView>
  </sheetViews>
  <sheetFormatPr baseColWidth="10" defaultRowHeight="15" x14ac:dyDescent="0.25"/>
  <cols>
    <col min="1" max="1" width="37.7109375" customWidth="1"/>
    <col min="2" max="2" width="50.5703125" bestFit="1" customWidth="1"/>
    <col min="3" max="3" width="27.140625" customWidth="1"/>
  </cols>
  <sheetData>
    <row r="1" spans="1:254" s="6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4"/>
      <c r="N1" s="4"/>
      <c r="O1" s="52" t="s">
        <v>0</v>
      </c>
      <c r="P1" s="52"/>
      <c r="Q1" s="52"/>
      <c r="R1" s="52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s="7" customFormat="1" ht="12.75" x14ac:dyDescent="0.2"/>
    <row r="3" spans="1:254" s="7" customFormat="1" ht="15.75" x14ac:dyDescent="0.25">
      <c r="A3" s="8" t="s">
        <v>1</v>
      </c>
    </row>
    <row r="4" spans="1:254" s="7" customFormat="1" ht="15.75" x14ac:dyDescent="0.25">
      <c r="A4" s="8" t="s">
        <v>2</v>
      </c>
    </row>
    <row r="5" spans="1:254" s="7" customFormat="1" ht="15.75" x14ac:dyDescent="0.25">
      <c r="A5" s="8" t="s">
        <v>3</v>
      </c>
    </row>
    <row r="6" spans="1:254" s="7" customFormat="1" ht="15.75" x14ac:dyDescent="0.25">
      <c r="A6" s="8" t="s">
        <v>4</v>
      </c>
    </row>
    <row r="7" spans="1:254" s="7" customFormat="1" ht="12.75" x14ac:dyDescent="0.2">
      <c r="A7" s="7" t="s">
        <v>5</v>
      </c>
      <c r="K7" s="9"/>
      <c r="L7" s="9"/>
      <c r="M7" s="10"/>
    </row>
    <row r="10" spans="1:254" x14ac:dyDescent="0.25">
      <c r="A10" s="57" t="s">
        <v>67</v>
      </c>
      <c r="B10" s="58" t="s">
        <v>68</v>
      </c>
      <c r="C10" s="58"/>
      <c r="D10" s="58"/>
      <c r="E10" s="58" t="s">
        <v>69</v>
      </c>
      <c r="F10" s="58"/>
      <c r="G10" s="58"/>
      <c r="H10" s="58" t="s">
        <v>70</v>
      </c>
      <c r="I10" s="58"/>
      <c r="J10" s="58"/>
      <c r="K10" s="58" t="s">
        <v>71</v>
      </c>
      <c r="L10" s="58"/>
      <c r="M10" s="58"/>
      <c r="N10" s="58" t="s">
        <v>72</v>
      </c>
      <c r="O10" s="58"/>
      <c r="P10" s="58"/>
      <c r="Q10" s="58" t="s">
        <v>10</v>
      </c>
    </row>
    <row r="11" spans="1:254" x14ac:dyDescent="0.25">
      <c r="A11" s="57"/>
      <c r="B11" s="26" t="s">
        <v>8</v>
      </c>
      <c r="C11" s="26" t="s">
        <v>9</v>
      </c>
      <c r="D11" s="26" t="s">
        <v>10</v>
      </c>
      <c r="E11" s="26" t="s">
        <v>8</v>
      </c>
      <c r="F11" s="26" t="s">
        <v>9</v>
      </c>
      <c r="G11" s="26" t="s">
        <v>10</v>
      </c>
      <c r="H11" s="26" t="s">
        <v>8</v>
      </c>
      <c r="I11" s="26" t="s">
        <v>9</v>
      </c>
      <c r="J11" s="26" t="s">
        <v>10</v>
      </c>
      <c r="K11" s="26" t="s">
        <v>8</v>
      </c>
      <c r="L11" s="26" t="s">
        <v>9</v>
      </c>
      <c r="M11" s="26" t="s">
        <v>10</v>
      </c>
      <c r="N11" s="26" t="s">
        <v>8</v>
      </c>
      <c r="O11" s="26" t="s">
        <v>9</v>
      </c>
      <c r="P11" s="26" t="s">
        <v>10</v>
      </c>
      <c r="Q11" s="58"/>
    </row>
    <row r="12" spans="1:254" x14ac:dyDescent="0.25">
      <c r="A12" s="23" t="s">
        <v>25</v>
      </c>
      <c r="B12" s="23">
        <v>1</v>
      </c>
      <c r="C12" s="23"/>
      <c r="D12" s="23">
        <v>1</v>
      </c>
      <c r="E12" s="23">
        <v>1</v>
      </c>
      <c r="F12" s="23">
        <v>2</v>
      </c>
      <c r="G12" s="23">
        <v>3</v>
      </c>
      <c r="H12" s="23">
        <v>1</v>
      </c>
      <c r="I12" s="23"/>
      <c r="J12" s="23">
        <v>1</v>
      </c>
      <c r="K12" s="23">
        <v>1</v>
      </c>
      <c r="L12" s="23">
        <v>2</v>
      </c>
      <c r="M12" s="23">
        <v>3</v>
      </c>
      <c r="N12" s="23">
        <v>2</v>
      </c>
      <c r="O12" s="23"/>
      <c r="P12" s="23">
        <v>2</v>
      </c>
      <c r="Q12" s="23">
        <v>10</v>
      </c>
    </row>
    <row r="13" spans="1:254" x14ac:dyDescent="0.25">
      <c r="A13" s="24" t="s">
        <v>26</v>
      </c>
      <c r="B13" s="24">
        <v>14</v>
      </c>
      <c r="C13" s="24">
        <v>9</v>
      </c>
      <c r="D13" s="24">
        <v>23</v>
      </c>
      <c r="E13" s="24">
        <v>76</v>
      </c>
      <c r="F13" s="24">
        <v>35</v>
      </c>
      <c r="G13" s="24">
        <v>111</v>
      </c>
      <c r="H13" s="24">
        <v>6</v>
      </c>
      <c r="I13" s="24">
        <v>6</v>
      </c>
      <c r="J13" s="24">
        <v>12</v>
      </c>
      <c r="K13" s="24">
        <v>35</v>
      </c>
      <c r="L13" s="24">
        <v>30</v>
      </c>
      <c r="M13" s="24">
        <v>65</v>
      </c>
      <c r="N13" s="24">
        <v>65</v>
      </c>
      <c r="O13" s="24">
        <v>20</v>
      </c>
      <c r="P13" s="24">
        <v>85</v>
      </c>
      <c r="Q13" s="24">
        <v>296</v>
      </c>
    </row>
    <row r="14" spans="1:254" x14ac:dyDescent="0.25">
      <c r="A14" s="23" t="s">
        <v>27</v>
      </c>
      <c r="B14" s="23">
        <v>3</v>
      </c>
      <c r="C14" s="23">
        <v>1</v>
      </c>
      <c r="D14" s="23">
        <v>4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>
        <v>4</v>
      </c>
    </row>
    <row r="15" spans="1:254" x14ac:dyDescent="0.25">
      <c r="A15" s="24" t="s">
        <v>28</v>
      </c>
      <c r="B15" s="24">
        <v>11</v>
      </c>
      <c r="C15" s="24">
        <v>17</v>
      </c>
      <c r="D15" s="24">
        <v>28</v>
      </c>
      <c r="E15" s="24">
        <v>2</v>
      </c>
      <c r="F15" s="24">
        <v>3</v>
      </c>
      <c r="G15" s="24">
        <v>5</v>
      </c>
      <c r="H15" s="24">
        <v>16</v>
      </c>
      <c r="I15" s="24">
        <v>25</v>
      </c>
      <c r="J15" s="24">
        <v>41</v>
      </c>
      <c r="K15" s="24">
        <v>71</v>
      </c>
      <c r="L15" s="24">
        <v>47</v>
      </c>
      <c r="M15" s="24">
        <v>118</v>
      </c>
      <c r="N15" s="24">
        <v>72</v>
      </c>
      <c r="O15" s="24">
        <v>9</v>
      </c>
      <c r="P15" s="24">
        <v>81</v>
      </c>
      <c r="Q15" s="24">
        <v>273</v>
      </c>
    </row>
    <row r="16" spans="1:254" x14ac:dyDescent="0.25">
      <c r="A16" s="23" t="s">
        <v>29</v>
      </c>
      <c r="B16" s="23">
        <v>10</v>
      </c>
      <c r="C16" s="23">
        <v>13</v>
      </c>
      <c r="D16" s="23">
        <v>23</v>
      </c>
      <c r="E16" s="23">
        <v>7</v>
      </c>
      <c r="F16" s="23">
        <v>4</v>
      </c>
      <c r="G16" s="23">
        <v>11</v>
      </c>
      <c r="H16" s="23">
        <v>2</v>
      </c>
      <c r="I16" s="23">
        <v>2</v>
      </c>
      <c r="J16" s="23">
        <v>4</v>
      </c>
      <c r="K16" s="23">
        <v>16</v>
      </c>
      <c r="L16" s="23">
        <v>40</v>
      </c>
      <c r="M16" s="23">
        <v>56</v>
      </c>
      <c r="N16" s="23">
        <v>23</v>
      </c>
      <c r="O16" s="23">
        <v>10</v>
      </c>
      <c r="P16" s="23">
        <v>33</v>
      </c>
      <c r="Q16" s="23">
        <v>127</v>
      </c>
    </row>
    <row r="17" spans="1:17" x14ac:dyDescent="0.25">
      <c r="A17" s="24" t="s">
        <v>30</v>
      </c>
      <c r="B17" s="24">
        <v>3</v>
      </c>
      <c r="C17" s="24">
        <v>13</v>
      </c>
      <c r="D17" s="24">
        <v>16</v>
      </c>
      <c r="E17" s="24">
        <v>3</v>
      </c>
      <c r="F17" s="24">
        <v>5</v>
      </c>
      <c r="G17" s="24">
        <v>8</v>
      </c>
      <c r="H17" s="24">
        <v>1</v>
      </c>
      <c r="I17" s="24">
        <v>6</v>
      </c>
      <c r="J17" s="24">
        <v>7</v>
      </c>
      <c r="K17" s="24">
        <v>27</v>
      </c>
      <c r="L17" s="24">
        <v>34</v>
      </c>
      <c r="M17" s="24">
        <v>61</v>
      </c>
      <c r="N17" s="24">
        <v>25</v>
      </c>
      <c r="O17" s="24">
        <v>8</v>
      </c>
      <c r="P17" s="24">
        <v>33</v>
      </c>
      <c r="Q17" s="24">
        <v>125</v>
      </c>
    </row>
    <row r="18" spans="1:17" x14ac:dyDescent="0.25">
      <c r="A18" s="23" t="s">
        <v>31</v>
      </c>
      <c r="B18" s="23">
        <v>1</v>
      </c>
      <c r="C18" s="23"/>
      <c r="D18" s="23">
        <v>1</v>
      </c>
      <c r="E18" s="23">
        <v>3</v>
      </c>
      <c r="F18" s="23"/>
      <c r="G18" s="23">
        <v>3</v>
      </c>
      <c r="H18" s="23"/>
      <c r="I18" s="23"/>
      <c r="J18" s="23"/>
      <c r="K18" s="23">
        <v>2</v>
      </c>
      <c r="L18" s="23"/>
      <c r="M18" s="23">
        <v>2</v>
      </c>
      <c r="N18" s="23"/>
      <c r="O18" s="23"/>
      <c r="P18" s="23"/>
      <c r="Q18" s="23">
        <v>6</v>
      </c>
    </row>
    <row r="19" spans="1:17" x14ac:dyDescent="0.25">
      <c r="A19" s="24" t="s">
        <v>32</v>
      </c>
      <c r="B19" s="24">
        <v>13</v>
      </c>
      <c r="C19" s="24">
        <v>25</v>
      </c>
      <c r="D19" s="24">
        <v>38</v>
      </c>
      <c r="E19" s="24">
        <v>9</v>
      </c>
      <c r="F19" s="24">
        <v>8</v>
      </c>
      <c r="G19" s="24">
        <v>17</v>
      </c>
      <c r="H19" s="24"/>
      <c r="I19" s="24">
        <v>3</v>
      </c>
      <c r="J19" s="24">
        <v>3</v>
      </c>
      <c r="K19" s="24">
        <v>40</v>
      </c>
      <c r="L19" s="24">
        <v>50</v>
      </c>
      <c r="M19" s="24">
        <v>90</v>
      </c>
      <c r="N19" s="24">
        <v>23</v>
      </c>
      <c r="O19" s="24">
        <v>7</v>
      </c>
      <c r="P19" s="24">
        <v>30</v>
      </c>
      <c r="Q19" s="24">
        <v>178</v>
      </c>
    </row>
    <row r="20" spans="1:17" x14ac:dyDescent="0.25">
      <c r="A20" s="23" t="s">
        <v>33</v>
      </c>
      <c r="B20" s="23">
        <v>7</v>
      </c>
      <c r="C20" s="23">
        <v>4</v>
      </c>
      <c r="D20" s="23">
        <v>11</v>
      </c>
      <c r="E20" s="23">
        <v>4</v>
      </c>
      <c r="F20" s="23"/>
      <c r="G20" s="23">
        <v>4</v>
      </c>
      <c r="H20" s="23">
        <v>1</v>
      </c>
      <c r="I20" s="23">
        <v>3</v>
      </c>
      <c r="J20" s="23">
        <v>4</v>
      </c>
      <c r="K20" s="23">
        <v>14</v>
      </c>
      <c r="L20" s="23">
        <v>18</v>
      </c>
      <c r="M20" s="23">
        <v>32</v>
      </c>
      <c r="N20" s="23">
        <v>13</v>
      </c>
      <c r="O20" s="23">
        <v>4</v>
      </c>
      <c r="P20" s="23">
        <v>17</v>
      </c>
      <c r="Q20" s="23">
        <v>68</v>
      </c>
    </row>
    <row r="21" spans="1:17" x14ac:dyDescent="0.25">
      <c r="A21" s="24" t="s">
        <v>34</v>
      </c>
      <c r="B21" s="24"/>
      <c r="C21" s="24">
        <v>1</v>
      </c>
      <c r="D21" s="24">
        <v>1</v>
      </c>
      <c r="E21" s="24">
        <v>1</v>
      </c>
      <c r="F21" s="24"/>
      <c r="G21" s="24">
        <v>1</v>
      </c>
      <c r="H21" s="24"/>
      <c r="I21" s="24"/>
      <c r="J21" s="24"/>
      <c r="K21" s="24">
        <v>6</v>
      </c>
      <c r="L21" s="24">
        <v>2</v>
      </c>
      <c r="M21" s="24">
        <v>8</v>
      </c>
      <c r="N21" s="24">
        <v>4</v>
      </c>
      <c r="O21" s="24">
        <v>3</v>
      </c>
      <c r="P21" s="24">
        <v>7</v>
      </c>
      <c r="Q21" s="24">
        <v>17</v>
      </c>
    </row>
    <row r="22" spans="1:17" x14ac:dyDescent="0.25">
      <c r="A22" s="23" t="s">
        <v>35</v>
      </c>
      <c r="B22" s="23">
        <v>43</v>
      </c>
      <c r="C22" s="23">
        <v>47</v>
      </c>
      <c r="D22" s="23">
        <v>90</v>
      </c>
      <c r="E22" s="23">
        <v>64</v>
      </c>
      <c r="F22" s="23">
        <v>59</v>
      </c>
      <c r="G22" s="23">
        <v>123</v>
      </c>
      <c r="H22" s="23">
        <v>11</v>
      </c>
      <c r="I22" s="23">
        <v>14</v>
      </c>
      <c r="J22" s="23">
        <v>25</v>
      </c>
      <c r="K22" s="23">
        <v>73</v>
      </c>
      <c r="L22" s="23">
        <v>79</v>
      </c>
      <c r="M22" s="23">
        <v>152</v>
      </c>
      <c r="N22" s="23">
        <v>101</v>
      </c>
      <c r="O22" s="23">
        <v>44</v>
      </c>
      <c r="P22" s="23">
        <v>145</v>
      </c>
      <c r="Q22" s="23">
        <v>535</v>
      </c>
    </row>
    <row r="23" spans="1:17" x14ac:dyDescent="0.25">
      <c r="A23" s="24" t="s">
        <v>36</v>
      </c>
      <c r="B23" s="24"/>
      <c r="C23" s="24">
        <v>1</v>
      </c>
      <c r="D23" s="24">
        <v>1</v>
      </c>
      <c r="E23" s="24"/>
      <c r="F23" s="24"/>
      <c r="G23" s="24"/>
      <c r="H23" s="24"/>
      <c r="I23" s="24"/>
      <c r="J23" s="24"/>
      <c r="K23" s="24">
        <v>1</v>
      </c>
      <c r="L23" s="24"/>
      <c r="M23" s="24">
        <v>1</v>
      </c>
      <c r="N23" s="24"/>
      <c r="O23" s="24"/>
      <c r="P23" s="24"/>
      <c r="Q23" s="24">
        <v>2</v>
      </c>
    </row>
    <row r="24" spans="1:17" ht="15.75" thickBot="1" x14ac:dyDescent="0.3">
      <c r="A24" s="27" t="s">
        <v>10</v>
      </c>
      <c r="B24" s="27">
        <v>106</v>
      </c>
      <c r="C24" s="27">
        <v>131</v>
      </c>
      <c r="D24" s="27">
        <v>237</v>
      </c>
      <c r="E24" s="27">
        <v>170</v>
      </c>
      <c r="F24" s="27">
        <v>116</v>
      </c>
      <c r="G24" s="27">
        <v>286</v>
      </c>
      <c r="H24" s="27">
        <v>38</v>
      </c>
      <c r="I24" s="27">
        <v>59</v>
      </c>
      <c r="J24" s="27">
        <v>97</v>
      </c>
      <c r="K24" s="27">
        <v>286</v>
      </c>
      <c r="L24" s="27">
        <v>302</v>
      </c>
      <c r="M24" s="27">
        <v>588</v>
      </c>
      <c r="N24" s="27">
        <v>328</v>
      </c>
      <c r="O24" s="27">
        <v>105</v>
      </c>
      <c r="P24" s="27">
        <v>433</v>
      </c>
      <c r="Q24" s="27">
        <v>1641</v>
      </c>
    </row>
    <row r="25" spans="1:17" ht="15.75" thickTop="1" x14ac:dyDescent="0.25"/>
    <row r="28" spans="1:17" x14ac:dyDescent="0.25">
      <c r="A28" s="57" t="s">
        <v>73</v>
      </c>
      <c r="B28" s="58" t="s">
        <v>68</v>
      </c>
      <c r="C28" s="58"/>
      <c r="D28" s="58"/>
      <c r="E28" s="58" t="s">
        <v>69</v>
      </c>
      <c r="F28" s="58"/>
      <c r="G28" s="58"/>
      <c r="H28" s="58" t="s">
        <v>70</v>
      </c>
      <c r="I28" s="58"/>
      <c r="J28" s="58"/>
      <c r="K28" s="58" t="s">
        <v>71</v>
      </c>
      <c r="L28" s="58"/>
      <c r="M28" s="58"/>
      <c r="N28" s="58" t="s">
        <v>72</v>
      </c>
      <c r="O28" s="58"/>
      <c r="P28" s="58"/>
      <c r="Q28" s="58" t="s">
        <v>10</v>
      </c>
    </row>
    <row r="29" spans="1:17" x14ac:dyDescent="0.25">
      <c r="A29" s="57"/>
      <c r="B29" s="26" t="s">
        <v>8</v>
      </c>
      <c r="C29" s="26" t="s">
        <v>9</v>
      </c>
      <c r="D29" s="26" t="s">
        <v>10</v>
      </c>
      <c r="E29" s="26" t="s">
        <v>8</v>
      </c>
      <c r="F29" s="26" t="s">
        <v>9</v>
      </c>
      <c r="G29" s="26" t="s">
        <v>10</v>
      </c>
      <c r="H29" s="26" t="s">
        <v>8</v>
      </c>
      <c r="I29" s="26" t="s">
        <v>9</v>
      </c>
      <c r="J29" s="26" t="s">
        <v>10</v>
      </c>
      <c r="K29" s="26" t="s">
        <v>8</v>
      </c>
      <c r="L29" s="26" t="s">
        <v>9</v>
      </c>
      <c r="M29" s="26" t="s">
        <v>10</v>
      </c>
      <c r="N29" s="26" t="s">
        <v>8</v>
      </c>
      <c r="O29" s="26" t="s">
        <v>9</v>
      </c>
      <c r="P29" s="26" t="s">
        <v>10</v>
      </c>
      <c r="Q29" s="58"/>
    </row>
    <row r="30" spans="1:17" x14ac:dyDescent="0.25">
      <c r="A30" s="23" t="s">
        <v>25</v>
      </c>
      <c r="B30" s="28">
        <v>1</v>
      </c>
      <c r="C30" s="28"/>
      <c r="D30" s="28">
        <v>1</v>
      </c>
      <c r="E30" s="28">
        <v>1</v>
      </c>
      <c r="F30" s="28">
        <v>2</v>
      </c>
      <c r="G30" s="28">
        <v>3</v>
      </c>
      <c r="H30" s="28">
        <v>0.13333333333333333</v>
      </c>
      <c r="I30" s="28"/>
      <c r="J30" s="28">
        <v>0.13333333333333333</v>
      </c>
      <c r="K30" s="28">
        <v>1</v>
      </c>
      <c r="L30" s="28">
        <v>2</v>
      </c>
      <c r="M30" s="28">
        <v>3</v>
      </c>
      <c r="N30" s="28">
        <v>2</v>
      </c>
      <c r="O30" s="28"/>
      <c r="P30" s="28">
        <v>2</v>
      </c>
      <c r="Q30" s="28">
        <v>9.1333333333333329</v>
      </c>
    </row>
    <row r="31" spans="1:17" x14ac:dyDescent="0.25">
      <c r="A31" s="24" t="s">
        <v>26</v>
      </c>
      <c r="B31" s="29">
        <v>14</v>
      </c>
      <c r="C31" s="29">
        <v>9</v>
      </c>
      <c r="D31" s="29">
        <v>23</v>
      </c>
      <c r="E31" s="29">
        <v>74.256621004566199</v>
      </c>
      <c r="F31" s="29">
        <v>35</v>
      </c>
      <c r="G31" s="29">
        <v>109.2566210045662</v>
      </c>
      <c r="H31" s="29">
        <v>6</v>
      </c>
      <c r="I31" s="29">
        <v>6</v>
      </c>
      <c r="J31" s="29">
        <v>12</v>
      </c>
      <c r="K31" s="29">
        <v>34.266666666666666</v>
      </c>
      <c r="L31" s="29">
        <v>30</v>
      </c>
      <c r="M31" s="29">
        <v>64.266666666666666</v>
      </c>
      <c r="N31" s="29">
        <v>65</v>
      </c>
      <c r="O31" s="29">
        <v>20</v>
      </c>
      <c r="P31" s="29">
        <v>85</v>
      </c>
      <c r="Q31" s="29">
        <v>293.52328767123288</v>
      </c>
    </row>
    <row r="32" spans="1:17" x14ac:dyDescent="0.25">
      <c r="A32" s="23" t="s">
        <v>27</v>
      </c>
      <c r="B32" s="28">
        <v>0.70509589041095899</v>
      </c>
      <c r="C32" s="28">
        <v>0.33424657534246577</v>
      </c>
      <c r="D32" s="28">
        <v>1.0393424657534247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>
        <v>1.0393424657534247</v>
      </c>
    </row>
    <row r="33" spans="1:17" x14ac:dyDescent="0.25">
      <c r="A33" s="24" t="s">
        <v>28</v>
      </c>
      <c r="B33" s="29">
        <v>1.8789406392694061</v>
      </c>
      <c r="C33" s="29">
        <v>2.7437442922374427</v>
      </c>
      <c r="D33" s="29">
        <v>4.622684931506849</v>
      </c>
      <c r="E33" s="29">
        <v>0.34666666666666668</v>
      </c>
      <c r="F33" s="29">
        <v>0.46575342465753422</v>
      </c>
      <c r="G33" s="29">
        <v>0.8124200913242009</v>
      </c>
      <c r="H33" s="29">
        <v>2.2666666666666666</v>
      </c>
      <c r="I33" s="29">
        <v>3.4666666666666663</v>
      </c>
      <c r="J33" s="29">
        <v>5.7333333333333325</v>
      </c>
      <c r="K33" s="29">
        <v>14.191452054794535</v>
      </c>
      <c r="L33" s="29">
        <v>10.044602739726033</v>
      </c>
      <c r="M33" s="29">
        <v>24.23605479452057</v>
      </c>
      <c r="N33" s="29">
        <v>14.138557077625578</v>
      </c>
      <c r="O33" s="29">
        <v>1.2070867579908675</v>
      </c>
      <c r="P33" s="29">
        <v>15.345643835616444</v>
      </c>
      <c r="Q33" s="29">
        <v>50.750136986301392</v>
      </c>
    </row>
    <row r="34" spans="1:17" x14ac:dyDescent="0.25">
      <c r="A34" s="23" t="s">
        <v>29</v>
      </c>
      <c r="B34" s="28">
        <v>5.0608219178082194</v>
      </c>
      <c r="C34" s="28">
        <v>6.3683652968036535</v>
      </c>
      <c r="D34" s="28">
        <v>11.429187214611872</v>
      </c>
      <c r="E34" s="28">
        <v>3.2322922374429224</v>
      </c>
      <c r="F34" s="28">
        <v>1.3746118721461187</v>
      </c>
      <c r="G34" s="28">
        <v>4.6069041095890411</v>
      </c>
      <c r="H34" s="28">
        <v>0.4</v>
      </c>
      <c r="I34" s="28">
        <v>2</v>
      </c>
      <c r="J34" s="28">
        <v>2.4</v>
      </c>
      <c r="K34" s="28">
        <v>6.3817351598173504</v>
      </c>
      <c r="L34" s="28">
        <v>22.944694063926939</v>
      </c>
      <c r="M34" s="28">
        <v>29.326429223744288</v>
      </c>
      <c r="N34" s="28">
        <v>12.078538812785387</v>
      </c>
      <c r="O34" s="28">
        <v>6.9389954337899544</v>
      </c>
      <c r="P34" s="28">
        <v>19.017534246575341</v>
      </c>
      <c r="Q34" s="28">
        <v>66.780054794520538</v>
      </c>
    </row>
    <row r="35" spans="1:17" x14ac:dyDescent="0.25">
      <c r="A35" s="24" t="s">
        <v>30</v>
      </c>
      <c r="B35" s="29">
        <v>3</v>
      </c>
      <c r="C35" s="29">
        <v>13</v>
      </c>
      <c r="D35" s="29">
        <v>16</v>
      </c>
      <c r="E35" s="29">
        <v>3</v>
      </c>
      <c r="F35" s="29">
        <v>5</v>
      </c>
      <c r="G35" s="29">
        <v>8</v>
      </c>
      <c r="H35" s="29">
        <v>1</v>
      </c>
      <c r="I35" s="29">
        <v>6</v>
      </c>
      <c r="J35" s="29">
        <v>7</v>
      </c>
      <c r="K35" s="29">
        <v>27</v>
      </c>
      <c r="L35" s="29">
        <v>34</v>
      </c>
      <c r="M35" s="29">
        <v>61</v>
      </c>
      <c r="N35" s="29">
        <v>25</v>
      </c>
      <c r="O35" s="29">
        <v>8</v>
      </c>
      <c r="P35" s="29">
        <v>33</v>
      </c>
      <c r="Q35" s="29">
        <v>125</v>
      </c>
    </row>
    <row r="36" spans="1:17" x14ac:dyDescent="0.25">
      <c r="A36" s="23" t="s">
        <v>31</v>
      </c>
      <c r="B36" s="28">
        <v>1</v>
      </c>
      <c r="C36" s="28"/>
      <c r="D36" s="28">
        <v>1</v>
      </c>
      <c r="E36" s="28">
        <v>3</v>
      </c>
      <c r="F36" s="28"/>
      <c r="G36" s="28">
        <v>3</v>
      </c>
      <c r="H36" s="28"/>
      <c r="I36" s="28"/>
      <c r="J36" s="28"/>
      <c r="K36" s="28">
        <v>2</v>
      </c>
      <c r="L36" s="28"/>
      <c r="M36" s="28">
        <v>2</v>
      </c>
      <c r="N36" s="28"/>
      <c r="O36" s="28"/>
      <c r="P36" s="28"/>
      <c r="Q36" s="28">
        <v>6</v>
      </c>
    </row>
    <row r="37" spans="1:17" x14ac:dyDescent="0.25">
      <c r="A37" s="24" t="s">
        <v>32</v>
      </c>
      <c r="B37" s="29">
        <v>1.6460639269406392</v>
      </c>
      <c r="C37" s="29">
        <v>3.178776255707763</v>
      </c>
      <c r="D37" s="29">
        <v>4.8248401826484022</v>
      </c>
      <c r="E37" s="29">
        <v>1.2401461187214611</v>
      </c>
      <c r="F37" s="29">
        <v>1.358173515981735</v>
      </c>
      <c r="G37" s="29">
        <v>2.5983196347031958</v>
      </c>
      <c r="H37" s="29"/>
      <c r="I37" s="29">
        <v>0.62100456621004563</v>
      </c>
      <c r="J37" s="29">
        <v>0.62100456621004563</v>
      </c>
      <c r="K37" s="29">
        <v>5.5945936073059368</v>
      </c>
      <c r="L37" s="29">
        <v>6.6811324200913216</v>
      </c>
      <c r="M37" s="29">
        <v>12.275726027397258</v>
      </c>
      <c r="N37" s="29">
        <v>3.0359452054794516</v>
      </c>
      <c r="O37" s="29">
        <v>1.0397808219178082</v>
      </c>
      <c r="P37" s="29">
        <v>4.07572602739726</v>
      </c>
      <c r="Q37" s="29">
        <v>24.395616438356161</v>
      </c>
    </row>
    <row r="38" spans="1:17" x14ac:dyDescent="0.25">
      <c r="A38" s="23" t="s">
        <v>33</v>
      </c>
      <c r="B38" s="28">
        <v>7</v>
      </c>
      <c r="C38" s="28">
        <v>4</v>
      </c>
      <c r="D38" s="28">
        <v>11</v>
      </c>
      <c r="E38" s="28">
        <v>3.5863013698630137</v>
      </c>
      <c r="F38" s="28"/>
      <c r="G38" s="28">
        <v>3.5863013698630137</v>
      </c>
      <c r="H38" s="28">
        <v>1</v>
      </c>
      <c r="I38" s="28">
        <v>3</v>
      </c>
      <c r="J38" s="28">
        <v>4</v>
      </c>
      <c r="K38" s="28">
        <v>14</v>
      </c>
      <c r="L38" s="28">
        <v>18</v>
      </c>
      <c r="M38" s="28">
        <v>32</v>
      </c>
      <c r="N38" s="28">
        <v>12.93972602739726</v>
      </c>
      <c r="O38" s="28">
        <v>3.2767123287671232</v>
      </c>
      <c r="P38" s="28">
        <v>16.216438356164382</v>
      </c>
      <c r="Q38" s="28">
        <v>66.802739726027397</v>
      </c>
    </row>
    <row r="39" spans="1:17" x14ac:dyDescent="0.25">
      <c r="A39" s="24" t="s">
        <v>34</v>
      </c>
      <c r="B39" s="29"/>
      <c r="C39" s="29">
        <v>1</v>
      </c>
      <c r="D39" s="29">
        <v>1</v>
      </c>
      <c r="E39" s="29">
        <v>1</v>
      </c>
      <c r="F39" s="29"/>
      <c r="G39" s="29">
        <v>1</v>
      </c>
      <c r="H39" s="29"/>
      <c r="I39" s="29"/>
      <c r="J39" s="29"/>
      <c r="K39" s="29">
        <v>6</v>
      </c>
      <c r="L39" s="29">
        <v>2</v>
      </c>
      <c r="M39" s="29">
        <v>8</v>
      </c>
      <c r="N39" s="29">
        <v>4</v>
      </c>
      <c r="O39" s="29">
        <v>3</v>
      </c>
      <c r="P39" s="29">
        <v>7</v>
      </c>
      <c r="Q39" s="29">
        <v>17</v>
      </c>
    </row>
    <row r="40" spans="1:17" x14ac:dyDescent="0.25">
      <c r="A40" s="23" t="s">
        <v>35</v>
      </c>
      <c r="B40" s="28">
        <v>42.364383561643834</v>
      </c>
      <c r="C40" s="28">
        <v>47</v>
      </c>
      <c r="D40" s="28">
        <v>89.364383561643834</v>
      </c>
      <c r="E40" s="28">
        <v>61.953424657534242</v>
      </c>
      <c r="F40" s="28">
        <v>57.010958904109586</v>
      </c>
      <c r="G40" s="28">
        <v>118.96438356164383</v>
      </c>
      <c r="H40" s="28">
        <v>10.133333333333333</v>
      </c>
      <c r="I40" s="28">
        <v>13.005479452054795</v>
      </c>
      <c r="J40" s="28">
        <v>23.138812785388126</v>
      </c>
      <c r="K40" s="28">
        <v>72.226666666666659</v>
      </c>
      <c r="L40" s="28">
        <v>77.884931506849313</v>
      </c>
      <c r="M40" s="28">
        <v>150.11159817351597</v>
      </c>
      <c r="N40" s="28">
        <v>99.947945205479442</v>
      </c>
      <c r="O40" s="28">
        <v>42.539726027397258</v>
      </c>
      <c r="P40" s="28">
        <v>142.48767123287669</v>
      </c>
      <c r="Q40" s="28">
        <v>524.06684931506845</v>
      </c>
    </row>
    <row r="41" spans="1:17" x14ac:dyDescent="0.25">
      <c r="A41" s="24" t="s">
        <v>36</v>
      </c>
      <c r="B41" s="29"/>
      <c r="C41" s="29">
        <v>0.33424657534246577</v>
      </c>
      <c r="D41" s="29">
        <v>0.33424657534246577</v>
      </c>
      <c r="E41" s="29"/>
      <c r="F41" s="29"/>
      <c r="G41" s="29"/>
      <c r="H41" s="29"/>
      <c r="I41" s="29"/>
      <c r="J41" s="29"/>
      <c r="K41" s="29">
        <v>0.21095890410958903</v>
      </c>
      <c r="L41" s="29"/>
      <c r="M41" s="29">
        <v>0.21095890410958903</v>
      </c>
      <c r="N41" s="29"/>
      <c r="O41" s="29"/>
      <c r="P41" s="29"/>
      <c r="Q41" s="29">
        <v>0.54520547945205478</v>
      </c>
    </row>
    <row r="42" spans="1:17" ht="15.75" thickBot="1" x14ac:dyDescent="0.3">
      <c r="A42" s="27" t="s">
        <v>10</v>
      </c>
      <c r="B42" s="30">
        <v>77.655305936073063</v>
      </c>
      <c r="C42" s="30">
        <v>86.959378995433781</v>
      </c>
      <c r="D42" s="30">
        <v>164.61468493150684</v>
      </c>
      <c r="E42" s="30">
        <v>152.6154520547945</v>
      </c>
      <c r="F42" s="30">
        <v>102.20949771689497</v>
      </c>
      <c r="G42" s="30">
        <v>254.82494977168943</v>
      </c>
      <c r="H42" s="30">
        <v>20.933333333333334</v>
      </c>
      <c r="I42" s="30">
        <v>34.093150684931508</v>
      </c>
      <c r="J42" s="30">
        <v>55.026484018264838</v>
      </c>
      <c r="K42" s="30">
        <v>182.87207305936073</v>
      </c>
      <c r="L42" s="30">
        <v>203.55536073059358</v>
      </c>
      <c r="M42" s="30">
        <v>386.42743378995431</v>
      </c>
      <c r="N42" s="30">
        <v>238.14071232876711</v>
      </c>
      <c r="O42" s="30">
        <v>86.002301369863005</v>
      </c>
      <c r="P42" s="30">
        <v>324.14301369863011</v>
      </c>
      <c r="Q42" s="30">
        <v>1185.0365662100455</v>
      </c>
    </row>
    <row r="43" spans="1:17" ht="15.75" thickTop="1" x14ac:dyDescent="0.25"/>
    <row r="46" spans="1:17" x14ac:dyDescent="0.25">
      <c r="A46" s="57" t="s">
        <v>74</v>
      </c>
      <c r="B46" s="58" t="s">
        <v>75</v>
      </c>
      <c r="C46" s="58"/>
      <c r="D46" s="58"/>
      <c r="E46" s="58" t="s">
        <v>76</v>
      </c>
      <c r="F46" s="58"/>
      <c r="G46" s="58"/>
      <c r="H46" s="58" t="s">
        <v>77</v>
      </c>
      <c r="I46" s="58"/>
      <c r="J46" s="58"/>
      <c r="K46" s="58" t="s">
        <v>10</v>
      </c>
    </row>
    <row r="47" spans="1:17" x14ac:dyDescent="0.25">
      <c r="A47" s="57"/>
      <c r="B47" s="26" t="s">
        <v>8</v>
      </c>
      <c r="C47" s="26" t="s">
        <v>9</v>
      </c>
      <c r="D47" s="26" t="s">
        <v>10</v>
      </c>
      <c r="E47" s="26" t="s">
        <v>8</v>
      </c>
      <c r="F47" s="26" t="s">
        <v>9</v>
      </c>
      <c r="G47" s="26" t="s">
        <v>10</v>
      </c>
      <c r="H47" s="26" t="s">
        <v>8</v>
      </c>
      <c r="I47" s="26" t="s">
        <v>9</v>
      </c>
      <c r="J47" s="26" t="s">
        <v>10</v>
      </c>
      <c r="K47" s="58"/>
    </row>
    <row r="48" spans="1:17" x14ac:dyDescent="0.25">
      <c r="A48" s="19" t="s">
        <v>25</v>
      </c>
      <c r="B48" s="19">
        <v>1</v>
      </c>
      <c r="C48" s="19"/>
      <c r="D48" s="19">
        <v>1</v>
      </c>
      <c r="E48" s="19">
        <v>2</v>
      </c>
      <c r="F48" s="19">
        <v>4</v>
      </c>
      <c r="G48" s="19">
        <v>6</v>
      </c>
      <c r="H48" s="19">
        <v>3</v>
      </c>
      <c r="I48" s="19"/>
      <c r="J48" s="19">
        <v>3</v>
      </c>
      <c r="K48" s="19">
        <v>10</v>
      </c>
    </row>
    <row r="49" spans="1:11" x14ac:dyDescent="0.25">
      <c r="A49" s="31" t="s">
        <v>26</v>
      </c>
      <c r="B49" s="31">
        <v>38</v>
      </c>
      <c r="C49" s="31">
        <v>27</v>
      </c>
      <c r="D49" s="31">
        <v>65</v>
      </c>
      <c r="E49" s="31">
        <v>14</v>
      </c>
      <c r="F49" s="31">
        <v>7</v>
      </c>
      <c r="G49" s="31">
        <v>21</v>
      </c>
      <c r="H49" s="31">
        <v>144</v>
      </c>
      <c r="I49" s="31">
        <v>66</v>
      </c>
      <c r="J49" s="31">
        <v>210</v>
      </c>
      <c r="K49" s="31">
        <v>296</v>
      </c>
    </row>
    <row r="50" spans="1:11" x14ac:dyDescent="0.25">
      <c r="A50" s="19" t="s">
        <v>27</v>
      </c>
      <c r="B50" s="19"/>
      <c r="C50" s="19"/>
      <c r="D50" s="19"/>
      <c r="E50" s="19"/>
      <c r="F50" s="19"/>
      <c r="G50" s="19"/>
      <c r="H50" s="19">
        <v>3</v>
      </c>
      <c r="I50" s="19">
        <v>1</v>
      </c>
      <c r="J50" s="19">
        <v>4</v>
      </c>
      <c r="K50" s="19">
        <v>4</v>
      </c>
    </row>
    <row r="51" spans="1:11" x14ac:dyDescent="0.25">
      <c r="A51" s="31" t="s">
        <v>28</v>
      </c>
      <c r="B51" s="31">
        <v>42</v>
      </c>
      <c r="C51" s="31">
        <v>24</v>
      </c>
      <c r="D51" s="31">
        <v>66</v>
      </c>
      <c r="E51" s="31">
        <v>53</v>
      </c>
      <c r="F51" s="31">
        <v>44</v>
      </c>
      <c r="G51" s="31">
        <v>97</v>
      </c>
      <c r="H51" s="31">
        <v>77</v>
      </c>
      <c r="I51" s="31">
        <v>33</v>
      </c>
      <c r="J51" s="31">
        <v>110</v>
      </c>
      <c r="K51" s="31">
        <v>273</v>
      </c>
    </row>
    <row r="52" spans="1:11" x14ac:dyDescent="0.25">
      <c r="A52" s="19" t="s">
        <v>29</v>
      </c>
      <c r="B52" s="19">
        <v>12</v>
      </c>
      <c r="C52" s="19">
        <v>19</v>
      </c>
      <c r="D52" s="19">
        <v>31</v>
      </c>
      <c r="E52" s="19">
        <v>17</v>
      </c>
      <c r="F52" s="19">
        <v>22</v>
      </c>
      <c r="G52" s="19">
        <v>39</v>
      </c>
      <c r="H52" s="19">
        <v>29</v>
      </c>
      <c r="I52" s="19">
        <v>28</v>
      </c>
      <c r="J52" s="19">
        <v>57</v>
      </c>
      <c r="K52" s="19">
        <v>127</v>
      </c>
    </row>
    <row r="53" spans="1:11" x14ac:dyDescent="0.25">
      <c r="A53" s="31" t="s">
        <v>30</v>
      </c>
      <c r="B53" s="31">
        <v>22</v>
      </c>
      <c r="C53" s="31">
        <v>14</v>
      </c>
      <c r="D53" s="31">
        <v>36</v>
      </c>
      <c r="E53" s="31">
        <v>12</v>
      </c>
      <c r="F53" s="31">
        <v>22</v>
      </c>
      <c r="G53" s="31">
        <v>34</v>
      </c>
      <c r="H53" s="31">
        <v>25</v>
      </c>
      <c r="I53" s="31">
        <v>30</v>
      </c>
      <c r="J53" s="31">
        <v>55</v>
      </c>
      <c r="K53" s="31">
        <v>125</v>
      </c>
    </row>
    <row r="54" spans="1:11" x14ac:dyDescent="0.25">
      <c r="A54" s="19" t="s">
        <v>31</v>
      </c>
      <c r="B54" s="19"/>
      <c r="C54" s="19"/>
      <c r="D54" s="19"/>
      <c r="E54" s="19">
        <v>1</v>
      </c>
      <c r="F54" s="19"/>
      <c r="G54" s="19">
        <v>1</v>
      </c>
      <c r="H54" s="19">
        <v>5</v>
      </c>
      <c r="I54" s="19"/>
      <c r="J54" s="19">
        <v>5</v>
      </c>
      <c r="K54" s="19">
        <v>6</v>
      </c>
    </row>
    <row r="55" spans="1:11" x14ac:dyDescent="0.25">
      <c r="A55" s="31" t="s">
        <v>32</v>
      </c>
      <c r="B55" s="31">
        <v>29</v>
      </c>
      <c r="C55" s="31">
        <v>30</v>
      </c>
      <c r="D55" s="31">
        <v>59</v>
      </c>
      <c r="E55" s="31">
        <v>18</v>
      </c>
      <c r="F55" s="31">
        <v>33</v>
      </c>
      <c r="G55" s="31">
        <v>51</v>
      </c>
      <c r="H55" s="31">
        <v>38</v>
      </c>
      <c r="I55" s="31">
        <v>30</v>
      </c>
      <c r="J55" s="31">
        <v>68</v>
      </c>
      <c r="K55" s="31">
        <v>178</v>
      </c>
    </row>
    <row r="56" spans="1:11" x14ac:dyDescent="0.25">
      <c r="A56" s="19" t="s">
        <v>33</v>
      </c>
      <c r="B56" s="19">
        <v>14</v>
      </c>
      <c r="C56" s="19">
        <v>9</v>
      </c>
      <c r="D56" s="19">
        <v>23</v>
      </c>
      <c r="E56" s="19">
        <v>8</v>
      </c>
      <c r="F56" s="19">
        <v>12</v>
      </c>
      <c r="G56" s="19">
        <v>20</v>
      </c>
      <c r="H56" s="19">
        <v>17</v>
      </c>
      <c r="I56" s="19">
        <v>8</v>
      </c>
      <c r="J56" s="19">
        <v>25</v>
      </c>
      <c r="K56" s="19">
        <v>68</v>
      </c>
    </row>
    <row r="57" spans="1:11" x14ac:dyDescent="0.25">
      <c r="A57" s="31" t="s">
        <v>34</v>
      </c>
      <c r="B57" s="31">
        <v>4</v>
      </c>
      <c r="C57" s="31">
        <v>1</v>
      </c>
      <c r="D57" s="31">
        <v>5</v>
      </c>
      <c r="E57" s="31"/>
      <c r="F57" s="31"/>
      <c r="G57" s="31"/>
      <c r="H57" s="31">
        <v>7</v>
      </c>
      <c r="I57" s="31">
        <v>5</v>
      </c>
      <c r="J57" s="31">
        <v>12</v>
      </c>
      <c r="K57" s="31">
        <v>17</v>
      </c>
    </row>
    <row r="58" spans="1:11" x14ac:dyDescent="0.25">
      <c r="A58" s="19" t="s">
        <v>35</v>
      </c>
      <c r="B58" s="19">
        <v>52</v>
      </c>
      <c r="C58" s="19">
        <v>58</v>
      </c>
      <c r="D58" s="19">
        <v>110</v>
      </c>
      <c r="E58" s="19">
        <v>45</v>
      </c>
      <c r="F58" s="19">
        <v>39</v>
      </c>
      <c r="G58" s="19">
        <v>84</v>
      </c>
      <c r="H58" s="19">
        <v>195</v>
      </c>
      <c r="I58" s="19">
        <v>146</v>
      </c>
      <c r="J58" s="19">
        <v>341</v>
      </c>
      <c r="K58" s="19">
        <v>535</v>
      </c>
    </row>
    <row r="59" spans="1:11" x14ac:dyDescent="0.25">
      <c r="A59" s="31" t="s">
        <v>36</v>
      </c>
      <c r="B59" s="31"/>
      <c r="C59" s="31"/>
      <c r="D59" s="31"/>
      <c r="E59" s="31"/>
      <c r="F59" s="31">
        <v>1</v>
      </c>
      <c r="G59" s="31">
        <v>1</v>
      </c>
      <c r="H59" s="31">
        <v>1</v>
      </c>
      <c r="I59" s="31"/>
      <c r="J59" s="31">
        <v>1</v>
      </c>
      <c r="K59" s="31">
        <v>2</v>
      </c>
    </row>
    <row r="60" spans="1:11" ht="15.75" thickBot="1" x14ac:dyDescent="0.3">
      <c r="A60" s="27" t="s">
        <v>10</v>
      </c>
      <c r="B60" s="27">
        <v>214</v>
      </c>
      <c r="C60" s="27">
        <v>182</v>
      </c>
      <c r="D60" s="27">
        <v>396</v>
      </c>
      <c r="E60" s="27">
        <v>170</v>
      </c>
      <c r="F60" s="27">
        <v>184</v>
      </c>
      <c r="G60" s="27">
        <v>354</v>
      </c>
      <c r="H60" s="27">
        <v>544</v>
      </c>
      <c r="I60" s="27">
        <v>347</v>
      </c>
      <c r="J60" s="27">
        <v>891</v>
      </c>
      <c r="K60" s="27">
        <v>1641</v>
      </c>
    </row>
    <row r="61" spans="1:11" ht="15.75" thickTop="1" x14ac:dyDescent="0.25"/>
    <row r="64" spans="1:11" x14ac:dyDescent="0.25">
      <c r="A64" s="25" t="s">
        <v>78</v>
      </c>
      <c r="B64" s="25" t="s">
        <v>79</v>
      </c>
      <c r="C64" s="25" t="s">
        <v>53</v>
      </c>
      <c r="D64" s="25" t="s">
        <v>8</v>
      </c>
      <c r="E64" s="25" t="s">
        <v>9</v>
      </c>
      <c r="F64" s="25" t="s">
        <v>10</v>
      </c>
    </row>
    <row r="65" spans="1:6" x14ac:dyDescent="0.25">
      <c r="A65" s="51" t="s">
        <v>75</v>
      </c>
      <c r="B65" t="s">
        <v>80</v>
      </c>
      <c r="C65" t="s">
        <v>26</v>
      </c>
      <c r="D65">
        <v>3</v>
      </c>
      <c r="F65">
        <v>3</v>
      </c>
    </row>
    <row r="66" spans="1:6" x14ac:dyDescent="0.25">
      <c r="A66" s="51"/>
      <c r="C66" t="s">
        <v>28</v>
      </c>
      <c r="D66">
        <v>4</v>
      </c>
      <c r="E66">
        <v>1</v>
      </c>
      <c r="F66">
        <v>5</v>
      </c>
    </row>
    <row r="67" spans="1:6" x14ac:dyDescent="0.25">
      <c r="A67" s="51"/>
      <c r="C67" t="s">
        <v>29</v>
      </c>
      <c r="E67">
        <v>1</v>
      </c>
      <c r="F67">
        <v>1</v>
      </c>
    </row>
    <row r="68" spans="1:6" x14ac:dyDescent="0.25">
      <c r="A68" s="51"/>
      <c r="C68" t="s">
        <v>30</v>
      </c>
      <c r="D68">
        <v>1</v>
      </c>
      <c r="E68">
        <v>1</v>
      </c>
      <c r="F68">
        <v>2</v>
      </c>
    </row>
    <row r="69" spans="1:6" x14ac:dyDescent="0.25">
      <c r="A69" s="51"/>
      <c r="C69" t="s">
        <v>32</v>
      </c>
      <c r="D69">
        <v>1</v>
      </c>
      <c r="F69">
        <v>1</v>
      </c>
    </row>
    <row r="70" spans="1:6" x14ac:dyDescent="0.25">
      <c r="A70" s="51"/>
      <c r="C70" t="s">
        <v>33</v>
      </c>
      <c r="D70">
        <v>2</v>
      </c>
      <c r="F70">
        <v>2</v>
      </c>
    </row>
    <row r="71" spans="1:6" x14ac:dyDescent="0.25">
      <c r="A71" s="51"/>
      <c r="C71" t="s">
        <v>35</v>
      </c>
      <c r="D71">
        <v>2</v>
      </c>
      <c r="F71">
        <v>2</v>
      </c>
    </row>
    <row r="72" spans="1:6" x14ac:dyDescent="0.25">
      <c r="A72" s="51"/>
      <c r="B72" s="32" t="s">
        <v>81</v>
      </c>
      <c r="C72" s="32"/>
      <c r="D72" s="32">
        <v>13</v>
      </c>
      <c r="E72" s="32">
        <v>3</v>
      </c>
      <c r="F72" s="32">
        <v>16</v>
      </c>
    </row>
    <row r="73" spans="1:6" x14ac:dyDescent="0.25">
      <c r="A73" s="51"/>
      <c r="B73" t="s">
        <v>82</v>
      </c>
      <c r="C73" t="s">
        <v>25</v>
      </c>
      <c r="D73">
        <v>1</v>
      </c>
      <c r="F73">
        <v>1</v>
      </c>
    </row>
    <row r="74" spans="1:6" x14ac:dyDescent="0.25">
      <c r="A74" s="51"/>
      <c r="C74" t="s">
        <v>26</v>
      </c>
      <c r="D74">
        <v>5</v>
      </c>
      <c r="E74">
        <v>3</v>
      </c>
      <c r="F74">
        <v>8</v>
      </c>
    </row>
    <row r="75" spans="1:6" x14ac:dyDescent="0.25">
      <c r="A75" s="51"/>
      <c r="C75" t="s">
        <v>28</v>
      </c>
      <c r="D75">
        <v>10</v>
      </c>
      <c r="E75">
        <v>1</v>
      </c>
      <c r="F75">
        <v>11</v>
      </c>
    </row>
    <row r="76" spans="1:6" x14ac:dyDescent="0.25">
      <c r="A76" s="51"/>
      <c r="C76" t="s">
        <v>29</v>
      </c>
      <c r="D76">
        <v>8</v>
      </c>
      <c r="E76">
        <v>5</v>
      </c>
      <c r="F76">
        <v>13</v>
      </c>
    </row>
    <row r="77" spans="1:6" x14ac:dyDescent="0.25">
      <c r="A77" s="51"/>
      <c r="C77" t="s">
        <v>30</v>
      </c>
      <c r="D77">
        <v>8</v>
      </c>
      <c r="E77">
        <v>1</v>
      </c>
      <c r="F77">
        <v>9</v>
      </c>
    </row>
    <row r="78" spans="1:6" x14ac:dyDescent="0.25">
      <c r="A78" s="51"/>
      <c r="C78" t="s">
        <v>32</v>
      </c>
      <c r="D78">
        <v>7</v>
      </c>
      <c r="E78">
        <v>2</v>
      </c>
      <c r="F78">
        <v>9</v>
      </c>
    </row>
    <row r="79" spans="1:6" x14ac:dyDescent="0.25">
      <c r="A79" s="51"/>
      <c r="C79" t="s">
        <v>33</v>
      </c>
      <c r="D79">
        <v>4</v>
      </c>
      <c r="E79">
        <v>1</v>
      </c>
      <c r="F79">
        <v>5</v>
      </c>
    </row>
    <row r="80" spans="1:6" x14ac:dyDescent="0.25">
      <c r="A80" s="51"/>
      <c r="C80" t="s">
        <v>34</v>
      </c>
      <c r="D80">
        <v>1</v>
      </c>
      <c r="F80">
        <v>1</v>
      </c>
    </row>
    <row r="81" spans="1:6" x14ac:dyDescent="0.25">
      <c r="A81" s="51"/>
      <c r="C81" t="s">
        <v>35</v>
      </c>
      <c r="D81">
        <v>14</v>
      </c>
      <c r="E81">
        <v>7</v>
      </c>
      <c r="F81">
        <v>21</v>
      </c>
    </row>
    <row r="82" spans="1:6" x14ac:dyDescent="0.25">
      <c r="A82" s="51"/>
      <c r="B82" s="32" t="s">
        <v>83</v>
      </c>
      <c r="C82" s="32"/>
      <c r="D82" s="32">
        <v>58</v>
      </c>
      <c r="E82" s="32">
        <v>20</v>
      </c>
      <c r="F82" s="32">
        <v>78</v>
      </c>
    </row>
    <row r="83" spans="1:6" x14ac:dyDescent="0.25">
      <c r="A83" s="51"/>
      <c r="B83" t="s">
        <v>84</v>
      </c>
      <c r="C83" t="s">
        <v>26</v>
      </c>
      <c r="D83">
        <v>18</v>
      </c>
      <c r="E83">
        <v>13</v>
      </c>
      <c r="F83">
        <v>31</v>
      </c>
    </row>
    <row r="84" spans="1:6" x14ac:dyDescent="0.25">
      <c r="A84" s="51"/>
      <c r="C84" t="s">
        <v>28</v>
      </c>
      <c r="D84">
        <v>2</v>
      </c>
      <c r="F84">
        <v>2</v>
      </c>
    </row>
    <row r="85" spans="1:6" x14ac:dyDescent="0.25">
      <c r="A85" s="51"/>
      <c r="C85" t="s">
        <v>30</v>
      </c>
      <c r="D85">
        <v>1</v>
      </c>
      <c r="E85">
        <v>2</v>
      </c>
      <c r="F85">
        <v>3</v>
      </c>
    </row>
    <row r="86" spans="1:6" x14ac:dyDescent="0.25">
      <c r="A86" s="51"/>
      <c r="C86" t="s">
        <v>32</v>
      </c>
      <c r="D86">
        <v>1</v>
      </c>
      <c r="E86">
        <v>1</v>
      </c>
      <c r="F86">
        <v>2</v>
      </c>
    </row>
    <row r="87" spans="1:6" x14ac:dyDescent="0.25">
      <c r="A87" s="51"/>
      <c r="C87" t="s">
        <v>34</v>
      </c>
      <c r="D87">
        <v>1</v>
      </c>
      <c r="F87">
        <v>1</v>
      </c>
    </row>
    <row r="88" spans="1:6" x14ac:dyDescent="0.25">
      <c r="A88" s="51"/>
      <c r="C88" t="s">
        <v>35</v>
      </c>
      <c r="D88">
        <v>17</v>
      </c>
      <c r="E88">
        <v>16</v>
      </c>
      <c r="F88">
        <v>33</v>
      </c>
    </row>
    <row r="89" spans="1:6" x14ac:dyDescent="0.25">
      <c r="A89" s="51"/>
      <c r="B89" s="32" t="s">
        <v>85</v>
      </c>
      <c r="C89" s="32"/>
      <c r="D89" s="32">
        <v>40</v>
      </c>
      <c r="E89" s="32">
        <v>32</v>
      </c>
      <c r="F89" s="32">
        <v>72</v>
      </c>
    </row>
    <row r="90" spans="1:6" x14ac:dyDescent="0.25">
      <c r="A90" s="51"/>
      <c r="B90" t="s">
        <v>86</v>
      </c>
      <c r="C90" t="s">
        <v>26</v>
      </c>
      <c r="D90">
        <v>6</v>
      </c>
      <c r="E90">
        <v>2</v>
      </c>
      <c r="F90">
        <v>8</v>
      </c>
    </row>
    <row r="91" spans="1:6" x14ac:dyDescent="0.25">
      <c r="A91" s="51"/>
      <c r="C91" t="s">
        <v>28</v>
      </c>
      <c r="D91">
        <v>1</v>
      </c>
      <c r="E91">
        <v>2</v>
      </c>
      <c r="F91">
        <v>3</v>
      </c>
    </row>
    <row r="92" spans="1:6" x14ac:dyDescent="0.25">
      <c r="A92" s="51"/>
      <c r="C92" t="s">
        <v>29</v>
      </c>
      <c r="E92">
        <v>3</v>
      </c>
      <c r="F92">
        <v>3</v>
      </c>
    </row>
    <row r="93" spans="1:6" x14ac:dyDescent="0.25">
      <c r="A93" s="51"/>
      <c r="C93" t="s">
        <v>30</v>
      </c>
      <c r="D93">
        <v>5</v>
      </c>
      <c r="E93">
        <v>3</v>
      </c>
      <c r="F93">
        <v>8</v>
      </c>
    </row>
    <row r="94" spans="1:6" x14ac:dyDescent="0.25">
      <c r="A94" s="51"/>
      <c r="C94" t="s">
        <v>32</v>
      </c>
      <c r="D94">
        <v>3</v>
      </c>
      <c r="E94">
        <v>5</v>
      </c>
      <c r="F94">
        <v>8</v>
      </c>
    </row>
    <row r="95" spans="1:6" x14ac:dyDescent="0.25">
      <c r="A95" s="51"/>
      <c r="C95" t="s">
        <v>34</v>
      </c>
      <c r="D95">
        <v>2</v>
      </c>
      <c r="F95">
        <v>2</v>
      </c>
    </row>
    <row r="96" spans="1:6" x14ac:dyDescent="0.25">
      <c r="A96" s="51"/>
      <c r="C96" t="s">
        <v>35</v>
      </c>
      <c r="D96">
        <v>5</v>
      </c>
      <c r="E96">
        <v>9</v>
      </c>
      <c r="F96">
        <v>14</v>
      </c>
    </row>
    <row r="97" spans="1:6" x14ac:dyDescent="0.25">
      <c r="A97" s="51"/>
      <c r="B97" s="32" t="s">
        <v>87</v>
      </c>
      <c r="C97" s="32"/>
      <c r="D97" s="32">
        <v>22</v>
      </c>
      <c r="E97" s="32">
        <v>24</v>
      </c>
      <c r="F97" s="32">
        <v>46</v>
      </c>
    </row>
    <row r="98" spans="1:6" x14ac:dyDescent="0.25">
      <c r="A98" s="51"/>
      <c r="B98" t="s">
        <v>88</v>
      </c>
      <c r="C98" t="s">
        <v>26</v>
      </c>
      <c r="D98">
        <v>5</v>
      </c>
      <c r="E98">
        <v>3</v>
      </c>
      <c r="F98">
        <v>8</v>
      </c>
    </row>
    <row r="99" spans="1:6" x14ac:dyDescent="0.25">
      <c r="A99" s="51"/>
      <c r="C99" t="s">
        <v>28</v>
      </c>
      <c r="D99">
        <v>7</v>
      </c>
      <c r="E99">
        <v>3</v>
      </c>
      <c r="F99">
        <v>10</v>
      </c>
    </row>
    <row r="100" spans="1:6" x14ac:dyDescent="0.25">
      <c r="A100" s="51"/>
      <c r="C100" t="s">
        <v>29</v>
      </c>
      <c r="D100">
        <v>1</v>
      </c>
      <c r="E100">
        <v>2</v>
      </c>
      <c r="F100">
        <v>3</v>
      </c>
    </row>
    <row r="101" spans="1:6" x14ac:dyDescent="0.25">
      <c r="A101" s="51"/>
      <c r="C101" t="s">
        <v>30</v>
      </c>
      <c r="D101">
        <v>2</v>
      </c>
      <c r="F101">
        <v>2</v>
      </c>
    </row>
    <row r="102" spans="1:6" x14ac:dyDescent="0.25">
      <c r="A102" s="51"/>
      <c r="C102" t="s">
        <v>32</v>
      </c>
      <c r="D102">
        <v>3</v>
      </c>
      <c r="E102">
        <v>2</v>
      </c>
      <c r="F102">
        <v>5</v>
      </c>
    </row>
    <row r="103" spans="1:6" x14ac:dyDescent="0.25">
      <c r="A103" s="51"/>
      <c r="C103" t="s">
        <v>33</v>
      </c>
      <c r="E103">
        <v>1</v>
      </c>
      <c r="F103">
        <v>1</v>
      </c>
    </row>
    <row r="104" spans="1:6" x14ac:dyDescent="0.25">
      <c r="A104" s="51"/>
      <c r="C104" t="s">
        <v>35</v>
      </c>
      <c r="D104">
        <v>2</v>
      </c>
      <c r="E104">
        <v>7</v>
      </c>
      <c r="F104">
        <v>9</v>
      </c>
    </row>
    <row r="105" spans="1:6" x14ac:dyDescent="0.25">
      <c r="A105" s="51"/>
      <c r="B105" s="32" t="s">
        <v>89</v>
      </c>
      <c r="C105" s="32"/>
      <c r="D105" s="32">
        <v>20</v>
      </c>
      <c r="E105" s="32">
        <v>18</v>
      </c>
      <c r="F105" s="32">
        <v>38</v>
      </c>
    </row>
    <row r="106" spans="1:6" x14ac:dyDescent="0.25">
      <c r="A106" s="51"/>
      <c r="B106" t="s">
        <v>90</v>
      </c>
      <c r="C106" t="s">
        <v>26</v>
      </c>
      <c r="E106">
        <v>3</v>
      </c>
      <c r="F106">
        <v>3</v>
      </c>
    </row>
    <row r="107" spans="1:6" x14ac:dyDescent="0.25">
      <c r="A107" s="51"/>
      <c r="C107" t="s">
        <v>28</v>
      </c>
      <c r="D107">
        <v>17</v>
      </c>
      <c r="E107">
        <v>16</v>
      </c>
      <c r="F107">
        <v>33</v>
      </c>
    </row>
    <row r="108" spans="1:6" x14ac:dyDescent="0.25">
      <c r="A108" s="51"/>
      <c r="C108" t="s">
        <v>29</v>
      </c>
      <c r="D108">
        <v>1</v>
      </c>
      <c r="E108">
        <v>7</v>
      </c>
      <c r="F108">
        <v>8</v>
      </c>
    </row>
    <row r="109" spans="1:6" x14ac:dyDescent="0.25">
      <c r="A109" s="51"/>
      <c r="C109" t="s">
        <v>30</v>
      </c>
      <c r="D109">
        <v>4</v>
      </c>
      <c r="E109">
        <v>6</v>
      </c>
      <c r="F109">
        <v>10</v>
      </c>
    </row>
    <row r="110" spans="1:6" x14ac:dyDescent="0.25">
      <c r="A110" s="51"/>
      <c r="C110" t="s">
        <v>32</v>
      </c>
      <c r="D110">
        <v>9</v>
      </c>
      <c r="E110">
        <v>16</v>
      </c>
      <c r="F110">
        <v>25</v>
      </c>
    </row>
    <row r="111" spans="1:6" x14ac:dyDescent="0.25">
      <c r="A111" s="51"/>
      <c r="C111" t="s">
        <v>33</v>
      </c>
      <c r="D111">
        <v>7</v>
      </c>
      <c r="E111">
        <v>7</v>
      </c>
      <c r="F111">
        <v>14</v>
      </c>
    </row>
    <row r="112" spans="1:6" x14ac:dyDescent="0.25">
      <c r="A112" s="51"/>
      <c r="C112" t="s">
        <v>35</v>
      </c>
      <c r="D112">
        <v>7</v>
      </c>
      <c r="E112">
        <v>14</v>
      </c>
      <c r="F112">
        <v>21</v>
      </c>
    </row>
    <row r="113" spans="1:6" x14ac:dyDescent="0.25">
      <c r="A113" s="51"/>
      <c r="B113" s="32" t="s">
        <v>91</v>
      </c>
      <c r="C113" s="32"/>
      <c r="D113" s="32">
        <v>45</v>
      </c>
      <c r="E113" s="32">
        <v>69</v>
      </c>
      <c r="F113" s="32">
        <v>114</v>
      </c>
    </row>
    <row r="114" spans="1:6" x14ac:dyDescent="0.25">
      <c r="A114" s="51"/>
      <c r="B114" t="s">
        <v>92</v>
      </c>
      <c r="C114" t="s">
        <v>26</v>
      </c>
      <c r="D114">
        <v>1</v>
      </c>
      <c r="E114">
        <v>3</v>
      </c>
      <c r="F114">
        <v>4</v>
      </c>
    </row>
    <row r="115" spans="1:6" x14ac:dyDescent="0.25">
      <c r="A115" s="51"/>
      <c r="C115" t="s">
        <v>28</v>
      </c>
      <c r="D115">
        <v>1</v>
      </c>
      <c r="F115">
        <v>1</v>
      </c>
    </row>
    <row r="116" spans="1:6" x14ac:dyDescent="0.25">
      <c r="A116" s="51"/>
      <c r="C116" t="s">
        <v>29</v>
      </c>
      <c r="D116">
        <v>2</v>
      </c>
      <c r="F116">
        <v>2</v>
      </c>
    </row>
    <row r="117" spans="1:6" x14ac:dyDescent="0.25">
      <c r="A117" s="51"/>
      <c r="C117" t="s">
        <v>30</v>
      </c>
      <c r="D117">
        <v>1</v>
      </c>
      <c r="E117">
        <v>1</v>
      </c>
      <c r="F117">
        <v>2</v>
      </c>
    </row>
    <row r="118" spans="1:6" x14ac:dyDescent="0.25">
      <c r="A118" s="51"/>
      <c r="C118" t="s">
        <v>32</v>
      </c>
      <c r="D118">
        <v>4</v>
      </c>
      <c r="E118">
        <v>3</v>
      </c>
      <c r="F118">
        <v>7</v>
      </c>
    </row>
    <row r="119" spans="1:6" x14ac:dyDescent="0.25">
      <c r="A119" s="51"/>
      <c r="C119" t="s">
        <v>34</v>
      </c>
      <c r="E119">
        <v>1</v>
      </c>
      <c r="F119">
        <v>1</v>
      </c>
    </row>
    <row r="120" spans="1:6" x14ac:dyDescent="0.25">
      <c r="A120" s="51"/>
      <c r="C120" t="s">
        <v>35</v>
      </c>
      <c r="D120">
        <v>5</v>
      </c>
      <c r="E120">
        <v>4</v>
      </c>
      <c r="F120">
        <v>9</v>
      </c>
    </row>
    <row r="121" spans="1:6" x14ac:dyDescent="0.25">
      <c r="A121" s="51"/>
      <c r="B121" s="32" t="s">
        <v>93</v>
      </c>
      <c r="C121" s="32"/>
      <c r="D121" s="32">
        <v>14</v>
      </c>
      <c r="E121" s="32">
        <v>12</v>
      </c>
      <c r="F121" s="32">
        <v>26</v>
      </c>
    </row>
    <row r="122" spans="1:6" x14ac:dyDescent="0.25">
      <c r="A122" s="51"/>
      <c r="B122" t="s">
        <v>94</v>
      </c>
      <c r="C122" t="s">
        <v>28</v>
      </c>
      <c r="E122">
        <v>1</v>
      </c>
      <c r="F122">
        <v>1</v>
      </c>
    </row>
    <row r="123" spans="1:6" x14ac:dyDescent="0.25">
      <c r="A123" s="51"/>
      <c r="C123" t="s">
        <v>29</v>
      </c>
      <c r="E123">
        <v>1</v>
      </c>
      <c r="F123">
        <v>1</v>
      </c>
    </row>
    <row r="124" spans="1:6" x14ac:dyDescent="0.25">
      <c r="A124" s="51"/>
      <c r="C124" t="s">
        <v>32</v>
      </c>
      <c r="D124">
        <v>1</v>
      </c>
      <c r="E124">
        <v>1</v>
      </c>
      <c r="F124">
        <v>2</v>
      </c>
    </row>
    <row r="125" spans="1:6" x14ac:dyDescent="0.25">
      <c r="A125" s="51"/>
      <c r="C125" t="s">
        <v>33</v>
      </c>
      <c r="D125">
        <v>1</v>
      </c>
      <c r="F125">
        <v>1</v>
      </c>
    </row>
    <row r="126" spans="1:6" x14ac:dyDescent="0.25">
      <c r="A126" s="51"/>
      <c r="C126" t="s">
        <v>35</v>
      </c>
      <c r="E126">
        <v>1</v>
      </c>
      <c r="F126">
        <v>1</v>
      </c>
    </row>
    <row r="127" spans="1:6" x14ac:dyDescent="0.25">
      <c r="A127" s="51"/>
      <c r="B127" s="32" t="s">
        <v>95</v>
      </c>
      <c r="C127" s="32"/>
      <c r="D127" s="32">
        <v>2</v>
      </c>
      <c r="E127" s="32">
        <v>4</v>
      </c>
      <c r="F127" s="32">
        <v>6</v>
      </c>
    </row>
    <row r="128" spans="1:6" x14ac:dyDescent="0.25">
      <c r="A128" s="33" t="s">
        <v>96</v>
      </c>
      <c r="B128" s="33"/>
      <c r="C128" s="33"/>
      <c r="D128" s="33">
        <v>214</v>
      </c>
      <c r="E128" s="33">
        <v>182</v>
      </c>
      <c r="F128" s="33">
        <v>396</v>
      </c>
    </row>
    <row r="129" spans="1:6" x14ac:dyDescent="0.25">
      <c r="A129" s="51" t="s">
        <v>76</v>
      </c>
      <c r="B129" t="s">
        <v>97</v>
      </c>
      <c r="C129" t="s">
        <v>25</v>
      </c>
      <c r="E129">
        <v>1</v>
      </c>
      <c r="F129">
        <v>1</v>
      </c>
    </row>
    <row r="130" spans="1:6" x14ac:dyDescent="0.25">
      <c r="A130" s="51"/>
      <c r="C130" t="s">
        <v>26</v>
      </c>
      <c r="D130">
        <v>7</v>
      </c>
      <c r="F130">
        <v>7</v>
      </c>
    </row>
    <row r="131" spans="1:6" x14ac:dyDescent="0.25">
      <c r="A131" s="51"/>
      <c r="C131" t="s">
        <v>28</v>
      </c>
      <c r="D131">
        <v>3</v>
      </c>
      <c r="E131">
        <v>1</v>
      </c>
      <c r="F131">
        <v>4</v>
      </c>
    </row>
    <row r="132" spans="1:6" x14ac:dyDescent="0.25">
      <c r="A132" s="51"/>
      <c r="C132" t="s">
        <v>29</v>
      </c>
      <c r="D132">
        <v>2</v>
      </c>
      <c r="E132">
        <v>1</v>
      </c>
      <c r="F132">
        <v>3</v>
      </c>
    </row>
    <row r="133" spans="1:6" x14ac:dyDescent="0.25">
      <c r="A133" s="51"/>
      <c r="C133" t="s">
        <v>30</v>
      </c>
      <c r="D133">
        <v>1</v>
      </c>
      <c r="F133">
        <v>1</v>
      </c>
    </row>
    <row r="134" spans="1:6" x14ac:dyDescent="0.25">
      <c r="A134" s="51"/>
      <c r="C134" t="s">
        <v>32</v>
      </c>
      <c r="E134">
        <v>1</v>
      </c>
      <c r="F134">
        <v>1</v>
      </c>
    </row>
    <row r="135" spans="1:6" x14ac:dyDescent="0.25">
      <c r="A135" s="51"/>
      <c r="C135" t="s">
        <v>35</v>
      </c>
      <c r="D135">
        <v>2</v>
      </c>
      <c r="E135">
        <v>7</v>
      </c>
      <c r="F135">
        <v>9</v>
      </c>
    </row>
    <row r="136" spans="1:6" x14ac:dyDescent="0.25">
      <c r="A136" s="51"/>
      <c r="B136" s="32" t="s">
        <v>98</v>
      </c>
      <c r="C136" s="32"/>
      <c r="D136" s="32">
        <v>15</v>
      </c>
      <c r="E136" s="32">
        <v>11</v>
      </c>
      <c r="F136" s="32">
        <v>26</v>
      </c>
    </row>
    <row r="137" spans="1:6" x14ac:dyDescent="0.25">
      <c r="A137" s="51"/>
      <c r="B137" t="s">
        <v>99</v>
      </c>
      <c r="C137" t="s">
        <v>25</v>
      </c>
      <c r="D137">
        <v>1</v>
      </c>
      <c r="E137">
        <v>2</v>
      </c>
      <c r="F137">
        <v>3</v>
      </c>
    </row>
    <row r="138" spans="1:6" x14ac:dyDescent="0.25">
      <c r="A138" s="51"/>
      <c r="C138" t="s">
        <v>26</v>
      </c>
      <c r="D138">
        <v>4</v>
      </c>
      <c r="E138">
        <v>3</v>
      </c>
      <c r="F138">
        <v>7</v>
      </c>
    </row>
    <row r="139" spans="1:6" x14ac:dyDescent="0.25">
      <c r="A139" s="51"/>
      <c r="C139" t="s">
        <v>28</v>
      </c>
      <c r="D139">
        <v>22</v>
      </c>
      <c r="E139">
        <v>7</v>
      </c>
      <c r="F139">
        <v>29</v>
      </c>
    </row>
    <row r="140" spans="1:6" x14ac:dyDescent="0.25">
      <c r="A140" s="51"/>
      <c r="C140" t="s">
        <v>29</v>
      </c>
      <c r="D140">
        <v>3</v>
      </c>
      <c r="E140">
        <v>9</v>
      </c>
      <c r="F140">
        <v>12</v>
      </c>
    </row>
    <row r="141" spans="1:6" x14ac:dyDescent="0.25">
      <c r="A141" s="51"/>
      <c r="C141" t="s">
        <v>30</v>
      </c>
      <c r="D141">
        <v>6</v>
      </c>
      <c r="E141">
        <v>8</v>
      </c>
      <c r="F141">
        <v>14</v>
      </c>
    </row>
    <row r="142" spans="1:6" x14ac:dyDescent="0.25">
      <c r="A142" s="51"/>
      <c r="C142" t="s">
        <v>32</v>
      </c>
      <c r="D142">
        <v>3</v>
      </c>
      <c r="E142">
        <v>13</v>
      </c>
      <c r="F142">
        <v>16</v>
      </c>
    </row>
    <row r="143" spans="1:6" x14ac:dyDescent="0.25">
      <c r="A143" s="51"/>
      <c r="C143" t="s">
        <v>33</v>
      </c>
      <c r="D143">
        <v>4</v>
      </c>
      <c r="E143">
        <v>2</v>
      </c>
      <c r="F143">
        <v>6</v>
      </c>
    </row>
    <row r="144" spans="1:6" x14ac:dyDescent="0.25">
      <c r="A144" s="51"/>
      <c r="C144" t="s">
        <v>35</v>
      </c>
      <c r="D144">
        <v>12</v>
      </c>
      <c r="E144">
        <v>9</v>
      </c>
      <c r="F144">
        <v>21</v>
      </c>
    </row>
    <row r="145" spans="1:6" x14ac:dyDescent="0.25">
      <c r="A145" s="51"/>
      <c r="B145" s="32" t="s">
        <v>100</v>
      </c>
      <c r="C145" s="32"/>
      <c r="D145" s="32">
        <v>55</v>
      </c>
      <c r="E145" s="32">
        <v>53</v>
      </c>
      <c r="F145" s="32">
        <v>108</v>
      </c>
    </row>
    <row r="146" spans="1:6" x14ac:dyDescent="0.25">
      <c r="A146" s="51"/>
      <c r="B146" t="s">
        <v>101</v>
      </c>
      <c r="C146" t="s">
        <v>26</v>
      </c>
      <c r="D146">
        <v>1</v>
      </c>
      <c r="E146">
        <v>1</v>
      </c>
      <c r="F146">
        <v>2</v>
      </c>
    </row>
    <row r="147" spans="1:6" x14ac:dyDescent="0.25">
      <c r="A147" s="51"/>
      <c r="C147" t="s">
        <v>28</v>
      </c>
      <c r="D147">
        <v>4</v>
      </c>
      <c r="E147">
        <v>5</v>
      </c>
      <c r="F147">
        <v>9</v>
      </c>
    </row>
    <row r="148" spans="1:6" x14ac:dyDescent="0.25">
      <c r="A148" s="51"/>
      <c r="C148" t="s">
        <v>29</v>
      </c>
      <c r="D148">
        <v>4</v>
      </c>
      <c r="E148">
        <v>3</v>
      </c>
      <c r="F148">
        <v>7</v>
      </c>
    </row>
    <row r="149" spans="1:6" x14ac:dyDescent="0.25">
      <c r="A149" s="51"/>
      <c r="C149" t="s">
        <v>30</v>
      </c>
      <c r="E149">
        <v>3</v>
      </c>
      <c r="F149">
        <v>3</v>
      </c>
    </row>
    <row r="150" spans="1:6" x14ac:dyDescent="0.25">
      <c r="A150" s="51"/>
      <c r="C150" t="s">
        <v>31</v>
      </c>
      <c r="D150">
        <v>1</v>
      </c>
      <c r="F150">
        <v>1</v>
      </c>
    </row>
    <row r="151" spans="1:6" x14ac:dyDescent="0.25">
      <c r="A151" s="51"/>
      <c r="C151" t="s">
        <v>32</v>
      </c>
      <c r="D151">
        <v>5</v>
      </c>
      <c r="E151">
        <v>4</v>
      </c>
      <c r="F151">
        <v>9</v>
      </c>
    </row>
    <row r="152" spans="1:6" x14ac:dyDescent="0.25">
      <c r="A152" s="51"/>
      <c r="C152" t="s">
        <v>33</v>
      </c>
      <c r="E152">
        <v>2</v>
      </c>
      <c r="F152">
        <v>2</v>
      </c>
    </row>
    <row r="153" spans="1:6" x14ac:dyDescent="0.25">
      <c r="A153" s="51"/>
      <c r="C153" t="s">
        <v>35</v>
      </c>
      <c r="D153">
        <v>13</v>
      </c>
      <c r="E153">
        <v>11</v>
      </c>
      <c r="F153">
        <v>24</v>
      </c>
    </row>
    <row r="154" spans="1:6" x14ac:dyDescent="0.25">
      <c r="A154" s="51"/>
      <c r="C154" t="s">
        <v>36</v>
      </c>
      <c r="E154">
        <v>1</v>
      </c>
      <c r="F154">
        <v>1</v>
      </c>
    </row>
    <row r="155" spans="1:6" x14ac:dyDescent="0.25">
      <c r="A155" s="51"/>
      <c r="B155" s="32" t="s">
        <v>102</v>
      </c>
      <c r="C155" s="32"/>
      <c r="D155" s="32">
        <v>28</v>
      </c>
      <c r="E155" s="32">
        <v>30</v>
      </c>
      <c r="F155" s="32">
        <v>58</v>
      </c>
    </row>
    <row r="156" spans="1:6" x14ac:dyDescent="0.25">
      <c r="A156" s="51"/>
      <c r="B156" t="s">
        <v>103</v>
      </c>
      <c r="C156" t="s">
        <v>25</v>
      </c>
      <c r="E156">
        <v>1</v>
      </c>
      <c r="F156">
        <v>1</v>
      </c>
    </row>
    <row r="157" spans="1:6" x14ac:dyDescent="0.25">
      <c r="A157" s="51"/>
      <c r="C157" t="s">
        <v>26</v>
      </c>
      <c r="D157">
        <v>1</v>
      </c>
      <c r="E157">
        <v>3</v>
      </c>
      <c r="F157">
        <v>4</v>
      </c>
    </row>
    <row r="158" spans="1:6" x14ac:dyDescent="0.25">
      <c r="A158" s="51"/>
      <c r="C158" t="s">
        <v>28</v>
      </c>
      <c r="D158">
        <v>7</v>
      </c>
      <c r="E158">
        <v>5</v>
      </c>
      <c r="F158">
        <v>12</v>
      </c>
    </row>
    <row r="159" spans="1:6" x14ac:dyDescent="0.25">
      <c r="A159" s="51"/>
      <c r="C159" t="s">
        <v>29</v>
      </c>
      <c r="D159">
        <v>3</v>
      </c>
      <c r="E159">
        <v>7</v>
      </c>
      <c r="F159">
        <v>10</v>
      </c>
    </row>
    <row r="160" spans="1:6" x14ac:dyDescent="0.25">
      <c r="A160" s="51"/>
      <c r="C160" t="s">
        <v>30</v>
      </c>
      <c r="D160">
        <v>5</v>
      </c>
      <c r="E160">
        <v>4</v>
      </c>
      <c r="F160">
        <v>9</v>
      </c>
    </row>
    <row r="161" spans="1:6" x14ac:dyDescent="0.25">
      <c r="A161" s="51"/>
      <c r="C161" t="s">
        <v>32</v>
      </c>
      <c r="D161">
        <v>3</v>
      </c>
      <c r="E161">
        <v>9</v>
      </c>
      <c r="F161">
        <v>12</v>
      </c>
    </row>
    <row r="162" spans="1:6" x14ac:dyDescent="0.25">
      <c r="A162" s="51"/>
      <c r="C162" t="s">
        <v>33</v>
      </c>
      <c r="D162">
        <v>2</v>
      </c>
      <c r="E162">
        <v>3</v>
      </c>
      <c r="F162">
        <v>5</v>
      </c>
    </row>
    <row r="163" spans="1:6" x14ac:dyDescent="0.25">
      <c r="A163" s="51"/>
      <c r="C163" t="s">
        <v>35</v>
      </c>
      <c r="D163">
        <v>11</v>
      </c>
      <c r="E163">
        <v>8</v>
      </c>
      <c r="F163">
        <v>19</v>
      </c>
    </row>
    <row r="164" spans="1:6" x14ac:dyDescent="0.25">
      <c r="A164" s="51"/>
      <c r="B164" s="32" t="s">
        <v>104</v>
      </c>
      <c r="C164" s="32"/>
      <c r="D164" s="32">
        <v>32</v>
      </c>
      <c r="E164" s="32">
        <v>40</v>
      </c>
      <c r="F164" s="32">
        <v>72</v>
      </c>
    </row>
    <row r="165" spans="1:6" x14ac:dyDescent="0.25">
      <c r="A165" s="51"/>
      <c r="B165" t="s">
        <v>105</v>
      </c>
      <c r="C165" t="s">
        <v>28</v>
      </c>
      <c r="D165">
        <v>5</v>
      </c>
      <c r="E165">
        <v>6</v>
      </c>
      <c r="F165">
        <v>11</v>
      </c>
    </row>
    <row r="166" spans="1:6" x14ac:dyDescent="0.25">
      <c r="A166" s="51"/>
      <c r="C166" t="s">
        <v>29</v>
      </c>
      <c r="D166">
        <v>1</v>
      </c>
      <c r="E166">
        <v>1</v>
      </c>
      <c r="F166">
        <v>2</v>
      </c>
    </row>
    <row r="167" spans="1:6" x14ac:dyDescent="0.25">
      <c r="A167" s="51"/>
      <c r="C167" t="s">
        <v>32</v>
      </c>
      <c r="D167">
        <v>2</v>
      </c>
      <c r="F167">
        <v>2</v>
      </c>
    </row>
    <row r="168" spans="1:6" x14ac:dyDescent="0.25">
      <c r="A168" s="51"/>
      <c r="B168" s="32" t="s">
        <v>106</v>
      </c>
      <c r="C168" s="32"/>
      <c r="D168" s="32">
        <v>8</v>
      </c>
      <c r="E168" s="32">
        <v>7</v>
      </c>
      <c r="F168" s="32">
        <v>15</v>
      </c>
    </row>
    <row r="169" spans="1:6" x14ac:dyDescent="0.25">
      <c r="A169" s="51"/>
      <c r="B169" t="s">
        <v>107</v>
      </c>
      <c r="C169" t="s">
        <v>26</v>
      </c>
      <c r="D169">
        <v>1</v>
      </c>
      <c r="F169">
        <v>1</v>
      </c>
    </row>
    <row r="170" spans="1:6" x14ac:dyDescent="0.25">
      <c r="A170" s="51"/>
      <c r="C170" t="s">
        <v>28</v>
      </c>
      <c r="D170">
        <v>1</v>
      </c>
      <c r="E170">
        <v>2</v>
      </c>
      <c r="F170">
        <v>3</v>
      </c>
    </row>
    <row r="171" spans="1:6" x14ac:dyDescent="0.25">
      <c r="A171" s="51"/>
      <c r="C171" t="s">
        <v>29</v>
      </c>
      <c r="D171">
        <v>2</v>
      </c>
      <c r="F171">
        <v>2</v>
      </c>
    </row>
    <row r="172" spans="1:6" x14ac:dyDescent="0.25">
      <c r="A172" s="51"/>
      <c r="C172" t="s">
        <v>30</v>
      </c>
      <c r="E172">
        <v>2</v>
      </c>
      <c r="F172">
        <v>2</v>
      </c>
    </row>
    <row r="173" spans="1:6" x14ac:dyDescent="0.25">
      <c r="A173" s="51"/>
      <c r="C173" t="s">
        <v>32</v>
      </c>
      <c r="D173">
        <v>5</v>
      </c>
      <c r="E173">
        <v>4</v>
      </c>
      <c r="F173">
        <v>9</v>
      </c>
    </row>
    <row r="174" spans="1:6" x14ac:dyDescent="0.25">
      <c r="A174" s="51"/>
      <c r="C174" t="s">
        <v>33</v>
      </c>
      <c r="D174">
        <v>1</v>
      </c>
      <c r="E174">
        <v>2</v>
      </c>
      <c r="F174">
        <v>3</v>
      </c>
    </row>
    <row r="175" spans="1:6" x14ac:dyDescent="0.25">
      <c r="A175" s="51"/>
      <c r="C175" t="s">
        <v>35</v>
      </c>
      <c r="D175">
        <v>4</v>
      </c>
      <c r="E175">
        <v>1</v>
      </c>
      <c r="F175">
        <v>5</v>
      </c>
    </row>
    <row r="176" spans="1:6" x14ac:dyDescent="0.25">
      <c r="A176" s="51"/>
      <c r="B176" s="32" t="s">
        <v>108</v>
      </c>
      <c r="C176" s="32"/>
      <c r="D176" s="32">
        <v>14</v>
      </c>
      <c r="E176" s="32">
        <v>11</v>
      </c>
      <c r="F176" s="32">
        <v>25</v>
      </c>
    </row>
    <row r="177" spans="1:6" x14ac:dyDescent="0.25">
      <c r="A177" s="51"/>
      <c r="B177" t="s">
        <v>109</v>
      </c>
      <c r="C177" t="s">
        <v>25</v>
      </c>
      <c r="D177">
        <v>1</v>
      </c>
      <c r="F177">
        <v>1</v>
      </c>
    </row>
    <row r="178" spans="1:6" x14ac:dyDescent="0.25">
      <c r="A178" s="51"/>
      <c r="C178" t="s">
        <v>28</v>
      </c>
      <c r="D178">
        <v>11</v>
      </c>
      <c r="E178">
        <v>18</v>
      </c>
      <c r="F178">
        <v>29</v>
      </c>
    </row>
    <row r="179" spans="1:6" x14ac:dyDescent="0.25">
      <c r="A179" s="51"/>
      <c r="C179" t="s">
        <v>29</v>
      </c>
      <c r="D179">
        <v>2</v>
      </c>
      <c r="E179">
        <v>1</v>
      </c>
      <c r="F179">
        <v>3</v>
      </c>
    </row>
    <row r="180" spans="1:6" x14ac:dyDescent="0.25">
      <c r="A180" s="51"/>
      <c r="C180" t="s">
        <v>30</v>
      </c>
      <c r="E180">
        <v>5</v>
      </c>
      <c r="F180">
        <v>5</v>
      </c>
    </row>
    <row r="181" spans="1:6" x14ac:dyDescent="0.25">
      <c r="A181" s="51"/>
      <c r="C181" t="s">
        <v>32</v>
      </c>
      <c r="E181">
        <v>2</v>
      </c>
      <c r="F181">
        <v>2</v>
      </c>
    </row>
    <row r="182" spans="1:6" x14ac:dyDescent="0.25">
      <c r="A182" s="51"/>
      <c r="C182" t="s">
        <v>33</v>
      </c>
      <c r="D182">
        <v>1</v>
      </c>
      <c r="E182">
        <v>3</v>
      </c>
      <c r="F182">
        <v>4</v>
      </c>
    </row>
    <row r="183" spans="1:6" x14ac:dyDescent="0.25">
      <c r="A183" s="51"/>
      <c r="C183" t="s">
        <v>35</v>
      </c>
      <c r="D183">
        <v>3</v>
      </c>
      <c r="E183">
        <v>3</v>
      </c>
      <c r="F183">
        <v>6</v>
      </c>
    </row>
    <row r="184" spans="1:6" x14ac:dyDescent="0.25">
      <c r="A184" s="51"/>
      <c r="B184" s="32" t="s">
        <v>110</v>
      </c>
      <c r="C184" s="32"/>
      <c r="D184" s="32">
        <v>18</v>
      </c>
      <c r="E184" s="32">
        <v>32</v>
      </c>
      <c r="F184" s="32">
        <v>50</v>
      </c>
    </row>
    <row r="185" spans="1:6" x14ac:dyDescent="0.25">
      <c r="A185" s="33" t="s">
        <v>111</v>
      </c>
      <c r="B185" s="33"/>
      <c r="C185" s="33"/>
      <c r="D185" s="33">
        <v>170</v>
      </c>
      <c r="E185" s="33">
        <v>184</v>
      </c>
      <c r="F185" s="33">
        <v>354</v>
      </c>
    </row>
    <row r="186" spans="1:6" x14ac:dyDescent="0.25">
      <c r="A186" s="51" t="s">
        <v>77</v>
      </c>
      <c r="B186" t="s">
        <v>112</v>
      </c>
      <c r="C186" t="s">
        <v>26</v>
      </c>
      <c r="D186">
        <v>1</v>
      </c>
      <c r="F186">
        <v>1</v>
      </c>
    </row>
    <row r="187" spans="1:6" x14ac:dyDescent="0.25">
      <c r="A187" s="51"/>
      <c r="C187" t="s">
        <v>28</v>
      </c>
      <c r="D187">
        <v>5</v>
      </c>
      <c r="F187">
        <v>5</v>
      </c>
    </row>
    <row r="188" spans="1:6" x14ac:dyDescent="0.25">
      <c r="A188" s="51"/>
      <c r="C188" t="s">
        <v>29</v>
      </c>
      <c r="D188">
        <v>1</v>
      </c>
      <c r="F188">
        <v>1</v>
      </c>
    </row>
    <row r="189" spans="1:6" x14ac:dyDescent="0.25">
      <c r="A189" s="51"/>
      <c r="C189" t="s">
        <v>30</v>
      </c>
      <c r="D189">
        <v>1</v>
      </c>
      <c r="E189">
        <v>1</v>
      </c>
      <c r="F189">
        <v>2</v>
      </c>
    </row>
    <row r="190" spans="1:6" x14ac:dyDescent="0.25">
      <c r="A190" s="51"/>
      <c r="C190" t="s">
        <v>32</v>
      </c>
      <c r="D190">
        <v>2</v>
      </c>
      <c r="F190">
        <v>2</v>
      </c>
    </row>
    <row r="191" spans="1:6" x14ac:dyDescent="0.25">
      <c r="A191" s="51"/>
      <c r="C191" t="s">
        <v>33</v>
      </c>
      <c r="D191">
        <v>2</v>
      </c>
      <c r="F191">
        <v>2</v>
      </c>
    </row>
    <row r="192" spans="1:6" x14ac:dyDescent="0.25">
      <c r="A192" s="51"/>
      <c r="C192" t="s">
        <v>35</v>
      </c>
      <c r="D192">
        <v>4</v>
      </c>
      <c r="E192">
        <v>5</v>
      </c>
      <c r="F192">
        <v>9</v>
      </c>
    </row>
    <row r="193" spans="1:6" x14ac:dyDescent="0.25">
      <c r="A193" s="51"/>
      <c r="B193" s="32" t="s">
        <v>113</v>
      </c>
      <c r="C193" s="32"/>
      <c r="D193" s="32">
        <v>16</v>
      </c>
      <c r="E193" s="32">
        <v>6</v>
      </c>
      <c r="F193" s="32">
        <v>22</v>
      </c>
    </row>
    <row r="194" spans="1:6" x14ac:dyDescent="0.25">
      <c r="A194" s="51"/>
      <c r="B194" t="s">
        <v>114</v>
      </c>
      <c r="C194" t="s">
        <v>26</v>
      </c>
      <c r="D194">
        <v>33</v>
      </c>
      <c r="E194">
        <v>4</v>
      </c>
      <c r="F194">
        <v>37</v>
      </c>
    </row>
    <row r="195" spans="1:6" x14ac:dyDescent="0.25">
      <c r="A195" s="51"/>
      <c r="C195" t="s">
        <v>28</v>
      </c>
      <c r="D195">
        <v>1</v>
      </c>
      <c r="E195">
        <v>1</v>
      </c>
      <c r="F195">
        <v>2</v>
      </c>
    </row>
    <row r="196" spans="1:6" x14ac:dyDescent="0.25">
      <c r="A196" s="51"/>
      <c r="C196" t="s">
        <v>29</v>
      </c>
      <c r="D196">
        <v>1</v>
      </c>
      <c r="E196">
        <v>1</v>
      </c>
      <c r="F196">
        <v>2</v>
      </c>
    </row>
    <row r="197" spans="1:6" x14ac:dyDescent="0.25">
      <c r="A197" s="51"/>
      <c r="C197" t="s">
        <v>30</v>
      </c>
      <c r="D197">
        <v>4</v>
      </c>
      <c r="E197">
        <v>2</v>
      </c>
      <c r="F197">
        <v>6</v>
      </c>
    </row>
    <row r="198" spans="1:6" x14ac:dyDescent="0.25">
      <c r="A198" s="51"/>
      <c r="C198" t="s">
        <v>32</v>
      </c>
      <c r="D198">
        <v>1</v>
      </c>
      <c r="F198">
        <v>1</v>
      </c>
    </row>
    <row r="199" spans="1:6" x14ac:dyDescent="0.25">
      <c r="A199" s="51"/>
      <c r="C199" t="s">
        <v>33</v>
      </c>
      <c r="D199">
        <v>1</v>
      </c>
      <c r="F199">
        <v>1</v>
      </c>
    </row>
    <row r="200" spans="1:6" x14ac:dyDescent="0.25">
      <c r="A200" s="51"/>
      <c r="C200" t="s">
        <v>35</v>
      </c>
      <c r="D200">
        <v>27</v>
      </c>
      <c r="E200">
        <v>16</v>
      </c>
      <c r="F200">
        <v>43</v>
      </c>
    </row>
    <row r="201" spans="1:6" x14ac:dyDescent="0.25">
      <c r="A201" s="51"/>
      <c r="B201" s="32" t="s">
        <v>115</v>
      </c>
      <c r="C201" s="32"/>
      <c r="D201" s="32">
        <v>68</v>
      </c>
      <c r="E201" s="32">
        <v>24</v>
      </c>
      <c r="F201" s="32">
        <v>92</v>
      </c>
    </row>
    <row r="202" spans="1:6" x14ac:dyDescent="0.25">
      <c r="A202" s="51"/>
      <c r="B202" t="s">
        <v>116</v>
      </c>
      <c r="C202" t="s">
        <v>25</v>
      </c>
      <c r="D202">
        <v>2</v>
      </c>
      <c r="F202">
        <v>2</v>
      </c>
    </row>
    <row r="203" spans="1:6" x14ac:dyDescent="0.25">
      <c r="A203" s="51"/>
      <c r="C203" t="s">
        <v>26</v>
      </c>
      <c r="D203">
        <v>31</v>
      </c>
      <c r="E203">
        <v>12</v>
      </c>
      <c r="F203">
        <v>43</v>
      </c>
    </row>
    <row r="204" spans="1:6" x14ac:dyDescent="0.25">
      <c r="A204" s="51"/>
      <c r="C204" t="s">
        <v>28</v>
      </c>
      <c r="D204">
        <v>56</v>
      </c>
      <c r="E204">
        <v>14</v>
      </c>
      <c r="F204">
        <v>70</v>
      </c>
    </row>
    <row r="205" spans="1:6" x14ac:dyDescent="0.25">
      <c r="A205" s="51"/>
      <c r="C205" t="s">
        <v>29</v>
      </c>
      <c r="D205">
        <v>18</v>
      </c>
      <c r="E205">
        <v>5</v>
      </c>
      <c r="F205">
        <v>23</v>
      </c>
    </row>
    <row r="206" spans="1:6" x14ac:dyDescent="0.25">
      <c r="A206" s="51"/>
      <c r="C206" t="s">
        <v>30</v>
      </c>
      <c r="D206">
        <v>13</v>
      </c>
      <c r="E206">
        <v>7</v>
      </c>
      <c r="F206">
        <v>20</v>
      </c>
    </row>
    <row r="207" spans="1:6" x14ac:dyDescent="0.25">
      <c r="A207" s="51"/>
      <c r="C207" t="s">
        <v>32</v>
      </c>
      <c r="D207">
        <v>16</v>
      </c>
      <c r="E207">
        <v>7</v>
      </c>
      <c r="F207">
        <v>23</v>
      </c>
    </row>
    <row r="208" spans="1:6" x14ac:dyDescent="0.25">
      <c r="A208" s="51"/>
      <c r="C208" t="s">
        <v>33</v>
      </c>
      <c r="D208">
        <v>8</v>
      </c>
      <c r="E208">
        <v>3</v>
      </c>
      <c r="F208">
        <v>11</v>
      </c>
    </row>
    <row r="209" spans="1:6" x14ac:dyDescent="0.25">
      <c r="A209" s="51"/>
      <c r="C209" t="s">
        <v>34</v>
      </c>
      <c r="D209">
        <v>3</v>
      </c>
      <c r="E209">
        <v>1</v>
      </c>
      <c r="F209">
        <v>4</v>
      </c>
    </row>
    <row r="210" spans="1:6" x14ac:dyDescent="0.25">
      <c r="A210" s="51"/>
      <c r="C210" t="s">
        <v>35</v>
      </c>
      <c r="D210">
        <v>62</v>
      </c>
      <c r="E210">
        <v>18</v>
      </c>
      <c r="F210">
        <v>80</v>
      </c>
    </row>
    <row r="211" spans="1:6" x14ac:dyDescent="0.25">
      <c r="A211" s="51"/>
      <c r="B211" s="32" t="s">
        <v>117</v>
      </c>
      <c r="C211" s="32"/>
      <c r="D211" s="32">
        <v>209</v>
      </c>
      <c r="E211" s="32">
        <v>67</v>
      </c>
      <c r="F211" s="32">
        <v>276</v>
      </c>
    </row>
    <row r="212" spans="1:6" x14ac:dyDescent="0.25">
      <c r="A212" s="51"/>
      <c r="B212" t="s">
        <v>118</v>
      </c>
      <c r="C212" t="s">
        <v>26</v>
      </c>
      <c r="D212">
        <v>19</v>
      </c>
      <c r="E212">
        <v>8</v>
      </c>
      <c r="F212">
        <v>27</v>
      </c>
    </row>
    <row r="213" spans="1:6" x14ac:dyDescent="0.25">
      <c r="A213" s="51"/>
      <c r="C213" t="s">
        <v>29</v>
      </c>
      <c r="E213">
        <v>2</v>
      </c>
      <c r="F213">
        <v>2</v>
      </c>
    </row>
    <row r="214" spans="1:6" x14ac:dyDescent="0.25">
      <c r="A214" s="51"/>
      <c r="C214" t="s">
        <v>30</v>
      </c>
      <c r="D214">
        <v>1</v>
      </c>
      <c r="E214">
        <v>2</v>
      </c>
      <c r="F214">
        <v>3</v>
      </c>
    </row>
    <row r="215" spans="1:6" x14ac:dyDescent="0.25">
      <c r="A215" s="51"/>
      <c r="C215" t="s">
        <v>32</v>
      </c>
      <c r="E215">
        <v>2</v>
      </c>
      <c r="F215">
        <v>2</v>
      </c>
    </row>
    <row r="216" spans="1:6" x14ac:dyDescent="0.25">
      <c r="A216" s="51"/>
      <c r="C216" t="s">
        <v>35</v>
      </c>
      <c r="D216">
        <v>16</v>
      </c>
      <c r="E216">
        <v>14</v>
      </c>
      <c r="F216">
        <v>30</v>
      </c>
    </row>
    <row r="217" spans="1:6" x14ac:dyDescent="0.25">
      <c r="A217" s="51"/>
      <c r="B217" s="32" t="s">
        <v>119</v>
      </c>
      <c r="C217" s="32"/>
      <c r="D217" s="32">
        <v>36</v>
      </c>
      <c r="E217" s="32">
        <v>28</v>
      </c>
      <c r="F217" s="32">
        <v>64</v>
      </c>
    </row>
    <row r="218" spans="1:6" x14ac:dyDescent="0.25">
      <c r="A218" s="51"/>
      <c r="B218" t="s">
        <v>120</v>
      </c>
      <c r="C218" t="s">
        <v>26</v>
      </c>
      <c r="D218">
        <v>13</v>
      </c>
      <c r="E218">
        <v>9</v>
      </c>
      <c r="F218">
        <v>22</v>
      </c>
    </row>
    <row r="219" spans="1:6" x14ac:dyDescent="0.25">
      <c r="A219" s="51"/>
      <c r="C219" t="s">
        <v>30</v>
      </c>
      <c r="D219">
        <v>1</v>
      </c>
      <c r="E219">
        <v>1</v>
      </c>
      <c r="F219">
        <v>2</v>
      </c>
    </row>
    <row r="220" spans="1:6" x14ac:dyDescent="0.25">
      <c r="A220" s="51"/>
      <c r="C220" t="s">
        <v>31</v>
      </c>
      <c r="D220">
        <v>1</v>
      </c>
      <c r="F220">
        <v>1</v>
      </c>
    </row>
    <row r="221" spans="1:6" x14ac:dyDescent="0.25">
      <c r="A221" s="51"/>
      <c r="C221" t="s">
        <v>32</v>
      </c>
      <c r="D221">
        <v>3</v>
      </c>
      <c r="F221">
        <v>3</v>
      </c>
    </row>
    <row r="222" spans="1:6" x14ac:dyDescent="0.25">
      <c r="A222" s="51"/>
      <c r="C222" t="s">
        <v>35</v>
      </c>
      <c r="D222">
        <v>13</v>
      </c>
      <c r="E222">
        <v>8</v>
      </c>
      <c r="F222">
        <v>21</v>
      </c>
    </row>
    <row r="223" spans="1:6" x14ac:dyDescent="0.25">
      <c r="A223" s="51"/>
      <c r="B223" s="32" t="s">
        <v>121</v>
      </c>
      <c r="C223" s="32"/>
      <c r="D223" s="32">
        <v>31</v>
      </c>
      <c r="E223" s="32">
        <v>18</v>
      </c>
      <c r="F223" s="32">
        <v>49</v>
      </c>
    </row>
    <row r="224" spans="1:6" x14ac:dyDescent="0.25">
      <c r="A224" s="51"/>
      <c r="B224" t="s">
        <v>122</v>
      </c>
      <c r="C224" t="s">
        <v>25</v>
      </c>
      <c r="D224">
        <v>1</v>
      </c>
      <c r="F224">
        <v>1</v>
      </c>
    </row>
    <row r="225" spans="1:6" x14ac:dyDescent="0.25">
      <c r="A225" s="51"/>
      <c r="C225" t="s">
        <v>26</v>
      </c>
      <c r="D225">
        <v>13</v>
      </c>
      <c r="E225">
        <v>8</v>
      </c>
      <c r="F225">
        <v>21</v>
      </c>
    </row>
    <row r="226" spans="1:6" x14ac:dyDescent="0.25">
      <c r="A226" s="51"/>
      <c r="C226" t="s">
        <v>28</v>
      </c>
      <c r="D226">
        <v>3</v>
      </c>
      <c r="E226">
        <v>6</v>
      </c>
      <c r="F226">
        <v>9</v>
      </c>
    </row>
    <row r="227" spans="1:6" x14ac:dyDescent="0.25">
      <c r="A227" s="51"/>
      <c r="C227" t="s">
        <v>29</v>
      </c>
      <c r="D227">
        <v>4</v>
      </c>
      <c r="E227">
        <v>7</v>
      </c>
      <c r="F227">
        <v>11</v>
      </c>
    </row>
    <row r="228" spans="1:6" x14ac:dyDescent="0.25">
      <c r="A228" s="51"/>
      <c r="C228" t="s">
        <v>30</v>
      </c>
      <c r="D228">
        <v>3</v>
      </c>
      <c r="E228">
        <v>9</v>
      </c>
      <c r="F228">
        <v>12</v>
      </c>
    </row>
    <row r="229" spans="1:6" x14ac:dyDescent="0.25">
      <c r="A229" s="51"/>
      <c r="C229" t="s">
        <v>31</v>
      </c>
      <c r="D229">
        <v>2</v>
      </c>
      <c r="F229">
        <v>2</v>
      </c>
    </row>
    <row r="230" spans="1:6" x14ac:dyDescent="0.25">
      <c r="A230" s="51"/>
      <c r="C230" t="s">
        <v>32</v>
      </c>
      <c r="D230">
        <v>7</v>
      </c>
      <c r="E230">
        <v>6</v>
      </c>
      <c r="F230">
        <v>13</v>
      </c>
    </row>
    <row r="231" spans="1:6" x14ac:dyDescent="0.25">
      <c r="A231" s="51"/>
      <c r="C231" t="s">
        <v>33</v>
      </c>
      <c r="D231">
        <v>1</v>
      </c>
      <c r="F231">
        <v>1</v>
      </c>
    </row>
    <row r="232" spans="1:6" x14ac:dyDescent="0.25">
      <c r="A232" s="51"/>
      <c r="C232" t="s">
        <v>34</v>
      </c>
      <c r="D232">
        <v>1</v>
      </c>
      <c r="E232">
        <v>1</v>
      </c>
      <c r="F232">
        <v>2</v>
      </c>
    </row>
    <row r="233" spans="1:6" x14ac:dyDescent="0.25">
      <c r="A233" s="51"/>
      <c r="C233" t="s">
        <v>35</v>
      </c>
      <c r="D233">
        <v>26</v>
      </c>
      <c r="E233">
        <v>32</v>
      </c>
      <c r="F233">
        <v>58</v>
      </c>
    </row>
    <row r="234" spans="1:6" x14ac:dyDescent="0.25">
      <c r="A234" s="51"/>
      <c r="C234" t="s">
        <v>36</v>
      </c>
      <c r="D234">
        <v>1</v>
      </c>
      <c r="F234">
        <v>1</v>
      </c>
    </row>
    <row r="235" spans="1:6" x14ac:dyDescent="0.25">
      <c r="A235" s="51"/>
      <c r="B235" s="32" t="s">
        <v>123</v>
      </c>
      <c r="C235" s="32"/>
      <c r="D235" s="32">
        <v>62</v>
      </c>
      <c r="E235" s="32">
        <v>69</v>
      </c>
      <c r="F235" s="32">
        <v>131</v>
      </c>
    </row>
    <row r="236" spans="1:6" x14ac:dyDescent="0.25">
      <c r="A236" s="51"/>
      <c r="B236" t="s">
        <v>124</v>
      </c>
      <c r="C236" t="s">
        <v>26</v>
      </c>
      <c r="D236">
        <v>4</v>
      </c>
      <c r="E236">
        <v>5</v>
      </c>
      <c r="F236">
        <v>9</v>
      </c>
    </row>
    <row r="237" spans="1:6" x14ac:dyDescent="0.25">
      <c r="A237" s="51"/>
      <c r="C237" t="s">
        <v>28</v>
      </c>
      <c r="D237">
        <v>10</v>
      </c>
      <c r="E237">
        <v>6</v>
      </c>
      <c r="F237">
        <v>16</v>
      </c>
    </row>
    <row r="238" spans="1:6" x14ac:dyDescent="0.25">
      <c r="A238" s="51"/>
      <c r="C238" t="s">
        <v>29</v>
      </c>
      <c r="D238">
        <v>2</v>
      </c>
      <c r="E238">
        <v>6</v>
      </c>
      <c r="F238">
        <v>8</v>
      </c>
    </row>
    <row r="239" spans="1:6" x14ac:dyDescent="0.25">
      <c r="A239" s="51"/>
      <c r="C239" t="s">
        <v>30</v>
      </c>
      <c r="E239">
        <v>2</v>
      </c>
      <c r="F239">
        <v>2</v>
      </c>
    </row>
    <row r="240" spans="1:6" x14ac:dyDescent="0.25">
      <c r="A240" s="51"/>
      <c r="C240" t="s">
        <v>31</v>
      </c>
      <c r="D240">
        <v>1</v>
      </c>
      <c r="F240">
        <v>1</v>
      </c>
    </row>
    <row r="241" spans="1:6" x14ac:dyDescent="0.25">
      <c r="A241" s="51"/>
      <c r="C241" t="s">
        <v>32</v>
      </c>
      <c r="D241">
        <v>6</v>
      </c>
      <c r="E241">
        <v>3</v>
      </c>
      <c r="F241">
        <v>9</v>
      </c>
    </row>
    <row r="242" spans="1:6" x14ac:dyDescent="0.25">
      <c r="A242" s="51"/>
      <c r="C242" t="s">
        <v>33</v>
      </c>
      <c r="D242">
        <v>3</v>
      </c>
      <c r="E242">
        <v>3</v>
      </c>
      <c r="F242">
        <v>6</v>
      </c>
    </row>
    <row r="243" spans="1:6" x14ac:dyDescent="0.25">
      <c r="A243" s="51"/>
      <c r="C243" t="s">
        <v>34</v>
      </c>
      <c r="D243">
        <v>2</v>
      </c>
      <c r="E243">
        <v>2</v>
      </c>
      <c r="F243">
        <v>4</v>
      </c>
    </row>
    <row r="244" spans="1:6" x14ac:dyDescent="0.25">
      <c r="A244" s="51"/>
      <c r="C244" t="s">
        <v>35</v>
      </c>
      <c r="D244">
        <v>9</v>
      </c>
      <c r="E244">
        <v>7</v>
      </c>
      <c r="F244">
        <v>16</v>
      </c>
    </row>
    <row r="245" spans="1:6" x14ac:dyDescent="0.25">
      <c r="A245" s="51"/>
      <c r="B245" s="32" t="s">
        <v>125</v>
      </c>
      <c r="C245" s="32"/>
      <c r="D245" s="32">
        <v>37</v>
      </c>
      <c r="E245" s="32">
        <v>34</v>
      </c>
      <c r="F245" s="32">
        <v>71</v>
      </c>
    </row>
    <row r="246" spans="1:6" x14ac:dyDescent="0.25">
      <c r="A246" s="51"/>
      <c r="B246" t="s">
        <v>126</v>
      </c>
      <c r="C246" t="s">
        <v>26</v>
      </c>
      <c r="D246">
        <v>2</v>
      </c>
      <c r="F246">
        <v>2</v>
      </c>
    </row>
    <row r="247" spans="1:6" x14ac:dyDescent="0.25">
      <c r="A247" s="51"/>
      <c r="C247" t="s">
        <v>28</v>
      </c>
      <c r="D247">
        <v>1</v>
      </c>
      <c r="F247">
        <v>1</v>
      </c>
    </row>
    <row r="248" spans="1:6" x14ac:dyDescent="0.25">
      <c r="A248" s="51"/>
      <c r="C248" t="s">
        <v>29</v>
      </c>
      <c r="E248">
        <v>1</v>
      </c>
      <c r="F248">
        <v>1</v>
      </c>
    </row>
    <row r="249" spans="1:6" x14ac:dyDescent="0.25">
      <c r="A249" s="51"/>
      <c r="C249" t="s">
        <v>30</v>
      </c>
      <c r="D249">
        <v>1</v>
      </c>
      <c r="E249">
        <v>2</v>
      </c>
      <c r="F249">
        <v>3</v>
      </c>
    </row>
    <row r="250" spans="1:6" x14ac:dyDescent="0.25">
      <c r="A250" s="51"/>
      <c r="C250" t="s">
        <v>32</v>
      </c>
      <c r="D250">
        <v>1</v>
      </c>
      <c r="E250">
        <v>4</v>
      </c>
      <c r="F250">
        <v>5</v>
      </c>
    </row>
    <row r="251" spans="1:6" x14ac:dyDescent="0.25">
      <c r="A251" s="51"/>
      <c r="C251" t="s">
        <v>33</v>
      </c>
      <c r="D251">
        <v>1</v>
      </c>
      <c r="F251">
        <v>1</v>
      </c>
    </row>
    <row r="252" spans="1:6" x14ac:dyDescent="0.25">
      <c r="A252" s="51"/>
      <c r="C252" t="s">
        <v>34</v>
      </c>
      <c r="D252">
        <v>1</v>
      </c>
      <c r="F252">
        <v>1</v>
      </c>
    </row>
    <row r="253" spans="1:6" x14ac:dyDescent="0.25">
      <c r="A253" s="51"/>
      <c r="C253" t="s">
        <v>35</v>
      </c>
      <c r="D253">
        <v>5</v>
      </c>
      <c r="E253">
        <v>2</v>
      </c>
      <c r="F253">
        <v>7</v>
      </c>
    </row>
    <row r="254" spans="1:6" x14ac:dyDescent="0.25">
      <c r="A254" s="51"/>
      <c r="B254" s="32" t="s">
        <v>127</v>
      </c>
      <c r="C254" s="32"/>
      <c r="D254" s="32">
        <v>12</v>
      </c>
      <c r="E254" s="32">
        <v>9</v>
      </c>
      <c r="F254" s="32">
        <v>21</v>
      </c>
    </row>
    <row r="255" spans="1:6" x14ac:dyDescent="0.25">
      <c r="A255" s="51"/>
      <c r="B255" t="s">
        <v>128</v>
      </c>
      <c r="C255" t="s">
        <v>26</v>
      </c>
      <c r="D255">
        <v>12</v>
      </c>
      <c r="E255">
        <v>6</v>
      </c>
      <c r="F255">
        <v>18</v>
      </c>
    </row>
    <row r="256" spans="1:6" x14ac:dyDescent="0.25">
      <c r="A256" s="51"/>
      <c r="C256" t="s">
        <v>27</v>
      </c>
      <c r="D256">
        <v>3</v>
      </c>
      <c r="E256">
        <v>1</v>
      </c>
      <c r="F256">
        <v>4</v>
      </c>
    </row>
    <row r="257" spans="1:6" x14ac:dyDescent="0.25">
      <c r="A257" s="51"/>
      <c r="C257" t="s">
        <v>28</v>
      </c>
      <c r="D257">
        <v>1</v>
      </c>
      <c r="E257">
        <v>6</v>
      </c>
      <c r="F257">
        <v>7</v>
      </c>
    </row>
    <row r="258" spans="1:6" x14ac:dyDescent="0.25">
      <c r="A258" s="51"/>
      <c r="C258" t="s">
        <v>29</v>
      </c>
      <c r="D258">
        <v>3</v>
      </c>
      <c r="E258">
        <v>6</v>
      </c>
      <c r="F258">
        <v>9</v>
      </c>
    </row>
    <row r="259" spans="1:6" x14ac:dyDescent="0.25">
      <c r="A259" s="51"/>
      <c r="C259" t="s">
        <v>30</v>
      </c>
      <c r="D259">
        <v>1</v>
      </c>
      <c r="E259">
        <v>4</v>
      </c>
      <c r="F259">
        <v>5</v>
      </c>
    </row>
    <row r="260" spans="1:6" x14ac:dyDescent="0.25">
      <c r="A260" s="51"/>
      <c r="C260" t="s">
        <v>32</v>
      </c>
      <c r="D260">
        <v>2</v>
      </c>
      <c r="E260">
        <v>8</v>
      </c>
      <c r="F260">
        <v>10</v>
      </c>
    </row>
    <row r="261" spans="1:6" x14ac:dyDescent="0.25">
      <c r="A261" s="51"/>
      <c r="C261" t="s">
        <v>33</v>
      </c>
      <c r="E261">
        <v>2</v>
      </c>
      <c r="F261">
        <v>2</v>
      </c>
    </row>
    <row r="262" spans="1:6" x14ac:dyDescent="0.25">
      <c r="A262" s="51"/>
      <c r="C262" t="s">
        <v>34</v>
      </c>
      <c r="E262">
        <v>1</v>
      </c>
      <c r="F262">
        <v>1</v>
      </c>
    </row>
    <row r="263" spans="1:6" x14ac:dyDescent="0.25">
      <c r="A263" s="51"/>
      <c r="C263" t="s">
        <v>35</v>
      </c>
      <c r="D263">
        <v>22</v>
      </c>
      <c r="E263">
        <v>27</v>
      </c>
      <c r="F263">
        <v>49</v>
      </c>
    </row>
    <row r="264" spans="1:6" x14ac:dyDescent="0.25">
      <c r="A264" s="51"/>
      <c r="B264" s="32" t="s">
        <v>129</v>
      </c>
      <c r="C264" s="32"/>
      <c r="D264" s="32">
        <v>44</v>
      </c>
      <c r="E264" s="32">
        <v>61</v>
      </c>
      <c r="F264" s="32">
        <v>105</v>
      </c>
    </row>
    <row r="265" spans="1:6" x14ac:dyDescent="0.25">
      <c r="A265" s="51"/>
      <c r="B265" t="s">
        <v>130</v>
      </c>
      <c r="C265" t="s">
        <v>26</v>
      </c>
      <c r="D265">
        <v>16</v>
      </c>
      <c r="E265">
        <v>14</v>
      </c>
      <c r="F265">
        <v>30</v>
      </c>
    </row>
    <row r="266" spans="1:6" x14ac:dyDescent="0.25">
      <c r="A266" s="51"/>
      <c r="C266" t="s">
        <v>31</v>
      </c>
      <c r="D266">
        <v>1</v>
      </c>
      <c r="F266">
        <v>1</v>
      </c>
    </row>
    <row r="267" spans="1:6" x14ac:dyDescent="0.25">
      <c r="A267" s="51"/>
      <c r="C267" t="s">
        <v>33</v>
      </c>
      <c r="D267">
        <v>1</v>
      </c>
      <c r="F267">
        <v>1</v>
      </c>
    </row>
    <row r="268" spans="1:6" x14ac:dyDescent="0.25">
      <c r="A268" s="51"/>
      <c r="C268" t="s">
        <v>35</v>
      </c>
      <c r="D268">
        <v>11</v>
      </c>
      <c r="E268">
        <v>17</v>
      </c>
      <c r="F268">
        <v>28</v>
      </c>
    </row>
    <row r="269" spans="1:6" x14ac:dyDescent="0.25">
      <c r="A269" s="51"/>
      <c r="B269" s="32" t="s">
        <v>131</v>
      </c>
      <c r="C269" s="32"/>
      <c r="D269" s="32">
        <v>29</v>
      </c>
      <c r="E269" s="32">
        <v>31</v>
      </c>
      <c r="F269" s="32">
        <v>60</v>
      </c>
    </row>
    <row r="270" spans="1:6" x14ac:dyDescent="0.25">
      <c r="A270" s="33" t="s">
        <v>132</v>
      </c>
      <c r="B270" s="33"/>
      <c r="C270" s="33"/>
      <c r="D270" s="33">
        <v>544</v>
      </c>
      <c r="E270" s="33">
        <v>347</v>
      </c>
      <c r="F270" s="33">
        <v>891</v>
      </c>
    </row>
    <row r="271" spans="1:6" x14ac:dyDescent="0.25">
      <c r="A271" s="34" t="s">
        <v>10</v>
      </c>
      <c r="B271" s="34"/>
      <c r="C271" s="34"/>
      <c r="D271" s="34">
        <v>928</v>
      </c>
      <c r="E271" s="34">
        <v>713</v>
      </c>
      <c r="F271" s="34">
        <v>1641</v>
      </c>
    </row>
  </sheetData>
  <mergeCells count="23">
    <mergeCell ref="A65:A127"/>
    <mergeCell ref="A129:A184"/>
    <mergeCell ref="A186:A269"/>
    <mergeCell ref="Q28:Q29"/>
    <mergeCell ref="A46:A47"/>
    <mergeCell ref="B46:D46"/>
    <mergeCell ref="E46:G46"/>
    <mergeCell ref="H46:J46"/>
    <mergeCell ref="K46:K47"/>
    <mergeCell ref="A28:A29"/>
    <mergeCell ref="B28:D28"/>
    <mergeCell ref="E28:G28"/>
    <mergeCell ref="H28:J28"/>
    <mergeCell ref="K28:M28"/>
    <mergeCell ref="N28:P28"/>
    <mergeCell ref="O1:R1"/>
    <mergeCell ref="A10:A11"/>
    <mergeCell ref="B10:D10"/>
    <mergeCell ref="E10:G10"/>
    <mergeCell ref="H10:J10"/>
    <mergeCell ref="K10:M10"/>
    <mergeCell ref="N10:P10"/>
    <mergeCell ref="Q10:Q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837A5-EA72-40F2-9EE9-BF1EE7B8913D}">
  <dimension ref="A1:IT107"/>
  <sheetViews>
    <sheetView workbookViewId="0">
      <selection activeCell="A2" sqref="A2"/>
    </sheetView>
  </sheetViews>
  <sheetFormatPr baseColWidth="10" defaultRowHeight="15" x14ac:dyDescent="0.25"/>
  <cols>
    <col min="1" max="1" width="46.140625" customWidth="1"/>
    <col min="2" max="2" width="11" customWidth="1"/>
    <col min="3" max="3" width="17" bestFit="1" customWidth="1"/>
    <col min="5" max="5" width="23.28515625" bestFit="1" customWidth="1"/>
    <col min="6" max="6" width="19.5703125" customWidth="1"/>
    <col min="7" max="7" width="21.85546875" bestFit="1" customWidth="1"/>
    <col min="8" max="8" width="26" customWidth="1"/>
    <col min="9" max="9" width="23.28515625" bestFit="1" customWidth="1"/>
    <col min="10" max="10" width="21.28515625" customWidth="1"/>
    <col min="11" max="11" width="15.5703125" customWidth="1"/>
    <col min="12" max="12" width="20.140625" customWidth="1"/>
    <col min="13" max="13" width="19.7109375" customWidth="1"/>
  </cols>
  <sheetData>
    <row r="1" spans="1:254" s="6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4"/>
      <c r="N1" s="4"/>
      <c r="O1" s="52" t="s">
        <v>0</v>
      </c>
      <c r="P1" s="52"/>
      <c r="Q1" s="52"/>
      <c r="R1" s="52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s="7" customFormat="1" ht="12.75" x14ac:dyDescent="0.2"/>
    <row r="3" spans="1:254" s="7" customFormat="1" ht="15.75" x14ac:dyDescent="0.25">
      <c r="A3" s="8" t="s">
        <v>1</v>
      </c>
    </row>
    <row r="4" spans="1:254" s="7" customFormat="1" ht="15.75" x14ac:dyDescent="0.25">
      <c r="A4" s="8" t="s">
        <v>2</v>
      </c>
    </row>
    <row r="5" spans="1:254" s="7" customFormat="1" ht="15.75" x14ac:dyDescent="0.25">
      <c r="A5" s="8" t="s">
        <v>3</v>
      </c>
    </row>
    <row r="6" spans="1:254" s="7" customFormat="1" ht="15.75" x14ac:dyDescent="0.25">
      <c r="A6" s="8" t="s">
        <v>4</v>
      </c>
    </row>
    <row r="7" spans="1:254" s="7" customFormat="1" ht="12.75" x14ac:dyDescent="0.2">
      <c r="A7" s="7" t="s">
        <v>5</v>
      </c>
      <c r="K7" s="9"/>
      <c r="L7" s="9"/>
      <c r="M7" s="10"/>
    </row>
    <row r="10" spans="1:254" x14ac:dyDescent="0.25">
      <c r="A10" t="s">
        <v>133</v>
      </c>
      <c r="B10" t="s">
        <v>8</v>
      </c>
      <c r="C10" t="s">
        <v>9</v>
      </c>
      <c r="D10" t="s">
        <v>10</v>
      </c>
      <c r="E10" t="s">
        <v>134</v>
      </c>
      <c r="F10" t="s">
        <v>135</v>
      </c>
      <c r="G10" t="s">
        <v>136</v>
      </c>
      <c r="H10" t="s">
        <v>137</v>
      </c>
    </row>
    <row r="11" spans="1:254" x14ac:dyDescent="0.25">
      <c r="A11" t="s">
        <v>25</v>
      </c>
      <c r="B11">
        <v>6</v>
      </c>
      <c r="C11">
        <v>4</v>
      </c>
      <c r="D11">
        <f>SUM(B11:C11)</f>
        <v>10</v>
      </c>
      <c r="E11">
        <v>6</v>
      </c>
      <c r="F11">
        <v>4</v>
      </c>
      <c r="G11">
        <f>SUM(E11:F11)</f>
        <v>10</v>
      </c>
      <c r="H11" s="12">
        <f>Tabla13[[#This Row],[Total doutores/as]]/Tabla13[[#This Row],[Total]]</f>
        <v>1</v>
      </c>
    </row>
    <row r="12" spans="1:254" x14ac:dyDescent="0.25">
      <c r="A12" t="s">
        <v>26</v>
      </c>
      <c r="B12">
        <v>196</v>
      </c>
      <c r="C12">
        <v>100</v>
      </c>
      <c r="D12">
        <f t="shared" ref="D12:D23" si="0">SUM(B12:C12)</f>
        <v>296</v>
      </c>
      <c r="E12">
        <v>196</v>
      </c>
      <c r="F12">
        <v>100</v>
      </c>
      <c r="G12">
        <f t="shared" ref="G12:G22" si="1">SUM(E12:F12)</f>
        <v>296</v>
      </c>
      <c r="H12" s="12">
        <f>Tabla13[[#This Row],[Total doutores/as]]/Tabla13[[#This Row],[Total]]</f>
        <v>1</v>
      </c>
    </row>
    <row r="13" spans="1:254" x14ac:dyDescent="0.25">
      <c r="A13" t="s">
        <v>27</v>
      </c>
      <c r="B13">
        <v>3</v>
      </c>
      <c r="C13">
        <v>1</v>
      </c>
      <c r="D13">
        <f t="shared" si="0"/>
        <v>4</v>
      </c>
      <c r="E13">
        <v>1</v>
      </c>
      <c r="F13">
        <v>1</v>
      </c>
      <c r="G13">
        <f t="shared" si="1"/>
        <v>2</v>
      </c>
      <c r="H13" s="12">
        <f>Tabla13[[#This Row],[Total doutores/as]]/Tabla13[[#This Row],[Total]]</f>
        <v>0.5</v>
      </c>
    </row>
    <row r="14" spans="1:254" x14ac:dyDescent="0.25">
      <c r="A14" t="s">
        <v>28</v>
      </c>
      <c r="B14">
        <v>172</v>
      </c>
      <c r="C14">
        <v>101</v>
      </c>
      <c r="D14">
        <f t="shared" si="0"/>
        <v>273</v>
      </c>
      <c r="E14">
        <v>38</v>
      </c>
      <c r="F14">
        <v>11</v>
      </c>
      <c r="G14">
        <f t="shared" si="1"/>
        <v>49</v>
      </c>
      <c r="H14" s="12">
        <f>Tabla13[[#This Row],[Total doutores/as]]/Tabla13[[#This Row],[Total]]</f>
        <v>0.17948717948717949</v>
      </c>
    </row>
    <row r="15" spans="1:254" x14ac:dyDescent="0.25">
      <c r="A15" t="s">
        <v>29</v>
      </c>
      <c r="B15">
        <v>58</v>
      </c>
      <c r="C15">
        <v>69</v>
      </c>
      <c r="D15">
        <f t="shared" si="0"/>
        <v>127</v>
      </c>
      <c r="E15">
        <v>57</v>
      </c>
      <c r="F15">
        <v>67</v>
      </c>
      <c r="G15">
        <f t="shared" si="1"/>
        <v>124</v>
      </c>
      <c r="H15" s="12">
        <f>Tabla13[[#This Row],[Total doutores/as]]/Tabla13[[#This Row],[Total]]</f>
        <v>0.97637795275590555</v>
      </c>
    </row>
    <row r="16" spans="1:254" x14ac:dyDescent="0.25">
      <c r="A16" t="s">
        <v>30</v>
      </c>
      <c r="B16">
        <v>59</v>
      </c>
      <c r="C16">
        <v>66</v>
      </c>
      <c r="D16">
        <f t="shared" si="0"/>
        <v>125</v>
      </c>
      <c r="E16">
        <v>59</v>
      </c>
      <c r="F16">
        <v>66</v>
      </c>
      <c r="G16">
        <f t="shared" si="1"/>
        <v>125</v>
      </c>
      <c r="H16" s="12">
        <f>Tabla13[[#This Row],[Total doutores/as]]/Tabla13[[#This Row],[Total]]</f>
        <v>1</v>
      </c>
    </row>
    <row r="17" spans="1:13" x14ac:dyDescent="0.25">
      <c r="A17" t="s">
        <v>31</v>
      </c>
      <c r="B17">
        <v>6</v>
      </c>
      <c r="D17">
        <f t="shared" si="0"/>
        <v>6</v>
      </c>
      <c r="E17">
        <v>6</v>
      </c>
      <c r="G17">
        <f t="shared" si="1"/>
        <v>6</v>
      </c>
      <c r="H17" s="12">
        <f>Tabla13[[#This Row],[Total doutores/as]]/Tabla13[[#This Row],[Total]]</f>
        <v>1</v>
      </c>
    </row>
    <row r="18" spans="1:13" x14ac:dyDescent="0.25">
      <c r="A18" t="s">
        <v>32</v>
      </c>
      <c r="B18">
        <v>85</v>
      </c>
      <c r="C18">
        <v>93</v>
      </c>
      <c r="D18">
        <f t="shared" si="0"/>
        <v>178</v>
      </c>
      <c r="E18">
        <v>13</v>
      </c>
      <c r="F18">
        <v>16</v>
      </c>
      <c r="G18">
        <f t="shared" si="1"/>
        <v>29</v>
      </c>
      <c r="H18" s="12">
        <f>Tabla13[[#This Row],[Total doutores/as]]/Tabla13[[#This Row],[Total]]</f>
        <v>0.16292134831460675</v>
      </c>
    </row>
    <row r="19" spans="1:13" x14ac:dyDescent="0.25">
      <c r="A19" t="s">
        <v>33</v>
      </c>
      <c r="B19">
        <v>39</v>
      </c>
      <c r="C19">
        <v>29</v>
      </c>
      <c r="D19">
        <f t="shared" si="0"/>
        <v>68</v>
      </c>
      <c r="E19">
        <v>39</v>
      </c>
      <c r="F19">
        <v>29</v>
      </c>
      <c r="G19">
        <f t="shared" si="1"/>
        <v>68</v>
      </c>
      <c r="H19" s="12">
        <f>Tabla13[[#This Row],[Total doutores/as]]/Tabla13[[#This Row],[Total]]</f>
        <v>1</v>
      </c>
    </row>
    <row r="20" spans="1:13" x14ac:dyDescent="0.25">
      <c r="A20" t="s">
        <v>34</v>
      </c>
      <c r="B20">
        <v>11</v>
      </c>
      <c r="C20">
        <v>6</v>
      </c>
      <c r="D20">
        <f t="shared" si="0"/>
        <v>17</v>
      </c>
      <c r="E20">
        <v>2</v>
      </c>
      <c r="F20">
        <v>1</v>
      </c>
      <c r="G20">
        <f t="shared" si="1"/>
        <v>3</v>
      </c>
      <c r="H20" s="12">
        <f>Tabla13[[#This Row],[Total doutores/as]]/Tabla13[[#This Row],[Total]]</f>
        <v>0.17647058823529413</v>
      </c>
    </row>
    <row r="21" spans="1:13" x14ac:dyDescent="0.25">
      <c r="A21" t="s">
        <v>35</v>
      </c>
      <c r="B21">
        <v>292</v>
      </c>
      <c r="C21">
        <v>243</v>
      </c>
      <c r="D21">
        <f t="shared" si="0"/>
        <v>535</v>
      </c>
      <c r="E21">
        <v>292</v>
      </c>
      <c r="F21">
        <v>243</v>
      </c>
      <c r="G21">
        <f t="shared" si="1"/>
        <v>535</v>
      </c>
      <c r="H21" s="12">
        <f>Tabla13[[#This Row],[Total doutores/as]]/Tabla13[[#This Row],[Total]]</f>
        <v>1</v>
      </c>
    </row>
    <row r="22" spans="1:13" x14ac:dyDescent="0.25">
      <c r="A22" t="s">
        <v>36</v>
      </c>
      <c r="B22">
        <v>1</v>
      </c>
      <c r="C22">
        <v>1</v>
      </c>
      <c r="D22">
        <f t="shared" si="0"/>
        <v>2</v>
      </c>
      <c r="F22">
        <v>1</v>
      </c>
      <c r="G22">
        <f t="shared" si="1"/>
        <v>1</v>
      </c>
      <c r="H22" s="12">
        <f>Tabla13[[#This Row],[Total doutores/as]]/Tabla13[[#This Row],[Total]]</f>
        <v>0.5</v>
      </c>
    </row>
    <row r="23" spans="1:13" x14ac:dyDescent="0.25">
      <c r="A23" t="s">
        <v>10</v>
      </c>
      <c r="B23">
        <f>SUM(B11:B22)</f>
        <v>928</v>
      </c>
      <c r="C23">
        <f>SUM(C11:C22)</f>
        <v>713</v>
      </c>
      <c r="D23">
        <f t="shared" si="0"/>
        <v>1641</v>
      </c>
      <c r="E23">
        <f>SUM(E11:E22)</f>
        <v>709</v>
      </c>
      <c r="F23">
        <f>SUM(F11:F22)</f>
        <v>539</v>
      </c>
      <c r="G23">
        <f>SUM(G11:G22)</f>
        <v>1248</v>
      </c>
      <c r="H23" s="12">
        <f>Tabla13[[#This Row],[Total doutores/as]]/Tabla13[[#This Row],[Total]]</f>
        <v>0.76051188299817185</v>
      </c>
    </row>
    <row r="27" spans="1:13" x14ac:dyDescent="0.25">
      <c r="A27" s="59" t="s">
        <v>138</v>
      </c>
      <c r="B27" s="61" t="s">
        <v>139</v>
      </c>
      <c r="C27" s="62"/>
      <c r="D27" s="62"/>
      <c r="E27" s="63"/>
      <c r="F27" s="64" t="s">
        <v>140</v>
      </c>
      <c r="G27" s="64"/>
      <c r="H27" s="64"/>
      <c r="I27" s="65"/>
      <c r="J27" s="35"/>
      <c r="K27" s="61" t="s">
        <v>141</v>
      </c>
      <c r="L27" s="62"/>
      <c r="M27" s="63"/>
    </row>
    <row r="28" spans="1:13" x14ac:dyDescent="0.25">
      <c r="A28" s="60"/>
      <c r="B28" s="15" t="s">
        <v>8</v>
      </c>
      <c r="C28" s="13" t="s">
        <v>9</v>
      </c>
      <c r="D28" s="13" t="s">
        <v>10</v>
      </c>
      <c r="E28" s="14" t="s">
        <v>24</v>
      </c>
      <c r="F28" s="13" t="s">
        <v>8</v>
      </c>
      <c r="G28" s="13" t="s">
        <v>9</v>
      </c>
      <c r="H28" s="13" t="s">
        <v>10</v>
      </c>
      <c r="I28" s="14" t="s">
        <v>24</v>
      </c>
      <c r="J28" s="36" t="s">
        <v>136</v>
      </c>
      <c r="K28" s="13" t="s">
        <v>8</v>
      </c>
      <c r="L28" s="13" t="s">
        <v>9</v>
      </c>
      <c r="M28" s="13" t="s">
        <v>10</v>
      </c>
    </row>
    <row r="29" spans="1:13" x14ac:dyDescent="0.25">
      <c r="A29" s="24" t="s">
        <v>25</v>
      </c>
      <c r="B29" s="24">
        <v>2</v>
      </c>
      <c r="C29" s="24"/>
      <c r="D29" s="24">
        <f>SUM(B29:C29)</f>
        <v>2</v>
      </c>
      <c r="E29" s="37">
        <f>C29/D29</f>
        <v>0</v>
      </c>
      <c r="F29" s="24">
        <v>4</v>
      </c>
      <c r="G29" s="24">
        <v>4</v>
      </c>
      <c r="H29" s="24">
        <f>SUM(F29:G29)</f>
        <v>8</v>
      </c>
      <c r="I29" s="37">
        <f>G29/H29</f>
        <v>0.5</v>
      </c>
      <c r="J29" s="24">
        <f>D29+H29</f>
        <v>10</v>
      </c>
      <c r="K29" s="37">
        <f>B29/J29</f>
        <v>0.2</v>
      </c>
      <c r="L29" s="37">
        <f>C29/J29</f>
        <v>0</v>
      </c>
      <c r="M29" s="37">
        <f>D29/J29</f>
        <v>0.2</v>
      </c>
    </row>
    <row r="30" spans="1:13" x14ac:dyDescent="0.25">
      <c r="A30" s="23" t="s">
        <v>26</v>
      </c>
      <c r="B30" s="23">
        <v>82</v>
      </c>
      <c r="C30" s="23">
        <v>33</v>
      </c>
      <c r="D30" s="23">
        <f t="shared" ref="D30:D40" si="2">SUM(B30:C30)</f>
        <v>115</v>
      </c>
      <c r="E30" s="38">
        <f t="shared" ref="E30:E40" si="3">C30/D30</f>
        <v>0.28695652173913044</v>
      </c>
      <c r="F30" s="23">
        <v>114</v>
      </c>
      <c r="G30" s="23">
        <v>67</v>
      </c>
      <c r="H30" s="23">
        <f t="shared" ref="H30:H40" si="4">SUM(F30:G30)</f>
        <v>181</v>
      </c>
      <c r="I30" s="38">
        <f t="shared" ref="I30:I41" si="5">G30/H30</f>
        <v>0.37016574585635359</v>
      </c>
      <c r="J30" s="23">
        <f t="shared" ref="J30:J40" si="6">D30+H30</f>
        <v>296</v>
      </c>
      <c r="K30" s="38">
        <f t="shared" ref="K30:K40" si="7">B30/J30</f>
        <v>0.27702702702702703</v>
      </c>
      <c r="L30" s="38">
        <f t="shared" ref="L30:L41" si="8">C30/J30</f>
        <v>0.11148648648648649</v>
      </c>
      <c r="M30" s="38">
        <f t="shared" ref="M30:M41" si="9">D30/J30</f>
        <v>0.38851351351351349</v>
      </c>
    </row>
    <row r="31" spans="1:13" x14ac:dyDescent="0.25">
      <c r="A31" s="24" t="s">
        <v>27</v>
      </c>
      <c r="B31" s="24">
        <v>0</v>
      </c>
      <c r="C31" s="24">
        <v>0</v>
      </c>
      <c r="D31" s="24">
        <f t="shared" si="2"/>
        <v>0</v>
      </c>
      <c r="E31" s="37">
        <v>0</v>
      </c>
      <c r="F31" s="24">
        <v>1</v>
      </c>
      <c r="G31" s="24">
        <v>1</v>
      </c>
      <c r="H31" s="24">
        <f t="shared" si="4"/>
        <v>2</v>
      </c>
      <c r="I31" s="37">
        <f t="shared" si="5"/>
        <v>0.5</v>
      </c>
      <c r="J31" s="24">
        <f t="shared" si="6"/>
        <v>2</v>
      </c>
      <c r="K31" s="37">
        <f t="shared" si="7"/>
        <v>0</v>
      </c>
      <c r="L31" s="37">
        <f t="shared" si="8"/>
        <v>0</v>
      </c>
      <c r="M31" s="37">
        <f t="shared" si="9"/>
        <v>0</v>
      </c>
    </row>
    <row r="32" spans="1:13" x14ac:dyDescent="0.25">
      <c r="A32" s="23" t="s">
        <v>28</v>
      </c>
      <c r="B32" s="23">
        <v>23</v>
      </c>
      <c r="C32" s="23">
        <v>7</v>
      </c>
      <c r="D32" s="23">
        <f t="shared" si="2"/>
        <v>30</v>
      </c>
      <c r="E32" s="38">
        <f t="shared" si="3"/>
        <v>0.23333333333333334</v>
      </c>
      <c r="F32" s="23">
        <v>15</v>
      </c>
      <c r="G32" s="23">
        <v>4</v>
      </c>
      <c r="H32" s="23">
        <f t="shared" si="4"/>
        <v>19</v>
      </c>
      <c r="I32" s="38">
        <f t="shared" si="5"/>
        <v>0.21052631578947367</v>
      </c>
      <c r="J32" s="23">
        <f t="shared" si="6"/>
        <v>49</v>
      </c>
      <c r="K32" s="38">
        <f t="shared" si="7"/>
        <v>0.46938775510204084</v>
      </c>
      <c r="L32" s="38">
        <f t="shared" si="8"/>
        <v>0.14285714285714285</v>
      </c>
      <c r="M32" s="38">
        <f t="shared" si="9"/>
        <v>0.61224489795918369</v>
      </c>
    </row>
    <row r="33" spans="1:13" x14ac:dyDescent="0.25">
      <c r="A33" s="24" t="s">
        <v>29</v>
      </c>
      <c r="B33" s="24">
        <v>40</v>
      </c>
      <c r="C33" s="24">
        <v>54</v>
      </c>
      <c r="D33" s="24">
        <f t="shared" si="2"/>
        <v>94</v>
      </c>
      <c r="E33" s="37">
        <f t="shared" si="3"/>
        <v>0.57446808510638303</v>
      </c>
      <c r="F33" s="24">
        <v>17</v>
      </c>
      <c r="G33" s="24">
        <v>13</v>
      </c>
      <c r="H33" s="24">
        <f t="shared" si="4"/>
        <v>30</v>
      </c>
      <c r="I33" s="37">
        <f t="shared" si="5"/>
        <v>0.43333333333333335</v>
      </c>
      <c r="J33" s="24">
        <f t="shared" si="6"/>
        <v>124</v>
      </c>
      <c r="K33" s="37">
        <f t="shared" si="7"/>
        <v>0.32258064516129031</v>
      </c>
      <c r="L33" s="37">
        <f t="shared" si="8"/>
        <v>0.43548387096774194</v>
      </c>
      <c r="M33" s="37">
        <f t="shared" si="9"/>
        <v>0.75806451612903225</v>
      </c>
    </row>
    <row r="34" spans="1:13" x14ac:dyDescent="0.25">
      <c r="A34" s="23" t="s">
        <v>30</v>
      </c>
      <c r="B34" s="23">
        <v>39</v>
      </c>
      <c r="C34" s="23">
        <v>47</v>
      </c>
      <c r="D34" s="23">
        <f t="shared" si="2"/>
        <v>86</v>
      </c>
      <c r="E34" s="38">
        <f t="shared" si="3"/>
        <v>0.54651162790697672</v>
      </c>
      <c r="F34" s="23">
        <v>20</v>
      </c>
      <c r="G34" s="23">
        <v>19</v>
      </c>
      <c r="H34" s="23">
        <f t="shared" si="4"/>
        <v>39</v>
      </c>
      <c r="I34" s="38">
        <f t="shared" si="5"/>
        <v>0.48717948717948717</v>
      </c>
      <c r="J34" s="23">
        <f t="shared" si="6"/>
        <v>125</v>
      </c>
      <c r="K34" s="38">
        <f t="shared" si="7"/>
        <v>0.312</v>
      </c>
      <c r="L34" s="38">
        <f t="shared" si="8"/>
        <v>0.376</v>
      </c>
      <c r="M34" s="38">
        <f t="shared" si="9"/>
        <v>0.68799999999999994</v>
      </c>
    </row>
    <row r="35" spans="1:13" x14ac:dyDescent="0.25">
      <c r="A35" s="24" t="s">
        <v>31</v>
      </c>
      <c r="B35" s="24">
        <v>0</v>
      </c>
      <c r="C35" s="24">
        <v>0</v>
      </c>
      <c r="D35" s="24">
        <f t="shared" si="2"/>
        <v>0</v>
      </c>
      <c r="E35" s="37">
        <v>0</v>
      </c>
      <c r="F35" s="24">
        <v>6</v>
      </c>
      <c r="G35" s="24"/>
      <c r="H35" s="24">
        <f t="shared" si="4"/>
        <v>6</v>
      </c>
      <c r="I35" s="37">
        <f t="shared" si="5"/>
        <v>0</v>
      </c>
      <c r="J35" s="24">
        <f t="shared" si="6"/>
        <v>6</v>
      </c>
      <c r="K35" s="37">
        <f t="shared" si="7"/>
        <v>0</v>
      </c>
      <c r="L35" s="37">
        <f t="shared" si="8"/>
        <v>0</v>
      </c>
      <c r="M35" s="37">
        <f t="shared" si="9"/>
        <v>0</v>
      </c>
    </row>
    <row r="36" spans="1:13" x14ac:dyDescent="0.25">
      <c r="A36" s="23" t="s">
        <v>32</v>
      </c>
      <c r="B36" s="23">
        <v>6</v>
      </c>
      <c r="C36" s="23">
        <v>7</v>
      </c>
      <c r="D36" s="23">
        <f t="shared" si="2"/>
        <v>13</v>
      </c>
      <c r="E36" s="38">
        <f t="shared" si="3"/>
        <v>0.53846153846153844</v>
      </c>
      <c r="F36" s="23">
        <v>7</v>
      </c>
      <c r="G36" s="23">
        <v>9</v>
      </c>
      <c r="H36" s="23">
        <f t="shared" si="4"/>
        <v>16</v>
      </c>
      <c r="I36" s="38">
        <f t="shared" si="5"/>
        <v>0.5625</v>
      </c>
      <c r="J36" s="23">
        <f t="shared" si="6"/>
        <v>29</v>
      </c>
      <c r="K36" s="38">
        <f t="shared" si="7"/>
        <v>0.20689655172413793</v>
      </c>
      <c r="L36" s="38">
        <f t="shared" si="8"/>
        <v>0.2413793103448276</v>
      </c>
      <c r="M36" s="38">
        <f t="shared" si="9"/>
        <v>0.44827586206896552</v>
      </c>
    </row>
    <row r="37" spans="1:13" x14ac:dyDescent="0.25">
      <c r="A37" s="24" t="s">
        <v>33</v>
      </c>
      <c r="B37" s="24">
        <v>23</v>
      </c>
      <c r="C37" s="24">
        <v>17</v>
      </c>
      <c r="D37" s="24">
        <f t="shared" si="2"/>
        <v>40</v>
      </c>
      <c r="E37" s="37">
        <f t="shared" si="3"/>
        <v>0.42499999999999999</v>
      </c>
      <c r="F37" s="24">
        <v>16</v>
      </c>
      <c r="G37" s="24">
        <v>12</v>
      </c>
      <c r="H37" s="24">
        <f t="shared" si="4"/>
        <v>28</v>
      </c>
      <c r="I37" s="37">
        <f t="shared" si="5"/>
        <v>0.42857142857142855</v>
      </c>
      <c r="J37" s="24">
        <f t="shared" si="6"/>
        <v>68</v>
      </c>
      <c r="K37" s="37">
        <f t="shared" si="7"/>
        <v>0.33823529411764708</v>
      </c>
      <c r="L37" s="37">
        <f t="shared" si="8"/>
        <v>0.25</v>
      </c>
      <c r="M37" s="37">
        <f t="shared" si="9"/>
        <v>0.58823529411764708</v>
      </c>
    </row>
    <row r="38" spans="1:13" x14ac:dyDescent="0.25">
      <c r="A38" s="23" t="s">
        <v>34</v>
      </c>
      <c r="B38" s="23">
        <v>2</v>
      </c>
      <c r="C38" s="23">
        <v>1</v>
      </c>
      <c r="D38" s="23">
        <f t="shared" si="2"/>
        <v>3</v>
      </c>
      <c r="E38" s="38">
        <f t="shared" si="3"/>
        <v>0.33333333333333331</v>
      </c>
      <c r="F38" s="23">
        <v>117</v>
      </c>
      <c r="G38" s="23">
        <v>112</v>
      </c>
      <c r="H38" s="23">
        <f t="shared" si="4"/>
        <v>229</v>
      </c>
      <c r="I38" s="38">
        <f t="shared" si="5"/>
        <v>0.48908296943231439</v>
      </c>
      <c r="J38" s="23">
        <f t="shared" si="6"/>
        <v>232</v>
      </c>
      <c r="K38" s="38">
        <f t="shared" si="7"/>
        <v>8.6206896551724137E-3</v>
      </c>
      <c r="L38" s="38">
        <f t="shared" si="8"/>
        <v>4.3103448275862068E-3</v>
      </c>
      <c r="M38" s="38">
        <f t="shared" si="9"/>
        <v>1.2931034482758621E-2</v>
      </c>
    </row>
    <row r="39" spans="1:13" x14ac:dyDescent="0.25">
      <c r="A39" s="24" t="s">
        <v>35</v>
      </c>
      <c r="B39" s="24">
        <v>175</v>
      </c>
      <c r="C39" s="24">
        <v>131</v>
      </c>
      <c r="D39" s="24">
        <f t="shared" si="2"/>
        <v>306</v>
      </c>
      <c r="E39" s="37">
        <f t="shared" si="3"/>
        <v>0.42810457516339867</v>
      </c>
      <c r="F39" s="24">
        <v>0</v>
      </c>
      <c r="G39" s="24">
        <v>0</v>
      </c>
      <c r="H39" s="24">
        <f t="shared" si="4"/>
        <v>0</v>
      </c>
      <c r="I39" s="37">
        <v>0</v>
      </c>
      <c r="J39" s="24">
        <f t="shared" si="6"/>
        <v>306</v>
      </c>
      <c r="K39" s="37">
        <f t="shared" si="7"/>
        <v>0.57189542483660127</v>
      </c>
      <c r="L39" s="37">
        <f t="shared" si="8"/>
        <v>0.42810457516339867</v>
      </c>
      <c r="M39" s="37">
        <f t="shared" si="9"/>
        <v>1</v>
      </c>
    </row>
    <row r="40" spans="1:13" x14ac:dyDescent="0.25">
      <c r="A40" s="23" t="s">
        <v>36</v>
      </c>
      <c r="B40" s="23"/>
      <c r="C40" s="23">
        <v>1</v>
      </c>
      <c r="D40" s="23">
        <f t="shared" si="2"/>
        <v>1</v>
      </c>
      <c r="E40" s="38">
        <f t="shared" si="3"/>
        <v>1</v>
      </c>
      <c r="F40" s="23">
        <v>0</v>
      </c>
      <c r="G40" s="23">
        <v>0</v>
      </c>
      <c r="H40" s="23">
        <f t="shared" si="4"/>
        <v>0</v>
      </c>
      <c r="I40" s="38">
        <v>0</v>
      </c>
      <c r="J40" s="23">
        <f t="shared" si="6"/>
        <v>1</v>
      </c>
      <c r="K40" s="38">
        <f t="shared" si="7"/>
        <v>0</v>
      </c>
      <c r="L40" s="38">
        <f t="shared" si="8"/>
        <v>1</v>
      </c>
      <c r="M40" s="38">
        <f t="shared" si="9"/>
        <v>1</v>
      </c>
    </row>
    <row r="41" spans="1:13" x14ac:dyDescent="0.25">
      <c r="A41" s="34" t="s">
        <v>10</v>
      </c>
      <c r="B41" s="34">
        <f>SUM(B29:B40)</f>
        <v>392</v>
      </c>
      <c r="C41" s="34">
        <f>SUM(C29:C40)</f>
        <v>298</v>
      </c>
      <c r="D41" s="34">
        <f>SUM(B41:C41)</f>
        <v>690</v>
      </c>
      <c r="E41" s="39">
        <f>C41/D41</f>
        <v>0.43188405797101448</v>
      </c>
      <c r="F41" s="34">
        <f>SUM(F29:F40)</f>
        <v>317</v>
      </c>
      <c r="G41" s="34">
        <f>SUM(G29:G40)</f>
        <v>241</v>
      </c>
      <c r="H41" s="34">
        <f>SUM(H29:H40)</f>
        <v>558</v>
      </c>
      <c r="I41" s="39">
        <f t="shared" si="5"/>
        <v>0.43189964157706096</v>
      </c>
      <c r="J41" s="34">
        <f>D41+H41</f>
        <v>1248</v>
      </c>
      <c r="K41" s="39">
        <f>B41/J41</f>
        <v>0.3141025641025641</v>
      </c>
      <c r="L41" s="39">
        <f t="shared" si="8"/>
        <v>0.23878205128205129</v>
      </c>
      <c r="M41" s="39">
        <f t="shared" si="9"/>
        <v>0.55288461538461542</v>
      </c>
    </row>
    <row r="46" spans="1:13" x14ac:dyDescent="0.25">
      <c r="A46" s="59" t="s">
        <v>142</v>
      </c>
      <c r="B46" s="61" t="s">
        <v>139</v>
      </c>
      <c r="C46" s="62"/>
      <c r="D46" s="62"/>
      <c r="E46" s="63"/>
      <c r="F46" s="64" t="s">
        <v>143</v>
      </c>
      <c r="G46" s="64"/>
      <c r="H46" s="64"/>
      <c r="I46" s="65"/>
      <c r="J46" s="61" t="s">
        <v>144</v>
      </c>
      <c r="K46" s="62"/>
      <c r="L46" s="63"/>
    </row>
    <row r="47" spans="1:13" x14ac:dyDescent="0.25">
      <c r="A47" s="60"/>
      <c r="B47" s="15" t="s">
        <v>8</v>
      </c>
      <c r="C47" s="13" t="s">
        <v>9</v>
      </c>
      <c r="D47" s="13" t="s">
        <v>10</v>
      </c>
      <c r="E47" s="14" t="s">
        <v>24</v>
      </c>
      <c r="F47" s="13" t="s">
        <v>8</v>
      </c>
      <c r="G47" s="13" t="s">
        <v>9</v>
      </c>
      <c r="H47" s="13" t="s">
        <v>10</v>
      </c>
      <c r="I47" s="14" t="s">
        <v>24</v>
      </c>
      <c r="J47" s="13" t="s">
        <v>8</v>
      </c>
      <c r="K47" s="13" t="s">
        <v>9</v>
      </c>
      <c r="L47" s="13" t="s">
        <v>10</v>
      </c>
    </row>
    <row r="48" spans="1:13" x14ac:dyDescent="0.25">
      <c r="A48" s="24" t="s">
        <v>25</v>
      </c>
      <c r="B48" s="24">
        <v>2</v>
      </c>
      <c r="C48" s="24"/>
      <c r="D48" s="24">
        <f>SUM(B48:C48)</f>
        <v>2</v>
      </c>
      <c r="E48" s="37">
        <f>C48/D48</f>
        <v>0</v>
      </c>
      <c r="F48" s="24">
        <v>2</v>
      </c>
      <c r="G48" s="24"/>
      <c r="H48" s="24">
        <f>SUM(F48:G48)</f>
        <v>2</v>
      </c>
      <c r="I48" s="37">
        <f>G48/H48</f>
        <v>0</v>
      </c>
      <c r="J48" s="37">
        <f>F48/B48</f>
        <v>1</v>
      </c>
      <c r="K48" s="37">
        <v>0</v>
      </c>
      <c r="L48" s="37">
        <f>H48/D48</f>
        <v>1</v>
      </c>
    </row>
    <row r="49" spans="1:12" x14ac:dyDescent="0.25">
      <c r="A49" s="23" t="s">
        <v>26</v>
      </c>
      <c r="B49" s="23">
        <v>82</v>
      </c>
      <c r="C49" s="23">
        <v>33</v>
      </c>
      <c r="D49" s="23">
        <f t="shared" ref="D49:D56" si="10">SUM(B49:C49)</f>
        <v>115</v>
      </c>
      <c r="E49" s="38">
        <f t="shared" ref="E49:E57" si="11">C49/D49</f>
        <v>0.28695652173913044</v>
      </c>
      <c r="F49" s="23">
        <v>82</v>
      </c>
      <c r="G49" s="23">
        <v>32</v>
      </c>
      <c r="H49" s="23">
        <f t="shared" ref="H49:H56" si="12">SUM(F49:G49)</f>
        <v>114</v>
      </c>
      <c r="I49" s="38">
        <f t="shared" ref="I49:I57" si="13">G49/H49</f>
        <v>0.2807017543859649</v>
      </c>
      <c r="J49" s="38">
        <f t="shared" ref="J49:L57" si="14">F49/B49</f>
        <v>1</v>
      </c>
      <c r="K49" s="38">
        <f t="shared" si="14"/>
        <v>0.96969696969696972</v>
      </c>
      <c r="L49" s="38">
        <f t="shared" si="14"/>
        <v>0.99130434782608701</v>
      </c>
    </row>
    <row r="50" spans="1:12" x14ac:dyDescent="0.25">
      <c r="A50" s="24" t="s">
        <v>28</v>
      </c>
      <c r="B50" s="24">
        <v>23</v>
      </c>
      <c r="C50" s="24">
        <v>7</v>
      </c>
      <c r="D50" s="24">
        <f t="shared" si="10"/>
        <v>30</v>
      </c>
      <c r="E50" s="37">
        <f t="shared" si="11"/>
        <v>0.23333333333333334</v>
      </c>
      <c r="F50" s="24">
        <v>20</v>
      </c>
      <c r="G50" s="24">
        <v>7</v>
      </c>
      <c r="H50" s="24">
        <f t="shared" si="12"/>
        <v>27</v>
      </c>
      <c r="I50" s="37">
        <f t="shared" si="13"/>
        <v>0.25925925925925924</v>
      </c>
      <c r="J50" s="37">
        <f t="shared" si="14"/>
        <v>0.86956521739130432</v>
      </c>
      <c r="K50" s="37">
        <f t="shared" si="14"/>
        <v>1</v>
      </c>
      <c r="L50" s="37">
        <f t="shared" si="14"/>
        <v>0.9</v>
      </c>
    </row>
    <row r="51" spans="1:12" x14ac:dyDescent="0.25">
      <c r="A51" s="23" t="s">
        <v>29</v>
      </c>
      <c r="B51" s="23">
        <v>40</v>
      </c>
      <c r="C51" s="23">
        <v>54</v>
      </c>
      <c r="D51" s="23">
        <f t="shared" si="10"/>
        <v>94</v>
      </c>
      <c r="E51" s="38">
        <f t="shared" si="11"/>
        <v>0.57446808510638303</v>
      </c>
      <c r="F51" s="23">
        <v>36</v>
      </c>
      <c r="G51" s="23">
        <v>51</v>
      </c>
      <c r="H51" s="23">
        <f t="shared" si="12"/>
        <v>87</v>
      </c>
      <c r="I51" s="38">
        <f t="shared" si="13"/>
        <v>0.58620689655172409</v>
      </c>
      <c r="J51" s="38">
        <f t="shared" si="14"/>
        <v>0.9</v>
      </c>
      <c r="K51" s="38">
        <f t="shared" si="14"/>
        <v>0.94444444444444442</v>
      </c>
      <c r="L51" s="38">
        <f t="shared" si="14"/>
        <v>0.92553191489361697</v>
      </c>
    </row>
    <row r="52" spans="1:12" x14ac:dyDescent="0.25">
      <c r="A52" s="24" t="s">
        <v>30</v>
      </c>
      <c r="B52" s="24">
        <v>39</v>
      </c>
      <c r="C52" s="24">
        <v>47</v>
      </c>
      <c r="D52" s="24">
        <f t="shared" si="10"/>
        <v>86</v>
      </c>
      <c r="E52" s="37">
        <f t="shared" si="11"/>
        <v>0.54651162790697672</v>
      </c>
      <c r="F52" s="24">
        <v>38</v>
      </c>
      <c r="G52" s="24">
        <v>43</v>
      </c>
      <c r="H52" s="24">
        <f t="shared" si="12"/>
        <v>81</v>
      </c>
      <c r="I52" s="37">
        <f t="shared" si="13"/>
        <v>0.53086419753086422</v>
      </c>
      <c r="J52" s="37">
        <f t="shared" si="14"/>
        <v>0.97435897435897434</v>
      </c>
      <c r="K52" s="37">
        <f t="shared" si="14"/>
        <v>0.91489361702127658</v>
      </c>
      <c r="L52" s="37">
        <f t="shared" si="14"/>
        <v>0.94186046511627908</v>
      </c>
    </row>
    <row r="53" spans="1:12" x14ac:dyDescent="0.25">
      <c r="A53" s="23" t="s">
        <v>32</v>
      </c>
      <c r="B53" s="23">
        <v>6</v>
      </c>
      <c r="C53" s="23">
        <v>7</v>
      </c>
      <c r="D53" s="23">
        <f t="shared" si="10"/>
        <v>13</v>
      </c>
      <c r="E53" s="38">
        <f t="shared" si="11"/>
        <v>0.53846153846153844</v>
      </c>
      <c r="F53" s="23">
        <v>5</v>
      </c>
      <c r="G53" s="23">
        <v>6</v>
      </c>
      <c r="H53" s="23">
        <f t="shared" si="12"/>
        <v>11</v>
      </c>
      <c r="I53" s="38">
        <f t="shared" si="13"/>
        <v>0.54545454545454541</v>
      </c>
      <c r="J53" s="38">
        <f t="shared" si="14"/>
        <v>0.83333333333333337</v>
      </c>
      <c r="K53" s="38">
        <f t="shared" si="14"/>
        <v>0.8571428571428571</v>
      </c>
      <c r="L53" s="38">
        <f t="shared" si="14"/>
        <v>0.84615384615384615</v>
      </c>
    </row>
    <row r="54" spans="1:12" x14ac:dyDescent="0.25">
      <c r="A54" s="24" t="s">
        <v>33</v>
      </c>
      <c r="B54" s="24">
        <v>23</v>
      </c>
      <c r="C54" s="24">
        <v>17</v>
      </c>
      <c r="D54" s="24">
        <f t="shared" si="10"/>
        <v>40</v>
      </c>
      <c r="E54" s="37">
        <f t="shared" si="11"/>
        <v>0.42499999999999999</v>
      </c>
      <c r="F54" s="24">
        <v>22</v>
      </c>
      <c r="G54" s="24">
        <v>16</v>
      </c>
      <c r="H54" s="24">
        <f t="shared" si="12"/>
        <v>38</v>
      </c>
      <c r="I54" s="37">
        <f t="shared" si="13"/>
        <v>0.42105263157894735</v>
      </c>
      <c r="J54" s="37">
        <f t="shared" si="14"/>
        <v>0.95652173913043481</v>
      </c>
      <c r="K54" s="37">
        <f t="shared" si="14"/>
        <v>0.94117647058823528</v>
      </c>
      <c r="L54" s="37">
        <f t="shared" si="14"/>
        <v>0.95</v>
      </c>
    </row>
    <row r="55" spans="1:12" x14ac:dyDescent="0.25">
      <c r="A55" s="23" t="s">
        <v>34</v>
      </c>
      <c r="B55" s="23">
        <v>2</v>
      </c>
      <c r="C55" s="23">
        <v>1</v>
      </c>
      <c r="D55" s="23">
        <f t="shared" si="10"/>
        <v>3</v>
      </c>
      <c r="E55" s="38">
        <f t="shared" si="11"/>
        <v>0.33333333333333331</v>
      </c>
      <c r="F55" s="23">
        <v>2</v>
      </c>
      <c r="G55" s="23">
        <v>1</v>
      </c>
      <c r="H55" s="23">
        <f t="shared" si="12"/>
        <v>3</v>
      </c>
      <c r="I55" s="38">
        <v>0</v>
      </c>
      <c r="J55" s="38">
        <f t="shared" si="14"/>
        <v>1</v>
      </c>
      <c r="K55" s="38">
        <f t="shared" si="14"/>
        <v>1</v>
      </c>
      <c r="L55" s="38">
        <f t="shared" si="14"/>
        <v>1</v>
      </c>
    </row>
    <row r="56" spans="1:12" x14ac:dyDescent="0.25">
      <c r="A56" s="24" t="s">
        <v>35</v>
      </c>
      <c r="B56" s="24">
        <v>175</v>
      </c>
      <c r="C56" s="24">
        <v>131</v>
      </c>
      <c r="D56" s="24">
        <f t="shared" si="10"/>
        <v>306</v>
      </c>
      <c r="E56" s="37">
        <f t="shared" si="11"/>
        <v>0.42810457516339867</v>
      </c>
      <c r="F56" s="24">
        <v>172</v>
      </c>
      <c r="G56" s="24">
        <v>123</v>
      </c>
      <c r="H56" s="24">
        <f t="shared" si="12"/>
        <v>295</v>
      </c>
      <c r="I56" s="37">
        <f t="shared" si="13"/>
        <v>0.41694915254237286</v>
      </c>
      <c r="J56" s="37">
        <f t="shared" si="14"/>
        <v>0.98285714285714287</v>
      </c>
      <c r="K56" s="37">
        <f t="shared" si="14"/>
        <v>0.93893129770992367</v>
      </c>
      <c r="L56" s="37">
        <f t="shared" si="14"/>
        <v>0.96405228758169936</v>
      </c>
    </row>
    <row r="57" spans="1:12" x14ac:dyDescent="0.25">
      <c r="A57" s="34" t="s">
        <v>10</v>
      </c>
      <c r="B57" s="34">
        <f>SUM(B48:B56)</f>
        <v>392</v>
      </c>
      <c r="C57" s="34">
        <f>SUM(C48:C56)</f>
        <v>297</v>
      </c>
      <c r="D57" s="34">
        <f>SUM(D48:D56)</f>
        <v>689</v>
      </c>
      <c r="E57" s="39">
        <f t="shared" si="11"/>
        <v>0.43105950653120462</v>
      </c>
      <c r="F57" s="34">
        <f>SUM(F48:F56)</f>
        <v>379</v>
      </c>
      <c r="G57" s="34">
        <f>SUM(G48:G56)</f>
        <v>279</v>
      </c>
      <c r="H57" s="34">
        <f>SUM(F57:G57)</f>
        <v>658</v>
      </c>
      <c r="I57" s="39">
        <f t="shared" si="13"/>
        <v>0.42401215805471126</v>
      </c>
      <c r="J57" s="39">
        <f t="shared" si="14"/>
        <v>0.96683673469387754</v>
      </c>
      <c r="K57" s="39">
        <f t="shared" si="14"/>
        <v>0.93939393939393945</v>
      </c>
      <c r="L57" s="39">
        <f t="shared" si="14"/>
        <v>0.95500725689404931</v>
      </c>
    </row>
    <row r="60" spans="1:12" x14ac:dyDescent="0.25">
      <c r="A60" s="60" t="s">
        <v>145</v>
      </c>
      <c r="B60" s="61" t="s">
        <v>8</v>
      </c>
      <c r="C60" s="62"/>
      <c r="D60" s="62" t="s">
        <v>9</v>
      </c>
      <c r="E60" s="63"/>
      <c r="F60" s="49" t="s">
        <v>146</v>
      </c>
      <c r="G60" s="55" t="s">
        <v>147</v>
      </c>
    </row>
    <row r="61" spans="1:12" x14ac:dyDescent="0.25">
      <c r="A61" s="66" t="s">
        <v>148</v>
      </c>
      <c r="B61" s="40" t="s">
        <v>149</v>
      </c>
      <c r="C61" s="26" t="s">
        <v>150</v>
      </c>
      <c r="D61" s="15" t="s">
        <v>149</v>
      </c>
      <c r="E61" s="36" t="s">
        <v>150</v>
      </c>
      <c r="F61" s="49"/>
      <c r="G61" s="55"/>
    </row>
    <row r="62" spans="1:12" x14ac:dyDescent="0.25">
      <c r="A62" s="23" t="s">
        <v>25</v>
      </c>
      <c r="B62" s="23">
        <v>11</v>
      </c>
      <c r="C62" s="23">
        <v>29</v>
      </c>
      <c r="D62" s="23">
        <v>8</v>
      </c>
      <c r="E62" s="23">
        <v>18</v>
      </c>
      <c r="F62" s="23">
        <f>B62+D62</f>
        <v>19</v>
      </c>
      <c r="G62" s="23">
        <f>C62+E62</f>
        <v>47</v>
      </c>
    </row>
    <row r="63" spans="1:12" x14ac:dyDescent="0.25">
      <c r="A63" s="24" t="s">
        <v>26</v>
      </c>
      <c r="B63" s="24">
        <v>841</v>
      </c>
      <c r="C63" s="24">
        <v>827</v>
      </c>
      <c r="D63" s="24">
        <v>399</v>
      </c>
      <c r="E63" s="24">
        <v>417</v>
      </c>
      <c r="F63" s="24">
        <f t="shared" ref="F63:G68" si="15">B63+D63</f>
        <v>1240</v>
      </c>
      <c r="G63" s="24">
        <f t="shared" si="15"/>
        <v>1244</v>
      </c>
    </row>
    <row r="64" spans="1:12" x14ac:dyDescent="0.25">
      <c r="A64" s="23" t="s">
        <v>29</v>
      </c>
      <c r="B64" s="23">
        <v>9</v>
      </c>
      <c r="C64" s="23">
        <v>40</v>
      </c>
      <c r="D64" s="23">
        <v>16</v>
      </c>
      <c r="E64" s="23">
        <v>55</v>
      </c>
      <c r="F64" s="23">
        <f t="shared" si="15"/>
        <v>25</v>
      </c>
      <c r="G64" s="23">
        <f t="shared" si="15"/>
        <v>95</v>
      </c>
    </row>
    <row r="65" spans="1:7" x14ac:dyDescent="0.25">
      <c r="A65" s="24" t="s">
        <v>30</v>
      </c>
      <c r="B65" s="24">
        <v>67</v>
      </c>
      <c r="C65" s="24">
        <v>168</v>
      </c>
      <c r="D65" s="24">
        <v>81</v>
      </c>
      <c r="E65" s="24">
        <v>179</v>
      </c>
      <c r="F65" s="24">
        <f t="shared" si="15"/>
        <v>148</v>
      </c>
      <c r="G65" s="24">
        <f t="shared" si="15"/>
        <v>347</v>
      </c>
    </row>
    <row r="66" spans="1:7" x14ac:dyDescent="0.25">
      <c r="A66" s="23" t="s">
        <v>33</v>
      </c>
      <c r="B66" s="23">
        <v>37</v>
      </c>
      <c r="C66" s="23">
        <v>44</v>
      </c>
      <c r="D66" s="23">
        <v>22</v>
      </c>
      <c r="E66" s="23">
        <v>26</v>
      </c>
      <c r="F66" s="23">
        <f t="shared" si="15"/>
        <v>59</v>
      </c>
      <c r="G66" s="23">
        <f t="shared" si="15"/>
        <v>70</v>
      </c>
    </row>
    <row r="67" spans="1:7" x14ac:dyDescent="0.25">
      <c r="A67" s="24" t="s">
        <v>35</v>
      </c>
      <c r="B67" s="24">
        <v>624</v>
      </c>
      <c r="C67" s="24">
        <v>970</v>
      </c>
      <c r="D67" s="24">
        <v>542</v>
      </c>
      <c r="E67" s="24">
        <v>821</v>
      </c>
      <c r="F67" s="24">
        <f t="shared" si="15"/>
        <v>1166</v>
      </c>
      <c r="G67" s="24">
        <f t="shared" si="15"/>
        <v>1791</v>
      </c>
    </row>
    <row r="68" spans="1:7" x14ac:dyDescent="0.25">
      <c r="A68" s="34" t="s">
        <v>10</v>
      </c>
      <c r="B68" s="34">
        <f>SUM(B62:B67)</f>
        <v>1589</v>
      </c>
      <c r="C68" s="34">
        <f>SUM(C62:C67)</f>
        <v>2078</v>
      </c>
      <c r="D68" s="34">
        <f>SUM(D62:D67)</f>
        <v>1068</v>
      </c>
      <c r="E68" s="34">
        <f>SUM(E62:E67)</f>
        <v>1516</v>
      </c>
      <c r="F68" s="34">
        <f t="shared" si="15"/>
        <v>2657</v>
      </c>
      <c r="G68" s="34">
        <f t="shared" si="15"/>
        <v>3594</v>
      </c>
    </row>
    <row r="69" spans="1:7" x14ac:dyDescent="0.25">
      <c r="A69" s="41"/>
      <c r="B69" s="41"/>
      <c r="C69" s="41"/>
      <c r="D69" s="41"/>
      <c r="E69" s="41"/>
      <c r="F69" s="41"/>
      <c r="G69" s="41"/>
    </row>
    <row r="70" spans="1:7" x14ac:dyDescent="0.25">
      <c r="A70" s="41"/>
      <c r="B70" s="41"/>
      <c r="C70" s="41"/>
      <c r="D70" s="41"/>
      <c r="E70" s="41"/>
      <c r="F70" s="41"/>
      <c r="G70" s="41"/>
    </row>
    <row r="83" spans="1:7" x14ac:dyDescent="0.25">
      <c r="A83" s="60" t="s">
        <v>151</v>
      </c>
      <c r="B83" s="62" t="s">
        <v>8</v>
      </c>
      <c r="C83" s="63"/>
      <c r="D83" s="62" t="s">
        <v>9</v>
      </c>
      <c r="E83" s="63"/>
      <c r="F83" s="67" t="s">
        <v>146</v>
      </c>
      <c r="G83" s="55" t="s">
        <v>147</v>
      </c>
    </row>
    <row r="84" spans="1:7" x14ac:dyDescent="0.25">
      <c r="A84" s="66"/>
      <c r="B84" s="42" t="s">
        <v>149</v>
      </c>
      <c r="C84" s="42" t="s">
        <v>150</v>
      </c>
      <c r="D84" s="13" t="s">
        <v>149</v>
      </c>
      <c r="E84" s="36" t="s">
        <v>150</v>
      </c>
      <c r="F84" s="68"/>
      <c r="G84" s="64"/>
    </row>
    <row r="85" spans="1:7" x14ac:dyDescent="0.25">
      <c r="A85" s="23" t="s">
        <v>68</v>
      </c>
      <c r="B85" s="23">
        <v>179</v>
      </c>
      <c r="C85" s="23">
        <v>248</v>
      </c>
      <c r="D85" s="23">
        <v>167</v>
      </c>
      <c r="E85" s="23">
        <v>273</v>
      </c>
      <c r="F85" s="23">
        <f>B85+D85</f>
        <v>346</v>
      </c>
      <c r="G85" s="23">
        <f>C85+E85</f>
        <v>521</v>
      </c>
    </row>
    <row r="86" spans="1:7" x14ac:dyDescent="0.25">
      <c r="A86" s="24" t="s">
        <v>69</v>
      </c>
      <c r="B86" s="24">
        <v>534</v>
      </c>
      <c r="C86" s="24">
        <v>594</v>
      </c>
      <c r="D86" s="24">
        <v>325</v>
      </c>
      <c r="E86" s="24">
        <v>390</v>
      </c>
      <c r="F86" s="24">
        <f t="shared" ref="F86:G90" si="16">B86+D86</f>
        <v>859</v>
      </c>
      <c r="G86" s="24">
        <f t="shared" si="16"/>
        <v>984</v>
      </c>
    </row>
    <row r="87" spans="1:7" x14ac:dyDescent="0.25">
      <c r="A87" s="23" t="s">
        <v>70</v>
      </c>
      <c r="B87" s="23">
        <v>63</v>
      </c>
      <c r="C87" s="23">
        <v>79</v>
      </c>
      <c r="D87" s="23">
        <v>66</v>
      </c>
      <c r="E87" s="23">
        <v>89</v>
      </c>
      <c r="F87" s="23">
        <f t="shared" si="16"/>
        <v>129</v>
      </c>
      <c r="G87" s="23">
        <f t="shared" si="16"/>
        <v>168</v>
      </c>
    </row>
    <row r="88" spans="1:7" x14ac:dyDescent="0.25">
      <c r="A88" s="24" t="s">
        <v>71</v>
      </c>
      <c r="B88" s="24">
        <v>273</v>
      </c>
      <c r="C88" s="24">
        <v>477</v>
      </c>
      <c r="D88" s="24">
        <v>291</v>
      </c>
      <c r="E88" s="24">
        <v>522</v>
      </c>
      <c r="F88" s="24">
        <f t="shared" si="16"/>
        <v>564</v>
      </c>
      <c r="G88" s="24">
        <f t="shared" si="16"/>
        <v>999</v>
      </c>
    </row>
    <row r="89" spans="1:7" x14ac:dyDescent="0.25">
      <c r="A89" s="23" t="s">
        <v>72</v>
      </c>
      <c r="B89" s="23">
        <v>540</v>
      </c>
      <c r="C89" s="23">
        <v>680</v>
      </c>
      <c r="D89" s="23">
        <v>219</v>
      </c>
      <c r="E89" s="23">
        <v>242</v>
      </c>
      <c r="F89" s="23">
        <f t="shared" si="16"/>
        <v>759</v>
      </c>
      <c r="G89" s="23">
        <f t="shared" si="16"/>
        <v>922</v>
      </c>
    </row>
    <row r="90" spans="1:7" x14ac:dyDescent="0.25">
      <c r="A90" s="34" t="s">
        <v>10</v>
      </c>
      <c r="B90" s="34">
        <f>SUM(B85:B89)</f>
        <v>1589</v>
      </c>
      <c r="C90" s="34">
        <f>SUM(C85:C89)</f>
        <v>2078</v>
      </c>
      <c r="D90" s="34">
        <f>SUM(D85:D89)</f>
        <v>1068</v>
      </c>
      <c r="E90" s="34">
        <f>SUM(E85:E89)</f>
        <v>1516</v>
      </c>
      <c r="F90" s="34">
        <f t="shared" si="16"/>
        <v>2657</v>
      </c>
      <c r="G90" s="34">
        <f t="shared" si="16"/>
        <v>3594</v>
      </c>
    </row>
    <row r="98" spans="1:4" x14ac:dyDescent="0.25">
      <c r="A98" s="31" t="s">
        <v>152</v>
      </c>
      <c r="B98" s="31" t="s">
        <v>8</v>
      </c>
      <c r="C98" s="31" t="s">
        <v>9</v>
      </c>
      <c r="D98" s="31" t="s">
        <v>10</v>
      </c>
    </row>
    <row r="99" spans="1:4" x14ac:dyDescent="0.25">
      <c r="A99" t="s">
        <v>25</v>
      </c>
      <c r="B99">
        <v>30</v>
      </c>
      <c r="C99">
        <v>23</v>
      </c>
      <c r="D99">
        <f>SUM(Tabla14[[#This Row],[Homes]:[Mulleres]])</f>
        <v>53</v>
      </c>
    </row>
    <row r="100" spans="1:4" x14ac:dyDescent="0.25">
      <c r="A100" t="s">
        <v>26</v>
      </c>
      <c r="B100">
        <v>1020</v>
      </c>
      <c r="C100">
        <v>508</v>
      </c>
      <c r="D100">
        <f>SUM(Tabla14[[#This Row],[Homes]:[Mulleres]])</f>
        <v>1528</v>
      </c>
    </row>
    <row r="101" spans="1:4" x14ac:dyDescent="0.25">
      <c r="A101" t="s">
        <v>29</v>
      </c>
      <c r="B101">
        <v>14</v>
      </c>
      <c r="C101">
        <v>23</v>
      </c>
      <c r="D101">
        <f>SUM(Tabla14[[#This Row],[Homes]:[Mulleres]])</f>
        <v>37</v>
      </c>
    </row>
    <row r="102" spans="1:4" x14ac:dyDescent="0.25">
      <c r="A102" t="s">
        <v>30</v>
      </c>
      <c r="B102">
        <v>230</v>
      </c>
      <c r="C102">
        <v>255</v>
      </c>
      <c r="D102">
        <f>SUM(Tabla14[[#This Row],[Homes]:[Mulleres]])</f>
        <v>485</v>
      </c>
    </row>
    <row r="103" spans="1:4" x14ac:dyDescent="0.25">
      <c r="A103" t="s">
        <v>31</v>
      </c>
      <c r="B103">
        <v>29</v>
      </c>
      <c r="D103">
        <f>SUM(Tabla14[[#This Row],[Homes]:[Mulleres]])</f>
        <v>29</v>
      </c>
    </row>
    <row r="104" spans="1:4" x14ac:dyDescent="0.25">
      <c r="A104" t="s">
        <v>33</v>
      </c>
      <c r="B104">
        <v>46</v>
      </c>
      <c r="C104">
        <v>35</v>
      </c>
      <c r="D104">
        <f>SUM(Tabla14[[#This Row],[Homes]:[Mulleres]])</f>
        <v>81</v>
      </c>
    </row>
    <row r="105" spans="1:4" x14ac:dyDescent="0.25">
      <c r="A105" t="s">
        <v>34</v>
      </c>
      <c r="B105">
        <v>63</v>
      </c>
      <c r="C105">
        <v>32</v>
      </c>
      <c r="D105">
        <f>SUM(Tabla14[[#This Row],[Homes]:[Mulleres]])</f>
        <v>95</v>
      </c>
    </row>
    <row r="106" spans="1:4" x14ac:dyDescent="0.25">
      <c r="A106" t="s">
        <v>35</v>
      </c>
      <c r="B106">
        <v>1275</v>
      </c>
      <c r="C106">
        <v>1033</v>
      </c>
      <c r="D106">
        <f>SUM(Tabla14[[#This Row],[Homes]:[Mulleres]])</f>
        <v>2308</v>
      </c>
    </row>
    <row r="107" spans="1:4" x14ac:dyDescent="0.25">
      <c r="A107" t="s">
        <v>10</v>
      </c>
      <c r="B107">
        <f>SUBTOTAL(109,B99:B106)</f>
        <v>2707</v>
      </c>
      <c r="C107">
        <f>SUBTOTAL(109,C99:C106)</f>
        <v>1909</v>
      </c>
      <c r="D107">
        <f>SUM(Tabla14[[#This Row],[Homes]:[Mulleres]])</f>
        <v>4616</v>
      </c>
    </row>
  </sheetData>
  <mergeCells count="19">
    <mergeCell ref="A60:A61"/>
    <mergeCell ref="B60:C60"/>
    <mergeCell ref="D60:E60"/>
    <mergeCell ref="F60:F61"/>
    <mergeCell ref="G60:G61"/>
    <mergeCell ref="A83:A84"/>
    <mergeCell ref="B83:C83"/>
    <mergeCell ref="D83:E83"/>
    <mergeCell ref="F83:F84"/>
    <mergeCell ref="G83:G84"/>
    <mergeCell ref="A46:A47"/>
    <mergeCell ref="B46:E46"/>
    <mergeCell ref="F46:I46"/>
    <mergeCell ref="J46:L46"/>
    <mergeCell ref="O1:R1"/>
    <mergeCell ref="A27:A28"/>
    <mergeCell ref="B27:E27"/>
    <mergeCell ref="F27:I27"/>
    <mergeCell ref="K27:M27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80D6D-1A06-4AC1-A712-619D030E2831}">
  <dimension ref="A1:IU40"/>
  <sheetViews>
    <sheetView workbookViewId="0">
      <selection activeCell="A2" sqref="A2"/>
    </sheetView>
  </sheetViews>
  <sheetFormatPr baseColWidth="10" defaultRowHeight="15" x14ac:dyDescent="0.25"/>
  <cols>
    <col min="1" max="1" width="36.28515625" customWidth="1"/>
    <col min="7" max="7" width="35.5703125" customWidth="1"/>
    <col min="15" max="15" width="15.28515625" customWidth="1"/>
  </cols>
  <sheetData>
    <row r="1" spans="1:255" s="6" customFormat="1" ht="57" customHeight="1" thickBot="1" x14ac:dyDescent="0.3">
      <c r="A1" s="1"/>
      <c r="B1" s="2"/>
      <c r="C1" s="2"/>
      <c r="D1" s="3"/>
      <c r="E1" s="4"/>
      <c r="F1" s="4"/>
      <c r="G1" s="4"/>
      <c r="H1" s="2"/>
      <c r="I1" s="2"/>
      <c r="J1" s="4"/>
      <c r="K1" s="4"/>
      <c r="L1" s="4"/>
      <c r="M1" s="4"/>
      <c r="N1" s="4"/>
      <c r="O1" s="4"/>
      <c r="P1" s="52" t="s">
        <v>0</v>
      </c>
      <c r="Q1" s="52"/>
      <c r="R1" s="52"/>
      <c r="S1" s="52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</row>
    <row r="2" spans="1:255" s="7" customFormat="1" ht="12.75" x14ac:dyDescent="0.2"/>
    <row r="3" spans="1:255" s="7" customFormat="1" ht="15.75" x14ac:dyDescent="0.25">
      <c r="A3" s="8" t="s">
        <v>153</v>
      </c>
    </row>
    <row r="4" spans="1:255" s="7" customFormat="1" ht="15.75" x14ac:dyDescent="0.25">
      <c r="A4" s="8" t="s">
        <v>2</v>
      </c>
    </row>
    <row r="5" spans="1:255" s="7" customFormat="1" ht="15.75" x14ac:dyDescent="0.25">
      <c r="A5" s="8" t="s">
        <v>3</v>
      </c>
    </row>
    <row r="6" spans="1:255" s="7" customFormat="1" ht="15.75" x14ac:dyDescent="0.25">
      <c r="A6" s="8" t="s">
        <v>154</v>
      </c>
    </row>
    <row r="7" spans="1:255" s="7" customFormat="1" ht="12.75" x14ac:dyDescent="0.2">
      <c r="A7" s="7" t="s">
        <v>5</v>
      </c>
      <c r="L7" s="9"/>
      <c r="M7" s="9"/>
      <c r="N7" s="10"/>
    </row>
    <row r="10" spans="1:255" x14ac:dyDescent="0.25">
      <c r="A10" t="s">
        <v>155</v>
      </c>
      <c r="B10" t="s">
        <v>156</v>
      </c>
      <c r="C10" t="s">
        <v>157</v>
      </c>
      <c r="D10" t="s">
        <v>10</v>
      </c>
      <c r="G10" s="59" t="s">
        <v>158</v>
      </c>
      <c r="H10" s="55" t="s">
        <v>68</v>
      </c>
      <c r="I10" s="56"/>
      <c r="J10" s="55" t="s">
        <v>69</v>
      </c>
      <c r="K10" s="56"/>
      <c r="L10" s="69" t="s">
        <v>70</v>
      </c>
      <c r="M10" s="70"/>
      <c r="N10" s="69" t="s">
        <v>71</v>
      </c>
      <c r="O10" s="70"/>
      <c r="P10" s="55" t="s">
        <v>72</v>
      </c>
      <c r="Q10" s="56"/>
      <c r="R10" s="58" t="s">
        <v>10</v>
      </c>
    </row>
    <row r="11" spans="1:255" x14ac:dyDescent="0.25">
      <c r="A11" t="s">
        <v>25</v>
      </c>
      <c r="B11">
        <v>6</v>
      </c>
      <c r="C11">
        <v>4</v>
      </c>
      <c r="D11">
        <f>SUM(Tabla310[[#This Row],[Home]:[Muller]])</f>
        <v>10</v>
      </c>
      <c r="G11" s="60"/>
      <c r="H11" s="43" t="s">
        <v>8</v>
      </c>
      <c r="I11" s="42" t="s">
        <v>9</v>
      </c>
      <c r="J11" s="44" t="s">
        <v>8</v>
      </c>
      <c r="K11" s="42" t="s">
        <v>9</v>
      </c>
      <c r="L11" s="43" t="s">
        <v>8</v>
      </c>
      <c r="M11" s="42" t="s">
        <v>9</v>
      </c>
      <c r="N11" s="43" t="s">
        <v>8</v>
      </c>
      <c r="O11" s="42" t="s">
        <v>9</v>
      </c>
      <c r="P11" s="44" t="s">
        <v>8</v>
      </c>
      <c r="Q11" s="42" t="s">
        <v>9</v>
      </c>
      <c r="R11" s="55"/>
    </row>
    <row r="12" spans="1:255" x14ac:dyDescent="0.25">
      <c r="A12" t="s">
        <v>26</v>
      </c>
      <c r="B12">
        <v>201</v>
      </c>
      <c r="C12">
        <v>101</v>
      </c>
      <c r="D12">
        <f>SUM(Tabla310[[#This Row],[Home]:[Muller]])</f>
        <v>302</v>
      </c>
      <c r="G12" s="18" t="s">
        <v>25</v>
      </c>
      <c r="H12" s="45">
        <v>1</v>
      </c>
      <c r="I12" s="45"/>
      <c r="J12" s="45">
        <v>1</v>
      </c>
      <c r="K12" s="45">
        <v>2</v>
      </c>
      <c r="L12" s="45">
        <v>0.13333333333333333</v>
      </c>
      <c r="M12" s="45"/>
      <c r="N12" s="45">
        <v>1</v>
      </c>
      <c r="O12" s="45">
        <v>2</v>
      </c>
      <c r="P12" s="45">
        <v>2</v>
      </c>
      <c r="Q12" s="45"/>
      <c r="R12" s="45">
        <v>9.1333333333333329</v>
      </c>
    </row>
    <row r="13" spans="1:255" x14ac:dyDescent="0.25">
      <c r="A13" t="s">
        <v>27</v>
      </c>
      <c r="B13">
        <v>7</v>
      </c>
      <c r="C13">
        <v>4</v>
      </c>
      <c r="D13">
        <f>SUM(Tabla310[[#This Row],[Home]:[Muller]])</f>
        <v>11</v>
      </c>
      <c r="G13" s="19" t="s">
        <v>26</v>
      </c>
      <c r="H13" s="46">
        <v>12.142465753424659</v>
      </c>
      <c r="I13" s="46">
        <v>8.1342465753424662</v>
      </c>
      <c r="J13" s="46">
        <v>72.73881278538812</v>
      </c>
      <c r="K13" s="46">
        <v>34.761643835616439</v>
      </c>
      <c r="L13" s="46">
        <v>6</v>
      </c>
      <c r="M13" s="46">
        <v>6</v>
      </c>
      <c r="N13" s="46">
        <v>32.017351598173519</v>
      </c>
      <c r="O13" s="46">
        <v>22.783561643835618</v>
      </c>
      <c r="P13" s="46">
        <v>63.030136986301372</v>
      </c>
      <c r="Q13" s="46">
        <v>15.572602739726028</v>
      </c>
      <c r="R13" s="46">
        <v>273.1808219178082</v>
      </c>
    </row>
    <row r="14" spans="1:255" x14ac:dyDescent="0.25">
      <c r="A14" t="s">
        <v>28</v>
      </c>
      <c r="B14">
        <v>216</v>
      </c>
      <c r="C14">
        <v>131</v>
      </c>
      <c r="D14">
        <f>SUM(Tabla310[[#This Row],[Home]:[Muller]])</f>
        <v>347</v>
      </c>
      <c r="G14" s="18" t="s">
        <v>27</v>
      </c>
      <c r="H14" s="45">
        <v>2.7552511415525114</v>
      </c>
      <c r="I14" s="45">
        <v>1.2059908675799087</v>
      </c>
      <c r="J14" s="45"/>
      <c r="K14" s="45"/>
      <c r="L14" s="45"/>
      <c r="M14" s="45"/>
      <c r="N14" s="45"/>
      <c r="O14" s="45"/>
      <c r="P14" s="45"/>
      <c r="Q14" s="45"/>
      <c r="R14" s="45">
        <v>3.9612420091324205</v>
      </c>
    </row>
    <row r="15" spans="1:255" x14ac:dyDescent="0.25">
      <c r="A15" t="s">
        <v>29</v>
      </c>
      <c r="B15">
        <v>99</v>
      </c>
      <c r="C15">
        <v>97</v>
      </c>
      <c r="D15">
        <f>SUM(Tabla310[[#This Row],[Home]:[Muller]])</f>
        <v>196</v>
      </c>
      <c r="G15" s="19" t="s">
        <v>28</v>
      </c>
      <c r="H15" s="46">
        <v>2.257424657534246</v>
      </c>
      <c r="I15" s="46">
        <v>3.3080547945205474</v>
      </c>
      <c r="J15" s="46">
        <v>0.4354337899543379</v>
      </c>
      <c r="K15" s="46">
        <v>0.57567123287671229</v>
      </c>
      <c r="L15" s="46">
        <v>2.4120547945205475</v>
      </c>
      <c r="M15" s="46">
        <v>3.5539726027397256</v>
      </c>
      <c r="N15" s="46">
        <v>17.085771689497729</v>
      </c>
      <c r="O15" s="46">
        <v>12.623305936073063</v>
      </c>
      <c r="P15" s="46">
        <v>14.816694063926949</v>
      </c>
      <c r="Q15" s="46">
        <v>1.5774246575342465</v>
      </c>
      <c r="R15" s="46">
        <v>58.645808219177972</v>
      </c>
    </row>
    <row r="16" spans="1:255" x14ac:dyDescent="0.25">
      <c r="A16" t="s">
        <v>30</v>
      </c>
      <c r="B16">
        <v>73</v>
      </c>
      <c r="C16">
        <v>77</v>
      </c>
      <c r="D16">
        <f>SUM(Tabla310[[#This Row],[Home]:[Muller]])</f>
        <v>150</v>
      </c>
      <c r="G16" s="18" t="s">
        <v>29</v>
      </c>
      <c r="H16" s="45">
        <v>10.112328767123291</v>
      </c>
      <c r="I16" s="45">
        <v>10.802739726027399</v>
      </c>
      <c r="J16" s="45">
        <v>5.7589041095890403</v>
      </c>
      <c r="K16" s="45">
        <v>2.6301369863013697</v>
      </c>
      <c r="L16" s="45">
        <v>1.5972602739726027</v>
      </c>
      <c r="M16" s="45">
        <v>3.5863013698630137</v>
      </c>
      <c r="N16" s="45">
        <v>15.85479452054795</v>
      </c>
      <c r="O16" s="45">
        <v>33.597260273972609</v>
      </c>
      <c r="P16" s="45">
        <v>25.361643835616437</v>
      </c>
      <c r="Q16" s="45">
        <v>7.6931506849315072</v>
      </c>
      <c r="R16" s="45">
        <v>116.99452054794506</v>
      </c>
    </row>
    <row r="17" spans="1:18" x14ac:dyDescent="0.25">
      <c r="A17" t="s">
        <v>31</v>
      </c>
      <c r="B17">
        <v>7</v>
      </c>
      <c r="C17">
        <v>1</v>
      </c>
      <c r="D17">
        <f>SUM(Tabla310[[#This Row],[Home]:[Muller]])</f>
        <v>8</v>
      </c>
      <c r="G17" s="19" t="s">
        <v>30</v>
      </c>
      <c r="H17" s="46">
        <v>7.0246575342465754</v>
      </c>
      <c r="I17" s="46">
        <v>14.578082191780823</v>
      </c>
      <c r="J17" s="46">
        <v>3</v>
      </c>
      <c r="K17" s="46">
        <v>5</v>
      </c>
      <c r="L17" s="46">
        <v>1</v>
      </c>
      <c r="M17" s="46">
        <v>6.7452054794520553</v>
      </c>
      <c r="N17" s="46">
        <v>29.915068493150688</v>
      </c>
      <c r="O17" s="46">
        <v>37.863013698630134</v>
      </c>
      <c r="P17" s="46">
        <v>28.994520547945207</v>
      </c>
      <c r="Q17" s="46">
        <v>10.463013698630137</v>
      </c>
      <c r="R17" s="46">
        <v>144.58356164383562</v>
      </c>
    </row>
    <row r="18" spans="1:18" x14ac:dyDescent="0.25">
      <c r="A18" t="s">
        <v>32</v>
      </c>
      <c r="B18">
        <v>156</v>
      </c>
      <c r="C18">
        <v>153</v>
      </c>
      <c r="D18">
        <f>SUM(Tabla310[[#This Row],[Home]:[Muller]])</f>
        <v>309</v>
      </c>
      <c r="G18" s="18" t="s">
        <v>31</v>
      </c>
      <c r="H18" s="45">
        <v>1</v>
      </c>
      <c r="I18" s="45"/>
      <c r="J18" s="45">
        <v>3.6657534246575345</v>
      </c>
      <c r="K18" s="45"/>
      <c r="L18" s="45"/>
      <c r="M18" s="45"/>
      <c r="N18" s="45">
        <v>1.3342465753424657</v>
      </c>
      <c r="O18" s="45">
        <v>0.66849315068493154</v>
      </c>
      <c r="P18" s="45"/>
      <c r="Q18" s="45"/>
      <c r="R18" s="45">
        <v>6.6684931506849319</v>
      </c>
    </row>
    <row r="19" spans="1:18" x14ac:dyDescent="0.25">
      <c r="A19" t="s">
        <v>33</v>
      </c>
      <c r="B19">
        <v>39</v>
      </c>
      <c r="C19">
        <v>29</v>
      </c>
      <c r="D19">
        <f>SUM(Tabla310[[#This Row],[Home]:[Muller]])</f>
        <v>68</v>
      </c>
      <c r="G19" s="19" t="s">
        <v>32</v>
      </c>
      <c r="H19" s="46">
        <v>3.5705570776255704</v>
      </c>
      <c r="I19" s="46">
        <v>5.7628127853881299</v>
      </c>
      <c r="J19" s="46">
        <v>2.0695890410958899</v>
      </c>
      <c r="K19" s="46">
        <v>1.4858082191780821</v>
      </c>
      <c r="L19" s="46">
        <v>0.46831050228310495</v>
      </c>
      <c r="M19" s="46">
        <v>1.1170776255707764</v>
      </c>
      <c r="N19" s="46">
        <v>8.544876712328767</v>
      </c>
      <c r="O19" s="46">
        <v>9.0356164383561701</v>
      </c>
      <c r="P19" s="46">
        <v>4.0268858447488576</v>
      </c>
      <c r="Q19" s="46">
        <v>1.7064474885844747</v>
      </c>
      <c r="R19" s="46">
        <v>37.787981735159768</v>
      </c>
    </row>
    <row r="20" spans="1:18" x14ac:dyDescent="0.25">
      <c r="A20" t="s">
        <v>34</v>
      </c>
      <c r="B20">
        <v>13</v>
      </c>
      <c r="C20">
        <v>8</v>
      </c>
      <c r="D20">
        <f>SUM(Tabla310[[#This Row],[Home]:[Muller]])</f>
        <v>21</v>
      </c>
      <c r="G20" s="23" t="s">
        <v>33</v>
      </c>
      <c r="H20" s="28">
        <v>1.9643835616438357</v>
      </c>
      <c r="I20" s="28">
        <v>0.75342465753424659</v>
      </c>
      <c r="J20" s="28">
        <v>1.8383561643835615</v>
      </c>
      <c r="K20" s="28"/>
      <c r="L20" s="28">
        <v>0.25205479452054796</v>
      </c>
      <c r="M20" s="28">
        <v>1.4136986301369863</v>
      </c>
      <c r="N20" s="28">
        <v>6.2876712328767121</v>
      </c>
      <c r="O20" s="28">
        <v>8.1589041095890398</v>
      </c>
      <c r="P20" s="28">
        <v>4.4739726027397264</v>
      </c>
      <c r="Q20" s="28">
        <v>1.7068493150684931</v>
      </c>
      <c r="R20" s="28">
        <v>26.849315068493162</v>
      </c>
    </row>
    <row r="21" spans="1:18" x14ac:dyDescent="0.25">
      <c r="A21" t="s">
        <v>35</v>
      </c>
      <c r="B21">
        <v>310</v>
      </c>
      <c r="C21">
        <v>266</v>
      </c>
      <c r="D21">
        <f>SUM(Tabla310[[#This Row],[Home]:[Muller]])</f>
        <v>576</v>
      </c>
      <c r="G21" s="24" t="s">
        <v>34</v>
      </c>
      <c r="H21" s="29"/>
      <c r="I21" s="29">
        <v>1</v>
      </c>
      <c r="J21" s="29">
        <v>1</v>
      </c>
      <c r="K21" s="29"/>
      <c r="L21" s="29"/>
      <c r="M21" s="29"/>
      <c r="N21" s="29">
        <v>6</v>
      </c>
      <c r="O21" s="29">
        <v>3.3315068493150686</v>
      </c>
      <c r="P21" s="29">
        <v>5.331506849315069</v>
      </c>
      <c r="Q21" s="29">
        <v>3</v>
      </c>
      <c r="R21" s="29">
        <v>19.663013698630138</v>
      </c>
    </row>
    <row r="22" spans="1:18" x14ac:dyDescent="0.25">
      <c r="A22" t="s">
        <v>36</v>
      </c>
      <c r="B22">
        <v>1</v>
      </c>
      <c r="C22">
        <v>1</v>
      </c>
      <c r="D22">
        <f>SUM(Tabla310[[#This Row],[Home]:[Muller]])</f>
        <v>2</v>
      </c>
      <c r="G22" s="23" t="s">
        <v>35</v>
      </c>
      <c r="H22" s="28">
        <v>43.328767123287669</v>
      </c>
      <c r="I22" s="28">
        <v>47.734246575342461</v>
      </c>
      <c r="J22" s="28">
        <v>65.857534246575341</v>
      </c>
      <c r="K22" s="28">
        <v>58.279452054794518</v>
      </c>
      <c r="L22" s="28">
        <v>10.775342465753424</v>
      </c>
      <c r="M22" s="28">
        <v>12.926027397260274</v>
      </c>
      <c r="N22" s="28">
        <v>74.533515981735164</v>
      </c>
      <c r="O22" s="28">
        <v>82.40000000000002</v>
      </c>
      <c r="P22" s="28">
        <v>95.364383561643848</v>
      </c>
      <c r="Q22" s="28">
        <v>45.235616438356161</v>
      </c>
      <c r="R22" s="28">
        <v>536.43488584474846</v>
      </c>
    </row>
    <row r="23" spans="1:18" x14ac:dyDescent="0.25">
      <c r="A23" t="s">
        <v>10</v>
      </c>
      <c r="B23">
        <f>SUBTOTAL(109,B11:B22)</f>
        <v>1128</v>
      </c>
      <c r="C23">
        <f>SUBTOTAL(109,C11:C22)</f>
        <v>872</v>
      </c>
      <c r="D23">
        <f>SUM(Tabla310[[#This Row],[Home]:[Muller]])</f>
        <v>2000</v>
      </c>
      <c r="G23" s="24" t="s">
        <v>36</v>
      </c>
      <c r="H23" s="29"/>
      <c r="I23" s="29">
        <v>0.33424657534246577</v>
      </c>
      <c r="J23" s="29"/>
      <c r="K23" s="29"/>
      <c r="L23" s="29"/>
      <c r="M23" s="29"/>
      <c r="N23" s="29">
        <v>0.21095890410958903</v>
      </c>
      <c r="O23" s="29"/>
      <c r="P23" s="29"/>
      <c r="Q23" s="29"/>
      <c r="R23" s="29">
        <v>0.54520547945205478</v>
      </c>
    </row>
    <row r="24" spans="1:18" x14ac:dyDescent="0.25">
      <c r="G24" s="18" t="s">
        <v>10</v>
      </c>
      <c r="H24" s="45">
        <v>85.155835616438324</v>
      </c>
      <c r="I24" s="45">
        <v>93.613844748858426</v>
      </c>
      <c r="J24" s="45">
        <v>157.36438356164388</v>
      </c>
      <c r="K24" s="45">
        <v>104.73271232876714</v>
      </c>
      <c r="L24" s="45">
        <v>22.638356164383559</v>
      </c>
      <c r="M24" s="45">
        <v>35.342283105022823</v>
      </c>
      <c r="N24" s="45">
        <v>192.78425570776275</v>
      </c>
      <c r="O24" s="45">
        <v>212.46166210045678</v>
      </c>
      <c r="P24" s="45">
        <v>243.3997442922375</v>
      </c>
      <c r="Q24" s="45">
        <v>86.955105022831063</v>
      </c>
      <c r="R24" s="45">
        <v>1234.4481826484032</v>
      </c>
    </row>
    <row r="25" spans="1:18" x14ac:dyDescent="0.25">
      <c r="G25" s="47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</row>
    <row r="27" spans="1:18" x14ac:dyDescent="0.25">
      <c r="A27" t="s">
        <v>160</v>
      </c>
      <c r="B27" t="s">
        <v>8</v>
      </c>
      <c r="C27" t="s">
        <v>9</v>
      </c>
      <c r="D27" t="s">
        <v>10</v>
      </c>
    </row>
    <row r="28" spans="1:18" x14ac:dyDescent="0.25">
      <c r="A28" t="s">
        <v>25</v>
      </c>
      <c r="B28" s="11">
        <v>5.1333333333333329</v>
      </c>
      <c r="C28" s="11">
        <v>4</v>
      </c>
      <c r="D28" s="11">
        <f>SUM(Tabla4[[#This Row],[Homes]:[Mulleres]])</f>
        <v>9.1333333333333329</v>
      </c>
    </row>
    <row r="29" spans="1:18" x14ac:dyDescent="0.25">
      <c r="A29" t="s">
        <v>26</v>
      </c>
      <c r="B29" s="11">
        <v>185.92876712328771</v>
      </c>
      <c r="C29" s="11">
        <v>87.252054794520518</v>
      </c>
      <c r="D29" s="11">
        <f>SUM(Tabla4[[#This Row],[Homes]:[Mulleres]])</f>
        <v>273.1808219178082</v>
      </c>
      <c r="G29" t="s">
        <v>159</v>
      </c>
      <c r="H29" t="s">
        <v>8</v>
      </c>
      <c r="I29" t="s">
        <v>9</v>
      </c>
      <c r="J29" t="s">
        <v>10</v>
      </c>
    </row>
    <row r="30" spans="1:18" x14ac:dyDescent="0.25">
      <c r="A30" t="s">
        <v>27</v>
      </c>
      <c r="B30" s="11">
        <v>2.7552511415525114</v>
      </c>
      <c r="C30" s="11">
        <v>1.2059908675799087</v>
      </c>
      <c r="D30" s="11">
        <f>SUM(Tabla4[[#This Row],[Homes]:[Mulleres]])</f>
        <v>3.9612420091324201</v>
      </c>
      <c r="G30" t="s">
        <v>19</v>
      </c>
      <c r="H30" s="11">
        <v>18.272986301369873</v>
      </c>
      <c r="I30" s="11">
        <v>14.595105022831058</v>
      </c>
      <c r="J30" s="11">
        <f>SUM(Tabla5[[#This Row],[Homes]:[Mulleres]])</f>
        <v>32.868091324200932</v>
      </c>
    </row>
    <row r="31" spans="1:18" x14ac:dyDescent="0.25">
      <c r="A31" t="s">
        <v>28</v>
      </c>
      <c r="B31" s="11">
        <v>37.00737899543374</v>
      </c>
      <c r="C31" s="11">
        <v>21.638429223744279</v>
      </c>
      <c r="D31" s="11">
        <f>SUM(Tabla4[[#This Row],[Homes]:[Mulleres]])</f>
        <v>58.645808219178022</v>
      </c>
      <c r="G31" t="s">
        <v>20</v>
      </c>
      <c r="H31" s="11">
        <v>65.548894977168928</v>
      </c>
      <c r="I31" s="11">
        <v>62.929242009132416</v>
      </c>
      <c r="J31" s="11">
        <f>SUM(Tabla5[[#This Row],[Homes]:[Mulleres]])</f>
        <v>128.47813698630134</v>
      </c>
    </row>
    <row r="32" spans="1:18" x14ac:dyDescent="0.25">
      <c r="A32" t="s">
        <v>29</v>
      </c>
      <c r="B32" s="11">
        <v>58.684931506849317</v>
      </c>
      <c r="C32" s="11">
        <v>58.309589041095897</v>
      </c>
      <c r="D32" s="11">
        <f>SUM(Tabla4[[#This Row],[Homes]:[Mulleres]])</f>
        <v>116.99452054794521</v>
      </c>
      <c r="G32" t="s">
        <v>21</v>
      </c>
      <c r="H32" s="11">
        <v>335.06684931506845</v>
      </c>
      <c r="I32" s="11">
        <v>291.53698630136995</v>
      </c>
      <c r="J32" s="11">
        <f>SUM(Tabla5[[#This Row],[Homes]:[Mulleres]])</f>
        <v>626.60383561643835</v>
      </c>
    </row>
    <row r="33" spans="1:10" x14ac:dyDescent="0.25">
      <c r="A33" t="s">
        <v>30</v>
      </c>
      <c r="B33" s="11">
        <v>69.93424657534247</v>
      </c>
      <c r="C33" s="11">
        <v>74.649315068493152</v>
      </c>
      <c r="D33" s="11">
        <f>SUM(Tabla4[[#This Row],[Homes]:[Mulleres]])</f>
        <v>144.58356164383562</v>
      </c>
      <c r="G33" t="s">
        <v>22</v>
      </c>
      <c r="H33" s="11">
        <v>236.60547945205482</v>
      </c>
      <c r="I33" s="11">
        <v>133.64109589041098</v>
      </c>
      <c r="J33" s="11">
        <f>SUM(Tabla5[[#This Row],[Homes]:[Mulleres]])</f>
        <v>370.2465753424658</v>
      </c>
    </row>
    <row r="34" spans="1:10" x14ac:dyDescent="0.25">
      <c r="A34" t="s">
        <v>31</v>
      </c>
      <c r="B34" s="11">
        <v>6</v>
      </c>
      <c r="C34" s="11">
        <v>0.66849315068493154</v>
      </c>
      <c r="D34" s="11">
        <f>SUM(Tabla4[[#This Row],[Homes]:[Mulleres]])</f>
        <v>6.6684931506849319</v>
      </c>
      <c r="G34" t="s">
        <v>18</v>
      </c>
      <c r="H34" s="11">
        <v>45.8483652968036</v>
      </c>
      <c r="I34" s="11">
        <v>30.403178082191747</v>
      </c>
      <c r="J34" s="11">
        <f>SUM(Tabla5[[#This Row],[Homes]:[Mulleres]])</f>
        <v>76.251543378995351</v>
      </c>
    </row>
    <row r="35" spans="1:10" x14ac:dyDescent="0.25">
      <c r="A35" t="s">
        <v>32</v>
      </c>
      <c r="B35" s="11">
        <v>18.680219178082211</v>
      </c>
      <c r="C35" s="11">
        <v>19.107762557077624</v>
      </c>
      <c r="D35" s="11">
        <f>SUM(Tabla4[[#This Row],[Homes]:[Mulleres]])</f>
        <v>37.787981735159832</v>
      </c>
      <c r="G35" t="s">
        <v>10</v>
      </c>
      <c r="H35" s="11">
        <f>SUBTOTAL(109,H30:H34)</f>
        <v>701.34257534246569</v>
      </c>
      <c r="I35" s="11">
        <f>SUBTOTAL(109,I30:I34)</f>
        <v>533.10560730593613</v>
      </c>
      <c r="J35" s="11">
        <f>SUM(Tabla5[[#This Row],[Homes]:[Mulleres]])</f>
        <v>1234.4481826484018</v>
      </c>
    </row>
    <row r="36" spans="1:10" x14ac:dyDescent="0.25">
      <c r="A36" t="s">
        <v>33</v>
      </c>
      <c r="B36" s="11">
        <v>14.81643835616438</v>
      </c>
      <c r="C36" s="11">
        <v>12.032876712328768</v>
      </c>
      <c r="D36" s="11">
        <f>SUM(Tabla4[[#This Row],[Homes]:[Mulleres]])</f>
        <v>26.849315068493148</v>
      </c>
    </row>
    <row r="37" spans="1:10" x14ac:dyDescent="0.25">
      <c r="A37" t="s">
        <v>34</v>
      </c>
      <c r="B37" s="11">
        <v>12.331506849315069</v>
      </c>
      <c r="C37" s="11">
        <v>7.331506849315069</v>
      </c>
      <c r="D37" s="11">
        <f>SUM(Tabla4[[#This Row],[Homes]:[Mulleres]])</f>
        <v>19.663013698630138</v>
      </c>
    </row>
    <row r="38" spans="1:10" x14ac:dyDescent="0.25">
      <c r="A38" t="s">
        <v>35</v>
      </c>
      <c r="B38" s="11">
        <v>289.85954337899545</v>
      </c>
      <c r="C38" s="11">
        <v>246.57534246575344</v>
      </c>
      <c r="D38" s="11">
        <f>SUM(Tabla4[[#This Row],[Homes]:[Mulleres]])</f>
        <v>536.43488584474892</v>
      </c>
    </row>
    <row r="39" spans="1:10" x14ac:dyDescent="0.25">
      <c r="A39" t="s">
        <v>36</v>
      </c>
      <c r="B39" s="11">
        <v>0.21095890410958903</v>
      </c>
      <c r="C39" s="11">
        <v>0.33424657534246577</v>
      </c>
      <c r="D39" s="11">
        <f>SUM(Tabla4[[#This Row],[Homes]:[Mulleres]])</f>
        <v>0.54520547945205478</v>
      </c>
    </row>
    <row r="40" spans="1:10" x14ac:dyDescent="0.25">
      <c r="A40" t="s">
        <v>10</v>
      </c>
      <c r="B40" s="11">
        <f>SUBTOTAL(109,B28:B39)</f>
        <v>701.34257534246569</v>
      </c>
      <c r="C40" s="11">
        <f>SUBTOTAL(109,C28:C39)</f>
        <v>533.10560730593613</v>
      </c>
      <c r="D40" s="11">
        <f>SUM(Tabla4[[#This Row],[Homes]:[Mulleres]])</f>
        <v>1234.4481826484018</v>
      </c>
    </row>
  </sheetData>
  <mergeCells count="8">
    <mergeCell ref="P1:S1"/>
    <mergeCell ref="G10:G11"/>
    <mergeCell ref="H10:I10"/>
    <mergeCell ref="J10:K10"/>
    <mergeCell ref="L10:M10"/>
    <mergeCell ref="N10:O10"/>
    <mergeCell ref="P10:Q10"/>
    <mergeCell ref="R10:R11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2025_Datos Xerais</vt:lpstr>
      <vt:lpstr>2025_PDI_Distribución</vt:lpstr>
      <vt:lpstr>2025_PDI_Doutor</vt:lpstr>
      <vt:lpstr>2025_PDI ao longo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David Basalo Domínguez</cp:lastModifiedBy>
  <dcterms:created xsi:type="dcterms:W3CDTF">2026-02-12T08:50:44Z</dcterms:created>
  <dcterms:modified xsi:type="dcterms:W3CDTF">2026-04-21T11:12:28Z</dcterms:modified>
</cp:coreProperties>
</file>