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PAS\"/>
    </mc:Choice>
  </mc:AlternateContent>
  <xr:revisionPtr revIDLastSave="0" documentId="8_{D45EA6F5-1645-4B0C-A818-BA717E414989}" xr6:coauthVersionLast="47" xr6:coauthVersionMax="47" xr10:uidLastSave="{00000000-0000-0000-0000-000000000000}"/>
  <bookViews>
    <workbookView xWindow="28680" yWindow="-120" windowWidth="29040" windowHeight="15720" xr2:uid="{A5CE2525-D8CD-4D5B-B3FA-B47C7DC8CBFE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F96" i="1"/>
  <c r="E96" i="1"/>
  <c r="D96" i="1"/>
  <c r="C96" i="1"/>
  <c r="B96" i="1"/>
  <c r="H96" i="1" s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M66" i="1"/>
  <c r="L66" i="1"/>
  <c r="K66" i="1"/>
  <c r="N66" i="1" s="1"/>
  <c r="F66" i="1"/>
  <c r="E66" i="1"/>
  <c r="C66" i="1"/>
  <c r="B66" i="1"/>
  <c r="D66" i="1" s="1"/>
  <c r="N65" i="1"/>
  <c r="G65" i="1"/>
  <c r="H65" i="1" s="1"/>
  <c r="D65" i="1"/>
  <c r="N64" i="1"/>
  <c r="D64" i="1"/>
  <c r="H64" i="1" s="1"/>
  <c r="N63" i="1"/>
  <c r="D63" i="1"/>
  <c r="H63" i="1" s="1"/>
  <c r="N62" i="1"/>
  <c r="D62" i="1"/>
  <c r="H62" i="1" s="1"/>
  <c r="N61" i="1"/>
  <c r="D61" i="1"/>
  <c r="H61" i="1" s="1"/>
  <c r="N60" i="1"/>
  <c r="D60" i="1"/>
  <c r="H60" i="1" s="1"/>
  <c r="N59" i="1"/>
  <c r="D59" i="1"/>
  <c r="H59" i="1" s="1"/>
  <c r="N58" i="1"/>
  <c r="D58" i="1"/>
  <c r="H58" i="1" s="1"/>
  <c r="N57" i="1"/>
  <c r="D57" i="1"/>
  <c r="H57" i="1" s="1"/>
  <c r="N56" i="1"/>
  <c r="D56" i="1"/>
  <c r="H56" i="1" s="1"/>
  <c r="N55" i="1"/>
  <c r="D55" i="1"/>
  <c r="H55" i="1" s="1"/>
  <c r="N54" i="1"/>
  <c r="D54" i="1"/>
  <c r="H54" i="1" s="1"/>
  <c r="N53" i="1"/>
  <c r="H53" i="1"/>
  <c r="D53" i="1"/>
  <c r="N52" i="1"/>
  <c r="D52" i="1"/>
  <c r="H52" i="1" s="1"/>
  <c r="N51" i="1"/>
  <c r="D51" i="1"/>
  <c r="H51" i="1" s="1"/>
  <c r="N50" i="1"/>
  <c r="D50" i="1"/>
  <c r="H50" i="1" s="1"/>
  <c r="N49" i="1"/>
  <c r="D49" i="1"/>
  <c r="H49" i="1" s="1"/>
  <c r="N48" i="1"/>
  <c r="G48" i="1"/>
  <c r="H48" i="1" s="1"/>
  <c r="D48" i="1"/>
  <c r="N47" i="1"/>
  <c r="G47" i="1"/>
  <c r="H47" i="1" s="1"/>
  <c r="D47" i="1"/>
  <c r="N46" i="1"/>
  <c r="G46" i="1"/>
  <c r="H46" i="1" s="1"/>
  <c r="D46" i="1"/>
  <c r="N45" i="1"/>
  <c r="G45" i="1"/>
  <c r="H45" i="1" s="1"/>
  <c r="D45" i="1"/>
  <c r="N44" i="1"/>
  <c r="G44" i="1"/>
  <c r="H44" i="1" s="1"/>
  <c r="D44" i="1"/>
  <c r="N43" i="1"/>
  <c r="G43" i="1"/>
  <c r="H43" i="1" s="1"/>
  <c r="D43" i="1"/>
  <c r="N42" i="1"/>
  <c r="G42" i="1"/>
  <c r="H42" i="1" s="1"/>
  <c r="D42" i="1"/>
  <c r="N41" i="1"/>
  <c r="G41" i="1"/>
  <c r="H41" i="1" s="1"/>
  <c r="D41" i="1"/>
  <c r="I35" i="1"/>
  <c r="H35" i="1"/>
  <c r="G35" i="1"/>
  <c r="J35" i="1" s="1"/>
  <c r="C35" i="1"/>
  <c r="B35" i="1"/>
  <c r="D35" i="1" s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G66" i="1" l="1"/>
  <c r="H66" i="1" s="1"/>
</calcChain>
</file>

<file path=xl/sharedStrings.xml><?xml version="1.0" encoding="utf-8"?>
<sst xmlns="http://schemas.openxmlformats.org/spreadsheetml/2006/main" count="167" uniqueCount="59">
  <si>
    <t>Unidade de Análises e Programas</t>
  </si>
  <si>
    <t>Información sobre o PTXAS vinculado aos centros da UVigo_Datos a 31/12/2024</t>
  </si>
  <si>
    <t>Indicador do coeficiente por centro</t>
  </si>
  <si>
    <t>Fonte: Servizo de xestión de PTXAS, Bubela, PeopleNet e administrador/as de ámbito/campus</t>
  </si>
  <si>
    <t>Data publicación: maio 2025</t>
  </si>
  <si>
    <t>PTXAS por SEXO</t>
  </si>
  <si>
    <t>Homes</t>
  </si>
  <si>
    <t>Mulleres</t>
  </si>
  <si>
    <t>Total</t>
  </si>
  <si>
    <t>PTXAS por NIVEL DE ESTUDIOS</t>
  </si>
  <si>
    <t>Ensinanzas básicas</t>
  </si>
  <si>
    <t>Ensinanzas medias</t>
  </si>
  <si>
    <t>Ensinanzas universitarias</t>
  </si>
  <si>
    <t>101 Facultade de Ciencias</t>
  </si>
  <si>
    <t>102 Facultade de Historia</t>
  </si>
  <si>
    <t>103 Facultade de Dereito</t>
  </si>
  <si>
    <t>104 Facultade de Ciencias Empresariais e Turismo</t>
  </si>
  <si>
    <t>105 Facultade de Educación e Traballo Social</t>
  </si>
  <si>
    <t>106 Escola Superior de Enxeñaría Informática</t>
  </si>
  <si>
    <t>107 Escola de Enxeñaría Aeronáutica e do Espazo</t>
  </si>
  <si>
    <t>108 Facultade de Relacións Internacionais</t>
  </si>
  <si>
    <t>201 Facultade de Belas Artes</t>
  </si>
  <si>
    <t>202 Facultade de Ciencias da Educación e do Deporte</t>
  </si>
  <si>
    <t>203 Escola de Enxeñaría Forestal</t>
  </si>
  <si>
    <t>204 Facultade de Comunicación</t>
  </si>
  <si>
    <t>205 Facultade de Fisioterapia</t>
  </si>
  <si>
    <t>206 Facultade de Deseño</t>
  </si>
  <si>
    <t>207 Facultade de Dirección e Xestión Pública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</si>
  <si>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</si>
  <si>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</si>
  <si>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</si>
  <si>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</si>
  <si>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306 Facultade de Comercio</t>
  </si>
  <si>
    <t>308 Facultade de CC.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</si>
  <si>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</si>
  <si>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</si>
  <si>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</si>
  <si>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</si>
  <si>
    <t>PERSOAL FUNCIONARIO</t>
  </si>
  <si>
    <t>PERSOAL LABORAL</t>
  </si>
  <si>
    <t>PTXAS por TIPO E VINCULACIÓN</t>
  </si>
  <si>
    <t>Contratado</t>
  </si>
  <si>
    <t>Fixo</t>
  </si>
  <si>
    <t>Total Funcionario</t>
  </si>
  <si>
    <t xml:space="preserve">Contratado </t>
  </si>
  <si>
    <t xml:space="preserve">Fixo </t>
  </si>
  <si>
    <t>Total Laboral</t>
  </si>
  <si>
    <t>Total xeral</t>
  </si>
  <si>
    <t>PTXAS por CATEGORÍA</t>
  </si>
  <si>
    <t>A2 ou 2</t>
  </si>
  <si>
    <t>C1 ou 3</t>
  </si>
  <si>
    <t>C2 ou 4</t>
  </si>
  <si>
    <t>PTXAS por ANTIGÜIDADE</t>
  </si>
  <si>
    <t>Ata 5 anos</t>
  </si>
  <si>
    <t>De 6 a 10 anos</t>
  </si>
  <si>
    <t>De 11 a 15 anos</t>
  </si>
  <si>
    <t>De 16 a 20 anos</t>
  </si>
  <si>
    <t>De 21 a 25 anos</t>
  </si>
  <si>
    <t>Máis de 25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</si>
</sst>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2"/>
      <color indexed="51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right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2" fillId="0" borderId="0" xfId="0" applyFont="1"/>
    <xf numFmtId="0" fontId="4" fillId="0" borderId="0" xfId="2" applyFont="1" applyAlignment="1">
      <alignment vertical="center" wrapText="1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/>
    <xf numFmtId="0" fontId="9" fillId="2" borderId="0" xfId="1" applyFont="1" applyAlignment="1">
      <alignment horizontal="center" vertical="center"/>
    </xf>
  </cellXfs>
  <cellStyles count="3">
    <cellStyle name="Énfasis1" xfId="1" builtinId="29"/>
    <cellStyle name="Normal" xfId="0" builtinId="0"/>
    <cellStyle name="Normal 2 2" xfId="2" xr:uid="{123DE5C8-0BAC-4FD6-91C6-2BC3185EDDB5}"/>
  </cellStyles>
  <dxfs count="40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85730</xdr:colOff>
      <xdr:row>0</xdr:row>
      <xdr:rowOff>95250</xdr:rowOff>
    </xdr:from>
    <xdr:to>
      <xdr:col>0</xdr:col>
      <xdr:colOff>3209925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855BE07-B445-4582-BAA1-E7D31650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30" y="95250"/>
          <a:ext cx="312419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6B90F1-10B8-48FB-86E5-1A798965C657}" name="Tabla29" displayName="Tabla29" ref="A9:D35" totalsRowShown="0" headerRowDxfId="39" dataDxfId="38">
  <autoFilter ref="A9:D35" xr:uid="{1AB890F3-3048-4669-8214-5B3E8F4E2328}"/>
  <tableColumns count="4">
    <tableColumn id="1" xr3:uid="{B4CE44A8-CE75-4A55-9F44-7808E8371959}" name="PTXAS por SEXO" dataDxfId="37"/>
    <tableColumn id="2" xr3:uid="{C52954AC-FBDC-441E-9D46-10D9C2F6D7B3}" name="Homes" dataDxfId="36"/>
    <tableColumn id="3" xr3:uid="{709B481E-CE0B-4D44-82E3-4F6182492954}" name="Mulleres" dataDxfId="35"/>
    <tableColumn id="4" xr3:uid="{2CC6E8B0-77A0-4F8E-9763-F7F4EAA289BF}" name="Total" dataDxfId="34">
      <calculatedColumnFormula>SUM(Tabla29[[#This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9378BD-766C-4184-BE3E-DE42D3F3A2B7}" name="Tabla30" displayName="Tabla30" ref="F9:J35" totalsRowShown="0" headerRowDxfId="33" dataDxfId="32">
  <autoFilter ref="F9:J35" xr:uid="{ABB1B056-889A-474D-AB38-1903718C4A63}"/>
  <tableColumns count="5">
    <tableColumn id="1" xr3:uid="{0844B7E1-B2BC-4822-B601-004661DF2A12}" name="PTXAS por NIVEL DE ESTUDIOS" dataDxfId="31"/>
    <tableColumn id="2" xr3:uid="{8F8C103A-B6C8-4D68-B202-CC4385C3EF95}" name="Ensinanzas básicas" dataDxfId="30"/>
    <tableColumn id="3" xr3:uid="{B6495393-6116-46E1-A870-720C04230247}" name="Ensinanzas medias" dataDxfId="29"/>
    <tableColumn id="4" xr3:uid="{F7083602-105F-4DC8-A0E6-11E539D2D664}" name="Ensinanzas universitarias" dataDxfId="28"/>
    <tableColumn id="5" xr3:uid="{D8C935EE-B25E-4FFB-B2E2-CAAA7779FE46}" name="Total" dataDxfId="27">
      <calculatedColumnFormula>SUM(Tabla30[[#This Row],[Ensinanzas básicas]:[Ensinanzas universitarias]])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2D0075-04DC-44B2-91FA-8691509BE92B}" name="Tabla31" displayName="Tabla31" ref="A40:H66" totalsRowShown="0" headerRowDxfId="26" dataDxfId="25">
  <autoFilter ref="A40:H66" xr:uid="{6C09EDFA-8B50-409B-B67D-68B0D5149F03}"/>
  <tableColumns count="8">
    <tableColumn id="1" xr3:uid="{BB03C44D-D134-4801-837D-08BBB463B335}" name="PTXAS por TIPO E VINCULACIÓN" dataDxfId="24"/>
    <tableColumn id="2" xr3:uid="{458FC9F1-1DC8-423F-9844-936B9684DF0A}" name="Contratado" dataDxfId="23"/>
    <tableColumn id="3" xr3:uid="{32FC4018-B8A8-4281-ACE3-F183E4358237}" name="Fixo" dataDxfId="22"/>
    <tableColumn id="4" xr3:uid="{AB7B6E17-84A0-4C24-A716-E058210599CE}" name="Total Funcionario" dataDxfId="21">
      <calculatedColumnFormula>SUM(Tabla31[[#This Row],[Contratado]:[Fixo]])</calculatedColumnFormula>
    </tableColumn>
    <tableColumn id="5" xr3:uid="{F5B184B1-E2E0-45DC-8BE5-B29F9BEF6669}" name="Contratado " dataDxfId="20"/>
    <tableColumn id="6" xr3:uid="{06BCCC3B-C67C-45A3-BB2E-4757BA8FA8A3}" name="Fixo " dataDxfId="19"/>
    <tableColumn id="7" xr3:uid="{0B428E65-BC40-4339-9FAB-69AA8581A590}" name="Total Laboral" dataDxfId="18"/>
    <tableColumn id="8" xr3:uid="{FE8DD0A5-C73C-4762-8923-D1761A9B6240}" name="Total xeral" dataDxfId="17">
      <calculatedColumnFormula>Tabla31[[#This Row],[Total Laboral]]+Tabla31[[#This Row],[Total Funcionario]]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685936-3BDF-4FC8-9742-46D7C9781C56}" name="Tabla32" displayName="Tabla32" ref="J40:N66" totalsRowShown="0" headerRowDxfId="16" dataDxfId="15">
  <autoFilter ref="J40:N66" xr:uid="{62DD9BFC-36F4-4E37-89C3-C25D14ACAAD8}"/>
  <tableColumns count="5">
    <tableColumn id="1" xr3:uid="{ECA3274E-2DC1-4ECE-81A4-2E7C6E76D381}" name="PTXAS por CATEGORÍA" dataDxfId="14"/>
    <tableColumn id="2" xr3:uid="{CCD19283-FA07-408D-8B81-8CD26A13A2B9}" name="A2 ou 2" dataDxfId="13"/>
    <tableColumn id="3" xr3:uid="{7B2B271A-1378-4D04-BB70-BE8EBD0CC162}" name="C1 ou 3" dataDxfId="12"/>
    <tableColumn id="4" xr3:uid="{DE91981F-1830-4784-9622-4653510976D5}" name="C2 ou 4" dataDxfId="11"/>
    <tableColumn id="5" xr3:uid="{0A31CF33-A6BD-4A81-9731-F9317CA1A893}" name="Total xeral" dataDxfId="10">
      <calculatedColumnFormula>SUM(Tabla32[[#This Row],[A2 ou 2]:[C2 ou 4]])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56F7764-1A6D-4336-9424-427BDEF4BEE5}" name="Tabla33" displayName="Tabla33" ref="A70:H96" totalsRowShown="0" headerRowDxfId="9" dataDxfId="8">
  <autoFilter ref="A70:H96" xr:uid="{7F1B57D3-FFCA-4464-80B2-F25663014DBC}"/>
  <tableColumns count="8">
    <tableColumn id="1" xr3:uid="{FC6848C2-2DE1-42DB-A627-80F4FAED6EE4}" name="PTXAS por ANTIGÜIDADE" dataDxfId="7"/>
    <tableColumn id="2" xr3:uid="{FF8C3C4C-2C8F-43D5-B96A-FA58085BC7C4}" name="Ata 5 anos" dataDxfId="6"/>
    <tableColumn id="3" xr3:uid="{925E96FB-85AD-4005-B61C-6CB3CB6A5304}" name="De 6 a 10 anos" dataDxfId="5"/>
    <tableColumn id="4" xr3:uid="{95D61C73-E083-4953-AB21-87915C2465C9}" name="De 11 a 15 anos" dataDxfId="4"/>
    <tableColumn id="5" xr3:uid="{79F0FE18-CAEC-4311-8F41-EA85D827AA8D}" name="De 16 a 20 anos" dataDxfId="3"/>
    <tableColumn id="6" xr3:uid="{68253475-9082-494E-B830-75BCA4BB2DEE}" name="De 21 a 25 anos" dataDxfId="2"/>
    <tableColumn id="7" xr3:uid="{6479F845-BB56-4FA3-8F7C-D60720FBD80F}" name="Máis de 25 anos" dataDxfId="1"/>
    <tableColumn id="8" xr3:uid="{64149EE7-7720-4B51-AD29-038E12396560}" name="Total" dataDxfId="0">
      <calculatedColumnFormula>SUM(Tabla33[[#This Row],[Ata 5 anos]:[Máis de 25 anos]])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4C1A-3C4E-477D-8B06-AC23923A6242}">
  <dimension ref="A1:N96"/>
  <sheetViews>
    <sheetView tabSelected="1" workbookViewId="0">
      <selection activeCell="F4" sqref="F4"/>
    </sheetView>
  </sheetViews>
  <sheetFormatPr baseColWidth="10" defaultRowHeight="15" x14ac:dyDescent="0.25"/>
  <cols>
    <col min="1" max="1" width="48.7109375" customWidth="1"/>
    <col min="2" max="2" width="13.28515625" customWidth="1"/>
    <col min="3" max="3" width="15.7109375" customWidth="1"/>
    <col min="4" max="4" width="18.5703125" customWidth="1"/>
    <col min="5" max="5" width="16.7109375" customWidth="1"/>
    <col min="6" max="6" width="48.28515625" bestFit="1" customWidth="1"/>
    <col min="7" max="7" width="22.7109375" customWidth="1"/>
    <col min="8" max="8" width="14.7109375" customWidth="1"/>
    <col min="9" max="9" width="25.5703125" bestFit="1" customWidth="1"/>
    <col min="10" max="10" width="25.140625" customWidth="1"/>
    <col min="11" max="11" width="14.7109375" customWidth="1"/>
    <col min="14" max="14" width="12.42578125" customWidth="1"/>
  </cols>
  <sheetData>
    <row r="1" spans="1:12" s="7" customFormat="1" ht="47.25" customHeight="1" thickBot="1" x14ac:dyDescent="0.3">
      <c r="A1" s="1"/>
      <c r="B1" s="2"/>
      <c r="C1" s="3"/>
      <c r="D1" s="1"/>
      <c r="E1" s="1"/>
      <c r="F1" s="1"/>
      <c r="G1" s="1"/>
      <c r="H1" s="4"/>
      <c r="I1" s="5" t="s">
        <v>0</v>
      </c>
      <c r="J1" s="5"/>
      <c r="K1" s="5"/>
      <c r="L1" s="6"/>
    </row>
    <row r="2" spans="1:12" s="7" customFormat="1" ht="15.75" x14ac:dyDescent="0.25">
      <c r="B2" s="8"/>
      <c r="D2" s="9"/>
      <c r="E2" s="10"/>
      <c r="F2" s="10"/>
      <c r="G2" s="10"/>
      <c r="H2" s="10"/>
      <c r="I2" s="11"/>
    </row>
    <row r="3" spans="1:12" s="7" customFormat="1" x14ac:dyDescent="0.25">
      <c r="A3" s="7" t="s">
        <v>1</v>
      </c>
    </row>
    <row r="4" spans="1:12" s="7" customFormat="1" x14ac:dyDescent="0.25">
      <c r="A4" s="7" t="s">
        <v>2</v>
      </c>
    </row>
    <row r="5" spans="1:12" s="7" customFormat="1" x14ac:dyDescent="0.25">
      <c r="A5" s="7" t="s">
        <v>3</v>
      </c>
    </row>
    <row r="6" spans="1:12" s="7" customFormat="1" x14ac:dyDescent="0.25">
      <c r="A6" s="7" t="s">
        <v>4</v>
      </c>
    </row>
    <row r="7" spans="1:12" s="7" customFormat="1" x14ac:dyDescent="0.25"/>
    <row r="9" spans="1:12" x14ac:dyDescent="0.25">
      <c r="A9" s="7" t="s">
        <v>5</v>
      </c>
      <c r="B9" s="7" t="s">
        <v>6</v>
      </c>
      <c r="C9" s="7" t="s">
        <v>7</v>
      </c>
      <c r="D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8</v>
      </c>
    </row>
    <row r="10" spans="1:12" x14ac:dyDescent="0.25">
      <c r="A10" s="7" t="s">
        <v>13</v>
      </c>
      <c r="B10" s="12">
        <v>3.166666666666667</v>
      </c>
      <c r="C10" s="12">
        <v>4.7</v>
      </c>
      <c r="D10" s="12">
        <f>SUM(Tabla29[[#This Row],[Homes]:[Mulleres]])</f>
        <v>7.8666666666666671</v>
      </c>
      <c r="F10" s="7" t="s">
        <v>13</v>
      </c>
      <c r="G10" s="12">
        <v>1.5</v>
      </c>
      <c r="H10" s="12">
        <v>2.4166666666666665</v>
      </c>
      <c r="I10" s="12">
        <v>3.95</v>
      </c>
      <c r="J10" s="12">
        <f>SUM(Tabla30[[#This Row],[Ensinanzas básicas]:[Ensinanzas universitarias]])</f>
        <v>7.8666666666666671</v>
      </c>
    </row>
    <row r="11" spans="1:12" x14ac:dyDescent="0.25">
      <c r="A11" s="7" t="s">
        <v>14</v>
      </c>
      <c r="B11" s="12">
        <v>2.833333333333333</v>
      </c>
      <c r="C11" s="12">
        <v>6.0333333333333332</v>
      </c>
      <c r="D11" s="12">
        <f>SUM(Tabla29[[#This Row],[Homes]:[Mulleres]])</f>
        <v>8.8666666666666671</v>
      </c>
      <c r="F11" s="7" t="s">
        <v>14</v>
      </c>
      <c r="G11" s="12">
        <v>1</v>
      </c>
      <c r="H11" s="12">
        <v>5.416666666666667</v>
      </c>
      <c r="I11" s="12">
        <v>2.4500000000000002</v>
      </c>
      <c r="J11" s="12">
        <f>SUM(Tabla30[[#This Row],[Ensinanzas básicas]:[Ensinanzas universitarias]])</f>
        <v>8.8666666666666671</v>
      </c>
    </row>
    <row r="12" spans="1:12" x14ac:dyDescent="0.25">
      <c r="A12" s="7" t="s">
        <v>15</v>
      </c>
      <c r="B12" s="12">
        <v>2.1666666666666665</v>
      </c>
      <c r="C12" s="12">
        <v>4.5</v>
      </c>
      <c r="D12" s="12">
        <f>SUM(Tabla29[[#This Row],[Homes]:[Mulleres]])</f>
        <v>6.6666666666666661</v>
      </c>
      <c r="F12" s="7" t="s">
        <v>15</v>
      </c>
      <c r="G12" s="12">
        <v>0.66666666666666663</v>
      </c>
      <c r="H12" s="12">
        <v>2.25</v>
      </c>
      <c r="I12" s="12">
        <v>3.75</v>
      </c>
      <c r="J12" s="12">
        <f>SUM(Tabla30[[#This Row],[Ensinanzas básicas]:[Ensinanzas universitarias]])</f>
        <v>6.6666666666666661</v>
      </c>
    </row>
    <row r="13" spans="1:12" x14ac:dyDescent="0.25">
      <c r="A13" s="7" t="s">
        <v>16</v>
      </c>
      <c r="B13" s="12">
        <v>3.1666666666666665</v>
      </c>
      <c r="C13" s="12">
        <v>3.5000000000000004</v>
      </c>
      <c r="D13" s="12">
        <f>SUM(Tabla29[[#This Row],[Homes]:[Mulleres]])</f>
        <v>6.666666666666667</v>
      </c>
      <c r="F13" s="7" t="s">
        <v>16</v>
      </c>
      <c r="G13" s="12">
        <v>0.66666666666666663</v>
      </c>
      <c r="H13" s="12">
        <v>3.25</v>
      </c>
      <c r="I13" s="12">
        <v>2.75</v>
      </c>
      <c r="J13" s="12">
        <f>SUM(Tabla30[[#This Row],[Ensinanzas básicas]:[Ensinanzas universitarias]])</f>
        <v>6.6666666666666661</v>
      </c>
    </row>
    <row r="14" spans="1:12" x14ac:dyDescent="0.25">
      <c r="A14" s="7" t="s">
        <v>17</v>
      </c>
      <c r="B14" s="12">
        <v>2.833333333333333</v>
      </c>
      <c r="C14" s="12">
        <v>6.0333333333333341</v>
      </c>
      <c r="D14" s="12">
        <f>SUM(Tabla29[[#This Row],[Homes]:[Mulleres]])</f>
        <v>8.8666666666666671</v>
      </c>
      <c r="F14" s="7" t="s">
        <v>17</v>
      </c>
      <c r="G14" s="12">
        <v>1</v>
      </c>
      <c r="H14" s="12">
        <v>5.4166666666666661</v>
      </c>
      <c r="I14" s="12">
        <v>2.4500000000000002</v>
      </c>
      <c r="J14" s="12">
        <f>SUM(Tabla30[[#This Row],[Ensinanzas básicas]:[Ensinanzas universitarias]])</f>
        <v>8.8666666666666671</v>
      </c>
    </row>
    <row r="15" spans="1:12" x14ac:dyDescent="0.25">
      <c r="A15" s="7" t="s">
        <v>18</v>
      </c>
      <c r="B15" s="12">
        <v>3.5000000000000004</v>
      </c>
      <c r="C15" s="12">
        <v>4.5333333333333341</v>
      </c>
      <c r="D15" s="12">
        <f>SUM(Tabla29[[#This Row],[Homes]:[Mulleres]])</f>
        <v>8.033333333333335</v>
      </c>
      <c r="F15" s="7" t="s">
        <v>18</v>
      </c>
      <c r="G15" s="12">
        <v>1</v>
      </c>
      <c r="H15" s="12">
        <v>4.0833333333333339</v>
      </c>
      <c r="I15" s="12">
        <v>2.95</v>
      </c>
      <c r="J15" s="12">
        <f>SUM(Tabla30[[#This Row],[Ensinanzas básicas]:[Ensinanzas universitarias]])</f>
        <v>8.033333333333335</v>
      </c>
    </row>
    <row r="16" spans="1:12" x14ac:dyDescent="0.25">
      <c r="A16" s="7" t="s">
        <v>19</v>
      </c>
      <c r="B16" s="12">
        <v>3.166666666666667</v>
      </c>
      <c r="C16" s="12">
        <v>4.7</v>
      </c>
      <c r="D16" s="12">
        <f>SUM(Tabla29[[#This Row],[Homes]:[Mulleres]])</f>
        <v>7.8666666666666671</v>
      </c>
      <c r="F16" s="7" t="s">
        <v>19</v>
      </c>
      <c r="G16" s="12">
        <v>1.5</v>
      </c>
      <c r="H16" s="12">
        <v>3.4166666666666665</v>
      </c>
      <c r="I16" s="12">
        <v>2.95</v>
      </c>
      <c r="J16" s="12">
        <f>SUM(Tabla30[[#This Row],[Ensinanzas básicas]:[Ensinanzas universitarias]])</f>
        <v>7.8666666666666663</v>
      </c>
    </row>
    <row r="17" spans="1:10" x14ac:dyDescent="0.25">
      <c r="A17" s="7" t="s">
        <v>20</v>
      </c>
      <c r="B17" s="12">
        <v>2.1666666666666665</v>
      </c>
      <c r="C17" s="12">
        <v>3</v>
      </c>
      <c r="D17" s="12">
        <f>SUM(Tabla29[[#This Row],[Homes]:[Mulleres]])</f>
        <v>5.1666666666666661</v>
      </c>
      <c r="F17" s="7" t="s">
        <v>20</v>
      </c>
      <c r="G17" s="12">
        <v>0.66666666666666663</v>
      </c>
      <c r="H17" s="12">
        <v>1.7499999999999998</v>
      </c>
      <c r="I17" s="12">
        <v>2.75</v>
      </c>
      <c r="J17" s="12">
        <f>SUM(Tabla30[[#This Row],[Ensinanzas básicas]:[Ensinanzas universitarias]])</f>
        <v>5.1666666666666661</v>
      </c>
    </row>
    <row r="18" spans="1:10" x14ac:dyDescent="0.25">
      <c r="A18" s="7" t="s">
        <v>21</v>
      </c>
      <c r="B18" s="12">
        <v>9.4285714285714288</v>
      </c>
      <c r="C18" s="12">
        <v>6.1428571428571432</v>
      </c>
      <c r="D18" s="12">
        <f>SUM(Tabla29[[#This Row],[Homes]:[Mulleres]])</f>
        <v>15.571428571428573</v>
      </c>
      <c r="F18" s="7" t="s">
        <v>21</v>
      </c>
      <c r="G18" s="12">
        <v>1.2857142857142856</v>
      </c>
      <c r="H18" s="12">
        <v>9.4285714285714288</v>
      </c>
      <c r="I18" s="12">
        <v>4.8571428571428568</v>
      </c>
      <c r="J18" s="12">
        <f>SUM(Tabla30[[#This Row],[Ensinanzas básicas]:[Ensinanzas universitarias]])</f>
        <v>15.571428571428573</v>
      </c>
    </row>
    <row r="19" spans="1:10" x14ac:dyDescent="0.25">
      <c r="A19" s="7" t="s">
        <v>22</v>
      </c>
      <c r="B19" s="12">
        <v>4.6285714285714281</v>
      </c>
      <c r="C19" s="12">
        <v>5.8428571428571443</v>
      </c>
      <c r="D19" s="12">
        <f>SUM(Tabla29[[#This Row],[Homes]:[Mulleres]])</f>
        <v>10.471428571428572</v>
      </c>
      <c r="F19" s="7" t="s">
        <v>22</v>
      </c>
      <c r="G19" s="12">
        <v>0.7857142857142857</v>
      </c>
      <c r="H19" s="12">
        <v>3.6285714285714286</v>
      </c>
      <c r="I19" s="12">
        <v>6.0571428571428587</v>
      </c>
      <c r="J19" s="12">
        <f>SUM(Tabla30[[#This Row],[Ensinanzas básicas]:[Ensinanzas universitarias]])</f>
        <v>10.471428571428573</v>
      </c>
    </row>
    <row r="20" spans="1:10" x14ac:dyDescent="0.25">
      <c r="A20" s="7" t="s">
        <v>23</v>
      </c>
      <c r="B20" s="12">
        <v>6.1285714285714281</v>
      </c>
      <c r="C20" s="12">
        <v>4.3428571428571425</v>
      </c>
      <c r="D20" s="12">
        <f>SUM(Tabla29[[#This Row],[Homes]:[Mulleres]])</f>
        <v>10.471428571428572</v>
      </c>
      <c r="F20" s="7" t="s">
        <v>23</v>
      </c>
      <c r="G20" s="12">
        <v>1.2857142857142856</v>
      </c>
      <c r="H20" s="12">
        <v>3.1285714285714286</v>
      </c>
      <c r="I20" s="12">
        <v>6.0571428571428578</v>
      </c>
      <c r="J20" s="12">
        <f>SUM(Tabla30[[#This Row],[Ensinanzas básicas]:[Ensinanzas universitarias]])</f>
        <v>10.471428571428572</v>
      </c>
    </row>
    <row r="21" spans="1:10" x14ac:dyDescent="0.25">
      <c r="A21" s="7" t="s">
        <v>24</v>
      </c>
      <c r="B21" s="12">
        <v>7.2952380952380951</v>
      </c>
      <c r="C21" s="12">
        <v>2.8428571428571425</v>
      </c>
      <c r="D21" s="12">
        <f>SUM(Tabla29[[#This Row],[Homes]:[Mulleres]])</f>
        <v>10.138095238095238</v>
      </c>
      <c r="F21" s="7" t="s">
        <v>24</v>
      </c>
      <c r="G21" s="12">
        <v>1.2857142857142856</v>
      </c>
      <c r="H21" s="12">
        <v>2.1285714285714281</v>
      </c>
      <c r="I21" s="12">
        <v>6.7238095238095248</v>
      </c>
      <c r="J21" s="12">
        <f>SUM(Tabla30[[#This Row],[Ensinanzas básicas]:[Ensinanzas universitarias]])</f>
        <v>10.138095238095239</v>
      </c>
    </row>
    <row r="22" spans="1:10" x14ac:dyDescent="0.25">
      <c r="A22" s="7" t="s">
        <v>25</v>
      </c>
      <c r="B22" s="12">
        <v>2.7952380952380951</v>
      </c>
      <c r="C22" s="12">
        <v>4.8428571428571425</v>
      </c>
      <c r="D22" s="12">
        <f>SUM(Tabla29[[#This Row],[Homes]:[Mulleres]])</f>
        <v>7.6380952380952376</v>
      </c>
      <c r="F22" s="7" t="s">
        <v>25</v>
      </c>
      <c r="G22" s="12">
        <v>0.7857142857142857</v>
      </c>
      <c r="H22" s="12">
        <v>2.1285714285714286</v>
      </c>
      <c r="I22" s="12">
        <v>4.7238095238095239</v>
      </c>
      <c r="J22" s="12">
        <f>SUM(Tabla30[[#This Row],[Ensinanzas básicas]:[Ensinanzas universitarias]])</f>
        <v>7.6380952380952376</v>
      </c>
    </row>
    <row r="23" spans="1:10" x14ac:dyDescent="0.25">
      <c r="A23" s="7" t="s">
        <v>26</v>
      </c>
      <c r="B23" s="12">
        <v>2.4285714285714284</v>
      </c>
      <c r="C23" s="12">
        <v>2.1428571428571428</v>
      </c>
      <c r="D23" s="12">
        <f>SUM(Tabla29[[#This Row],[Homes]:[Mulleres]])</f>
        <v>4.5714285714285712</v>
      </c>
      <c r="F23" s="7" t="s">
        <v>26</v>
      </c>
      <c r="G23" s="12">
        <v>0.2857142857142857</v>
      </c>
      <c r="H23" s="12">
        <v>2.4285714285714284</v>
      </c>
      <c r="I23" s="12">
        <v>1.857142857142857</v>
      </c>
      <c r="J23" s="12">
        <f>SUM(Tabla30[[#This Row],[Ensinanzas básicas]:[Ensinanzas universitarias]])</f>
        <v>4.5714285714285712</v>
      </c>
    </row>
    <row r="24" spans="1:10" x14ac:dyDescent="0.25">
      <c r="A24" s="7" t="s">
        <v>27</v>
      </c>
      <c r="B24" s="12">
        <v>1.2952380952380951</v>
      </c>
      <c r="C24" s="12">
        <v>2.8428571428571425</v>
      </c>
      <c r="D24" s="12">
        <f>SUM(Tabla29[[#This Row],[Homes]:[Mulleres]])</f>
        <v>4.1380952380952376</v>
      </c>
      <c r="F24" s="7" t="s">
        <v>27</v>
      </c>
      <c r="G24" s="12">
        <v>0.2857142857142857</v>
      </c>
      <c r="H24" s="12">
        <v>1.1285714285714283</v>
      </c>
      <c r="I24" s="12">
        <v>2.7238095238095235</v>
      </c>
      <c r="J24" s="12">
        <f>SUM(Tabla30[[#This Row],[Ensinanzas básicas]:[Ensinanzas universitarias]])</f>
        <v>4.1380952380952376</v>
      </c>
    </row>
    <row r="25" spans="1:10" x14ac:dyDescent="0.25">
      <c r="A25" s="7" t="s">
        <v>28</v>
      </c>
      <c r="B25" s="12">
        <v>6.1666666666666661</v>
      </c>
      <c r="C25" s="12">
        <v>6.25</v>
      </c>
      <c r="D25" s="12">
        <f>SUM(Tabla29[[#This Row],[Homes]:[Mulleres]])</f>
        <v>12.416666666666666</v>
      </c>
      <c r="F25" s="7" t="s">
        <v>28</v>
      </c>
      <c r="G25" s="12">
        <v>2.25</v>
      </c>
      <c r="H25" s="12">
        <v>6.4166666666666661</v>
      </c>
      <c r="I25" s="12">
        <v>3.75</v>
      </c>
      <c r="J25" s="12">
        <f>SUM(Tabla30[[#This Row],[Ensinanzas básicas]:[Ensinanzas universitarias]])</f>
        <v>12.416666666666666</v>
      </c>
    </row>
    <row r="26" spans="1:10" x14ac:dyDescent="0.25">
      <c r="A26" s="7" t="s">
        <v>29</v>
      </c>
      <c r="B26" s="12">
        <v>5.6666666666666661</v>
      </c>
      <c r="C26" s="12">
        <v>11.166666666666668</v>
      </c>
      <c r="D26" s="12">
        <f>SUM(Tabla29[[#This Row],[Homes]:[Mulleres]])</f>
        <v>16.833333333333336</v>
      </c>
      <c r="F26" s="7" t="s">
        <v>29</v>
      </c>
      <c r="G26" s="12">
        <v>1.6666666666666665</v>
      </c>
      <c r="H26" s="12">
        <v>4</v>
      </c>
      <c r="I26" s="12">
        <v>11.166666666666666</v>
      </c>
      <c r="J26" s="12">
        <f>SUM(Tabla30[[#This Row],[Ensinanzas básicas]:[Ensinanzas universitarias]])</f>
        <v>16.833333333333332</v>
      </c>
    </row>
    <row r="27" spans="1:10" x14ac:dyDescent="0.25">
      <c r="A27" s="7" t="s">
        <v>30</v>
      </c>
      <c r="B27" s="12">
        <v>4.1666666666666661</v>
      </c>
      <c r="C27" s="12">
        <v>9.7500000000000018</v>
      </c>
      <c r="D27" s="12">
        <f>SUM(Tabla29[[#This Row],[Homes]:[Mulleres]])</f>
        <v>13.916666666666668</v>
      </c>
      <c r="F27" s="7" t="s">
        <v>30</v>
      </c>
      <c r="G27" s="12">
        <v>0.75</v>
      </c>
      <c r="H27" s="12">
        <v>6.4166666666666661</v>
      </c>
      <c r="I27" s="12">
        <v>6.75</v>
      </c>
      <c r="J27" s="12">
        <f>SUM(Tabla30[[#This Row],[Ensinanzas básicas]:[Ensinanzas universitarias]])</f>
        <v>13.916666666666666</v>
      </c>
    </row>
    <row r="28" spans="1:10" x14ac:dyDescent="0.25">
      <c r="A28" s="7" t="s">
        <v>31</v>
      </c>
      <c r="B28" s="12">
        <v>4.833333333333333</v>
      </c>
      <c r="C28" s="12">
        <v>7.333333333333333</v>
      </c>
      <c r="D28" s="12">
        <f>SUM(Tabla29[[#This Row],[Homes]:[Mulleres]])</f>
        <v>12.166666666666666</v>
      </c>
      <c r="F28" s="7" t="s">
        <v>31</v>
      </c>
      <c r="G28" s="12">
        <v>1</v>
      </c>
      <c r="H28" s="12">
        <v>4.5</v>
      </c>
      <c r="I28" s="12">
        <v>6.666666666666667</v>
      </c>
      <c r="J28" s="12">
        <f>SUM(Tabla30[[#This Row],[Ensinanzas básicas]:[Ensinanzas universitarias]])</f>
        <v>12.166666666666668</v>
      </c>
    </row>
    <row r="29" spans="1:10" x14ac:dyDescent="0.25">
      <c r="A29" s="7" t="s">
        <v>32</v>
      </c>
      <c r="B29" s="12">
        <v>1.5</v>
      </c>
      <c r="C29" s="12">
        <v>9.25</v>
      </c>
      <c r="D29" s="12">
        <f>SUM(Tabla29[[#This Row],[Homes]:[Mulleres]])</f>
        <v>10.75</v>
      </c>
      <c r="F29" s="7" t="s">
        <v>32</v>
      </c>
      <c r="G29" s="12">
        <v>1.25</v>
      </c>
      <c r="H29" s="12">
        <v>4.75</v>
      </c>
      <c r="I29" s="12">
        <v>4.75</v>
      </c>
      <c r="J29" s="12">
        <f>SUM(Tabla30[[#This Row],[Ensinanzas básicas]:[Ensinanzas universitarias]])</f>
        <v>10.75</v>
      </c>
    </row>
    <row r="30" spans="1:10" x14ac:dyDescent="0.25">
      <c r="A30" s="7" t="s">
        <v>33</v>
      </c>
      <c r="B30" s="12">
        <v>5.1666666666666661</v>
      </c>
      <c r="C30" s="12">
        <v>8.7500000000000018</v>
      </c>
      <c r="D30" s="12">
        <f>SUM(Tabla29[[#This Row],[Homes]:[Mulleres]])</f>
        <v>13.916666666666668</v>
      </c>
      <c r="F30" s="7" t="s">
        <v>33</v>
      </c>
      <c r="G30" s="12">
        <v>0.75</v>
      </c>
      <c r="H30" s="12">
        <v>6.4166666666666661</v>
      </c>
      <c r="I30" s="12">
        <v>6.7499999999999991</v>
      </c>
      <c r="J30" s="12">
        <f>SUM(Tabla30[[#This Row],[Ensinanzas básicas]:[Ensinanzas universitarias]])</f>
        <v>13.916666666666664</v>
      </c>
    </row>
    <row r="31" spans="1:10" x14ac:dyDescent="0.25">
      <c r="A31" s="7" t="s">
        <v>34</v>
      </c>
      <c r="B31" s="12">
        <v>3.8333333333333335</v>
      </c>
      <c r="C31" s="12">
        <v>6.333333333333333</v>
      </c>
      <c r="D31" s="12">
        <f>SUM(Tabla29[[#This Row],[Homes]:[Mulleres]])</f>
        <v>10.166666666666666</v>
      </c>
      <c r="F31" s="7" t="s">
        <v>34</v>
      </c>
      <c r="G31" s="12">
        <v>1</v>
      </c>
      <c r="H31" s="12">
        <v>3.5</v>
      </c>
      <c r="I31" s="12">
        <v>5.6666666666666661</v>
      </c>
      <c r="J31" s="12">
        <f>SUM(Tabla30[[#This Row],[Ensinanzas básicas]:[Ensinanzas universitarias]])</f>
        <v>10.166666666666666</v>
      </c>
    </row>
    <row r="32" spans="1:10" x14ac:dyDescent="0.25">
      <c r="A32" s="7" t="s">
        <v>35</v>
      </c>
      <c r="B32" s="12">
        <v>3.6666666666666674</v>
      </c>
      <c r="C32" s="12">
        <v>10.166666666666666</v>
      </c>
      <c r="D32" s="12">
        <f>SUM(Tabla29[[#This Row],[Homes]:[Mulleres]])</f>
        <v>13.833333333333334</v>
      </c>
      <c r="F32" s="7" t="s">
        <v>35</v>
      </c>
      <c r="G32" s="12">
        <v>1.6666666666666665</v>
      </c>
      <c r="H32" s="12">
        <v>5.9999999999999991</v>
      </c>
      <c r="I32" s="12">
        <v>6.1666666666666652</v>
      </c>
      <c r="J32" s="12">
        <f>SUM(Tabla30[[#This Row],[Ensinanzas básicas]:[Ensinanzas universitarias]])</f>
        <v>13.833333333333332</v>
      </c>
    </row>
    <row r="33" spans="1:14" x14ac:dyDescent="0.25">
      <c r="A33" s="7" t="s">
        <v>36</v>
      </c>
      <c r="B33" s="12">
        <v>4.6666666666666661</v>
      </c>
      <c r="C33" s="12">
        <v>12.666666666666671</v>
      </c>
      <c r="D33" s="12">
        <f>SUM(Tabla29[[#This Row],[Homes]:[Mulleres]])</f>
        <v>17.333333333333336</v>
      </c>
      <c r="F33" s="7" t="s">
        <v>36</v>
      </c>
      <c r="G33" s="12">
        <v>1.6666666666666665</v>
      </c>
      <c r="H33" s="12">
        <v>4</v>
      </c>
      <c r="I33" s="12">
        <v>11.666666666666671</v>
      </c>
      <c r="J33" s="12">
        <f>SUM(Tabla30[[#This Row],[Ensinanzas básicas]:[Ensinanzas universitarias]])</f>
        <v>17.333333333333336</v>
      </c>
    </row>
    <row r="34" spans="1:14" x14ac:dyDescent="0.25">
      <c r="A34" s="7" t="s">
        <v>37</v>
      </c>
      <c r="B34" s="12">
        <v>19.333333333333332</v>
      </c>
      <c r="C34" s="12">
        <v>30.333333333333332</v>
      </c>
      <c r="D34" s="12">
        <f>SUM(Tabla29[[#This Row],[Homes]:[Mulleres]])</f>
        <v>49.666666666666664</v>
      </c>
      <c r="F34" s="7" t="s">
        <v>37</v>
      </c>
      <c r="G34" s="12">
        <v>5</v>
      </c>
      <c r="H34" s="12">
        <v>22</v>
      </c>
      <c r="I34" s="12">
        <v>22.666666666666664</v>
      </c>
      <c r="J34" s="12">
        <f>SUM(Tabla30[[#This Row],[Ensinanzas básicas]:[Ensinanzas universitarias]])</f>
        <v>49.666666666666664</v>
      </c>
    </row>
    <row r="35" spans="1:14" x14ac:dyDescent="0.25">
      <c r="A35" s="7" t="s">
        <v>8</v>
      </c>
      <c r="B35" s="12">
        <f>SUBTOTAL(109,B10:B34)</f>
        <v>116.00000000000001</v>
      </c>
      <c r="C35" s="12">
        <f>SUBTOTAL(109,C10:C34)</f>
        <v>178.00000000000003</v>
      </c>
      <c r="D35" s="12">
        <f>SUM(Tabla29[[#This Row],[Homes]:[Mulleres]])</f>
        <v>294.00000000000006</v>
      </c>
      <c r="F35" s="7" t="s">
        <v>8</v>
      </c>
      <c r="G35" s="12">
        <f>SUBTOTAL(109,G10:G34)</f>
        <v>31.000000000000004</v>
      </c>
      <c r="H35" s="12">
        <f>SUBTOTAL(109,H10:H34)</f>
        <v>120</v>
      </c>
      <c r="I35" s="12">
        <f>SUBTOTAL(109,I10:I34)</f>
        <v>143</v>
      </c>
      <c r="J35" s="12">
        <f>SUM(Tabla30[[#This Row],[Ensinanzas básicas]:[Ensinanzas universitarias]])</f>
        <v>294</v>
      </c>
    </row>
    <row r="39" spans="1:14" ht="15.75" x14ac:dyDescent="0.25">
      <c r="B39" s="13" t="s">
        <v>38</v>
      </c>
      <c r="C39" s="13"/>
      <c r="D39" s="13"/>
      <c r="E39" s="13" t="s">
        <v>39</v>
      </c>
      <c r="F39" s="13"/>
      <c r="G39" s="13"/>
    </row>
    <row r="40" spans="1:14" x14ac:dyDescent="0.25">
      <c r="A40" s="7" t="s">
        <v>40</v>
      </c>
      <c r="B40" s="7" t="s">
        <v>41</v>
      </c>
      <c r="C40" s="7" t="s">
        <v>42</v>
      </c>
      <c r="D40" s="7" t="s">
        <v>43</v>
      </c>
      <c r="E40" s="7" t="s">
        <v>44</v>
      </c>
      <c r="F40" s="7" t="s">
        <v>45</v>
      </c>
      <c r="G40" s="7" t="s">
        <v>46</v>
      </c>
      <c r="H40" s="7" t="s">
        <v>47</v>
      </c>
      <c r="J40" s="7" t="s">
        <v>48</v>
      </c>
      <c r="K40" s="7" t="s">
        <v>49</v>
      </c>
      <c r="L40" s="7" t="s">
        <v>50</v>
      </c>
      <c r="M40" s="7" t="s">
        <v>51</v>
      </c>
      <c r="N40" s="7" t="s">
        <v>47</v>
      </c>
    </row>
    <row r="41" spans="1:14" x14ac:dyDescent="0.25">
      <c r="A41" s="7" t="s">
        <v>13</v>
      </c>
      <c r="B41" s="12">
        <v>0.79166666666666663</v>
      </c>
      <c r="C41" s="12">
        <v>6.4083333333333332</v>
      </c>
      <c r="D41" s="12">
        <f>SUM(Tabla31[[#This Row],[Contratado]:[Fixo]])</f>
        <v>7.2</v>
      </c>
      <c r="E41" s="12">
        <v>0.66666666666666663</v>
      </c>
      <c r="F41" s="12"/>
      <c r="G41" s="12">
        <f>SUM(Tabla31[[#This Row],[Contratado ]:[Fixo ]])</f>
        <v>0.66666666666666663</v>
      </c>
      <c r="H41" s="12">
        <f>Tabla31[[#This Row],[Total Laboral]]+Tabla31[[#This Row],[Total Funcionario]]</f>
        <v>7.8666666666666671</v>
      </c>
      <c r="J41" s="7" t="s">
        <v>13</v>
      </c>
      <c r="K41" s="12">
        <v>1.1666666666666665</v>
      </c>
      <c r="L41" s="12">
        <v>5.1166666666666671</v>
      </c>
      <c r="M41" s="12">
        <v>1.5833333333333333</v>
      </c>
      <c r="N41" s="12">
        <f>SUM(Tabla32[[#This Row],[A2 ou 2]:[C2 ou 4]])</f>
        <v>7.8666666666666663</v>
      </c>
    </row>
    <row r="42" spans="1:14" x14ac:dyDescent="0.25">
      <c r="A42" s="7" t="s">
        <v>14</v>
      </c>
      <c r="B42" s="12">
        <v>0.625</v>
      </c>
      <c r="C42" s="12">
        <v>6.7416666666666671</v>
      </c>
      <c r="D42" s="12">
        <f>SUM(Tabla31[[#This Row],[Contratado]:[Fixo]])</f>
        <v>7.3666666666666671</v>
      </c>
      <c r="E42" s="12">
        <v>0.5</v>
      </c>
      <c r="F42" s="12">
        <v>1</v>
      </c>
      <c r="G42" s="12">
        <f>SUM(Tabla31[[#This Row],[Contratado ]:[Fixo ]])</f>
        <v>1.5</v>
      </c>
      <c r="H42" s="12">
        <f>Tabla31[[#This Row],[Total Laboral]]+Tabla31[[#This Row],[Total Funcionario]]</f>
        <v>8.8666666666666671</v>
      </c>
      <c r="J42" s="7" t="s">
        <v>14</v>
      </c>
      <c r="K42" s="12">
        <v>0.5</v>
      </c>
      <c r="L42" s="12">
        <v>6.1166666666666671</v>
      </c>
      <c r="M42" s="12">
        <v>2.25</v>
      </c>
      <c r="N42" s="12">
        <f>SUM(Tabla32[[#This Row],[A2 ou 2]:[C2 ou 4]])</f>
        <v>8.8666666666666671</v>
      </c>
    </row>
    <row r="43" spans="1:14" x14ac:dyDescent="0.25">
      <c r="A43" s="7" t="s">
        <v>15</v>
      </c>
      <c r="B43" s="12">
        <v>0.125</v>
      </c>
      <c r="C43" s="12">
        <v>5.875</v>
      </c>
      <c r="D43" s="12">
        <f>SUM(Tabla31[[#This Row],[Contratado]:[Fixo]])</f>
        <v>6</v>
      </c>
      <c r="E43" s="12">
        <v>0.66666666666666663</v>
      </c>
      <c r="F43" s="12"/>
      <c r="G43" s="12">
        <f>SUM(Tabla31[[#This Row],[Contratado ]:[Fixo ]])</f>
        <v>0.66666666666666663</v>
      </c>
      <c r="H43" s="12">
        <f>Tabla31[[#This Row],[Total Laboral]]+Tabla31[[#This Row],[Total Funcionario]]</f>
        <v>6.666666666666667</v>
      </c>
      <c r="J43" s="7" t="s">
        <v>15</v>
      </c>
      <c r="K43" s="12">
        <v>1.1666666666666665</v>
      </c>
      <c r="L43" s="12">
        <v>3.0833333333333335</v>
      </c>
      <c r="M43" s="12">
        <v>2.4166666666666665</v>
      </c>
      <c r="N43" s="12">
        <f>SUM(Tabla32[[#This Row],[A2 ou 2]:[C2 ou 4]])</f>
        <v>6.6666666666666661</v>
      </c>
    </row>
    <row r="44" spans="1:14" x14ac:dyDescent="0.25">
      <c r="A44" s="7" t="s">
        <v>16</v>
      </c>
      <c r="B44" s="12">
        <v>0.125</v>
      </c>
      <c r="C44" s="12">
        <v>5.8749999999999991</v>
      </c>
      <c r="D44" s="12">
        <f>SUM(Tabla31[[#This Row],[Contratado]:[Fixo]])</f>
        <v>5.9999999999999991</v>
      </c>
      <c r="E44" s="12">
        <v>0.66666666666666663</v>
      </c>
      <c r="F44" s="12"/>
      <c r="G44" s="12">
        <f>SUM(Tabla31[[#This Row],[Contratado ]:[Fixo ]])</f>
        <v>0.66666666666666663</v>
      </c>
      <c r="H44" s="12">
        <f>Tabla31[[#This Row],[Total Laboral]]+Tabla31[[#This Row],[Total Funcionario]]</f>
        <v>6.6666666666666661</v>
      </c>
      <c r="J44" s="7" t="s">
        <v>16</v>
      </c>
      <c r="K44" s="12">
        <v>1.1666666666666665</v>
      </c>
      <c r="L44" s="12">
        <v>3.0833333333333335</v>
      </c>
      <c r="M44" s="12">
        <v>2.4166666666666665</v>
      </c>
      <c r="N44" s="12">
        <f>SUM(Tabla32[[#This Row],[A2 ou 2]:[C2 ou 4]])</f>
        <v>6.6666666666666661</v>
      </c>
    </row>
    <row r="45" spans="1:14" x14ac:dyDescent="0.25">
      <c r="A45" s="7" t="s">
        <v>17</v>
      </c>
      <c r="B45" s="12">
        <v>0.625</v>
      </c>
      <c r="C45" s="12">
        <v>6.7416666666666663</v>
      </c>
      <c r="D45" s="12">
        <f>SUM(Tabla31[[#This Row],[Contratado]:[Fixo]])</f>
        <v>7.3666666666666663</v>
      </c>
      <c r="E45" s="12">
        <v>0.5</v>
      </c>
      <c r="F45" s="12">
        <v>1</v>
      </c>
      <c r="G45" s="12">
        <f>SUM(Tabla31[[#This Row],[Contratado ]:[Fixo ]])</f>
        <v>1.5</v>
      </c>
      <c r="H45" s="12">
        <f>Tabla31[[#This Row],[Total Laboral]]+Tabla31[[#This Row],[Total Funcionario]]</f>
        <v>8.8666666666666671</v>
      </c>
      <c r="J45" s="7" t="s">
        <v>17</v>
      </c>
      <c r="K45" s="12">
        <v>0.5</v>
      </c>
      <c r="L45" s="12">
        <v>6.1166666666666663</v>
      </c>
      <c r="M45" s="12">
        <v>2.25</v>
      </c>
      <c r="N45" s="12">
        <f>SUM(Tabla32[[#This Row],[A2 ou 2]:[C2 ou 4]])</f>
        <v>8.8666666666666671</v>
      </c>
    </row>
    <row r="46" spans="1:14" x14ac:dyDescent="0.25">
      <c r="A46" s="7" t="s">
        <v>18</v>
      </c>
      <c r="B46" s="12">
        <v>0.79166666666666663</v>
      </c>
      <c r="C46" s="12">
        <v>6.5750000000000002</v>
      </c>
      <c r="D46" s="12">
        <f>SUM(Tabla31[[#This Row],[Contratado]:[Fixo]])</f>
        <v>7.3666666666666671</v>
      </c>
      <c r="E46" s="12">
        <v>0.66666666666666663</v>
      </c>
      <c r="F46" s="12"/>
      <c r="G46" s="12">
        <f>SUM(Tabla31[[#This Row],[Contratado ]:[Fixo ]])</f>
        <v>0.66666666666666663</v>
      </c>
      <c r="H46" s="12">
        <f>Tabla31[[#This Row],[Total Laboral]]+Tabla31[[#This Row],[Total Funcionario]]</f>
        <v>8.0333333333333332</v>
      </c>
      <c r="J46" s="7" t="s">
        <v>18</v>
      </c>
      <c r="K46" s="12">
        <v>1.1666666666666665</v>
      </c>
      <c r="L46" s="12">
        <v>5.2833333333333341</v>
      </c>
      <c r="M46" s="12">
        <v>1.5833333333333333</v>
      </c>
      <c r="N46" s="12">
        <f>SUM(Tabla32[[#This Row],[A2 ou 2]:[C2 ou 4]])</f>
        <v>8.033333333333335</v>
      </c>
    </row>
    <row r="47" spans="1:14" x14ac:dyDescent="0.25">
      <c r="A47" s="7" t="s">
        <v>19</v>
      </c>
      <c r="B47" s="12">
        <v>0.79166666666666663</v>
      </c>
      <c r="C47" s="12">
        <v>6.4083333333333332</v>
      </c>
      <c r="D47" s="12">
        <f>SUM(Tabla31[[#This Row],[Contratado]:[Fixo]])</f>
        <v>7.2</v>
      </c>
      <c r="E47" s="12">
        <v>0.66666666666666663</v>
      </c>
      <c r="F47" s="12"/>
      <c r="G47" s="12">
        <f>SUM(Tabla31[[#This Row],[Contratado ]:[Fixo ]])</f>
        <v>0.66666666666666663</v>
      </c>
      <c r="H47" s="12">
        <f>Tabla31[[#This Row],[Total Laboral]]+Tabla31[[#This Row],[Total Funcionario]]</f>
        <v>7.8666666666666671</v>
      </c>
      <c r="J47" s="7" t="s">
        <v>19</v>
      </c>
      <c r="K47" s="12">
        <v>1.1666666666666665</v>
      </c>
      <c r="L47" s="12">
        <v>5.1166666666666671</v>
      </c>
      <c r="M47" s="12">
        <v>1.5833333333333333</v>
      </c>
      <c r="N47" s="12">
        <f>SUM(Tabla32[[#This Row],[A2 ou 2]:[C2 ou 4]])</f>
        <v>7.8666666666666663</v>
      </c>
    </row>
    <row r="48" spans="1:14" x14ac:dyDescent="0.25">
      <c r="A48" s="7" t="s">
        <v>20</v>
      </c>
      <c r="B48" s="12">
        <v>0.125</v>
      </c>
      <c r="C48" s="12">
        <v>4.375</v>
      </c>
      <c r="D48" s="12">
        <f>SUM(Tabla31[[#This Row],[Contratado]:[Fixo]])</f>
        <v>4.5</v>
      </c>
      <c r="E48" s="12">
        <v>0.66666666666666663</v>
      </c>
      <c r="F48" s="12"/>
      <c r="G48" s="12">
        <f>SUM(Tabla31[[#This Row],[Contratado ]:[Fixo ]])</f>
        <v>0.66666666666666663</v>
      </c>
      <c r="H48" s="12">
        <f>Tabla31[[#This Row],[Total Laboral]]+Tabla31[[#This Row],[Total Funcionario]]</f>
        <v>5.166666666666667</v>
      </c>
      <c r="J48" s="7" t="s">
        <v>20</v>
      </c>
      <c r="K48" s="12">
        <v>1.1666666666666665</v>
      </c>
      <c r="L48" s="12">
        <v>2.083333333333333</v>
      </c>
      <c r="M48" s="12">
        <v>1.9166666666666665</v>
      </c>
      <c r="N48" s="12">
        <f>SUM(Tabla32[[#This Row],[A2 ou 2]:[C2 ou 4]])</f>
        <v>5.1666666666666661</v>
      </c>
    </row>
    <row r="49" spans="1:14" x14ac:dyDescent="0.25">
      <c r="A49" s="7" t="s">
        <v>21</v>
      </c>
      <c r="B49" s="12">
        <v>2</v>
      </c>
      <c r="C49" s="12">
        <v>13.571428571428571</v>
      </c>
      <c r="D49" s="12">
        <f>SUM(Tabla31[[#This Row],[Contratado]:[Fixo]])</f>
        <v>15.571428571428571</v>
      </c>
      <c r="E49" s="12"/>
      <c r="F49" s="12"/>
      <c r="G49" s="12"/>
      <c r="H49" s="12">
        <f>Tabla31[[#This Row],[Total Laboral]]+Tabla31[[#This Row],[Total Funcionario]]</f>
        <v>15.571428571428571</v>
      </c>
      <c r="J49" s="7" t="s">
        <v>21</v>
      </c>
      <c r="K49" s="12">
        <v>1.1428571428571428</v>
      </c>
      <c r="L49" s="12">
        <v>9.4285714285714288</v>
      </c>
      <c r="M49" s="12">
        <v>5.0000000000000009</v>
      </c>
      <c r="N49" s="12">
        <f>SUM(Tabla32[[#This Row],[A2 ou 2]:[C2 ou 4]])</f>
        <v>15.571428571428573</v>
      </c>
    </row>
    <row r="50" spans="1:14" x14ac:dyDescent="0.25">
      <c r="A50" s="7" t="s">
        <v>22</v>
      </c>
      <c r="B50" s="12">
        <v>2</v>
      </c>
      <c r="C50" s="12">
        <v>8.4714285714285733</v>
      </c>
      <c r="D50" s="12">
        <f>SUM(Tabla31[[#This Row],[Contratado]:[Fixo]])</f>
        <v>10.471428571428573</v>
      </c>
      <c r="E50" s="12"/>
      <c r="F50" s="12"/>
      <c r="G50" s="12"/>
      <c r="H50" s="12">
        <f>Tabla31[[#This Row],[Total Laboral]]+Tabla31[[#This Row],[Total Funcionario]]</f>
        <v>10.471428571428573</v>
      </c>
      <c r="J50" s="7" t="s">
        <v>22</v>
      </c>
      <c r="K50" s="12">
        <v>0.34285714285714286</v>
      </c>
      <c r="L50" s="12">
        <v>4.128571428571429</v>
      </c>
      <c r="M50" s="12">
        <v>6</v>
      </c>
      <c r="N50" s="12">
        <f>SUM(Tabla32[[#This Row],[A2 ou 2]:[C2 ou 4]])</f>
        <v>10.471428571428572</v>
      </c>
    </row>
    <row r="51" spans="1:14" x14ac:dyDescent="0.25">
      <c r="A51" s="7" t="s">
        <v>23</v>
      </c>
      <c r="B51" s="12">
        <v>0.5</v>
      </c>
      <c r="C51" s="12">
        <v>9.9714285714285715</v>
      </c>
      <c r="D51" s="12">
        <f>SUM(Tabla31[[#This Row],[Contratado]:[Fixo]])</f>
        <v>10.471428571428572</v>
      </c>
      <c r="E51" s="12"/>
      <c r="F51" s="12"/>
      <c r="G51" s="12"/>
      <c r="H51" s="12">
        <f>Tabla31[[#This Row],[Total Laboral]]+Tabla31[[#This Row],[Total Funcionario]]</f>
        <v>10.471428571428572</v>
      </c>
      <c r="J51" s="7" t="s">
        <v>23</v>
      </c>
      <c r="K51" s="12">
        <v>2.342857142857143</v>
      </c>
      <c r="L51" s="12">
        <v>4.628571428571429</v>
      </c>
      <c r="M51" s="12">
        <v>3.4999999999999996</v>
      </c>
      <c r="N51" s="12">
        <f>SUM(Tabla32[[#This Row],[A2 ou 2]:[C2 ou 4]])</f>
        <v>10.471428571428572</v>
      </c>
    </row>
    <row r="52" spans="1:14" x14ac:dyDescent="0.25">
      <c r="A52" s="7" t="s">
        <v>24</v>
      </c>
      <c r="B52" s="12">
        <v>1</v>
      </c>
      <c r="C52" s="12">
        <v>9.1380952380952376</v>
      </c>
      <c r="D52" s="12">
        <f>SUM(Tabla31[[#This Row],[Contratado]:[Fixo]])</f>
        <v>10.138095238095238</v>
      </c>
      <c r="E52" s="12"/>
      <c r="F52" s="12"/>
      <c r="G52" s="12"/>
      <c r="H52" s="12">
        <f>Tabla31[[#This Row],[Total Laboral]]+Tabla31[[#This Row],[Total Funcionario]]</f>
        <v>10.138095238095238</v>
      </c>
      <c r="J52" s="7" t="s">
        <v>24</v>
      </c>
      <c r="K52" s="12">
        <v>1.6761904761904762</v>
      </c>
      <c r="L52" s="12">
        <v>4.4619047619047629</v>
      </c>
      <c r="M52" s="12">
        <v>3.9999999999999996</v>
      </c>
      <c r="N52" s="12">
        <f>SUM(Tabla32[[#This Row],[A2 ou 2]:[C2 ou 4]])</f>
        <v>10.138095238095239</v>
      </c>
    </row>
    <row r="53" spans="1:14" x14ac:dyDescent="0.25">
      <c r="A53" s="7" t="s">
        <v>25</v>
      </c>
      <c r="B53" s="12">
        <v>0.5</v>
      </c>
      <c r="C53" s="12">
        <v>7.1380952380952394</v>
      </c>
      <c r="D53" s="12">
        <f>SUM(Tabla31[[#This Row],[Contratado]:[Fixo]])</f>
        <v>7.6380952380952394</v>
      </c>
      <c r="E53" s="12"/>
      <c r="F53" s="12"/>
      <c r="G53" s="12"/>
      <c r="H53" s="12">
        <f>Tabla31[[#This Row],[Total Laboral]]+Tabla31[[#This Row],[Total Funcionario]]</f>
        <v>7.6380952380952394</v>
      </c>
      <c r="J53" s="7" t="s">
        <v>25</v>
      </c>
      <c r="K53" s="12">
        <v>0.67619047619047623</v>
      </c>
      <c r="L53" s="12">
        <v>3.4619047619047616</v>
      </c>
      <c r="M53" s="12">
        <v>3.4999999999999996</v>
      </c>
      <c r="N53" s="12">
        <f>SUM(Tabla32[[#This Row],[A2 ou 2]:[C2 ou 4]])</f>
        <v>7.6380952380952376</v>
      </c>
    </row>
    <row r="54" spans="1:14" x14ac:dyDescent="0.25">
      <c r="A54" s="7" t="s">
        <v>26</v>
      </c>
      <c r="B54" s="12">
        <v>2</v>
      </c>
      <c r="C54" s="12">
        <v>2.5714285714285707</v>
      </c>
      <c r="D54" s="12">
        <f>SUM(Tabla31[[#This Row],[Contratado]:[Fixo]])</f>
        <v>4.5714285714285712</v>
      </c>
      <c r="E54" s="12"/>
      <c r="F54" s="12"/>
      <c r="G54" s="12"/>
      <c r="H54" s="12">
        <f>Tabla31[[#This Row],[Total Laboral]]+Tabla31[[#This Row],[Total Funcionario]]</f>
        <v>4.5714285714285712</v>
      </c>
      <c r="J54" s="7" t="s">
        <v>26</v>
      </c>
      <c r="K54" s="12">
        <v>0.14285714285714285</v>
      </c>
      <c r="L54" s="12">
        <v>1.4285714285714286</v>
      </c>
      <c r="M54" s="12">
        <v>2.9999999999999996</v>
      </c>
      <c r="N54" s="12">
        <f>SUM(Tabla32[[#This Row],[A2 ou 2]:[C2 ou 4]])</f>
        <v>4.5714285714285712</v>
      </c>
    </row>
    <row r="55" spans="1:14" x14ac:dyDescent="0.25">
      <c r="A55" s="7" t="s">
        <v>27</v>
      </c>
      <c r="B55" s="12"/>
      <c r="C55" s="12">
        <v>4.1380952380952385</v>
      </c>
      <c r="D55" s="12">
        <f>SUM(Tabla31[[#This Row],[Contratado]:[Fixo]])</f>
        <v>4.1380952380952385</v>
      </c>
      <c r="E55" s="12"/>
      <c r="F55" s="12"/>
      <c r="G55" s="12"/>
      <c r="H55" s="12">
        <f>Tabla31[[#This Row],[Total Laboral]]+Tabla31[[#This Row],[Total Funcionario]]</f>
        <v>4.1380952380952385</v>
      </c>
      <c r="J55" s="7" t="s">
        <v>27</v>
      </c>
      <c r="K55" s="12">
        <v>0.67619047619047623</v>
      </c>
      <c r="L55" s="12">
        <v>2.4619047619047616</v>
      </c>
      <c r="M55" s="12">
        <v>0.99999999999999978</v>
      </c>
      <c r="N55" s="12">
        <f>SUM(Tabla32[[#This Row],[A2 ou 2]:[C2 ou 4]])</f>
        <v>4.1380952380952376</v>
      </c>
    </row>
    <row r="56" spans="1:14" x14ac:dyDescent="0.25">
      <c r="A56" s="7" t="s">
        <v>28</v>
      </c>
      <c r="B56" s="12">
        <v>1.5833333333333333</v>
      </c>
      <c r="C56" s="12">
        <v>10.833333333333334</v>
      </c>
      <c r="D56" s="12">
        <f>SUM(Tabla31[[#This Row],[Contratado]:[Fixo]])</f>
        <v>12.416666666666668</v>
      </c>
      <c r="E56" s="12"/>
      <c r="F56" s="12"/>
      <c r="G56" s="12"/>
      <c r="H56" s="12">
        <f>Tabla31[[#This Row],[Total Laboral]]+Tabla31[[#This Row],[Total Funcionario]]</f>
        <v>12.416666666666668</v>
      </c>
      <c r="J56" s="7" t="s">
        <v>28</v>
      </c>
      <c r="K56" s="12">
        <v>0.25</v>
      </c>
      <c r="L56" s="12">
        <v>6.8333333333333321</v>
      </c>
      <c r="M56" s="12">
        <v>5.333333333333333</v>
      </c>
      <c r="N56" s="12">
        <f>SUM(Tabla32[[#This Row],[A2 ou 2]:[C2 ou 4]])</f>
        <v>12.416666666666664</v>
      </c>
    </row>
    <row r="57" spans="1:14" x14ac:dyDescent="0.25">
      <c r="A57" s="7" t="s">
        <v>29</v>
      </c>
      <c r="B57" s="12">
        <v>1.6666666666666665</v>
      </c>
      <c r="C57" s="12">
        <v>15.166666666666675</v>
      </c>
      <c r="D57" s="12">
        <f>SUM(Tabla31[[#This Row],[Contratado]:[Fixo]])</f>
        <v>16.833333333333343</v>
      </c>
      <c r="E57" s="12"/>
      <c r="F57" s="12"/>
      <c r="G57" s="12"/>
      <c r="H57" s="12">
        <f>Tabla31[[#This Row],[Total Laboral]]+Tabla31[[#This Row],[Total Funcionario]]</f>
        <v>16.833333333333343</v>
      </c>
      <c r="J57" s="7" t="s">
        <v>29</v>
      </c>
      <c r="K57" s="12">
        <v>3.833333333333333</v>
      </c>
      <c r="L57" s="12">
        <v>6.3333333333333313</v>
      </c>
      <c r="M57" s="12">
        <v>6.6666666666666643</v>
      </c>
      <c r="N57" s="12">
        <f>SUM(Tabla32[[#This Row],[A2 ou 2]:[C2 ou 4]])</f>
        <v>16.833333333333329</v>
      </c>
    </row>
    <row r="58" spans="1:14" x14ac:dyDescent="0.25">
      <c r="A58" s="7" t="s">
        <v>30</v>
      </c>
      <c r="B58" s="12">
        <v>2.583333333333333</v>
      </c>
      <c r="C58" s="12">
        <v>11.333333333333334</v>
      </c>
      <c r="D58" s="12">
        <f>SUM(Tabla31[[#This Row],[Contratado]:[Fixo]])</f>
        <v>13.916666666666668</v>
      </c>
      <c r="E58" s="12"/>
      <c r="F58" s="12"/>
      <c r="G58" s="12"/>
      <c r="H58" s="12">
        <f>Tabla31[[#This Row],[Total Laboral]]+Tabla31[[#This Row],[Total Funcionario]]</f>
        <v>13.916666666666668</v>
      </c>
      <c r="J58" s="7" t="s">
        <v>30</v>
      </c>
      <c r="K58" s="12">
        <v>0.25</v>
      </c>
      <c r="L58" s="12">
        <v>7.3333333333333321</v>
      </c>
      <c r="M58" s="12">
        <v>6.333333333333333</v>
      </c>
      <c r="N58" s="12">
        <f>SUM(Tabla32[[#This Row],[A2 ou 2]:[C2 ou 4]])</f>
        <v>13.916666666666664</v>
      </c>
    </row>
    <row r="59" spans="1:14" x14ac:dyDescent="0.25">
      <c r="A59" s="7" t="s">
        <v>31</v>
      </c>
      <c r="B59" s="12">
        <v>1</v>
      </c>
      <c r="C59" s="12">
        <v>11.166666666666668</v>
      </c>
      <c r="D59" s="12">
        <f>SUM(Tabla31[[#This Row],[Contratado]:[Fixo]])</f>
        <v>12.166666666666668</v>
      </c>
      <c r="E59" s="12"/>
      <c r="F59" s="12"/>
      <c r="G59" s="12"/>
      <c r="H59" s="12">
        <f>Tabla31[[#This Row],[Total Laboral]]+Tabla31[[#This Row],[Total Funcionario]]</f>
        <v>12.166666666666668</v>
      </c>
      <c r="J59" s="7" t="s">
        <v>31</v>
      </c>
      <c r="K59" s="12">
        <v>0.66666666666666663</v>
      </c>
      <c r="L59" s="12">
        <v>7.5</v>
      </c>
      <c r="M59" s="12">
        <v>4</v>
      </c>
      <c r="N59" s="12">
        <f>SUM(Tabla32[[#This Row],[A2 ou 2]:[C2 ou 4]])</f>
        <v>12.166666666666666</v>
      </c>
    </row>
    <row r="60" spans="1:14" x14ac:dyDescent="0.25">
      <c r="A60" s="7" t="s">
        <v>32</v>
      </c>
      <c r="B60" s="12">
        <v>1.25</v>
      </c>
      <c r="C60" s="12">
        <v>9.5</v>
      </c>
      <c r="D60" s="12">
        <f>SUM(Tabla31[[#This Row],[Contratado]:[Fixo]])</f>
        <v>10.75</v>
      </c>
      <c r="E60" s="12"/>
      <c r="F60" s="12"/>
      <c r="G60" s="12"/>
      <c r="H60" s="12">
        <f>Tabla31[[#This Row],[Total Laboral]]+Tabla31[[#This Row],[Total Funcionario]]</f>
        <v>10.75</v>
      </c>
      <c r="J60" s="7" t="s">
        <v>32</v>
      </c>
      <c r="K60" s="12">
        <v>0.25</v>
      </c>
      <c r="L60" s="12">
        <v>6.5</v>
      </c>
      <c r="M60" s="12">
        <v>4</v>
      </c>
      <c r="N60" s="12">
        <f>SUM(Tabla32[[#This Row],[A2 ou 2]:[C2 ou 4]])</f>
        <v>10.75</v>
      </c>
    </row>
    <row r="61" spans="1:14" x14ac:dyDescent="0.25">
      <c r="A61" s="7" t="s">
        <v>33</v>
      </c>
      <c r="B61" s="12">
        <v>2.583333333333333</v>
      </c>
      <c r="C61" s="12">
        <v>11.333333333333334</v>
      </c>
      <c r="D61" s="12">
        <f>SUM(Tabla31[[#This Row],[Contratado]:[Fixo]])</f>
        <v>13.916666666666668</v>
      </c>
      <c r="E61" s="12"/>
      <c r="F61" s="12"/>
      <c r="G61" s="12"/>
      <c r="H61" s="12">
        <f>Tabla31[[#This Row],[Total Laboral]]+Tabla31[[#This Row],[Total Funcionario]]</f>
        <v>13.916666666666668</v>
      </c>
      <c r="J61" s="7" t="s">
        <v>33</v>
      </c>
      <c r="K61" s="12">
        <v>0.25</v>
      </c>
      <c r="L61" s="12">
        <v>7.3333333333333321</v>
      </c>
      <c r="M61" s="12">
        <v>6.333333333333333</v>
      </c>
      <c r="N61" s="12">
        <f>SUM(Tabla32[[#This Row],[A2 ou 2]:[C2 ou 4]])</f>
        <v>13.916666666666664</v>
      </c>
    </row>
    <row r="62" spans="1:14" x14ac:dyDescent="0.25">
      <c r="A62" s="7" t="s">
        <v>34</v>
      </c>
      <c r="B62" s="12">
        <v>1</v>
      </c>
      <c r="C62" s="12">
        <v>9.1666666666666661</v>
      </c>
      <c r="D62" s="12">
        <f>SUM(Tabla31[[#This Row],[Contratado]:[Fixo]])</f>
        <v>10.166666666666666</v>
      </c>
      <c r="E62" s="12"/>
      <c r="F62" s="12"/>
      <c r="G62" s="12"/>
      <c r="H62" s="12">
        <f>Tabla31[[#This Row],[Total Laboral]]+Tabla31[[#This Row],[Total Funcionario]]</f>
        <v>10.166666666666666</v>
      </c>
      <c r="J62" s="7" t="s">
        <v>34</v>
      </c>
      <c r="K62" s="12">
        <v>0.66666666666666663</v>
      </c>
      <c r="L62" s="12">
        <v>6.5</v>
      </c>
      <c r="M62" s="12">
        <v>3</v>
      </c>
      <c r="N62" s="12">
        <f>SUM(Tabla32[[#This Row],[A2 ou 2]:[C2 ou 4]])</f>
        <v>10.166666666666668</v>
      </c>
    </row>
    <row r="63" spans="1:14" x14ac:dyDescent="0.25">
      <c r="A63" s="7" t="s">
        <v>35</v>
      </c>
      <c r="B63" s="12">
        <v>1.6666666666666665</v>
      </c>
      <c r="C63" s="12">
        <v>12.16666666666667</v>
      </c>
      <c r="D63" s="12">
        <f>SUM(Tabla31[[#This Row],[Contratado]:[Fixo]])</f>
        <v>13.833333333333336</v>
      </c>
      <c r="E63" s="12"/>
      <c r="F63" s="12"/>
      <c r="G63" s="12"/>
      <c r="H63" s="12">
        <f>Tabla31[[#This Row],[Total Laboral]]+Tabla31[[#This Row],[Total Funcionario]]</f>
        <v>13.833333333333336</v>
      </c>
      <c r="J63" s="7" t="s">
        <v>35</v>
      </c>
      <c r="K63" s="12">
        <v>1.8333333333333333</v>
      </c>
      <c r="L63" s="12">
        <v>5.333333333333333</v>
      </c>
      <c r="M63" s="12">
        <v>6.6666666666666643</v>
      </c>
      <c r="N63" s="12">
        <f>SUM(Tabla32[[#This Row],[A2 ou 2]:[C2 ou 4]])</f>
        <v>13.83333333333333</v>
      </c>
    </row>
    <row r="64" spans="1:14" x14ac:dyDescent="0.25">
      <c r="A64" s="7" t="s">
        <v>36</v>
      </c>
      <c r="B64" s="12">
        <v>1.6666666666666665</v>
      </c>
      <c r="C64" s="12">
        <v>15.666666666666677</v>
      </c>
      <c r="D64" s="12">
        <f>SUM(Tabla31[[#This Row],[Contratado]:[Fixo]])</f>
        <v>17.333333333333343</v>
      </c>
      <c r="E64" s="12"/>
      <c r="F64" s="12"/>
      <c r="G64" s="12"/>
      <c r="H64" s="12">
        <f>Tabla31[[#This Row],[Total Laboral]]+Tabla31[[#This Row],[Total Funcionario]]</f>
        <v>17.333333333333343</v>
      </c>
      <c r="J64" s="7" t="s">
        <v>36</v>
      </c>
      <c r="K64" s="12">
        <v>3.3333333333333335</v>
      </c>
      <c r="L64" s="12">
        <v>7.3333333333333313</v>
      </c>
      <c r="M64" s="12">
        <v>6.6666666666666643</v>
      </c>
      <c r="N64" s="12">
        <f>SUM(Tabla32[[#This Row],[A2 ou 2]:[C2 ou 4]])</f>
        <v>17.333333333333329</v>
      </c>
    </row>
    <row r="65" spans="1:14" x14ac:dyDescent="0.25">
      <c r="A65" s="7" t="s">
        <v>37</v>
      </c>
      <c r="B65" s="12">
        <v>7</v>
      </c>
      <c r="C65" s="12">
        <v>41.666666666666664</v>
      </c>
      <c r="D65" s="12">
        <f>SUM(Tabla31[[#This Row],[Contratado]:[Fixo]])</f>
        <v>48.666666666666664</v>
      </c>
      <c r="E65" s="12"/>
      <c r="F65" s="12">
        <v>1</v>
      </c>
      <c r="G65" s="12">
        <f>SUM(Tabla31[[#This Row],[Contratado ]:[Fixo ]])</f>
        <v>1</v>
      </c>
      <c r="H65" s="12">
        <f>Tabla31[[#This Row],[Total Laboral]]+Tabla31[[#This Row],[Total Funcionario]]</f>
        <v>49.666666666666664</v>
      </c>
      <c r="J65" s="7" t="s">
        <v>37</v>
      </c>
      <c r="K65" s="12">
        <v>2.6666666666666665</v>
      </c>
      <c r="L65" s="12">
        <v>27</v>
      </c>
      <c r="M65" s="12">
        <v>20</v>
      </c>
      <c r="N65" s="12">
        <f>SUM(Tabla32[[#This Row],[A2 ou 2]:[C2 ou 4]])</f>
        <v>49.666666666666671</v>
      </c>
    </row>
    <row r="66" spans="1:14" x14ac:dyDescent="0.25">
      <c r="A66" s="7" t="s">
        <v>8</v>
      </c>
      <c r="B66" s="12">
        <f>SUBTOTAL(109,B41:B65)</f>
        <v>34</v>
      </c>
      <c r="C66" s="12">
        <f>SUBTOTAL(109,C41:C65)</f>
        <v>252</v>
      </c>
      <c r="D66" s="12">
        <f>SUM(Tabla31[[#This Row],[Contratado]:[Fixo]])</f>
        <v>286</v>
      </c>
      <c r="E66" s="12">
        <f>SUM(E41:E65)</f>
        <v>5</v>
      </c>
      <c r="F66" s="12">
        <f>SUBTOTAL(109,F41:F65)</f>
        <v>3</v>
      </c>
      <c r="G66" s="12">
        <f>SUBTOTAL(109,G41:G65)</f>
        <v>8</v>
      </c>
      <c r="H66" s="12">
        <f>Tabla31[[#This Row],[Total Laboral]]+Tabla31[[#This Row],[Total Funcionario]]</f>
        <v>294</v>
      </c>
      <c r="J66" s="7" t="s">
        <v>8</v>
      </c>
      <c r="K66" s="12">
        <f>SUBTOTAL(109,K41:K65)</f>
        <v>28.999999999999996</v>
      </c>
      <c r="L66" s="12">
        <f>SUBTOTAL(109,L41:L65)</f>
        <v>153.99999999999997</v>
      </c>
      <c r="M66" s="12">
        <f>SUBTOTAL(109,M41:M65)</f>
        <v>111</v>
      </c>
      <c r="N66" s="12">
        <f>SUM(Tabla32[[#This Row],[A2 ou 2]:[C2 ou 4]])</f>
        <v>294</v>
      </c>
    </row>
    <row r="70" spans="1:14" x14ac:dyDescent="0.25">
      <c r="A70" s="7" t="s">
        <v>52</v>
      </c>
      <c r="B70" s="7" t="s">
        <v>53</v>
      </c>
      <c r="C70" s="7" t="s">
        <v>54</v>
      </c>
      <c r="D70" s="7" t="s">
        <v>55</v>
      </c>
      <c r="E70" s="7" t="s">
        <v>56</v>
      </c>
      <c r="F70" s="7" t="s">
        <v>57</v>
      </c>
      <c r="G70" s="7" t="s">
        <v>58</v>
      </c>
      <c r="H70" s="7" t="s">
        <v>8</v>
      </c>
    </row>
    <row r="71" spans="1:14" x14ac:dyDescent="0.25">
      <c r="A71" s="7" t="s">
        <v>13</v>
      </c>
      <c r="B71" s="12">
        <v>1</v>
      </c>
      <c r="C71" s="12">
        <v>0.25</v>
      </c>
      <c r="D71" s="12"/>
      <c r="E71" s="12">
        <v>1.3333333333333333</v>
      </c>
      <c r="F71" s="12">
        <v>0.79166666666666663</v>
      </c>
      <c r="G71" s="12">
        <v>4.4916666666666671</v>
      </c>
      <c r="H71" s="12">
        <f>SUM(Tabla33[[#This Row],[Ata 5 anos]:[Máis de 25 anos]])</f>
        <v>7.8666666666666671</v>
      </c>
    </row>
    <row r="72" spans="1:14" x14ac:dyDescent="0.25">
      <c r="A72" s="7" t="s">
        <v>14</v>
      </c>
      <c r="B72" s="12">
        <v>0.5</v>
      </c>
      <c r="C72" s="12">
        <v>0.75</v>
      </c>
      <c r="D72" s="12"/>
      <c r="E72" s="12"/>
      <c r="F72" s="12">
        <v>0.95833333333333326</v>
      </c>
      <c r="G72" s="12">
        <v>6.6583333333333341</v>
      </c>
      <c r="H72" s="12">
        <f>SUM(Tabla33[[#This Row],[Ata 5 anos]:[Máis de 25 anos]])</f>
        <v>8.8666666666666671</v>
      </c>
    </row>
    <row r="73" spans="1:14" x14ac:dyDescent="0.25">
      <c r="A73" s="7" t="s">
        <v>15</v>
      </c>
      <c r="B73" s="12">
        <v>0.33333333333333331</v>
      </c>
      <c r="C73" s="12">
        <v>0.58333333333333326</v>
      </c>
      <c r="D73" s="12"/>
      <c r="E73" s="12">
        <v>0.33333333333333331</v>
      </c>
      <c r="F73" s="12">
        <v>0.95833333333333326</v>
      </c>
      <c r="G73" s="12">
        <v>4.458333333333333</v>
      </c>
      <c r="H73" s="12">
        <f>SUM(Tabla33[[#This Row],[Ata 5 anos]:[Máis de 25 anos]])</f>
        <v>6.6666666666666661</v>
      </c>
    </row>
    <row r="74" spans="1:14" x14ac:dyDescent="0.25">
      <c r="A74" s="7" t="s">
        <v>16</v>
      </c>
      <c r="B74" s="12">
        <v>0.33333333333333331</v>
      </c>
      <c r="C74" s="12">
        <v>0.58333333333333326</v>
      </c>
      <c r="D74" s="12"/>
      <c r="E74" s="12">
        <v>0.33333333333333331</v>
      </c>
      <c r="F74" s="12">
        <v>0.95833333333333326</v>
      </c>
      <c r="G74" s="12">
        <v>4.458333333333333</v>
      </c>
      <c r="H74" s="12">
        <f>SUM(Tabla33[[#This Row],[Ata 5 anos]:[Máis de 25 anos]])</f>
        <v>6.6666666666666661</v>
      </c>
    </row>
    <row r="75" spans="1:14" x14ac:dyDescent="0.25">
      <c r="A75" s="7" t="s">
        <v>17</v>
      </c>
      <c r="B75" s="12">
        <v>0.5</v>
      </c>
      <c r="C75" s="12">
        <v>0.75</v>
      </c>
      <c r="D75" s="12"/>
      <c r="E75" s="12"/>
      <c r="F75" s="12">
        <v>0.95833333333333326</v>
      </c>
      <c r="G75" s="12">
        <v>6.6583333333333332</v>
      </c>
      <c r="H75" s="12">
        <f>SUM(Tabla33[[#This Row],[Ata 5 anos]:[Máis de 25 anos]])</f>
        <v>8.8666666666666671</v>
      </c>
    </row>
    <row r="76" spans="1:14" x14ac:dyDescent="0.25">
      <c r="A76" s="7" t="s">
        <v>18</v>
      </c>
      <c r="B76" s="12">
        <v>1</v>
      </c>
      <c r="C76" s="12">
        <v>0.25</v>
      </c>
      <c r="D76" s="12"/>
      <c r="E76" s="12">
        <v>1.3333333333333333</v>
      </c>
      <c r="F76" s="12">
        <v>1.125</v>
      </c>
      <c r="G76" s="12">
        <v>4.3250000000000002</v>
      </c>
      <c r="H76" s="12">
        <f>SUM(Tabla33[[#This Row],[Ata 5 anos]:[Máis de 25 anos]])</f>
        <v>8.0333333333333332</v>
      </c>
    </row>
    <row r="77" spans="1:14" x14ac:dyDescent="0.25">
      <c r="A77" s="7" t="s">
        <v>19</v>
      </c>
      <c r="B77" s="12">
        <v>1</v>
      </c>
      <c r="C77" s="12">
        <v>0.25</v>
      </c>
      <c r="D77" s="12"/>
      <c r="E77" s="12">
        <v>1.3333333333333333</v>
      </c>
      <c r="F77" s="12">
        <v>0.79166666666666663</v>
      </c>
      <c r="G77" s="12">
        <v>4.4916666666666671</v>
      </c>
      <c r="H77" s="12">
        <f>SUM(Tabla33[[#This Row],[Ata 5 anos]:[Máis de 25 anos]])</f>
        <v>7.8666666666666671</v>
      </c>
    </row>
    <row r="78" spans="1:14" x14ac:dyDescent="0.25">
      <c r="A78" s="7" t="s">
        <v>20</v>
      </c>
      <c r="B78" s="12">
        <v>0.33333333333333331</v>
      </c>
      <c r="C78" s="12">
        <v>0.58333333333333326</v>
      </c>
      <c r="D78" s="12"/>
      <c r="E78" s="12">
        <v>0.33333333333333331</v>
      </c>
      <c r="F78" s="12">
        <v>0.45833333333333331</v>
      </c>
      <c r="G78" s="12">
        <v>3.4583333333333335</v>
      </c>
      <c r="H78" s="12">
        <f>SUM(Tabla33[[#This Row],[Ata 5 anos]:[Máis de 25 anos]])</f>
        <v>5.1666666666666661</v>
      </c>
    </row>
    <row r="79" spans="1:14" x14ac:dyDescent="0.25">
      <c r="A79" s="7" t="s">
        <v>21</v>
      </c>
      <c r="B79" s="12">
        <v>2</v>
      </c>
      <c r="C79" s="12">
        <v>0.14285714285714285</v>
      </c>
      <c r="D79" s="12">
        <v>2.5714285714285712</v>
      </c>
      <c r="E79" s="12">
        <v>2.1428571428571428</v>
      </c>
      <c r="F79" s="12">
        <v>1.1428571428571428</v>
      </c>
      <c r="G79" s="12">
        <v>7.5714285714285721</v>
      </c>
      <c r="H79" s="12">
        <f>SUM(Tabla33[[#This Row],[Ata 5 anos]:[Máis de 25 anos]])</f>
        <v>15.571428571428569</v>
      </c>
    </row>
    <row r="80" spans="1:14" x14ac:dyDescent="0.25">
      <c r="A80" s="7" t="s">
        <v>22</v>
      </c>
      <c r="B80" s="12">
        <v>2</v>
      </c>
      <c r="C80" s="12">
        <v>0.14285714285714285</v>
      </c>
      <c r="D80" s="12">
        <v>0.77142857142857135</v>
      </c>
      <c r="E80" s="12">
        <v>0.14285714285714285</v>
      </c>
      <c r="F80" s="12">
        <v>3.2428571428571433</v>
      </c>
      <c r="G80" s="12">
        <v>4.1714285714285717</v>
      </c>
      <c r="H80" s="12">
        <f>SUM(Tabla33[[#This Row],[Ata 5 anos]:[Máis de 25 anos]])</f>
        <v>10.471428571428572</v>
      </c>
    </row>
    <row r="81" spans="1:8" x14ac:dyDescent="0.25">
      <c r="A81" s="7" t="s">
        <v>23</v>
      </c>
      <c r="B81" s="12"/>
      <c r="C81" s="12">
        <v>0.64285714285714279</v>
      </c>
      <c r="D81" s="12">
        <v>1.7714285714285714</v>
      </c>
      <c r="E81" s="12">
        <v>0.14285714285714285</v>
      </c>
      <c r="F81" s="12">
        <v>1.2428571428571427</v>
      </c>
      <c r="G81" s="12">
        <v>6.6714285714285717</v>
      </c>
      <c r="H81" s="12">
        <f>SUM(Tabla33[[#This Row],[Ata 5 anos]:[Máis de 25 anos]])</f>
        <v>10.471428571428572</v>
      </c>
    </row>
    <row r="82" spans="1:8" x14ac:dyDescent="0.25">
      <c r="A82" s="7" t="s">
        <v>24</v>
      </c>
      <c r="B82" s="12">
        <v>1</v>
      </c>
      <c r="C82" s="12">
        <v>0.14285714285714285</v>
      </c>
      <c r="D82" s="12">
        <v>0.77142857142857135</v>
      </c>
      <c r="E82" s="12">
        <v>1.1428571428571428</v>
      </c>
      <c r="F82" s="12">
        <v>3.2428571428571429</v>
      </c>
      <c r="G82" s="12">
        <v>3.8380952380952378</v>
      </c>
      <c r="H82" s="12">
        <f>SUM(Tabla33[[#This Row],[Ata 5 anos]:[Máis de 25 anos]])</f>
        <v>10.138095238095238</v>
      </c>
    </row>
    <row r="83" spans="1:8" x14ac:dyDescent="0.25">
      <c r="A83" s="7" t="s">
        <v>25</v>
      </c>
      <c r="B83" s="12"/>
      <c r="C83" s="12">
        <v>0.64285714285714279</v>
      </c>
      <c r="D83" s="12">
        <v>1.7714285714285714</v>
      </c>
      <c r="E83" s="12">
        <v>0.14285714285714285</v>
      </c>
      <c r="F83" s="12">
        <v>0.74285714285714288</v>
      </c>
      <c r="G83" s="12">
        <v>4.3380952380952378</v>
      </c>
      <c r="H83" s="12">
        <f>SUM(Tabla33[[#This Row],[Ata 5 anos]:[Máis de 25 anos]])</f>
        <v>7.6380952380952376</v>
      </c>
    </row>
    <row r="84" spans="1:8" x14ac:dyDescent="0.25">
      <c r="A84" s="7" t="s">
        <v>26</v>
      </c>
      <c r="B84" s="12">
        <v>2</v>
      </c>
      <c r="C84" s="12">
        <v>0.14285714285714285</v>
      </c>
      <c r="D84" s="12">
        <v>0.5714285714285714</v>
      </c>
      <c r="E84" s="12">
        <v>0.14285714285714285</v>
      </c>
      <c r="F84" s="12">
        <v>0.14285714285714285</v>
      </c>
      <c r="G84" s="12">
        <v>1.5714285714285714</v>
      </c>
      <c r="H84" s="12">
        <f>SUM(Tabla33[[#This Row],[Ata 5 anos]:[Máis de 25 anos]])</f>
        <v>4.5714285714285712</v>
      </c>
    </row>
    <row r="85" spans="1:8" x14ac:dyDescent="0.25">
      <c r="A85" s="7" t="s">
        <v>27</v>
      </c>
      <c r="B85" s="12"/>
      <c r="C85" s="12">
        <v>0.14285714285714285</v>
      </c>
      <c r="D85" s="12">
        <v>0.77142857142857135</v>
      </c>
      <c r="E85" s="12">
        <v>0.14285714285714285</v>
      </c>
      <c r="F85" s="12">
        <v>1.2428571428571427</v>
      </c>
      <c r="G85" s="12">
        <v>1.8380952380952378</v>
      </c>
      <c r="H85" s="12">
        <f>SUM(Tabla33[[#This Row],[Ata 5 anos]:[Máis de 25 anos]])</f>
        <v>4.1380952380952376</v>
      </c>
    </row>
    <row r="86" spans="1:8" x14ac:dyDescent="0.25">
      <c r="A86" s="7" t="s">
        <v>28</v>
      </c>
      <c r="B86" s="12">
        <v>0.75</v>
      </c>
      <c r="C86" s="12">
        <v>0.25</v>
      </c>
      <c r="D86" s="12">
        <v>0.83333333333333326</v>
      </c>
      <c r="E86" s="12">
        <v>3</v>
      </c>
      <c r="F86" s="12">
        <v>0.83333333333333326</v>
      </c>
      <c r="G86" s="12">
        <v>6.7499999999999991</v>
      </c>
      <c r="H86" s="12">
        <f>SUM(Tabla33[[#This Row],[Ata 5 anos]:[Máis de 25 anos]])</f>
        <v>12.416666666666664</v>
      </c>
    </row>
    <row r="87" spans="1:8" x14ac:dyDescent="0.25">
      <c r="A87" s="7" t="s">
        <v>29</v>
      </c>
      <c r="B87" s="12">
        <v>1</v>
      </c>
      <c r="C87" s="12">
        <v>1.6666666666666665</v>
      </c>
      <c r="D87" s="12">
        <v>3</v>
      </c>
      <c r="E87" s="12">
        <v>2.5</v>
      </c>
      <c r="F87" s="12">
        <v>3</v>
      </c>
      <c r="G87" s="12">
        <v>5.6666666666666661</v>
      </c>
      <c r="H87" s="12">
        <f>SUM(Tabla33[[#This Row],[Ata 5 anos]:[Máis de 25 anos]])</f>
        <v>16.833333333333332</v>
      </c>
    </row>
    <row r="88" spans="1:8" x14ac:dyDescent="0.25">
      <c r="A88" s="7" t="s">
        <v>30</v>
      </c>
      <c r="B88" s="12">
        <v>1.75</v>
      </c>
      <c r="C88" s="12">
        <v>0.25</v>
      </c>
      <c r="D88" s="12">
        <v>1.3333333333333333</v>
      </c>
      <c r="E88" s="12">
        <v>1</v>
      </c>
      <c r="F88" s="12">
        <v>1.8333333333333333</v>
      </c>
      <c r="G88" s="12">
        <v>7.7499999999999991</v>
      </c>
      <c r="H88" s="12">
        <f>SUM(Tabla33[[#This Row],[Ata 5 anos]:[Máis de 25 anos]])</f>
        <v>13.916666666666664</v>
      </c>
    </row>
    <row r="89" spans="1:8" x14ac:dyDescent="0.25">
      <c r="A89" s="7" t="s">
        <v>31</v>
      </c>
      <c r="B89" s="12">
        <v>1</v>
      </c>
      <c r="C89" s="12"/>
      <c r="D89" s="12"/>
      <c r="E89" s="12"/>
      <c r="F89" s="12">
        <v>3</v>
      </c>
      <c r="G89" s="12">
        <v>8.1666666666666679</v>
      </c>
      <c r="H89" s="12">
        <f>SUM(Tabla33[[#This Row],[Ata 5 anos]:[Máis de 25 anos]])</f>
        <v>12.166666666666668</v>
      </c>
    </row>
    <row r="90" spans="1:8" x14ac:dyDescent="0.25">
      <c r="A90" s="7" t="s">
        <v>32</v>
      </c>
      <c r="B90" s="12">
        <v>0.75</v>
      </c>
      <c r="C90" s="12">
        <v>0.25</v>
      </c>
      <c r="D90" s="12">
        <v>0.5</v>
      </c>
      <c r="E90" s="12">
        <v>1</v>
      </c>
      <c r="F90" s="12">
        <v>1.5</v>
      </c>
      <c r="G90" s="12">
        <v>6.75</v>
      </c>
      <c r="H90" s="12">
        <f>SUM(Tabla33[[#This Row],[Ata 5 anos]:[Máis de 25 anos]])</f>
        <v>10.75</v>
      </c>
    </row>
    <row r="91" spans="1:8" x14ac:dyDescent="0.25">
      <c r="A91" s="7" t="s">
        <v>33</v>
      </c>
      <c r="B91" s="12">
        <v>1.75</v>
      </c>
      <c r="C91" s="12">
        <v>0.25</v>
      </c>
      <c r="D91" s="12">
        <v>1.3333333333333333</v>
      </c>
      <c r="E91" s="12">
        <v>1</v>
      </c>
      <c r="F91" s="12">
        <v>2.833333333333333</v>
      </c>
      <c r="G91" s="12">
        <v>6.7499999999999991</v>
      </c>
      <c r="H91" s="12">
        <f>SUM(Tabla33[[#This Row],[Ata 5 anos]:[Máis de 25 anos]])</f>
        <v>13.916666666666664</v>
      </c>
    </row>
    <row r="92" spans="1:8" x14ac:dyDescent="0.25">
      <c r="A92" s="7" t="s">
        <v>34</v>
      </c>
      <c r="B92" s="12">
        <v>1</v>
      </c>
      <c r="C92" s="12"/>
      <c r="D92" s="12"/>
      <c r="E92" s="12"/>
      <c r="F92" s="12">
        <v>3</v>
      </c>
      <c r="G92" s="12">
        <v>6.1666666666666661</v>
      </c>
      <c r="H92" s="12">
        <f>SUM(Tabla33[[#This Row],[Ata 5 anos]:[Máis de 25 anos]])</f>
        <v>10.166666666666666</v>
      </c>
    </row>
    <row r="93" spans="1:8" x14ac:dyDescent="0.25">
      <c r="A93" s="7" t="s">
        <v>35</v>
      </c>
      <c r="B93" s="12">
        <v>1</v>
      </c>
      <c r="C93" s="12">
        <v>1.6666666666666665</v>
      </c>
      <c r="D93" s="12">
        <v>3</v>
      </c>
      <c r="E93" s="12">
        <v>1.5</v>
      </c>
      <c r="F93" s="12">
        <v>1.9999999999999998</v>
      </c>
      <c r="G93" s="12">
        <v>4.666666666666667</v>
      </c>
      <c r="H93" s="12">
        <f>SUM(Tabla33[[#This Row],[Ata 5 anos]:[Máis de 25 anos]])</f>
        <v>13.833333333333332</v>
      </c>
    </row>
    <row r="94" spans="1:8" x14ac:dyDescent="0.25">
      <c r="A94" s="7" t="s">
        <v>36</v>
      </c>
      <c r="B94" s="12">
        <v>1</v>
      </c>
      <c r="C94" s="12">
        <v>1.6666666666666665</v>
      </c>
      <c r="D94" s="12">
        <v>3</v>
      </c>
      <c r="E94" s="12">
        <v>3</v>
      </c>
      <c r="F94" s="12">
        <v>1</v>
      </c>
      <c r="G94" s="12">
        <v>7.6666666666666652</v>
      </c>
      <c r="H94" s="12">
        <f>SUM(Tabla33[[#This Row],[Ata 5 anos]:[Máis de 25 anos]])</f>
        <v>17.333333333333332</v>
      </c>
    </row>
    <row r="95" spans="1:8" x14ac:dyDescent="0.25">
      <c r="A95" s="7" t="s">
        <v>37</v>
      </c>
      <c r="B95" s="12">
        <v>4</v>
      </c>
      <c r="C95" s="12">
        <v>2</v>
      </c>
      <c r="D95" s="12">
        <v>7</v>
      </c>
      <c r="E95" s="12">
        <v>4</v>
      </c>
      <c r="F95" s="12">
        <v>5</v>
      </c>
      <c r="G95" s="12">
        <v>27.666666666666664</v>
      </c>
      <c r="H95" s="12">
        <f>SUM(Tabla33[[#This Row],[Ata 5 anos]:[Máis de 25 anos]])</f>
        <v>49.666666666666664</v>
      </c>
    </row>
    <row r="96" spans="1:8" x14ac:dyDescent="0.25">
      <c r="A96" s="7" t="s">
        <v>8</v>
      </c>
      <c r="B96" s="12">
        <f>SUBTOTAL(109,B71:B95)</f>
        <v>26</v>
      </c>
      <c r="C96" s="12">
        <f>SUBTOTAL(109,C71:C95)</f>
        <v>14</v>
      </c>
      <c r="D96" s="12">
        <f>SUBTOTAL(109,D71:D95)</f>
        <v>29</v>
      </c>
      <c r="E96" s="12">
        <f>SUBTOTAL(109,E71:E95)</f>
        <v>26</v>
      </c>
      <c r="F96" s="12">
        <f>SUBTOTAL(109,F71:F95)</f>
        <v>42</v>
      </c>
      <c r="G96" s="12">
        <f>SUBTOTAL(109,G71:G95)</f>
        <v>157</v>
      </c>
      <c r="H96" s="12">
        <f>SUM(Tabla33[[#This Row],[Ata 5 anos]:[Máis de 25 anos]])</f>
        <v>294</v>
      </c>
    </row>
  </sheetData>
  <mergeCells count="3">
    <mergeCell ref="I1:K1"/>
    <mergeCell ref="B39:D39"/>
    <mergeCell ref="E39:G39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2025-05-15T07:08:10Z</dcterms:created>
  <dcterms:modified xsi:type="dcterms:W3CDTF">2025-05-15T07:09:52Z</dcterms:modified>
</cp:coreProperties>
</file>