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Investigación\"/>
    </mc:Choice>
  </mc:AlternateContent>
  <xr:revisionPtr revIDLastSave="0" documentId="13_ncr:1_{8CE3D99F-3934-425B-8BFF-88A48D54F68D}" xr6:coauthVersionLast="47" xr6:coauthVersionMax="47" xr10:uidLastSave="{00000000-0000-0000-0000-000000000000}"/>
  <bookViews>
    <workbookView xWindow="-120" yWindow="-120" windowWidth="29040" windowHeight="15720" xr2:uid="{CEA7C299-A033-40E2-99D4-13FE3F588203}"/>
  </bookViews>
  <sheets>
    <sheet name="2025_Investigación" sheetId="1" r:id="rId1"/>
    <sheet name="2025_Proxectos" sheetId="2" r:id="rId2"/>
    <sheet name="2025_Centros singulares_proxect" sheetId="5" r:id="rId3"/>
    <sheet name="2025_Prox. centro e G.I." sheetId="3" r:id="rId4"/>
    <sheet name="2025_Axudas UVigo" sheetId="4" r:id="rId5"/>
  </sheets>
  <externalReferences>
    <externalReference r:id="rId6"/>
    <externalReference r:id="rId7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27" i="3"/>
  <c r="D55" i="5" l="1"/>
  <c r="C55" i="5"/>
  <c r="I52" i="5"/>
  <c r="H52" i="5"/>
  <c r="E22" i="5"/>
  <c r="G22" i="5" s="1"/>
  <c r="D22" i="5"/>
  <c r="F22" i="5" s="1"/>
  <c r="C22" i="5"/>
  <c r="B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L34" i="4"/>
  <c r="K34" i="4"/>
  <c r="I34" i="4"/>
  <c r="H34" i="4"/>
  <c r="F34" i="4"/>
  <c r="E34" i="4"/>
  <c r="C34" i="4"/>
  <c r="B34" i="4"/>
  <c r="N33" i="4"/>
  <c r="M33" i="4"/>
  <c r="J33" i="4"/>
  <c r="G33" i="4"/>
  <c r="P33" i="4" s="1"/>
  <c r="D33" i="4"/>
  <c r="P32" i="4"/>
  <c r="O32" i="4"/>
  <c r="N32" i="4"/>
  <c r="M32" i="4"/>
  <c r="J32" i="4"/>
  <c r="G32" i="4"/>
  <c r="D32" i="4"/>
  <c r="O31" i="4"/>
  <c r="N31" i="4"/>
  <c r="M31" i="4"/>
  <c r="J31" i="4"/>
  <c r="G31" i="4"/>
  <c r="D31" i="4"/>
  <c r="P31" i="4" s="1"/>
  <c r="O30" i="4"/>
  <c r="N30" i="4"/>
  <c r="M30" i="4"/>
  <c r="J30" i="4"/>
  <c r="P30" i="4" s="1"/>
  <c r="G30" i="4"/>
  <c r="D30" i="4"/>
  <c r="O29" i="4"/>
  <c r="N29" i="4"/>
  <c r="M29" i="4"/>
  <c r="J29" i="4"/>
  <c r="G29" i="4"/>
  <c r="D29" i="4"/>
  <c r="P29" i="4" s="1"/>
  <c r="O28" i="4"/>
  <c r="N28" i="4"/>
  <c r="M28" i="4"/>
  <c r="J28" i="4"/>
  <c r="G28" i="4"/>
  <c r="D28" i="4"/>
  <c r="P28" i="4" s="1"/>
  <c r="O27" i="4"/>
  <c r="O34" i="4" s="1"/>
  <c r="N27" i="4"/>
  <c r="M27" i="4"/>
  <c r="P27" i="4" s="1"/>
  <c r="J27" i="4"/>
  <c r="G27" i="4"/>
  <c r="G34" i="4" s="1"/>
  <c r="D27" i="4"/>
  <c r="O26" i="4"/>
  <c r="N26" i="4"/>
  <c r="N34" i="4" s="1"/>
  <c r="M26" i="4"/>
  <c r="M34" i="4" s="1"/>
  <c r="J26" i="4"/>
  <c r="J34" i="4" s="1"/>
  <c r="G26" i="4"/>
  <c r="D26" i="4"/>
  <c r="P26" i="4" s="1"/>
  <c r="M21" i="4"/>
  <c r="L21" i="4"/>
  <c r="K21" i="4"/>
  <c r="J21" i="4"/>
  <c r="I21" i="4"/>
  <c r="H21" i="4"/>
  <c r="G21" i="4"/>
  <c r="F21" i="4"/>
  <c r="E21" i="4"/>
  <c r="D21" i="4"/>
  <c r="C21" i="4"/>
  <c r="B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P21" i="4" s="1"/>
  <c r="O16" i="4"/>
  <c r="N16" i="4"/>
  <c r="N21" i="4" s="1"/>
  <c r="P15" i="4"/>
  <c r="O15" i="4"/>
  <c r="O21" i="4" s="1"/>
  <c r="N15" i="4"/>
  <c r="P14" i="4"/>
  <c r="O14" i="4"/>
  <c r="N14" i="4"/>
  <c r="P13" i="4"/>
  <c r="O13" i="4"/>
  <c r="N13" i="4"/>
  <c r="E125" i="3"/>
  <c r="D125" i="3"/>
  <c r="N103" i="3"/>
  <c r="L103" i="3"/>
  <c r="K103" i="3"/>
  <c r="F51" i="3"/>
  <c r="D51" i="3"/>
  <c r="C51" i="3"/>
  <c r="E51" i="3" s="1"/>
  <c r="M27" i="3"/>
  <c r="M103" i="3" s="1"/>
  <c r="K22" i="3"/>
  <c r="J22" i="3"/>
  <c r="I22" i="3"/>
  <c r="H22" i="3"/>
  <c r="G22" i="3"/>
  <c r="F22" i="3"/>
  <c r="E22" i="3"/>
  <c r="D22" i="3"/>
  <c r="C22" i="3"/>
  <c r="B22" i="3"/>
  <c r="L21" i="3"/>
  <c r="L20" i="3"/>
  <c r="L19" i="3"/>
  <c r="L18" i="3"/>
  <c r="L17" i="3"/>
  <c r="L16" i="3"/>
  <c r="L15" i="3"/>
  <c r="L14" i="3"/>
  <c r="L38" i="2"/>
  <c r="K38" i="2"/>
  <c r="J38" i="2"/>
  <c r="I38" i="2"/>
  <c r="H38" i="2"/>
  <c r="G38" i="2"/>
  <c r="F38" i="2"/>
  <c r="E38" i="2"/>
  <c r="D38" i="2"/>
  <c r="C38" i="2"/>
  <c r="B38" i="2"/>
  <c r="L37" i="2"/>
  <c r="L36" i="2"/>
  <c r="L35" i="2"/>
  <c r="L34" i="2"/>
  <c r="L33" i="2"/>
  <c r="L32" i="2"/>
  <c r="L31" i="2"/>
  <c r="L30" i="2"/>
  <c r="M24" i="2"/>
  <c r="L24" i="2"/>
  <c r="K24" i="2"/>
  <c r="J24" i="2"/>
  <c r="I24" i="2"/>
  <c r="H24" i="2"/>
  <c r="G24" i="2"/>
  <c r="F24" i="2"/>
  <c r="E24" i="2"/>
  <c r="D24" i="2"/>
  <c r="C24" i="2"/>
  <c r="B24" i="2"/>
  <c r="B71" i="1"/>
  <c r="B73" i="1" s="1"/>
  <c r="D53" i="1"/>
  <c r="C53" i="1"/>
  <c r="B53" i="1"/>
  <c r="D52" i="1"/>
  <c r="D51" i="1"/>
  <c r="D50" i="1"/>
  <c r="D49" i="1"/>
  <c r="D48" i="1"/>
  <c r="G26" i="1"/>
  <c r="G25" i="1"/>
  <c r="G24" i="1"/>
  <c r="G23" i="1"/>
  <c r="G22" i="1"/>
  <c r="L22" i="3" l="1"/>
  <c r="P34" i="4"/>
  <c r="D34" i="4"/>
</calcChain>
</file>

<file path=xl/sharedStrings.xml><?xml version="1.0" encoding="utf-8"?>
<sst xmlns="http://schemas.openxmlformats.org/spreadsheetml/2006/main" count="811" uniqueCount="312">
  <si>
    <t>Unidade de Análises e Programas</t>
  </si>
  <si>
    <t>2025_Investigación_información xeral</t>
  </si>
  <si>
    <t>Fontes: OPI; SAID; SUXI; PeopleNet</t>
  </si>
  <si>
    <t>Data do informe: abril 2026</t>
  </si>
  <si>
    <t>2025_INVESTIGACIÓN</t>
  </si>
  <si>
    <t>TESES DOUTORAMENTO 2025</t>
  </si>
  <si>
    <t>nº teses lidas</t>
  </si>
  <si>
    <t>PUBLICACIÓNS CIENTÍFICAS 2025</t>
  </si>
  <si>
    <t>Consultar portal de investigación</t>
  </si>
  <si>
    <t>https://portalcientifico.uvigo.gal/</t>
  </si>
  <si>
    <t>PUBLICACIÓNS PROPIAS 2025</t>
  </si>
  <si>
    <t>Monografías</t>
  </si>
  <si>
    <t>Revistas</t>
  </si>
  <si>
    <t>GRUPOS DE INVESTIGACIÓN 2025</t>
  </si>
  <si>
    <t>Artes e Humanidades</t>
  </si>
  <si>
    <t>Ciencias</t>
  </si>
  <si>
    <t>Ciencias da Saúde</t>
  </si>
  <si>
    <t>Ciencias Sociais e Xurídicas</t>
  </si>
  <si>
    <t>Enxeñaría 
e Arquitectura</t>
  </si>
  <si>
    <t>Total</t>
  </si>
  <si>
    <t>Estranxeiros/as</t>
  </si>
  <si>
    <t>nº de grupos de investigación*</t>
  </si>
  <si>
    <t>nº de membros grupos de investigación**</t>
  </si>
  <si>
    <t>nº de membros mulleres</t>
  </si>
  <si>
    <t>* Asignación do ámbito segundo a rama de coñecemento do/a IP/coordinador/a.</t>
  </si>
  <si>
    <t>nº de coordinadores/as e/ou investigadores/as principais</t>
  </si>
  <si>
    <t>** Ao persoal externo á Uvigo, persoal investigador, estudantes…que non teñen rama de coñecemento asignada en SUXI,</t>
  </si>
  <si>
    <t>nº de mulleres coordinadora e/ou Investigadora principal</t>
  </si>
  <si>
    <t>asignóuselles o ámbito do/a IP/coordinador/a do seu grupo de investigación</t>
  </si>
  <si>
    <t>Participantes en proxectos de investigación
Por categoría e ámbito</t>
  </si>
  <si>
    <t>Enxeñaría e Arquitectura</t>
  </si>
  <si>
    <t>Homes</t>
  </si>
  <si>
    <t>Mulleres</t>
  </si>
  <si>
    <t>Total ámbito</t>
  </si>
  <si>
    <t>Catedrático/a de Escola Universitaria</t>
  </si>
  <si>
    <t>Catedrático/a de Universidade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</si>
  <si>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</si>
  <si>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</si>
  <si>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</si>
  <si>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</si>
  <si>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</si>
  <si>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</si>
  <si>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</si>
  <si>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</si>
  <si>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Nº de sexenios obtidos no ano 2025</t>
  </si>
  <si>
    <t>RECURSOS EXTERNOS CAPTADOS 2025</t>
  </si>
  <si>
    <t>IMPORTES</t>
  </si>
  <si>
    <t>PROXECTOS INVESTIGACIÓN ADMON. XERAL DO ESTADO</t>
  </si>
  <si>
    <t>PROXECTOS INVESTIGACIÓN ADMON. AUTONÓMICA</t>
  </si>
  <si>
    <t>CONVENIOS, FUNDACIÓNS E OUTROS</t>
  </si>
  <si>
    <t>PROXECTOS INVESTIGACIÓN EUROPEOS</t>
  </si>
  <si>
    <t>PROXECTOS INVESTIGACIÓN INTERREG.</t>
  </si>
  <si>
    <t>INFRAESTRUCTURAS FONDOS FEDER (INFRAESTRUCTURAS)</t>
  </si>
  <si>
    <t>FACTURACIÓN CACTI</t>
  </si>
  <si>
    <t>FACTURACIÓN CINBIO</t>
  </si>
  <si>
    <t>FACTURACIÓN CITI</t>
  </si>
  <si>
    <t>FACTURACIÓN ECIMAT</t>
  </si>
  <si>
    <t>CONTRATACIÓN I+D (sinatura no 2025)</t>
  </si>
  <si>
    <t>CONTRATACIÓN I+D (prórrogas anualidades anteriores)</t>
  </si>
  <si>
    <t>INOU</t>
  </si>
  <si>
    <t>INPO</t>
  </si>
  <si>
    <t>TOTAL</t>
  </si>
  <si>
    <t>ORZAMENTO VIGO 2024 (PREVISIÓNS INICIAIS)</t>
  </si>
  <si>
    <t>%</t>
  </si>
  <si>
    <t>2025_Proxectos de investigación segundo convocatoria</t>
  </si>
  <si>
    <t>Fontes: OPI; SAID; Servizos de RRHH de Investigación; SUXI; PeopleNet</t>
  </si>
  <si>
    <t>PROXECTOS SEGUNDO CONVOCATORIA</t>
  </si>
  <si>
    <t>Total número</t>
  </si>
  <si>
    <t>Total importe</t>
  </si>
  <si>
    <t>Número</t>
  </si>
  <si>
    <t>Importe</t>
  </si>
  <si>
    <t>E - CENTRAL DO ESTADO</t>
  </si>
  <si>
    <t>EUROPEOS_HORIZONTE EUROPA</t>
  </si>
  <si>
    <t>EUROPEOS_INTERREXIONAIS</t>
  </si>
  <si>
    <t>EUROPEOS_OUTROS</t>
  </si>
  <si>
    <t>X - XUNTA DE GALICIA</t>
  </si>
  <si>
    <t>O - OUTROS (convenios, fundacións e outros)</t>
  </si>
  <si>
    <t>PROXECTOS SEGUNDO ÁREA E SEXO DO IP</t>
  </si>
  <si>
    <t>Etiquetas de fila</t>
  </si>
  <si>
    <t>Persoal contratado con cargo a proxectos</t>
  </si>
  <si>
    <t>Persoal de programas de investigación</t>
  </si>
  <si>
    <t>Proxectos por centro do IP</t>
  </si>
  <si>
    <t>Campus</t>
  </si>
  <si>
    <t>Centro</t>
  </si>
  <si>
    <t>Total importes</t>
  </si>
  <si>
    <t>Código G.I.</t>
  </si>
  <si>
    <t>Nome_G.I.</t>
  </si>
  <si>
    <t>Ourense</t>
  </si>
  <si>
    <t xml:space="preserve">Escola de Enxeñaría Aeronáutica e do Espazo </t>
  </si>
  <si>
    <t>AA1</t>
  </si>
  <si>
    <t>Investigacións Agrarias e Alimentarias</t>
  </si>
  <si>
    <t xml:space="preserve">Escola Superior de Enxeñaría Informática </t>
  </si>
  <si>
    <t>AF4</t>
  </si>
  <si>
    <t>Enxeñería Agroforestal</t>
  </si>
  <si>
    <t>Facultade de Ciencias</t>
  </si>
  <si>
    <t>AF5</t>
  </si>
  <si>
    <t>Grupo de Investigación de Xeomodelización Hidroforestal</t>
  </si>
  <si>
    <t xml:space="preserve">Facultade de Ciencias </t>
  </si>
  <si>
    <t>ATS1</t>
  </si>
  <si>
    <t>Laboratorio de Sistemas Aeroespaciais e de Transporte</t>
  </si>
  <si>
    <t xml:space="preserve">Facultade de Ciencias Empresariais e Turismo </t>
  </si>
  <si>
    <t>BC2</t>
  </si>
  <si>
    <t>NEUROLAM (Neurobioloxía de Lampreas)</t>
  </si>
  <si>
    <t>Facultade de Dereito</t>
  </si>
  <si>
    <t>BE3</t>
  </si>
  <si>
    <t>Enxeñaría Biotecnolóxica, Enerxética e Ambiental</t>
  </si>
  <si>
    <t>Facultade de Educación e Traballo Social</t>
  </si>
  <si>
    <t>Bio2Val</t>
  </si>
  <si>
    <t>Biorefinería e Valorización da Biomasa</t>
  </si>
  <si>
    <t xml:space="preserve">Facultade de Historia </t>
  </si>
  <si>
    <t>BIOMIMAT</t>
  </si>
  <si>
    <t>Nanomateriais Biomiméticos</t>
  </si>
  <si>
    <t>Pontevedra</t>
  </si>
  <si>
    <t xml:space="preserve">Escola de Enxeñaría Forestal </t>
  </si>
  <si>
    <t>BV1</t>
  </si>
  <si>
    <t>Pranta, Solo e Aproveitamento de Subproductos</t>
  </si>
  <si>
    <t xml:space="preserve">Facultade  de Ciencias da Educacion e do Deporte </t>
  </si>
  <si>
    <t>ByCIAMA</t>
  </si>
  <si>
    <t>Biotecnoloxía e Calidade en Industrias Agroalimentarias e Medio Ambiente</t>
  </si>
  <si>
    <t xml:space="preserve">Facultade de Belas Artes </t>
  </si>
  <si>
    <t>CF1</t>
  </si>
  <si>
    <t>Food and Health Omics</t>
  </si>
  <si>
    <t>Facultade de Comunicación</t>
  </si>
  <si>
    <t>CHILAB</t>
  </si>
  <si>
    <t>GRUPO DE MATERIAIS QUIRAIS</t>
  </si>
  <si>
    <t>Facultade de Fisioterapia</t>
  </si>
  <si>
    <t>CI5</t>
  </si>
  <si>
    <t>Xestión Segura e Sostible de Recursos Minerais</t>
  </si>
  <si>
    <t>Vigo</t>
  </si>
  <si>
    <t>CACTI-CINBIO</t>
  </si>
  <si>
    <t>CI7</t>
  </si>
  <si>
    <t>Matemáticas</t>
  </si>
  <si>
    <t>CINTECX</t>
  </si>
  <si>
    <t>CJ2</t>
  </si>
  <si>
    <t>Dereito Financeiro e Tributario</t>
  </si>
  <si>
    <t xml:space="preserve">Escola de Enxeñaría de Minas e Enerxía </t>
  </si>
  <si>
    <t>CP2</t>
  </si>
  <si>
    <t>Comunicación Persuasiva</t>
  </si>
  <si>
    <t xml:space="preserve">Escola de Enxeñaría de Telecomunicación </t>
  </si>
  <si>
    <t>DMT</t>
  </si>
  <si>
    <t>Dereito Mercantil e do Traballo</t>
  </si>
  <si>
    <t xml:space="preserve">Escola de Enxeñaría Industrial </t>
  </si>
  <si>
    <t>DX5</t>
  </si>
  <si>
    <t xml:space="preserve">Digital &amp; Graphic Art Research </t>
  </si>
  <si>
    <t xml:space="preserve">Facultade de Bioloxía </t>
  </si>
  <si>
    <t>EA3</t>
  </si>
  <si>
    <t>REDE: Investigación en Economía, Enerxía e Medio Ambiente</t>
  </si>
  <si>
    <t xml:space="preserve">Facultade de Ciencias do Mar </t>
  </si>
  <si>
    <t>EA5</t>
  </si>
  <si>
    <t>Grupo de Investigación en Economía Ecolóxica, Agroecoloxía e Historia</t>
  </si>
  <si>
    <t xml:space="preserve">Facultade de Ciencias Económicas e Empresariais </t>
  </si>
  <si>
    <t>EA8</t>
  </si>
  <si>
    <t>Research Group In Economic Analysis, Accounting and Finance-RGEAF</t>
  </si>
  <si>
    <t xml:space="preserve">Facultade de Ciencias Xuridicas e do Traballo </t>
  </si>
  <si>
    <t>EM1</t>
  </si>
  <si>
    <t>GTE (Grupo de Tecnoloxía Enerxética)</t>
  </si>
  <si>
    <t xml:space="preserve">Facultade de Comercio </t>
  </si>
  <si>
    <t>EN.EDI</t>
  </si>
  <si>
    <t>Enxeñería Eficiente e Dixital</t>
  </si>
  <si>
    <t xml:space="preserve">Facultade de Filoloxía e Tradución </t>
  </si>
  <si>
    <t>EQ10</t>
  </si>
  <si>
    <t>Enxeñería Química 10</t>
  </si>
  <si>
    <t xml:space="preserve">Facultade de Química </t>
  </si>
  <si>
    <t>EQ11</t>
  </si>
  <si>
    <t>BiotecnIA_Biotecnoloxía Industrial e Enxeñería Ambiental</t>
  </si>
  <si>
    <t>EQ2</t>
  </si>
  <si>
    <t>Enxeñería Química</t>
  </si>
  <si>
    <t>EQ3</t>
  </si>
  <si>
    <t>Bioenxeñaría e Procesos Sostibles (BIOSUV)</t>
  </si>
  <si>
    <t>ETEA</t>
  </si>
  <si>
    <t>Ecoloxía e Tecnoloxía dos Ecosistemas Acuáticos</t>
  </si>
  <si>
    <t>EZ1</t>
  </si>
  <si>
    <t>Ecoloxía e Zooloxía</t>
  </si>
  <si>
    <t>Tipo</t>
  </si>
  <si>
    <t>Nº proxectos</t>
  </si>
  <si>
    <t>FA3</t>
  </si>
  <si>
    <t>Novos Materiais</t>
  </si>
  <si>
    <t>FA9</t>
  </si>
  <si>
    <t>EphysLab</t>
  </si>
  <si>
    <t>FB2</t>
  </si>
  <si>
    <t>Fisioloxía de Peixes</t>
  </si>
  <si>
    <t>FB3</t>
  </si>
  <si>
    <t>Fisioloxía Endocrina e Neurofisioloxía</t>
  </si>
  <si>
    <t>FOL</t>
  </si>
  <si>
    <t>Laboratorio dos océanos do futuro</t>
  </si>
  <si>
    <t>FS1</t>
  </si>
  <si>
    <t>Fisioterapia Clínica</t>
  </si>
  <si>
    <t>GEA</t>
  </si>
  <si>
    <t>Ecoloxía Animal</t>
  </si>
  <si>
    <t>GEN</t>
  </si>
  <si>
    <t>GEN - Gobernanza, Economía e Natureza</t>
  </si>
  <si>
    <t>GETSIT</t>
  </si>
  <si>
    <t>Grupo de Estudos en Traballo Social: Investigación e Transferencia</t>
  </si>
  <si>
    <t>GISA/BV2</t>
  </si>
  <si>
    <t>Grupo de Investigación en Sistemas Agroambientais (GISA)</t>
  </si>
  <si>
    <t>GTA</t>
  </si>
  <si>
    <t>Grupo de Tecnoloxías Aeroespaciais</t>
  </si>
  <si>
    <t>H20</t>
  </si>
  <si>
    <t xml:space="preserve">Grupo de Estudos de Arqueoloxía, Antigüidade e Territorio (GEAAT) </t>
  </si>
  <si>
    <t>HC1</t>
  </si>
  <si>
    <t>Historia Contemporánea 1</t>
  </si>
  <si>
    <t>HI19</t>
  </si>
  <si>
    <t>Variación Lingüística e Categorización Textual (LVTC).</t>
  </si>
  <si>
    <t>HI22</t>
  </si>
  <si>
    <t>HealthyFit</t>
  </si>
  <si>
    <t>HNG</t>
  </si>
  <si>
    <t>Nanomateriais Híbridos</t>
  </si>
  <si>
    <t>HO6</t>
  </si>
  <si>
    <t>Gramática, Discurso e Sociedades (GRADES)</t>
  </si>
  <si>
    <t>IN1</t>
  </si>
  <si>
    <t>Inmunoloxía</t>
  </si>
  <si>
    <t>MCPG</t>
  </si>
  <si>
    <t>Física e Química de Materiais</t>
  </si>
  <si>
    <t>OB</t>
  </si>
  <si>
    <t>Oceanografía Biolóxica</t>
  </si>
  <si>
    <t>OE4</t>
  </si>
  <si>
    <t>Sistemas e Tecnoloxías da Información para a Empresa</t>
  </si>
  <si>
    <t>OE7</t>
  </si>
  <si>
    <t>Organización do Coñecemento</t>
  </si>
  <si>
    <t>PGILaB</t>
  </si>
  <si>
    <t>POST GROWTH INNOVATION LAB</t>
  </si>
  <si>
    <t>PS1</t>
  </si>
  <si>
    <t>Psicoloxía Xurídica e da Saúde: Convivencia e Benestar</t>
  </si>
  <si>
    <t>QA2</t>
  </si>
  <si>
    <t>Química Analítica Ambiental e Espectroscopia</t>
  </si>
  <si>
    <t>QF1</t>
  </si>
  <si>
    <t>NanoBioMateriais Funcionais</t>
  </si>
  <si>
    <t>QO1</t>
  </si>
  <si>
    <t>Química Orgánica 1</t>
  </si>
  <si>
    <t>QO3</t>
  </si>
  <si>
    <t>Síntese, Estructura e Simulación (S3)</t>
  </si>
  <si>
    <t>RITME</t>
  </si>
  <si>
    <t>Reflexión, Innovación, Transferencia e Mellora Educativa</t>
  </si>
  <si>
    <t>SC10</t>
  </si>
  <si>
    <t>Grupo de Procesado de Sinal en Comunicacións</t>
  </si>
  <si>
    <t>SC7</t>
  </si>
  <si>
    <t>Antenas, Radar e Comunicacións Ópticas</t>
  </si>
  <si>
    <t>SC9</t>
  </si>
  <si>
    <t>Grupo de Tecnoloxías Multimedia</t>
  </si>
  <si>
    <t>SI4</t>
  </si>
  <si>
    <t>Sistemas Informáticos de Nova Xeración</t>
  </si>
  <si>
    <t>SI6</t>
  </si>
  <si>
    <t>Grupo de Informática Gráfica y Multimedia (Gig)</t>
  </si>
  <si>
    <t>TC1</t>
  </si>
  <si>
    <t>Grupo de Tecnoloxías da Información</t>
  </si>
  <si>
    <t>TDSN</t>
  </si>
  <si>
    <t>Deseño e Simulación Numérica en Enxeñaría Mecánica</t>
  </si>
  <si>
    <t>TE1</t>
  </si>
  <si>
    <t>División de Deseño e Microelectrónica</t>
  </si>
  <si>
    <t>TEZE</t>
  </si>
  <si>
    <t>Grupo de Tecnoloxía Enzimática e Bioestructuras</t>
  </si>
  <si>
    <t>TF1</t>
  </si>
  <si>
    <t>Xeotecnoloxías Aplicadas</t>
  </si>
  <si>
    <t>TNT</t>
  </si>
  <si>
    <t>TEAM NANO TECH (Grupo de Nanotecnoloxía)</t>
  </si>
  <si>
    <t>VALOR</t>
  </si>
  <si>
    <t>Value Linking Organisations</t>
  </si>
  <si>
    <t>XB2</t>
  </si>
  <si>
    <t>XENÉTICA EVOLUTIVA E CONSERVACIÓN DA BIODIVERSIDADE</t>
  </si>
  <si>
    <t>XB5</t>
  </si>
  <si>
    <t xml:space="preserve">Xenómica e  Biomedicina </t>
  </si>
  <si>
    <t>XM1</t>
  </si>
  <si>
    <t>Oceanografía Xeolóxica e Bioxeoquímica</t>
  </si>
  <si>
    <t>XM2</t>
  </si>
  <si>
    <t>Xeoloxía Mariña e Ambiental</t>
  </si>
  <si>
    <t>XM3</t>
  </si>
  <si>
    <t>Análise de Cuencas Sedimentarias</t>
  </si>
  <si>
    <t>sen adscrición</t>
  </si>
  <si>
    <t>2025_AXUDAS Á INVESTIGACIÓN UVIGO</t>
  </si>
  <si>
    <t>Relación de axudas por tipo e ámbito</t>
  </si>
  <si>
    <t>HUMANIDADES</t>
  </si>
  <si>
    <t>XURÍDICO-SOCIAL</t>
  </si>
  <si>
    <t>TECNOLÓXICO</t>
  </si>
  <si>
    <t>CIENTÍFICO</t>
  </si>
  <si>
    <t>TOTAL AXUDAS</t>
  </si>
  <si>
    <t>Solicitudes</t>
  </si>
  <si>
    <t>Concedidas</t>
  </si>
  <si>
    <t>Contratos-Programa con Grupos de Investigación de referencia e consolidados</t>
  </si>
  <si>
    <t>Realización, Comisariado e Montaxe de Exposicións artísticas</t>
  </si>
  <si>
    <t>Organización de Congresos e Reunións Científicas</t>
  </si>
  <si>
    <t>Proxectos internacionais de I+D+i</t>
  </si>
  <si>
    <t>Reparación equipos</t>
  </si>
  <si>
    <t>Visitas de investigadoras e investigadores</t>
  </si>
  <si>
    <t>Estadías en centros de investigación</t>
  </si>
  <si>
    <t>Axudas predoutorais</t>
  </si>
  <si>
    <t>Axudas por tipo, ámbito e sexo</t>
  </si>
  <si>
    <t>Total axudas</t>
  </si>
  <si>
    <t>Total mulleres</t>
  </si>
  <si>
    <t>Total xeral</t>
  </si>
  <si>
    <t>Totais</t>
  </si>
  <si>
    <t>2025_Captación de recursos de investigación</t>
  </si>
  <si>
    <t>Centros singualares</t>
  </si>
  <si>
    <t>Fontes: Centros singulares; OPI; SAID; SUXI; PeopleNet</t>
  </si>
  <si>
    <t>2025_CAPTACIÓN DE PROXECTOS</t>
  </si>
  <si>
    <t>Captación total Uvigo</t>
  </si>
  <si>
    <t>Captación Centros Singulares</t>
  </si>
  <si>
    <t>% Centros Singulares sobre total</t>
  </si>
  <si>
    <t>Importes</t>
  </si>
  <si>
    <t>Proxectos</t>
  </si>
  <si>
    <t>% sobre total</t>
  </si>
  <si>
    <t>% importe sobre total</t>
  </si>
  <si>
    <t>Recursos captados segundo categoría IP</t>
  </si>
  <si>
    <t>Recursos captados segundo tipoloxía</t>
  </si>
  <si>
    <t>Centro singular</t>
  </si>
  <si>
    <t>Tipoloxía</t>
  </si>
  <si>
    <t>Nº proxectos captados</t>
  </si>
  <si>
    <t>Suma de importes</t>
  </si>
  <si>
    <t>Categoría IP</t>
  </si>
  <si>
    <t>AtlanTTic</t>
  </si>
  <si>
    <t>CIM</t>
  </si>
  <si>
    <t>CINBIO</t>
  </si>
  <si>
    <t>ECOBAS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</si>
</sst>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 tint="4.9989318521683403E-2"/>
      <name val="Calibri"/>
      <family val="2"/>
    </font>
    <font>
      <b/>
      <sz val="11"/>
      <color indexed="10"/>
      <name val="Calibri"/>
      <family val="2"/>
    </font>
    <font>
      <sz val="8"/>
      <color theme="1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24"/>
      <color theme="1"/>
      <name val="Calibri"/>
      <family val="2"/>
    </font>
    <font>
      <sz val="20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4" fillId="0" borderId="0"/>
    <xf numFmtId="0" fontId="1" fillId="0" borderId="0"/>
    <xf numFmtId="0" fontId="10" fillId="0" borderId="0"/>
    <xf numFmtId="0" fontId="1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9" fillId="3" borderId="0" applyNumberFormat="0" applyBorder="0" applyAlignment="0" applyProtection="0"/>
  </cellStyleXfs>
  <cellXfs count="134">
    <xf numFmtId="0" fontId="0" fillId="0" borderId="0" xfId="0"/>
    <xf numFmtId="0" fontId="5" fillId="0" borderId="2" xfId="7" applyFont="1" applyBorder="1" applyAlignment="1">
      <alignment vertical="center" wrapText="1"/>
    </xf>
    <xf numFmtId="0" fontId="6" fillId="0" borderId="2" xfId="7" applyFont="1" applyBorder="1"/>
    <xf numFmtId="0" fontId="7" fillId="0" borderId="2" xfId="8" applyFont="1" applyBorder="1"/>
    <xf numFmtId="0" fontId="7" fillId="0" borderId="0" xfId="8" applyFont="1"/>
    <xf numFmtId="0" fontId="9" fillId="0" borderId="0" xfId="8" applyFont="1" applyAlignment="1">
      <alignment horizontal="center" vertical="center"/>
    </xf>
    <xf numFmtId="3" fontId="7" fillId="0" borderId="0" xfId="8" applyNumberFormat="1" applyFont="1"/>
    <xf numFmtId="0" fontId="10" fillId="0" borderId="0" xfId="9" applyAlignment="1">
      <alignment vertical="center"/>
    </xf>
    <xf numFmtId="0" fontId="7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13" fillId="8" borderId="0" xfId="8" applyFont="1" applyFill="1" applyAlignment="1">
      <alignment horizontal="center" vertical="center"/>
    </xf>
    <xf numFmtId="0" fontId="14" fillId="0" borderId="0" xfId="8" applyFont="1"/>
    <xf numFmtId="0" fontId="5" fillId="0" borderId="0" xfId="8" applyFont="1"/>
    <xf numFmtId="0" fontId="5" fillId="0" borderId="0" xfId="8" applyFont="1" applyAlignment="1">
      <alignment vertical="center" wrapText="1"/>
    </xf>
    <xf numFmtId="3" fontId="15" fillId="0" borderId="0" xfId="11" applyNumberFormat="1" applyFont="1" applyAlignment="1">
      <alignment horizontal="right" vertical="center"/>
    </xf>
    <xf numFmtId="3" fontId="5" fillId="0" borderId="0" xfId="8" applyNumberFormat="1" applyFont="1"/>
    <xf numFmtId="0" fontId="5" fillId="0" borderId="0" xfId="0" applyFont="1"/>
    <xf numFmtId="0" fontId="18" fillId="0" borderId="0" xfId="8" applyFont="1"/>
    <xf numFmtId="0" fontId="19" fillId="0" borderId="0" xfId="8" applyFont="1"/>
    <xf numFmtId="0" fontId="20" fillId="0" borderId="0" xfId="0" applyFont="1"/>
    <xf numFmtId="3" fontId="20" fillId="0" borderId="0" xfId="0" applyNumberFormat="1" applyFont="1"/>
    <xf numFmtId="3" fontId="20" fillId="0" borderId="0" xfId="8" applyNumberFormat="1" applyFont="1"/>
    <xf numFmtId="0" fontId="20" fillId="0" borderId="0" xfId="8" applyFont="1"/>
    <xf numFmtId="0" fontId="6" fillId="0" borderId="0" xfId="0" applyFont="1"/>
    <xf numFmtId="0" fontId="7" fillId="14" borderId="0" xfId="2" applyFont="1" applyFill="1" applyBorder="1" applyAlignment="1">
      <alignment horizontal="center" vertical="center"/>
    </xf>
    <xf numFmtId="0" fontId="10" fillId="4" borderId="0" xfId="12"/>
    <xf numFmtId="0" fontId="22" fillId="0" borderId="4" xfId="0" applyFont="1" applyBorder="1"/>
    <xf numFmtId="0" fontId="23" fillId="0" borderId="0" xfId="8" applyFont="1"/>
    <xf numFmtId="0" fontId="5" fillId="0" borderId="0" xfId="8" applyFont="1" applyAlignment="1">
      <alignment horizontal="left" vertical="center" wrapText="1"/>
    </xf>
    <xf numFmtId="164" fontId="7" fillId="0" borderId="0" xfId="5" applyNumberFormat="1" applyFont="1" applyFill="1"/>
    <xf numFmtId="164" fontId="7" fillId="0" borderId="0" xfId="8" applyNumberFormat="1" applyFont="1"/>
    <xf numFmtId="0" fontId="5" fillId="0" borderId="0" xfId="8" applyFont="1" applyAlignment="1">
      <alignment horizontal="left"/>
    </xf>
    <xf numFmtId="164" fontId="7" fillId="4" borderId="0" xfId="4" applyNumberFormat="1" applyFont="1"/>
    <xf numFmtId="164" fontId="5" fillId="0" borderId="0" xfId="8" applyNumberFormat="1" applyFont="1"/>
    <xf numFmtId="164" fontId="5" fillId="0" borderId="0" xfId="8" applyNumberFormat="1" applyFont="1" applyAlignment="1">
      <alignment horizontal="right"/>
    </xf>
    <xf numFmtId="164" fontId="5" fillId="0" borderId="0" xfId="8" applyNumberFormat="1" applyFont="1" applyAlignment="1">
      <alignment horizontal="right" vertical="center"/>
    </xf>
    <xf numFmtId="0" fontId="5" fillId="0" borderId="0" xfId="8" applyFont="1" applyAlignment="1">
      <alignment horizontal="left" vertical="center"/>
    </xf>
    <xf numFmtId="0" fontId="5" fillId="0" borderId="0" xfId="8" applyFont="1" applyAlignment="1">
      <alignment horizontal="center"/>
    </xf>
    <xf numFmtId="10" fontId="5" fillId="0" borderId="0" xfId="8" applyNumberFormat="1" applyFont="1" applyAlignment="1">
      <alignment horizontal="right" vertical="center"/>
    </xf>
    <xf numFmtId="0" fontId="24" fillId="0" borderId="0" xfId="8" applyFont="1"/>
    <xf numFmtId="0" fontId="10" fillId="0" borderId="2" xfId="0" applyFon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/>
    <xf numFmtId="0" fontId="27" fillId="3" borderId="5" xfId="3" applyFont="1" applyBorder="1" applyAlignment="1">
      <alignment horizontal="center" vertical="center"/>
    </xf>
    <xf numFmtId="0" fontId="27" fillId="3" borderId="6" xfId="3" applyFont="1" applyBorder="1"/>
    <xf numFmtId="0" fontId="27" fillId="3" borderId="6" xfId="3" applyFont="1" applyBorder="1" applyAlignment="1">
      <alignment horizontal="center" vertical="center"/>
    </xf>
    <xf numFmtId="0" fontId="7" fillId="0" borderId="0" xfId="5" applyFont="1" applyFill="1"/>
    <xf numFmtId="0" fontId="7" fillId="4" borderId="0" xfId="4" applyFont="1"/>
    <xf numFmtId="0" fontId="27" fillId="3" borderId="4" xfId="3" applyFont="1" applyBorder="1"/>
    <xf numFmtId="164" fontId="27" fillId="3" borderId="4" xfId="3" applyNumberFormat="1" applyFont="1" applyBorder="1"/>
    <xf numFmtId="0" fontId="28" fillId="3" borderId="0" xfId="3" applyFont="1"/>
    <xf numFmtId="164" fontId="7" fillId="0" borderId="0" xfId="0" applyNumberFormat="1" applyFont="1"/>
    <xf numFmtId="0" fontId="27" fillId="3" borderId="4" xfId="3" applyNumberFormat="1" applyFont="1" applyBorder="1"/>
    <xf numFmtId="0" fontId="10" fillId="0" borderId="2" xfId="9" applyBorder="1"/>
    <xf numFmtId="0" fontId="10" fillId="0" borderId="0" xfId="9"/>
    <xf numFmtId="0" fontId="9" fillId="0" borderId="0" xfId="9" applyFont="1" applyAlignment="1">
      <alignment horizontal="center" vertical="center"/>
    </xf>
    <xf numFmtId="3" fontId="10" fillId="0" borderId="0" xfId="9" applyNumberFormat="1"/>
    <xf numFmtId="0" fontId="12" fillId="0" borderId="0" xfId="9" applyFont="1" applyAlignment="1">
      <alignment vertical="center"/>
    </xf>
    <xf numFmtId="0" fontId="10" fillId="0" borderId="0" xfId="12" applyFill="1" applyBorder="1" applyAlignment="1">
      <alignment horizontal="center" vertical="center" wrapText="1"/>
    </xf>
    <xf numFmtId="0" fontId="30" fillId="4" borderId="0" xfId="12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0" fontId="7" fillId="0" borderId="0" xfId="1" applyNumberFormat="1" applyFont="1"/>
    <xf numFmtId="0" fontId="21" fillId="0" borderId="4" xfId="0" applyFont="1" applyBorder="1"/>
    <xf numFmtId="164" fontId="21" fillId="0" borderId="4" xfId="0" applyNumberFormat="1" applyFont="1" applyBorder="1"/>
    <xf numFmtId="10" fontId="21" fillId="0" borderId="4" xfId="1" applyNumberFormat="1" applyFont="1" applyBorder="1"/>
    <xf numFmtId="0" fontId="32" fillId="6" borderId="0" xfId="6" applyFont="1"/>
    <xf numFmtId="0" fontId="17" fillId="0" borderId="0" xfId="8" applyFont="1" applyAlignment="1">
      <alignment horizontal="center" vertical="center"/>
    </xf>
    <xf numFmtId="3" fontId="5" fillId="0" borderId="0" xfId="0" applyNumberFormat="1" applyFont="1"/>
    <xf numFmtId="0" fontId="28" fillId="0" borderId="0" xfId="8" applyFont="1" applyAlignment="1">
      <alignment horizontal="left" vertical="center"/>
    </xf>
    <xf numFmtId="0" fontId="28" fillId="0" borderId="0" xfId="8" applyFont="1" applyAlignment="1">
      <alignment horizontal="center" vertical="center"/>
    </xf>
    <xf numFmtId="0" fontId="28" fillId="0" borderId="0" xfId="8" applyFont="1" applyAlignment="1">
      <alignment horizontal="center" vertical="center" wrapText="1"/>
    </xf>
    <xf numFmtId="0" fontId="28" fillId="0" borderId="0" xfId="8" applyFont="1"/>
    <xf numFmtId="0" fontId="28" fillId="0" borderId="0" xfId="8" applyFont="1" applyAlignment="1">
      <alignment vertical="center" wrapText="1"/>
    </xf>
    <xf numFmtId="0" fontId="8" fillId="0" borderId="2" xfId="7" applyFont="1" applyBorder="1" applyAlignment="1">
      <alignment horizontal="center" vertical="center" wrapText="1"/>
    </xf>
    <xf numFmtId="0" fontId="31" fillId="15" borderId="7" xfId="0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28" fillId="6" borderId="0" xfId="6" applyFont="1" applyAlignment="1">
      <alignment horizontal="center"/>
    </xf>
    <xf numFmtId="0" fontId="11" fillId="7" borderId="0" xfId="10" applyFont="1" applyAlignment="1">
      <alignment horizontal="center" vertical="center"/>
    </xf>
    <xf numFmtId="0" fontId="21" fillId="14" borderId="0" xfId="2" applyFont="1" applyFill="1" applyBorder="1" applyAlignment="1">
      <alignment horizontal="left" vertical="center" wrapText="1"/>
    </xf>
    <xf numFmtId="0" fontId="21" fillId="14" borderId="0" xfId="2" applyFont="1" applyFill="1" applyBorder="1" applyAlignment="1">
      <alignment horizontal="left" vertical="center"/>
    </xf>
    <xf numFmtId="0" fontId="16" fillId="9" borderId="3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14" fillId="12" borderId="3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/>
    </xf>
    <xf numFmtId="0" fontId="21" fillId="14" borderId="0" xfId="2" applyFont="1" applyFill="1" applyBorder="1" applyAlignment="1">
      <alignment horizontal="center" vertical="center" wrapText="1"/>
    </xf>
    <xf numFmtId="0" fontId="21" fillId="14" borderId="0" xfId="2" applyFont="1" applyFill="1" applyBorder="1" applyAlignment="1">
      <alignment horizontal="center" vertical="center"/>
    </xf>
    <xf numFmtId="0" fontId="27" fillId="3" borderId="5" xfId="3" applyFont="1" applyBorder="1" applyAlignment="1">
      <alignment horizontal="left" vertical="center"/>
    </xf>
    <xf numFmtId="0" fontId="27" fillId="3" borderId="6" xfId="3" applyFont="1" applyBorder="1" applyAlignment="1">
      <alignment horizontal="left" vertical="center"/>
    </xf>
    <xf numFmtId="0" fontId="27" fillId="3" borderId="5" xfId="3" applyFont="1" applyBorder="1" applyAlignment="1">
      <alignment horizontal="center" vertical="center"/>
    </xf>
    <xf numFmtId="0" fontId="27" fillId="3" borderId="6" xfId="3" applyFont="1" applyBorder="1" applyAlignment="1">
      <alignment horizontal="center" vertical="center"/>
    </xf>
    <xf numFmtId="0" fontId="26" fillId="3" borderId="0" xfId="3" applyFont="1" applyAlignment="1">
      <alignment horizontal="center" vertical="center"/>
    </xf>
    <xf numFmtId="0" fontId="26" fillId="3" borderId="0" xfId="13" applyFont="1" applyAlignment="1">
      <alignment horizontal="center" vertical="center"/>
    </xf>
    <xf numFmtId="164" fontId="7" fillId="0" borderId="0" xfId="0" applyNumberFormat="1" applyFont="1" applyFill="1" applyBorder="1"/>
    <xf numFmtId="164" fontId="0" fillId="0" borderId="0" xfId="0" applyNumberFormat="1" applyFill="1" applyBorder="1"/>
    <xf numFmtId="0" fontId="29" fillId="3" borderId="0" xfId="13" applyFont="1" applyBorder="1" applyAlignment="1">
      <alignment horizontal="left" vertical="center" wrapText="1"/>
    </xf>
    <xf numFmtId="0" fontId="29" fillId="3" borderId="0" xfId="13" applyFont="1" applyBorder="1" applyAlignment="1">
      <alignment horizontal="center" vertical="center"/>
    </xf>
    <xf numFmtId="0" fontId="29" fillId="3" borderId="0" xfId="13" applyFont="1" applyBorder="1" applyAlignment="1">
      <alignment horizontal="left" vertical="center"/>
    </xf>
    <xf numFmtId="0" fontId="29" fillId="3" borderId="0" xfId="13" applyFont="1" applyBorder="1" applyAlignment="1">
      <alignment horizontal="center" vertical="center"/>
    </xf>
    <xf numFmtId="0" fontId="10" fillId="0" borderId="0" xfId="9" applyFont="1" applyAlignment="1">
      <alignment vertical="center" wrapText="1"/>
    </xf>
    <xf numFmtId="0" fontId="10" fillId="0" borderId="0" xfId="9" applyFont="1"/>
    <xf numFmtId="0" fontId="10" fillId="4" borderId="0" xfId="12" applyFont="1" applyBorder="1" applyAlignment="1">
      <alignment vertical="center" wrapText="1"/>
    </xf>
    <xf numFmtId="0" fontId="10" fillId="4" borderId="0" xfId="12" applyFont="1" applyBorder="1"/>
    <xf numFmtId="0" fontId="30" fillId="0" borderId="0" xfId="9" applyFont="1" applyAlignment="1">
      <alignment vertical="center" wrapText="1"/>
    </xf>
    <xf numFmtId="0" fontId="10" fillId="0" borderId="0" xfId="12" applyFont="1" applyFill="1" applyBorder="1" applyAlignment="1">
      <alignment vertical="center" wrapText="1"/>
    </xf>
    <xf numFmtId="0" fontId="10" fillId="0" borderId="0" xfId="12" applyFont="1" applyFill="1" applyBorder="1"/>
    <xf numFmtId="0" fontId="30" fillId="14" borderId="0" xfId="9" applyFont="1" applyFill="1" applyAlignment="1">
      <alignment vertical="center" wrapText="1"/>
    </xf>
    <xf numFmtId="0" fontId="10" fillId="14" borderId="0" xfId="9" applyFont="1" applyFill="1"/>
    <xf numFmtId="0" fontId="29" fillId="3" borderId="4" xfId="13" applyFont="1" applyBorder="1"/>
    <xf numFmtId="0" fontId="10" fillId="0" borderId="0" xfId="9" applyFont="1" applyAlignment="1">
      <alignment horizontal="center" vertical="center" wrapText="1"/>
    </xf>
    <xf numFmtId="8" fontId="10" fillId="0" borderId="0" xfId="9" applyNumberFormat="1" applyFont="1" applyAlignment="1">
      <alignment horizontal="right" vertical="center" wrapText="1"/>
    </xf>
    <xf numFmtId="164" fontId="10" fillId="0" borderId="0" xfId="9" applyNumberFormat="1" applyFont="1" applyAlignment="1">
      <alignment horizontal="right" vertical="center" wrapText="1"/>
    </xf>
    <xf numFmtId="0" fontId="10" fillId="4" borderId="0" xfId="12" applyFont="1" applyBorder="1" applyAlignment="1">
      <alignment horizontal="center" vertical="center" wrapText="1"/>
    </xf>
    <xf numFmtId="8" fontId="10" fillId="4" borderId="0" xfId="12" applyNumberFormat="1" applyFont="1" applyBorder="1" applyAlignment="1">
      <alignment horizontal="right" vertical="center" wrapText="1"/>
    </xf>
    <xf numFmtId="164" fontId="10" fillId="4" borderId="0" xfId="12" applyNumberFormat="1" applyFont="1" applyBorder="1" applyAlignment="1">
      <alignment horizontal="right" vertical="center" wrapText="1"/>
    </xf>
    <xf numFmtId="164" fontId="10" fillId="14" borderId="0" xfId="12" applyNumberFormat="1" applyFont="1" applyFill="1" applyBorder="1" applyAlignment="1">
      <alignment horizontal="right" vertical="center" wrapText="1"/>
    </xf>
    <xf numFmtId="0" fontId="30" fillId="0" borderId="0" xfId="9" applyFont="1" applyAlignment="1">
      <alignment horizontal="center" vertical="center" wrapText="1"/>
    </xf>
    <xf numFmtId="8" fontId="30" fillId="0" borderId="0" xfId="9" applyNumberFormat="1" applyFont="1" applyAlignment="1">
      <alignment horizontal="right" vertical="center" wrapText="1"/>
    </xf>
    <xf numFmtId="0" fontId="10" fillId="0" borderId="0" xfId="12" applyFont="1" applyFill="1" applyBorder="1" applyAlignment="1">
      <alignment horizontal="center" vertical="center" wrapText="1"/>
    </xf>
    <xf numFmtId="8" fontId="10" fillId="0" borderId="0" xfId="12" applyNumberFormat="1" applyFont="1" applyFill="1" applyBorder="1" applyAlignment="1">
      <alignment horizontal="right" vertical="center" wrapText="1"/>
    </xf>
    <xf numFmtId="164" fontId="10" fillId="0" borderId="0" xfId="12" applyNumberFormat="1" applyFont="1" applyFill="1" applyBorder="1" applyAlignment="1">
      <alignment horizontal="right" vertical="center" wrapText="1"/>
    </xf>
    <xf numFmtId="0" fontId="10" fillId="14" borderId="0" xfId="9" applyFont="1" applyFill="1" applyAlignment="1">
      <alignment horizontal="center" vertical="center" wrapText="1"/>
    </xf>
    <xf numFmtId="8" fontId="10" fillId="14" borderId="0" xfId="9" applyNumberFormat="1" applyFont="1" applyFill="1" applyAlignment="1">
      <alignment horizontal="right" vertical="center" wrapText="1"/>
    </xf>
    <xf numFmtId="0" fontId="30" fillId="14" borderId="0" xfId="9" applyFont="1" applyFill="1" applyAlignment="1">
      <alignment horizontal="center" vertical="center" wrapText="1"/>
    </xf>
    <xf numFmtId="164" fontId="10" fillId="14" borderId="0" xfId="9" applyNumberFormat="1" applyFont="1" applyFill="1" applyAlignment="1">
      <alignment horizontal="right" vertical="center" wrapText="1"/>
    </xf>
    <xf numFmtId="0" fontId="29" fillId="3" borderId="4" xfId="13" applyFont="1" applyBorder="1" applyAlignment="1">
      <alignment wrapText="1"/>
    </xf>
    <xf numFmtId="0" fontId="29" fillId="3" borderId="4" xfId="13" applyFont="1" applyBorder="1" applyAlignment="1">
      <alignment horizontal="center" vertical="center" wrapText="1"/>
    </xf>
    <xf numFmtId="164" fontId="29" fillId="3" borderId="4" xfId="13" applyNumberFormat="1" applyFont="1" applyBorder="1" applyAlignment="1">
      <alignment horizontal="center" vertical="center" wrapText="1"/>
    </xf>
  </cellXfs>
  <cellStyles count="14">
    <cellStyle name="20% - Énfasis1" xfId="4" builtinId="30"/>
    <cellStyle name="20% - Énfasis1 2" xfId="12" xr:uid="{2C98F2E3-B27A-4D65-980F-BB65CFD70585}"/>
    <cellStyle name="40% - Énfasis1" xfId="5" builtinId="31"/>
    <cellStyle name="60% - Énfasis4 2" xfId="10" xr:uid="{CFBBFC66-B1C1-445F-959C-276610EC6AC5}"/>
    <cellStyle name="Énfasis1" xfId="3" builtinId="29"/>
    <cellStyle name="Énfasis1 2" xfId="13" xr:uid="{D5CA34AF-1E72-461E-91AC-D80DA8394C91}"/>
    <cellStyle name="Énfasis2" xfId="6" builtinId="33"/>
    <cellStyle name="Hipervínculo 2" xfId="11" xr:uid="{D321F013-28AA-4D9E-AF17-8332B40748CD}"/>
    <cellStyle name="Normal" xfId="0" builtinId="0"/>
    <cellStyle name="Normal 2" xfId="8" xr:uid="{0C41F01B-B1C9-4487-AC56-1E3C304A784F}"/>
    <cellStyle name="Normal 2 3" xfId="7" xr:uid="{D48AB2A2-CFE9-47D5-940A-B99ABE017F4C}"/>
    <cellStyle name="Normal 3" xfId="9" xr:uid="{6165A40D-5AB8-4CD7-B503-991670B30050}"/>
    <cellStyle name="Notas" xfId="2" builtinId="10"/>
    <cellStyle name="Porcentaje" xfId="1" builtinId="5"/>
  </cellStyles>
  <dxfs count="60"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2025_Grupos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B4F-4CCE-A07F-A594EBB3303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B4F-4CCE-A07F-A594EBB3303F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B4F-4CCE-A07F-A594EBB3303F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B4F-4CCE-A07F-A594EBB3303F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B4F-4CCE-A07F-A594EBB3303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B4F-4CCE-A07F-A594EBB3303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B4F-4CCE-A07F-A594EBB3303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B4F-4CCE-A07F-A594EBB3303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B4F-4CCE-A07F-A594EBB3303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B4F-4CCE-A07F-A594EBB3303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'2025_Investigación'!$B$22:$F$22</c:f>
              <c:numCache>
                <c:formatCode>General</c:formatCode>
                <c:ptCount val="5"/>
                <c:pt idx="0">
                  <c:v>46</c:v>
                </c:pt>
                <c:pt idx="1">
                  <c:v>10</c:v>
                </c:pt>
                <c:pt idx="2">
                  <c:v>26</c:v>
                </c:pt>
                <c:pt idx="3">
                  <c:v>49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4F-4CCE-A07F-A594EBB3303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'2025_Centros singulares_proxect'!$A$14:$A$21</c:f>
              <c:strCache>
                <c:ptCount val="8"/>
                <c:pt idx="0">
                  <c:v>E - CENTRAL DO ESTADO</c:v>
                </c:pt>
                <c:pt idx="1">
                  <c:v>EUROPEOS_HORIZONTE EUROPA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INPO</c:v>
                </c:pt>
                <c:pt idx="6">
                  <c:v>O - OUTROS (convenios, fundacións e outros)</c:v>
                </c:pt>
                <c:pt idx="7">
                  <c:v>X - XUNTA DE GALICIA</c:v>
                </c:pt>
              </c:strCache>
            </c:strRef>
          </c:cat>
          <c:val>
            <c:numRef>
              <c:f>'2025_Centros singulares_proxect'!$G$14:$G$21</c:f>
              <c:numCache>
                <c:formatCode>0.00%</c:formatCode>
                <c:ptCount val="8"/>
                <c:pt idx="0">
                  <c:v>0.93653035264388285</c:v>
                </c:pt>
                <c:pt idx="1">
                  <c:v>0.8447502706377823</c:v>
                </c:pt>
                <c:pt idx="2">
                  <c:v>0.2540773445428583</c:v>
                </c:pt>
                <c:pt idx="3">
                  <c:v>0.97226385596033904</c:v>
                </c:pt>
                <c:pt idx="4">
                  <c:v>0.25</c:v>
                </c:pt>
                <c:pt idx="5">
                  <c:v>0.8</c:v>
                </c:pt>
                <c:pt idx="6">
                  <c:v>0.56535652590487895</c:v>
                </c:pt>
                <c:pt idx="7">
                  <c:v>0.64898572166857771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3-434C-AFFF-00BCC8BBEE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26368"/>
        <c:crossesAt val="0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17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85724</xdr:rowOff>
    </xdr:from>
    <xdr:to>
      <xdr:col>0</xdr:col>
      <xdr:colOff>3312583</xdr:colOff>
      <xdr:row>0</xdr:row>
      <xdr:rowOff>698500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1030467-060D-4F36-BF96-F03F6AD1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4"/>
          <a:ext cx="3236384" cy="612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676275</xdr:colOff>
      <xdr:row>9</xdr:row>
      <xdr:rowOff>9525</xdr:rowOff>
    </xdr:from>
    <xdr:to>
      <xdr:col>14</xdr:col>
      <xdr:colOff>752474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9C2C51-714C-469C-A01B-9F743AB22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3181350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EB4834F-6D32-4D6C-BDE9-D7F2AE62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310515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18</xdr:col>
      <xdr:colOff>609917</xdr:colOff>
      <xdr:row>24</xdr:row>
      <xdr:rowOff>60056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06736-DE1F-4F0A-8201-193D8841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06625" y="2724150"/>
          <a:ext cx="3657917" cy="275563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25</xdr:row>
      <xdr:rowOff>0</xdr:rowOff>
    </xdr:from>
    <xdr:to>
      <xdr:col>18</xdr:col>
      <xdr:colOff>622871</xdr:colOff>
      <xdr:row>39</xdr:row>
      <xdr:rowOff>44434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944D2A-319D-47CB-9D2F-B32198CC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25675" y="5619750"/>
          <a:ext cx="3651821" cy="27495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3124200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72BB12-562A-4C34-8ACD-57BC29FB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30480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10</xdr:row>
      <xdr:rowOff>0</xdr:rowOff>
    </xdr:from>
    <xdr:to>
      <xdr:col>24</xdr:col>
      <xdr:colOff>390525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9D458B-677B-4C18-B35C-E3698F854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1</xdr:col>
      <xdr:colOff>923925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99FD599-7D76-4D27-A3AE-F0BA7D4C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92417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114300</xdr:rowOff>
    </xdr:from>
    <xdr:to>
      <xdr:col>0</xdr:col>
      <xdr:colOff>2816087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FFCA9A2-E51D-4D85-BEA9-0640499D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14300"/>
          <a:ext cx="274941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6FB573-E174-43F3-B7C4-183459C79942}" name="Tabla35" displayName="Tabla35" ref="A56:B73" totalsRowShown="0" headerRowDxfId="43" dataDxfId="42">
  <autoFilter ref="A56:B73" xr:uid="{DAEAC20F-0676-4CC4-A3E6-60B07F2540B5}"/>
  <tableColumns count="2">
    <tableColumn id="1" xr3:uid="{CA8CBCFA-446B-4B38-B573-B20C58C32D79}" name="RECURSOS EXTERNOS CAPTADOS 2025" dataDxfId="41"/>
    <tableColumn id="2" xr3:uid="{1C7109AE-F29D-43D2-BBEA-D3DC1EA80203}" name="IMPORTES" dataDxfId="4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709AC-CF5E-41A2-B3BB-B2E80281F69C}" name="Tabla210" displayName="Tabla210" ref="A21:H26" totalsRowShown="0" headerRowDxfId="39" dataDxfId="38">
  <tableColumns count="8">
    <tableColumn id="1" xr3:uid="{40A974D7-F530-4C84-8FFE-5052C097FA74}" name="GRUPOS DE INVESTIGACIÓN 2025" dataDxfId="37"/>
    <tableColumn id="4" xr3:uid="{3AC38142-3C3D-42AA-9EC8-62F203F982A9}" name="Artes e Humanidades" dataDxfId="36"/>
    <tableColumn id="2" xr3:uid="{438D477D-8AA4-42CD-B9B0-BA80F1679627}" name="Ciencias" dataDxfId="35"/>
    <tableColumn id="3" xr3:uid="{0409392C-5FEF-427F-9CDA-47AF9E0BC01A}" name="Ciencias da Saúde" dataDxfId="34"/>
    <tableColumn id="6" xr3:uid="{48027441-42BD-4405-AB4D-F16383A1EBDC}" name="Ciencias Sociais e Xurídicas" dataDxfId="33"/>
    <tableColumn id="5" xr3:uid="{6F7468EB-F755-48A6-9AEF-A385204DBD94}" name="Enxeñaría _x000a_e Arquitectura" dataDxfId="32"/>
    <tableColumn id="7" xr3:uid="{A720B019-580E-47E3-A0EE-FAA8029EF411}" name="Total" dataDxfId="31">
      <calculatedColumnFormula>SUM(Tabla210[[#This Row],[Artes e Humanidades]:[Enxeñaría 
e Arquitectura]])</calculatedColumnFormula>
    </tableColumn>
    <tableColumn id="8" xr3:uid="{67130330-242E-422D-8A18-553820BE822A}" name="Estranxeiros/as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214C72-F9F5-4C39-9A8A-2C0F603BF004}" name="Tabla87" displayName="Tabla87" ref="A47:D53" totalsRowShown="0" headerRowDxfId="29" dataDxfId="28">
  <autoFilter ref="A47:D53" xr:uid="{8431FCBD-FB6D-46CB-AF67-3A43F6C64A5E}"/>
  <tableColumns count="4">
    <tableColumn id="1" xr3:uid="{35797827-E532-43F4-A66E-9FBDB8D81568}" name="Nº de sexenios obtidos no ano 2025" dataDxfId="27"/>
    <tableColumn id="2" xr3:uid="{07649A85-777B-4578-AC0D-9253A14F5C02}" name="Homes" dataDxfId="26"/>
    <tableColumn id="3" xr3:uid="{64B5DFDD-422E-4E33-B718-C7E2682E0562}" name="Mulleres" dataDxfId="25"/>
    <tableColumn id="4" xr3:uid="{6DB0C944-AA8B-4733-830A-09EC313281F3}" name="Total" dataDxfId="24">
      <calculatedColumnFormula>SUM(Tabla87[[#This Row],[Homes]:[Mulleres]])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16BB95-EEB8-45CF-B3B6-6A6F085BB555}" name="Tabla215" displayName="Tabla215" ref="A13:G22" totalsRowShown="0" headerRowDxfId="59" dataDxfId="58">
  <autoFilter ref="A13:G22" xr:uid="{F7CDDD5E-9416-4E87-BC0E-8C019A5738F3}"/>
  <tableColumns count="7">
    <tableColumn id="1" xr3:uid="{18ECEFD3-041C-447B-B619-F2DE93CC3953}" name="Tipo" dataDxfId="57"/>
    <tableColumn id="2" xr3:uid="{8EC38095-56BF-4817-935F-B366CF256AA0}" name="Nº proxectos" dataDxfId="56"/>
    <tableColumn id="3" xr3:uid="{E20E4E85-4C80-4048-890C-82878CE47CA6}" name="Importes" dataDxfId="55"/>
    <tableColumn id="4" xr3:uid="{71CD83F4-E502-4B81-99CE-6489F5462656}" name="Proxectos" dataDxfId="54"/>
    <tableColumn id="5" xr3:uid="{A2DAD32B-705F-4E55-A35B-D0240F7EF939}" name="Importe" dataDxfId="53"/>
    <tableColumn id="6" xr3:uid="{11768300-2A50-4067-B7FF-726F23294EDA}" name="% sobre total" dataDxfId="52" dataCellStyle="Porcentaje">
      <calculatedColumnFormula>Tabla215[[#This Row],[Proxectos]]/Tabla215[[#This Row],[Nº proxectos]]</calculatedColumnFormula>
    </tableColumn>
    <tableColumn id="7" xr3:uid="{116AFE98-6995-46C4-9A47-0B612AA962A2}" name="% importe sobre total" dataDxfId="51" dataCellStyle="Porcentaje">
      <calculatedColumnFormula>Tabla215[[#This Row],[Importe]]/Tabla215[[#This Row],[Importes]]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C4EC2C-8D40-4DFF-9FEC-D95049C054F8}" name="Tabla47" displayName="Tabla47" ref="A28:D55" totalsRowShown="0">
  <autoFilter ref="A28:D55" xr:uid="{6789C8C9-9194-46C0-A5D9-3630723FD99C}"/>
  <tableColumns count="4">
    <tableColumn id="1" xr3:uid="{02FF1909-9E0C-46FA-AEFF-64907D882FDA}" name="Centro singular"/>
    <tableColumn id="2" xr3:uid="{7D0E20D3-3BA1-427F-AB63-14CB33F2B0C3}" name="Tipoloxía"/>
    <tableColumn id="3" xr3:uid="{35DE228D-49CB-4621-970A-DF2521C44871}" name="Nº proxectos captados"/>
    <tableColumn id="4" xr3:uid="{32ACB384-0B33-4AF7-A3A1-C7BF99D42AD8}" name="Suma de importes" dataDxfId="50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EF4DB0-E456-4240-AB57-B53F6A6D5322}" name="Tabla5" displayName="Tabla5" ref="F28:I52" totalsRowShown="0" headerRowDxfId="49" dataDxfId="48">
  <autoFilter ref="F28:I52" xr:uid="{85722325-C3A8-4F3D-B685-D256F6EFE726}"/>
  <tableColumns count="4">
    <tableColumn id="1" xr3:uid="{A8CF5036-C337-4CA0-857F-A2C5AC9DEFC0}" name="Centro singular" dataDxfId="47"/>
    <tableColumn id="2" xr3:uid="{719BB47E-DCE1-41AE-80C1-721FA4D6CE4B}" name="Categoría IP" dataDxfId="46"/>
    <tableColumn id="3" xr3:uid="{3C596989-2CF0-4266-AD04-3AC150E08D82}" name="Nº proxectos captados" dataDxfId="45"/>
    <tableColumn id="4" xr3:uid="{8C374140-CEF5-43E4-8907-19CB19DBBBF9}" name="Suma de importes" dataDxfId="44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074FE0-2AAA-441A-B632-3E3EE2632E2C}" name="Tabla2" displayName="Tabla2" ref="A26:F51" totalsRowShown="0" headerRowDxfId="23" dataDxfId="22">
  <autoFilter ref="A26:F51" xr:uid="{9AA5EF0B-9BCF-4343-987B-751311A0EE14}"/>
  <tableColumns count="6">
    <tableColumn id="1" xr3:uid="{DF8C6FE8-919F-40CB-9DB5-4D40084FB12B}" name="Campus" dataDxfId="21"/>
    <tableColumn id="2" xr3:uid="{8AF382A5-1B13-4FFF-804C-B1FBA70CFE82}" name="Centro" dataDxfId="20"/>
    <tableColumn id="3" xr3:uid="{7C1A610D-754C-4A2B-9F7A-065AF5625DEA}" name="Homes" dataDxfId="19"/>
    <tableColumn id="4" xr3:uid="{D0A154FC-C51B-41C6-A64B-EF9B95199EF2}" name="Mulleres" dataDxfId="18"/>
    <tableColumn id="5" xr3:uid="{1FF46AFA-17FB-41FD-8E67-AEA4BCE4D6C1}" name="Total" dataDxfId="17">
      <calculatedColumnFormula>SUM(Tabla2[[#This Row],[Homes]:[Mulleres]])</calculatedColumnFormula>
    </tableColumn>
    <tableColumn id="6" xr3:uid="{E1509ECD-9748-4CDD-A73D-1678DA02C4E2}" name="Total importes" dataDxfId="1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CB29EA-D6BC-4AB4-88F2-A03CB3B0B2A7}" name="Tabla3" displayName="Tabla3" ref="I26:N103" totalsRowShown="0" headerRowDxfId="15" dataDxfId="14">
  <autoFilter ref="I26:N103" xr:uid="{3BCF967A-405B-4705-BFD4-6E5DCB112426}"/>
  <tableColumns count="6">
    <tableColumn id="1" xr3:uid="{AAF8459F-E39C-4E62-A143-E9B62B9B75D9}" name="Código G.I." dataDxfId="13"/>
    <tableColumn id="2" xr3:uid="{121D3BFC-8442-46AE-9F4B-D5A32B696269}" name="Nome_G.I." dataDxfId="12"/>
    <tableColumn id="3" xr3:uid="{0312D3A0-F907-4065-8FE3-3F14F408B7EC}" name="Homes" dataDxfId="11"/>
    <tableColumn id="4" xr3:uid="{D3C66B94-F056-45DC-ABE5-C4104188FB29}" name="Mulleres" dataDxfId="10"/>
    <tableColumn id="5" xr3:uid="{58829FF7-47D1-4BFF-A3E7-68C89E476368}" name="Total" dataDxfId="9"/>
    <tableColumn id="6" xr3:uid="{79F4FDC2-BA74-4DFC-86F7-F66EF087381E}" name="Total importes" dataDxfId="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A3F4CB-2AFD-49D2-B512-DF42BD9DDB52}" name="Tabla4" displayName="Tabla4" ref="A55:E125" totalsRowShown="0" headerRowDxfId="7" dataDxfId="6">
  <autoFilter ref="A55:E125" xr:uid="{681C2543-CA78-4164-ABF7-DE3DE90BD439}"/>
  <tableColumns count="5">
    <tableColumn id="1" xr3:uid="{0048FB1A-C097-43FC-9C72-C94488CA2423}" name="Campus" dataDxfId="5"/>
    <tableColumn id="2" xr3:uid="{EF733BBC-D3C5-452A-8D81-D2E0FBD5B9D6}" name="Centro" dataDxfId="4"/>
    <tableColumn id="3" xr3:uid="{F79B8F63-8F8F-4AD4-B48F-4EEAA9974B3C}" name="Tipo" dataDxfId="3"/>
    <tableColumn id="4" xr3:uid="{96C8AE1F-5B91-4DA3-8E10-5409EEC91783}" name="Nº proxectos" dataDxfId="2"/>
    <tableColumn id="5" xr3:uid="{21464651-7FF0-4A87-BE87-431D33670C57}" name="Total import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cientifico.uvigo.gal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B4B6-DFB2-4E91-A9EB-A13E34B9F479}">
  <dimension ref="A1:V75"/>
  <sheetViews>
    <sheetView tabSelected="1" zoomScale="90" zoomScaleNormal="90" workbookViewId="0">
      <selection activeCell="E16" sqref="E16"/>
    </sheetView>
  </sheetViews>
  <sheetFormatPr baseColWidth="10" defaultRowHeight="15" x14ac:dyDescent="0.25"/>
  <cols>
    <col min="1" max="1" width="50.5703125" style="4" bestFit="1" customWidth="1"/>
    <col min="2" max="2" width="31.28515625" style="4" bestFit="1" customWidth="1"/>
    <col min="3" max="3" width="14.7109375" style="4" customWidth="1"/>
    <col min="4" max="4" width="17.28515625" style="4" customWidth="1"/>
    <col min="5" max="5" width="15.5703125" style="4" bestFit="1" customWidth="1"/>
    <col min="6" max="6" width="19.5703125" style="4" customWidth="1"/>
    <col min="7" max="7" width="11.42578125" style="4"/>
    <col min="8" max="8" width="17.7109375" style="4" customWidth="1"/>
    <col min="9" max="16384" width="11.42578125" style="4"/>
  </cols>
  <sheetData>
    <row r="1" spans="1:22" ht="61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79" t="s">
        <v>0</v>
      </c>
      <c r="M1" s="79"/>
      <c r="N1" s="79"/>
      <c r="O1" s="79"/>
      <c r="P1" s="79"/>
      <c r="Q1" s="79"/>
    </row>
    <row r="2" spans="1:22" ht="15" customHeight="1" x14ac:dyDescent="0.25">
      <c r="A2" s="5"/>
      <c r="B2" s="6"/>
    </row>
    <row r="3" spans="1:22" ht="15" customHeight="1" x14ac:dyDescent="0.25">
      <c r="A3" s="7" t="s">
        <v>1</v>
      </c>
      <c r="B3" s="6"/>
    </row>
    <row r="4" spans="1:22" ht="15" customHeight="1" x14ac:dyDescent="0.25">
      <c r="A4" s="7" t="s">
        <v>2</v>
      </c>
      <c r="B4" s="6"/>
    </row>
    <row r="5" spans="1:22" ht="15" customHeight="1" x14ac:dyDescent="0.25">
      <c r="A5" s="7" t="s">
        <v>3</v>
      </c>
      <c r="B5" s="6"/>
    </row>
    <row r="6" spans="1:22" ht="15" customHeight="1" x14ac:dyDescent="0.25">
      <c r="A6" s="8"/>
      <c r="B6" s="6"/>
    </row>
    <row r="7" spans="1:22" ht="15" customHeight="1" x14ac:dyDescent="0.25">
      <c r="A7" s="8"/>
      <c r="B7" s="6"/>
    </row>
    <row r="8" spans="1:22" ht="30" customHeight="1" x14ac:dyDescent="0.25">
      <c r="A8" s="83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</row>
    <row r="11" spans="1:22" x14ac:dyDescent="0.25">
      <c r="A11" s="10" t="s">
        <v>5</v>
      </c>
      <c r="B11" s="10"/>
    </row>
    <row r="12" spans="1:22" x14ac:dyDescent="0.25">
      <c r="A12" s="11" t="s">
        <v>6</v>
      </c>
      <c r="B12" s="12">
        <v>173</v>
      </c>
    </row>
    <row r="13" spans="1:22" x14ac:dyDescent="0.25">
      <c r="A13" s="10" t="s">
        <v>7</v>
      </c>
      <c r="B13" s="10"/>
    </row>
    <row r="14" spans="1:22" x14ac:dyDescent="0.25">
      <c r="A14" s="13" t="s">
        <v>8</v>
      </c>
      <c r="B14" s="14" t="s">
        <v>9</v>
      </c>
    </row>
    <row r="15" spans="1:22" x14ac:dyDescent="0.25">
      <c r="A15" s="10" t="s">
        <v>10</v>
      </c>
      <c r="B15" s="10"/>
    </row>
    <row r="16" spans="1:22" x14ac:dyDescent="0.25">
      <c r="A16" s="11" t="s">
        <v>11</v>
      </c>
      <c r="B16" s="15">
        <v>5</v>
      </c>
    </row>
    <row r="17" spans="1:17" x14ac:dyDescent="0.25">
      <c r="A17" s="11" t="s">
        <v>12</v>
      </c>
      <c r="B17" s="15">
        <v>16</v>
      </c>
    </row>
    <row r="21" spans="1:17" ht="30" x14ac:dyDescent="0.25">
      <c r="A21" s="74" t="s">
        <v>13</v>
      </c>
      <c r="B21" s="75" t="s">
        <v>14</v>
      </c>
      <c r="C21" s="75" t="s">
        <v>15</v>
      </c>
      <c r="D21" s="75" t="s">
        <v>16</v>
      </c>
      <c r="E21" s="76" t="s">
        <v>17</v>
      </c>
      <c r="F21" s="76" t="s">
        <v>18</v>
      </c>
      <c r="G21" s="75" t="s">
        <v>19</v>
      </c>
      <c r="H21" s="75" t="s">
        <v>20</v>
      </c>
    </row>
    <row r="22" spans="1:17" x14ac:dyDescent="0.25">
      <c r="A22" s="11" t="s">
        <v>21</v>
      </c>
      <c r="B22" s="16">
        <v>46</v>
      </c>
      <c r="C22" s="16">
        <v>10</v>
      </c>
      <c r="D22" s="16">
        <v>26</v>
      </c>
      <c r="E22" s="16">
        <v>49</v>
      </c>
      <c r="F22" s="16">
        <v>48</v>
      </c>
      <c r="G22" s="12">
        <f>SUM(Tabla210[[#This Row],[Artes e Humanidades]:[Enxeñaría 
e Arquitectura]])</f>
        <v>179</v>
      </c>
      <c r="H22" s="72"/>
    </row>
    <row r="23" spans="1:17" x14ac:dyDescent="0.25">
      <c r="A23" s="11" t="s">
        <v>22</v>
      </c>
      <c r="B23" s="73">
        <v>601</v>
      </c>
      <c r="C23" s="73">
        <v>129</v>
      </c>
      <c r="D23" s="16">
        <v>325</v>
      </c>
      <c r="E23" s="16">
        <v>595</v>
      </c>
      <c r="F23" s="16">
        <v>548</v>
      </c>
      <c r="G23" s="15">
        <f>SUM(Tabla210[[#This Row],[Artes e Humanidades]:[Enxeñaría 
e Arquitectura]])</f>
        <v>2198</v>
      </c>
      <c r="H23" s="12">
        <v>299</v>
      </c>
    </row>
    <row r="24" spans="1:17" x14ac:dyDescent="0.25">
      <c r="A24" s="11" t="s">
        <v>23</v>
      </c>
      <c r="B24" s="73">
        <v>303</v>
      </c>
      <c r="C24" s="73">
        <v>87</v>
      </c>
      <c r="D24" s="16">
        <v>204</v>
      </c>
      <c r="E24" s="16">
        <v>197</v>
      </c>
      <c r="F24" s="16">
        <v>289</v>
      </c>
      <c r="G24" s="15">
        <f>SUM(Tabla210[[#This Row],[Artes e Humanidades]:[Enxeñaría 
e Arquitectura]])</f>
        <v>1080</v>
      </c>
      <c r="H24" s="12">
        <v>161</v>
      </c>
      <c r="J24" s="17" t="s">
        <v>24</v>
      </c>
    </row>
    <row r="25" spans="1:17" x14ac:dyDescent="0.25">
      <c r="A25" s="11" t="s">
        <v>25</v>
      </c>
      <c r="B25" s="16">
        <v>63</v>
      </c>
      <c r="C25" s="16">
        <v>11</v>
      </c>
      <c r="D25" s="16">
        <v>35</v>
      </c>
      <c r="E25" s="16">
        <v>57</v>
      </c>
      <c r="F25" s="16">
        <v>56</v>
      </c>
      <c r="G25" s="15">
        <f>SUM(Tabla210[[#This Row],[Artes e Humanidades]:[Enxeñaría 
e Arquitectura]])</f>
        <v>222</v>
      </c>
      <c r="H25" s="12"/>
      <c r="J25" s="17" t="s">
        <v>26</v>
      </c>
    </row>
    <row r="26" spans="1:17" x14ac:dyDescent="0.25">
      <c r="A26" s="11" t="s">
        <v>27</v>
      </c>
      <c r="B26" s="73">
        <v>25</v>
      </c>
      <c r="C26" s="73">
        <v>6</v>
      </c>
      <c r="D26" s="16">
        <v>20</v>
      </c>
      <c r="E26" s="16">
        <v>11</v>
      </c>
      <c r="F26" s="16">
        <v>27</v>
      </c>
      <c r="G26" s="15">
        <f>SUM(Tabla210[[#This Row],[Artes e Humanidades]:[Enxeñaría 
e Arquitectura]])</f>
        <v>89</v>
      </c>
      <c r="H26" s="12"/>
      <c r="J26" s="17" t="s">
        <v>28</v>
      </c>
    </row>
    <row r="27" spans="1:17" x14ac:dyDescent="0.25">
      <c r="A27" s="18"/>
      <c r="B27" s="19"/>
      <c r="C27" s="20"/>
      <c r="D27" s="20"/>
      <c r="E27" s="19"/>
      <c r="F27" s="19"/>
      <c r="G27" s="21"/>
      <c r="H27" s="22"/>
      <c r="J27" s="17"/>
    </row>
    <row r="28" spans="1:17" x14ac:dyDescent="0.25">
      <c r="A28" s="18"/>
      <c r="B28" s="19"/>
      <c r="C28" s="20"/>
      <c r="D28" s="20"/>
      <c r="E28" s="19"/>
      <c r="F28" s="19"/>
      <c r="G28" s="21"/>
      <c r="H28" s="22"/>
      <c r="J28" s="17"/>
    </row>
    <row r="29" spans="1:17" x14ac:dyDescent="0.25">
      <c r="A29" s="18"/>
      <c r="B29" s="19"/>
      <c r="C29" s="20"/>
      <c r="D29" s="20"/>
      <c r="E29" s="19"/>
      <c r="F29" s="19"/>
      <c r="G29" s="21"/>
      <c r="H29" s="22"/>
      <c r="J29" s="17"/>
    </row>
    <row r="30" spans="1:17" x14ac:dyDescent="0.25">
      <c r="A30" s="18"/>
      <c r="B30" s="19"/>
      <c r="C30" s="20"/>
      <c r="D30" s="20"/>
      <c r="E30" s="19"/>
      <c r="F30" s="19"/>
      <c r="G30" s="21"/>
      <c r="H30" s="22"/>
      <c r="J30" s="17"/>
    </row>
    <row r="31" spans="1:17" s="23" customFormat="1" ht="12.75" customHeight="1" x14ac:dyDescent="0.2">
      <c r="A31" s="84" t="s">
        <v>29</v>
      </c>
      <c r="B31" s="86" t="s">
        <v>14</v>
      </c>
      <c r="C31" s="86"/>
      <c r="D31" s="86"/>
      <c r="E31" s="87" t="s">
        <v>15</v>
      </c>
      <c r="F31" s="87"/>
      <c r="G31" s="87"/>
      <c r="H31" s="88" t="s">
        <v>16</v>
      </c>
      <c r="I31" s="88"/>
      <c r="J31" s="88"/>
      <c r="K31" s="89" t="s">
        <v>17</v>
      </c>
      <c r="L31" s="89"/>
      <c r="M31" s="89"/>
      <c r="N31" s="90" t="s">
        <v>30</v>
      </c>
      <c r="O31" s="90"/>
      <c r="P31" s="90"/>
      <c r="Q31" s="91" t="s">
        <v>19</v>
      </c>
    </row>
    <row r="32" spans="1:17" s="23" customFormat="1" x14ac:dyDescent="0.2">
      <c r="A32" s="85"/>
      <c r="B32" s="24" t="s">
        <v>31</v>
      </c>
      <c r="C32" s="24" t="s">
        <v>32</v>
      </c>
      <c r="D32" s="24" t="s">
        <v>33</v>
      </c>
      <c r="E32" s="24" t="s">
        <v>31</v>
      </c>
      <c r="F32" s="24" t="s">
        <v>32</v>
      </c>
      <c r="G32" s="24" t="s">
        <v>33</v>
      </c>
      <c r="H32" s="24" t="s">
        <v>31</v>
      </c>
      <c r="I32" s="24" t="s">
        <v>32</v>
      </c>
      <c r="J32" s="24" t="s">
        <v>33</v>
      </c>
      <c r="K32" s="24" t="s">
        <v>31</v>
      </c>
      <c r="L32" s="24" t="s">
        <v>32</v>
      </c>
      <c r="M32" s="24" t="s">
        <v>33</v>
      </c>
      <c r="N32" s="24" t="s">
        <v>31</v>
      </c>
      <c r="O32" s="24" t="s">
        <v>32</v>
      </c>
      <c r="P32" s="24" t="s">
        <v>33</v>
      </c>
      <c r="Q32" s="92"/>
    </row>
    <row r="33" spans="1:17" s="23" customFormat="1" x14ac:dyDescent="0.25">
      <c r="A33" s="16" t="s">
        <v>34</v>
      </c>
      <c r="B33" s="16">
        <v>1</v>
      </c>
      <c r="C33" s="16"/>
      <c r="D33" s="16">
        <v>1</v>
      </c>
      <c r="E33" s="16">
        <v>1</v>
      </c>
      <c r="F33" s="16">
        <v>2</v>
      </c>
      <c r="G33" s="16">
        <v>3</v>
      </c>
      <c r="H33" s="16"/>
      <c r="I33" s="16"/>
      <c r="J33" s="16"/>
      <c r="K33" s="16">
        <v>1</v>
      </c>
      <c r="L33" s="16">
        <v>1</v>
      </c>
      <c r="M33" s="16">
        <v>2</v>
      </c>
      <c r="N33" s="16">
        <v>2</v>
      </c>
      <c r="O33" s="16"/>
      <c r="P33" s="16">
        <v>2</v>
      </c>
      <c r="Q33" s="16">
        <v>8</v>
      </c>
    </row>
    <row r="34" spans="1:17" s="23" customFormat="1" ht="15.75" x14ac:dyDescent="0.25">
      <c r="A34" s="25" t="s">
        <v>35</v>
      </c>
      <c r="B34" s="25">
        <v>7</v>
      </c>
      <c r="C34" s="25">
        <v>6</v>
      </c>
      <c r="D34" s="25">
        <v>13</v>
      </c>
      <c r="E34" s="25">
        <v>63</v>
      </c>
      <c r="F34" s="25">
        <v>29</v>
      </c>
      <c r="G34" s="25">
        <v>92</v>
      </c>
      <c r="H34" s="25">
        <v>5</v>
      </c>
      <c r="I34" s="25">
        <v>6</v>
      </c>
      <c r="J34" s="25">
        <v>11</v>
      </c>
      <c r="K34" s="25">
        <v>24</v>
      </c>
      <c r="L34" s="25">
        <v>19</v>
      </c>
      <c r="M34" s="25">
        <v>43</v>
      </c>
      <c r="N34" s="25">
        <v>60</v>
      </c>
      <c r="O34" s="25">
        <v>19</v>
      </c>
      <c r="P34" s="25">
        <v>79</v>
      </c>
      <c r="Q34" s="25">
        <v>238</v>
      </c>
    </row>
    <row r="35" spans="1:17" s="23" customFormat="1" x14ac:dyDescent="0.25">
      <c r="A35" s="16" t="s">
        <v>36</v>
      </c>
      <c r="B35" s="16">
        <v>1</v>
      </c>
      <c r="C35" s="16"/>
      <c r="D35" s="16">
        <v>1</v>
      </c>
      <c r="E35" s="16">
        <v>1</v>
      </c>
      <c r="F35" s="16"/>
      <c r="G35" s="16">
        <v>1</v>
      </c>
      <c r="H35" s="16"/>
      <c r="I35" s="16"/>
      <c r="J35" s="16"/>
      <c r="K35" s="16"/>
      <c r="L35" s="16"/>
      <c r="M35" s="16"/>
      <c r="N35" s="16"/>
      <c r="O35" s="16"/>
      <c r="P35" s="16"/>
      <c r="Q35" s="16">
        <v>2</v>
      </c>
    </row>
    <row r="36" spans="1:17" s="23" customFormat="1" ht="15.75" x14ac:dyDescent="0.25">
      <c r="A36" s="25" t="s">
        <v>37</v>
      </c>
      <c r="B36" s="25">
        <v>4</v>
      </c>
      <c r="C36" s="25"/>
      <c r="D36" s="25">
        <v>4</v>
      </c>
      <c r="E36" s="25"/>
      <c r="F36" s="25">
        <v>2</v>
      </c>
      <c r="G36" s="25">
        <v>2</v>
      </c>
      <c r="H36" s="25"/>
      <c r="I36" s="25"/>
      <c r="J36" s="25"/>
      <c r="K36" s="25">
        <v>2</v>
      </c>
      <c r="L36" s="25">
        <v>7</v>
      </c>
      <c r="M36" s="25">
        <v>9</v>
      </c>
      <c r="N36" s="25">
        <v>12</v>
      </c>
      <c r="O36" s="25">
        <v>7</v>
      </c>
      <c r="P36" s="25">
        <v>19</v>
      </c>
      <c r="Q36" s="25">
        <v>34</v>
      </c>
    </row>
    <row r="37" spans="1:17" s="23" customFormat="1" x14ac:dyDescent="0.25">
      <c r="A37" s="16" t="s">
        <v>38</v>
      </c>
      <c r="B37" s="16"/>
      <c r="C37" s="16">
        <v>3</v>
      </c>
      <c r="D37" s="16">
        <v>3</v>
      </c>
      <c r="E37" s="16">
        <v>2</v>
      </c>
      <c r="F37" s="16">
        <v>4</v>
      </c>
      <c r="G37" s="16">
        <v>6</v>
      </c>
      <c r="H37" s="16">
        <v>1</v>
      </c>
      <c r="I37" s="16">
        <v>2</v>
      </c>
      <c r="J37" s="16">
        <v>3</v>
      </c>
      <c r="K37" s="16">
        <v>7</v>
      </c>
      <c r="L37" s="16">
        <v>14</v>
      </c>
      <c r="M37" s="16">
        <v>21</v>
      </c>
      <c r="N37" s="16">
        <v>19</v>
      </c>
      <c r="O37" s="16">
        <v>3</v>
      </c>
      <c r="P37" s="16">
        <v>22</v>
      </c>
      <c r="Q37" s="16">
        <v>55</v>
      </c>
    </row>
    <row r="38" spans="1:17" s="23" customFormat="1" ht="15.75" x14ac:dyDescent="0.25">
      <c r="A38" s="25" t="s">
        <v>39</v>
      </c>
      <c r="B38" s="25"/>
      <c r="C38" s="25"/>
      <c r="D38" s="25"/>
      <c r="E38" s="25">
        <v>3</v>
      </c>
      <c r="F38" s="25"/>
      <c r="G38" s="25">
        <v>3</v>
      </c>
      <c r="H38" s="25"/>
      <c r="I38" s="25"/>
      <c r="J38" s="25"/>
      <c r="K38" s="25">
        <v>1</v>
      </c>
      <c r="L38" s="25"/>
      <c r="M38" s="25">
        <v>1</v>
      </c>
      <c r="N38" s="25"/>
      <c r="O38" s="25"/>
      <c r="P38" s="25"/>
      <c r="Q38" s="25">
        <v>4</v>
      </c>
    </row>
    <row r="39" spans="1:17" s="23" customFormat="1" x14ac:dyDescent="0.25">
      <c r="A39" s="16" t="s">
        <v>40</v>
      </c>
      <c r="B39" s="16"/>
      <c r="C39" s="16"/>
      <c r="D39" s="16"/>
      <c r="E39" s="16">
        <v>1</v>
      </c>
      <c r="F39" s="16"/>
      <c r="G39" s="16">
        <v>1</v>
      </c>
      <c r="H39" s="16"/>
      <c r="I39" s="16"/>
      <c r="J39" s="16"/>
      <c r="K39" s="16">
        <v>2</v>
      </c>
      <c r="L39" s="16">
        <v>1</v>
      </c>
      <c r="M39" s="16">
        <v>3</v>
      </c>
      <c r="N39" s="16">
        <v>1</v>
      </c>
      <c r="O39" s="16">
        <v>1</v>
      </c>
      <c r="P39" s="16">
        <v>2</v>
      </c>
      <c r="Q39" s="16">
        <v>6</v>
      </c>
    </row>
    <row r="40" spans="1:17" s="23" customFormat="1" ht="15.75" x14ac:dyDescent="0.25">
      <c r="A40" s="25" t="s">
        <v>41</v>
      </c>
      <c r="B40" s="25">
        <v>5</v>
      </c>
      <c r="C40" s="25"/>
      <c r="D40" s="25">
        <v>5</v>
      </c>
      <c r="E40" s="25">
        <v>3</v>
      </c>
      <c r="F40" s="25"/>
      <c r="G40" s="25">
        <v>3</v>
      </c>
      <c r="H40" s="25"/>
      <c r="I40" s="25"/>
      <c r="J40" s="25"/>
      <c r="K40" s="25">
        <v>9</v>
      </c>
      <c r="L40" s="25">
        <v>10</v>
      </c>
      <c r="M40" s="25">
        <v>19</v>
      </c>
      <c r="N40" s="25">
        <v>13</v>
      </c>
      <c r="O40" s="25">
        <v>3</v>
      </c>
      <c r="P40" s="25">
        <v>16</v>
      </c>
      <c r="Q40" s="25">
        <v>43</v>
      </c>
    </row>
    <row r="41" spans="1:17" s="23" customFormat="1" x14ac:dyDescent="0.25">
      <c r="A41" s="16" t="s">
        <v>42</v>
      </c>
      <c r="B41" s="16"/>
      <c r="C41" s="16"/>
      <c r="D41" s="16"/>
      <c r="E41" s="16">
        <v>1</v>
      </c>
      <c r="F41" s="16"/>
      <c r="G41" s="16">
        <v>1</v>
      </c>
      <c r="H41" s="16"/>
      <c r="I41" s="16"/>
      <c r="J41" s="16"/>
      <c r="K41" s="16">
        <v>1</v>
      </c>
      <c r="L41" s="16"/>
      <c r="M41" s="16">
        <v>1</v>
      </c>
      <c r="N41" s="16">
        <v>1</v>
      </c>
      <c r="O41" s="16">
        <v>1</v>
      </c>
      <c r="P41" s="16">
        <v>2</v>
      </c>
      <c r="Q41" s="16">
        <v>4</v>
      </c>
    </row>
    <row r="42" spans="1:17" s="23" customFormat="1" ht="15.75" x14ac:dyDescent="0.25">
      <c r="A42" s="25" t="s">
        <v>43</v>
      </c>
      <c r="B42" s="25">
        <v>9</v>
      </c>
      <c r="C42" s="25">
        <v>19</v>
      </c>
      <c r="D42" s="25">
        <v>28</v>
      </c>
      <c r="E42" s="25">
        <v>44</v>
      </c>
      <c r="F42" s="25">
        <v>44</v>
      </c>
      <c r="G42" s="25">
        <v>88</v>
      </c>
      <c r="H42" s="25">
        <v>8</v>
      </c>
      <c r="I42" s="25">
        <v>11</v>
      </c>
      <c r="J42" s="25">
        <v>19</v>
      </c>
      <c r="K42" s="25">
        <v>34</v>
      </c>
      <c r="L42" s="25">
        <v>50</v>
      </c>
      <c r="M42" s="25">
        <v>84</v>
      </c>
      <c r="N42" s="25">
        <v>72</v>
      </c>
      <c r="O42" s="25">
        <v>40</v>
      </c>
      <c r="P42" s="25">
        <v>112</v>
      </c>
      <c r="Q42" s="25">
        <v>331</v>
      </c>
    </row>
    <row r="43" spans="1:17" s="23" customFormat="1" ht="15.75" thickBot="1" x14ac:dyDescent="0.3">
      <c r="A43" s="26" t="s">
        <v>19</v>
      </c>
      <c r="B43" s="26">
        <v>27</v>
      </c>
      <c r="C43" s="26">
        <v>28</v>
      </c>
      <c r="D43" s="26">
        <v>55</v>
      </c>
      <c r="E43" s="26">
        <v>119</v>
      </c>
      <c r="F43" s="26">
        <v>81</v>
      </c>
      <c r="G43" s="26">
        <v>200</v>
      </c>
      <c r="H43" s="26">
        <v>14</v>
      </c>
      <c r="I43" s="26">
        <v>19</v>
      </c>
      <c r="J43" s="26">
        <v>33</v>
      </c>
      <c r="K43" s="26">
        <v>81</v>
      </c>
      <c r="L43" s="26">
        <v>102</v>
      </c>
      <c r="M43" s="26">
        <v>183</v>
      </c>
      <c r="N43" s="26">
        <v>180</v>
      </c>
      <c r="O43" s="26">
        <v>74</v>
      </c>
      <c r="P43" s="26">
        <v>254</v>
      </c>
      <c r="Q43" s="26">
        <v>725</v>
      </c>
    </row>
    <row r="44" spans="1:17" ht="15.75" thickTop="1" x14ac:dyDescent="0.25"/>
    <row r="46" spans="1:1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x14ac:dyDescent="0.25">
      <c r="A47" s="77" t="s">
        <v>44</v>
      </c>
      <c r="B47" s="75" t="s">
        <v>31</v>
      </c>
      <c r="C47" s="75" t="s">
        <v>32</v>
      </c>
      <c r="D47" s="75" t="s">
        <v>19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5">
      <c r="A48" s="4" t="s">
        <v>14</v>
      </c>
      <c r="B48" s="4">
        <v>4</v>
      </c>
      <c r="C48" s="4">
        <v>11</v>
      </c>
      <c r="D48" s="4">
        <f>SUM(Tabla87[[#This Row],[Homes]:[Mulleres]])</f>
        <v>15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x14ac:dyDescent="0.25">
      <c r="A49" s="4" t="s">
        <v>15</v>
      </c>
      <c r="B49" s="4">
        <v>18</v>
      </c>
      <c r="C49" s="4">
        <v>18</v>
      </c>
      <c r="D49" s="4">
        <f>SUM(Tabla87[[#This Row],[Homes]:[Mulleres]])</f>
        <v>36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x14ac:dyDescent="0.25">
      <c r="A50" s="4" t="s">
        <v>16</v>
      </c>
      <c r="B50" s="4">
        <v>5</v>
      </c>
      <c r="C50" s="4">
        <v>10</v>
      </c>
      <c r="D50" s="4">
        <f>SUM(Tabla87[[#This Row],[Homes]:[Mulleres]])</f>
        <v>15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x14ac:dyDescent="0.25">
      <c r="A51" s="4" t="s">
        <v>17</v>
      </c>
      <c r="B51" s="4">
        <v>17</v>
      </c>
      <c r="C51" s="4">
        <v>24</v>
      </c>
      <c r="D51" s="4">
        <f>SUM(Tabla87[[#This Row],[Homes]:[Mulleres]])</f>
        <v>41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25">
      <c r="A52" s="4" t="s">
        <v>30</v>
      </c>
      <c r="B52" s="4">
        <v>30</v>
      </c>
      <c r="C52" s="4">
        <v>12</v>
      </c>
      <c r="D52" s="4">
        <f>SUM(Tabla87[[#This Row],[Homes]:[Mulleres]])</f>
        <v>42</v>
      </c>
    </row>
    <row r="53" spans="1:17" x14ac:dyDescent="0.25">
      <c r="A53" s="4" t="s">
        <v>19</v>
      </c>
      <c r="B53" s="4">
        <f>SUBTOTAL(109,B48:B52)</f>
        <v>74</v>
      </c>
      <c r="C53" s="4">
        <f>SUBTOTAL(109,C48:C52)</f>
        <v>75</v>
      </c>
      <c r="D53" s="4">
        <f>SUM(Tabla87[[#This Row],[Homes]:[Mulleres]])</f>
        <v>149</v>
      </c>
    </row>
    <row r="56" spans="1:17" x14ac:dyDescent="0.25">
      <c r="A56" s="78" t="s">
        <v>45</v>
      </c>
      <c r="B56" s="78" t="s">
        <v>46</v>
      </c>
    </row>
    <row r="57" spans="1:17" ht="15" customHeight="1" x14ac:dyDescent="0.25">
      <c r="A57" s="28" t="s">
        <v>47</v>
      </c>
      <c r="B57" s="29">
        <v>16379924</v>
      </c>
      <c r="E57" s="30"/>
    </row>
    <row r="58" spans="1:17" ht="15" customHeight="1" x14ac:dyDescent="0.25">
      <c r="A58" s="31" t="s">
        <v>48</v>
      </c>
      <c r="B58" s="32">
        <v>7884958.4500000002</v>
      </c>
    </row>
    <row r="59" spans="1:17" ht="15" customHeight="1" x14ac:dyDescent="0.25">
      <c r="A59" s="31" t="s">
        <v>49</v>
      </c>
      <c r="B59" s="29">
        <v>930987.75</v>
      </c>
    </row>
    <row r="60" spans="1:17" ht="15" customHeight="1" x14ac:dyDescent="0.25">
      <c r="A60" s="31" t="s">
        <v>50</v>
      </c>
      <c r="B60" s="33">
        <v>9265901.1300000008</v>
      </c>
    </row>
    <row r="61" spans="1:17" ht="15" customHeight="1" x14ac:dyDescent="0.25">
      <c r="A61" s="31" t="s">
        <v>51</v>
      </c>
      <c r="B61" s="29">
        <v>1176587.47</v>
      </c>
    </row>
    <row r="62" spans="1:17" ht="15" customHeight="1" x14ac:dyDescent="0.25">
      <c r="A62" s="31" t="s">
        <v>52</v>
      </c>
      <c r="B62" s="29">
        <v>0</v>
      </c>
    </row>
    <row r="63" spans="1:17" ht="15" customHeight="1" x14ac:dyDescent="0.25">
      <c r="A63" s="31" t="s">
        <v>53</v>
      </c>
      <c r="B63" s="29">
        <v>190588.34</v>
      </c>
    </row>
    <row r="64" spans="1:17" ht="15" customHeight="1" x14ac:dyDescent="0.25">
      <c r="A64" s="31" t="s">
        <v>54</v>
      </c>
      <c r="B64" s="29">
        <v>20088.46</v>
      </c>
    </row>
    <row r="65" spans="1:2" ht="15" customHeight="1" x14ac:dyDescent="0.25">
      <c r="A65" s="31" t="s">
        <v>55</v>
      </c>
      <c r="B65" s="29">
        <v>0</v>
      </c>
    </row>
    <row r="66" spans="1:2" ht="15" customHeight="1" x14ac:dyDescent="0.25">
      <c r="A66" s="31" t="s">
        <v>56</v>
      </c>
      <c r="B66" s="29">
        <v>6473.53</v>
      </c>
    </row>
    <row r="67" spans="1:2" ht="15" customHeight="1" x14ac:dyDescent="0.25">
      <c r="A67" s="31" t="s">
        <v>57</v>
      </c>
      <c r="B67" s="34">
        <v>9654305.9100000001</v>
      </c>
    </row>
    <row r="68" spans="1:2" ht="15" customHeight="1" x14ac:dyDescent="0.25">
      <c r="A68" s="31" t="s">
        <v>58</v>
      </c>
      <c r="B68" s="34">
        <v>29695.33</v>
      </c>
    </row>
    <row r="69" spans="1:2" x14ac:dyDescent="0.25">
      <c r="A69" s="31" t="s">
        <v>59</v>
      </c>
      <c r="B69" s="29">
        <v>58992</v>
      </c>
    </row>
    <row r="70" spans="1:2" x14ac:dyDescent="0.25">
      <c r="A70" s="31" t="s">
        <v>60</v>
      </c>
      <c r="B70" s="34">
        <v>39000</v>
      </c>
    </row>
    <row r="71" spans="1:2" x14ac:dyDescent="0.25">
      <c r="A71" s="31" t="s">
        <v>61</v>
      </c>
      <c r="B71" s="35">
        <f>SUBTOTAL(109,B57:B70)</f>
        <v>45637502.370000005</v>
      </c>
    </row>
    <row r="72" spans="1:2" x14ac:dyDescent="0.25">
      <c r="A72" s="36" t="s">
        <v>62</v>
      </c>
      <c r="B72" s="35">
        <v>248362080</v>
      </c>
    </row>
    <row r="73" spans="1:2" x14ac:dyDescent="0.25">
      <c r="A73" s="37" t="s">
        <v>63</v>
      </c>
      <c r="B73" s="38">
        <f>B71/B72</f>
        <v>0.1837539062726484</v>
      </c>
    </row>
    <row r="75" spans="1:2" x14ac:dyDescent="0.25">
      <c r="A75" s="39"/>
    </row>
  </sheetData>
  <mergeCells count="9">
    <mergeCell ref="L1:Q1"/>
    <mergeCell ref="A8:Q8"/>
    <mergeCell ref="A31:A32"/>
    <mergeCell ref="B31:D31"/>
    <mergeCell ref="E31:G31"/>
    <mergeCell ref="H31:J31"/>
    <mergeCell ref="K31:M31"/>
    <mergeCell ref="N31:P31"/>
    <mergeCell ref="Q31:Q32"/>
  </mergeCells>
  <conditionalFormatting sqref="B60:B66">
    <cfRule type="containsBlanks" dxfId="0" priority="1">
      <formula>LEN(TRIM(B60))=0</formula>
    </cfRule>
  </conditionalFormatting>
  <hyperlinks>
    <hyperlink ref="B14" r:id="rId1" xr:uid="{976760D9-E717-4060-8A05-EB455C99D627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2CD4-5E3D-412A-BB46-07392C66CE60}">
  <dimension ref="A1:V39"/>
  <sheetViews>
    <sheetView topLeftCell="A8" workbookViewId="0">
      <selection activeCell="A20" sqref="A20:A21"/>
    </sheetView>
  </sheetViews>
  <sheetFormatPr baseColWidth="10" defaultRowHeight="15" x14ac:dyDescent="0.25"/>
  <cols>
    <col min="1" max="1" width="53.42578125" bestFit="1" customWidth="1"/>
    <col min="2" max="2" width="20" bestFit="1" customWidth="1"/>
    <col min="5" max="5" width="14.140625" bestFit="1" customWidth="1"/>
    <col min="7" max="7" width="13.140625" bestFit="1" customWidth="1"/>
    <col min="9" max="9" width="13.140625" bestFit="1" customWidth="1"/>
    <col min="11" max="11" width="14.140625" bestFit="1" customWidth="1"/>
    <col min="12" max="12" width="12.85546875" bestFit="1" customWidth="1"/>
    <col min="13" max="13" width="14.140625" bestFit="1" customWidth="1"/>
  </cols>
  <sheetData>
    <row r="1" spans="1:22" s="41" customFormat="1" ht="64.5" customHeight="1" thickBot="1" x14ac:dyDescent="0.3">
      <c r="A1" s="1"/>
      <c r="B1" s="2"/>
      <c r="C1" s="40"/>
      <c r="D1" s="40"/>
      <c r="E1" s="40"/>
      <c r="F1" s="40"/>
      <c r="G1" s="40"/>
      <c r="H1" s="40"/>
      <c r="I1" s="40"/>
      <c r="J1" s="40"/>
      <c r="K1" s="40"/>
      <c r="L1" s="79" t="s">
        <v>0</v>
      </c>
      <c r="M1" s="79"/>
      <c r="N1" s="79"/>
      <c r="O1" s="79"/>
      <c r="P1" s="79"/>
      <c r="Q1" s="79"/>
      <c r="R1" s="40"/>
      <c r="S1" s="40"/>
      <c r="T1" s="40"/>
    </row>
    <row r="2" spans="1:22" s="41" customFormat="1" ht="15" customHeight="1" x14ac:dyDescent="0.25">
      <c r="A2" s="42"/>
      <c r="B2" s="43"/>
    </row>
    <row r="3" spans="1:22" s="41" customFormat="1" ht="15" customHeight="1" x14ac:dyDescent="0.25">
      <c r="A3" s="44" t="s">
        <v>64</v>
      </c>
      <c r="B3" s="43"/>
    </row>
    <row r="4" spans="1:22" s="41" customFormat="1" ht="15" customHeight="1" x14ac:dyDescent="0.25">
      <c r="A4" s="44" t="s">
        <v>65</v>
      </c>
      <c r="B4" s="43"/>
    </row>
    <row r="5" spans="1:22" s="41" customFormat="1" ht="15" customHeight="1" x14ac:dyDescent="0.25">
      <c r="A5" s="44" t="s">
        <v>3</v>
      </c>
      <c r="B5" s="43"/>
    </row>
    <row r="6" spans="1:22" s="41" customFormat="1" ht="15" customHeight="1" x14ac:dyDescent="0.25">
      <c r="A6" s="44"/>
      <c r="B6" s="43"/>
      <c r="F6" s="45"/>
      <c r="G6" s="45"/>
      <c r="H6" s="45"/>
    </row>
    <row r="7" spans="1:22" s="41" customFormat="1" ht="15" customHeight="1" x14ac:dyDescent="0.25">
      <c r="A7" s="44"/>
      <c r="B7" s="43"/>
    </row>
    <row r="8" spans="1:22" s="41" customFormat="1" ht="30" customHeight="1" x14ac:dyDescent="0.25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46"/>
      <c r="V8" s="46"/>
    </row>
    <row r="10" spans="1:22" x14ac:dyDescent="0.25">
      <c r="K10" s="47"/>
    </row>
    <row r="11" spans="1:22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2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2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2" x14ac:dyDescent="0.25">
      <c r="A14" s="93" t="s">
        <v>66</v>
      </c>
      <c r="B14" s="95" t="s">
        <v>14</v>
      </c>
      <c r="C14" s="95"/>
      <c r="D14" s="95" t="s">
        <v>15</v>
      </c>
      <c r="E14" s="95"/>
      <c r="F14" s="95" t="s">
        <v>16</v>
      </c>
      <c r="G14" s="95"/>
      <c r="H14" s="95" t="s">
        <v>17</v>
      </c>
      <c r="I14" s="95"/>
      <c r="J14" s="95" t="s">
        <v>30</v>
      </c>
      <c r="K14" s="95"/>
      <c r="L14" s="95" t="s">
        <v>67</v>
      </c>
      <c r="M14" s="95" t="s">
        <v>68</v>
      </c>
    </row>
    <row r="15" spans="1:22" ht="15.75" thickBot="1" x14ac:dyDescent="0.3">
      <c r="A15" s="94"/>
      <c r="B15" s="50" t="s">
        <v>69</v>
      </c>
      <c r="C15" s="50" t="s">
        <v>70</v>
      </c>
      <c r="D15" s="50" t="s">
        <v>69</v>
      </c>
      <c r="E15" s="50" t="s">
        <v>70</v>
      </c>
      <c r="F15" s="50" t="s">
        <v>69</v>
      </c>
      <c r="G15" s="50" t="s">
        <v>70</v>
      </c>
      <c r="H15" s="50" t="s">
        <v>69</v>
      </c>
      <c r="I15" s="50" t="s">
        <v>70</v>
      </c>
      <c r="J15" s="50" t="s">
        <v>69</v>
      </c>
      <c r="K15" s="50" t="s">
        <v>70</v>
      </c>
      <c r="L15" s="96"/>
      <c r="M15" s="96"/>
    </row>
    <row r="16" spans="1:22" ht="15.75" thickTop="1" x14ac:dyDescent="0.25">
      <c r="A16" s="52" t="s">
        <v>71</v>
      </c>
      <c r="B16" s="52">
        <v>1</v>
      </c>
      <c r="C16" s="29">
        <v>97500</v>
      </c>
      <c r="D16" s="52">
        <v>16</v>
      </c>
      <c r="E16" s="29">
        <v>2934145</v>
      </c>
      <c r="F16" s="52">
        <v>5</v>
      </c>
      <c r="G16" s="29">
        <v>944753</v>
      </c>
      <c r="H16" s="52">
        <v>1</v>
      </c>
      <c r="I16" s="29">
        <v>60125</v>
      </c>
      <c r="J16" s="52">
        <v>25</v>
      </c>
      <c r="K16" s="29">
        <v>12343401</v>
      </c>
      <c r="L16" s="52">
        <v>48</v>
      </c>
      <c r="M16" s="29">
        <v>16379924</v>
      </c>
    </row>
    <row r="17" spans="1:13" x14ac:dyDescent="0.25">
      <c r="A17" s="53" t="s">
        <v>72</v>
      </c>
      <c r="B17" s="53"/>
      <c r="C17" s="32"/>
      <c r="D17" s="53">
        <v>7</v>
      </c>
      <c r="E17" s="32">
        <v>2492943.33</v>
      </c>
      <c r="F17" s="53"/>
      <c r="G17" s="32"/>
      <c r="H17" s="53">
        <v>3</v>
      </c>
      <c r="I17" s="32">
        <v>588500</v>
      </c>
      <c r="J17" s="53">
        <v>9</v>
      </c>
      <c r="K17" s="32">
        <v>5868027.7299999995</v>
      </c>
      <c r="L17" s="53">
        <v>19</v>
      </c>
      <c r="M17" s="32">
        <v>8949471.0600000005</v>
      </c>
    </row>
    <row r="18" spans="1:13" x14ac:dyDescent="0.25">
      <c r="A18" s="52" t="s">
        <v>73</v>
      </c>
      <c r="B18" s="52"/>
      <c r="C18" s="29"/>
      <c r="D18" s="52">
        <v>2</v>
      </c>
      <c r="E18" s="29">
        <v>236850.75</v>
      </c>
      <c r="F18" s="52">
        <v>1</v>
      </c>
      <c r="G18" s="29">
        <v>176250</v>
      </c>
      <c r="H18" s="52">
        <v>4</v>
      </c>
      <c r="I18" s="29">
        <v>614014.61</v>
      </c>
      <c r="J18" s="52">
        <v>1</v>
      </c>
      <c r="K18" s="29">
        <v>149472.10999999999</v>
      </c>
      <c r="L18" s="52">
        <v>8</v>
      </c>
      <c r="M18" s="29">
        <v>1176587.47</v>
      </c>
    </row>
    <row r="19" spans="1:13" x14ac:dyDescent="0.25">
      <c r="A19" s="53" t="s">
        <v>74</v>
      </c>
      <c r="B19" s="53"/>
      <c r="C19" s="32"/>
      <c r="D19" s="53">
        <v>4</v>
      </c>
      <c r="E19" s="32">
        <v>186414.37</v>
      </c>
      <c r="F19" s="53"/>
      <c r="G19" s="32"/>
      <c r="H19" s="53"/>
      <c r="I19" s="32"/>
      <c r="J19" s="53">
        <v>1</v>
      </c>
      <c r="K19" s="32">
        <v>130015.7</v>
      </c>
      <c r="L19" s="53">
        <v>5</v>
      </c>
      <c r="M19" s="32">
        <v>316430.07</v>
      </c>
    </row>
    <row r="20" spans="1:13" x14ac:dyDescent="0.25">
      <c r="A20" s="52" t="s">
        <v>59</v>
      </c>
      <c r="B20" s="52">
        <v>2</v>
      </c>
      <c r="C20" s="29">
        <v>9832</v>
      </c>
      <c r="D20" s="52">
        <v>2</v>
      </c>
      <c r="E20" s="29">
        <v>9832</v>
      </c>
      <c r="F20" s="52"/>
      <c r="G20" s="29"/>
      <c r="H20" s="52">
        <v>4</v>
      </c>
      <c r="I20" s="29">
        <v>19664</v>
      </c>
      <c r="J20" s="52">
        <v>4</v>
      </c>
      <c r="K20" s="29">
        <v>19664</v>
      </c>
      <c r="L20" s="52">
        <v>12</v>
      </c>
      <c r="M20" s="29">
        <v>58992</v>
      </c>
    </row>
    <row r="21" spans="1:13" x14ac:dyDescent="0.25">
      <c r="A21" s="53" t="s">
        <v>60</v>
      </c>
      <c r="B21" s="53"/>
      <c r="C21" s="32"/>
      <c r="D21" s="53">
        <v>2</v>
      </c>
      <c r="E21" s="32">
        <v>15600</v>
      </c>
      <c r="F21" s="53"/>
      <c r="G21" s="32"/>
      <c r="H21" s="53">
        <v>1</v>
      </c>
      <c r="I21" s="32">
        <v>7800</v>
      </c>
      <c r="J21" s="53">
        <v>2</v>
      </c>
      <c r="K21" s="32">
        <v>15600</v>
      </c>
      <c r="L21" s="53">
        <v>5</v>
      </c>
      <c r="M21" s="32">
        <v>39000</v>
      </c>
    </row>
    <row r="22" spans="1:13" x14ac:dyDescent="0.25">
      <c r="A22" s="52" t="s">
        <v>75</v>
      </c>
      <c r="B22" s="52">
        <v>3</v>
      </c>
      <c r="C22" s="29">
        <v>660000</v>
      </c>
      <c r="D22" s="52">
        <v>19</v>
      </c>
      <c r="E22" s="29">
        <v>4114233</v>
      </c>
      <c r="F22" s="52">
        <v>1</v>
      </c>
      <c r="G22" s="29">
        <v>340000</v>
      </c>
      <c r="H22" s="52">
        <v>5</v>
      </c>
      <c r="I22" s="29">
        <v>1169000</v>
      </c>
      <c r="J22" s="52">
        <v>11</v>
      </c>
      <c r="K22" s="29">
        <v>1601725.45</v>
      </c>
      <c r="L22" s="52">
        <v>39</v>
      </c>
      <c r="M22" s="29">
        <v>7884958.4500000002</v>
      </c>
    </row>
    <row r="23" spans="1:13" x14ac:dyDescent="0.25">
      <c r="A23" s="53" t="s">
        <v>76</v>
      </c>
      <c r="B23" s="53">
        <v>2</v>
      </c>
      <c r="C23" s="32">
        <v>60000</v>
      </c>
      <c r="D23" s="53">
        <v>6</v>
      </c>
      <c r="E23" s="32">
        <v>545040</v>
      </c>
      <c r="F23" s="53">
        <v>1</v>
      </c>
      <c r="G23" s="32">
        <v>5000</v>
      </c>
      <c r="H23" s="53">
        <v>7</v>
      </c>
      <c r="I23" s="32">
        <v>259647.75</v>
      </c>
      <c r="J23" s="53">
        <v>2</v>
      </c>
      <c r="K23" s="32">
        <v>61300</v>
      </c>
      <c r="L23" s="53">
        <v>18</v>
      </c>
      <c r="M23" s="32">
        <v>930987.75</v>
      </c>
    </row>
    <row r="24" spans="1:13" ht="15.75" thickBot="1" x14ac:dyDescent="0.3">
      <c r="A24" s="54" t="s">
        <v>19</v>
      </c>
      <c r="B24" s="54">
        <f>SUM(B16:B23)</f>
        <v>8</v>
      </c>
      <c r="C24" s="55">
        <f t="shared" ref="C24:M24" si="0">SUM(C16:C23)</f>
        <v>827332</v>
      </c>
      <c r="D24" s="54">
        <f t="shared" si="0"/>
        <v>58</v>
      </c>
      <c r="E24" s="55">
        <f t="shared" si="0"/>
        <v>10535058.449999999</v>
      </c>
      <c r="F24" s="54">
        <f t="shared" si="0"/>
        <v>8</v>
      </c>
      <c r="G24" s="55">
        <f t="shared" si="0"/>
        <v>1466003</v>
      </c>
      <c r="H24" s="54">
        <f t="shared" si="0"/>
        <v>25</v>
      </c>
      <c r="I24" s="55">
        <f t="shared" si="0"/>
        <v>2718751.36</v>
      </c>
      <c r="J24" s="54">
        <f t="shared" si="0"/>
        <v>55</v>
      </c>
      <c r="K24" s="55">
        <f t="shared" si="0"/>
        <v>20189205.989999998</v>
      </c>
      <c r="L24" s="54">
        <f t="shared" si="0"/>
        <v>154</v>
      </c>
      <c r="M24" s="55">
        <f t="shared" si="0"/>
        <v>35736350.800000004</v>
      </c>
    </row>
    <row r="25" spans="1:13" ht="15.75" thickTop="1" x14ac:dyDescent="0.25"/>
    <row r="28" spans="1:13" x14ac:dyDescent="0.25">
      <c r="A28" s="93" t="s">
        <v>77</v>
      </c>
      <c r="B28" s="49" t="s">
        <v>14</v>
      </c>
      <c r="C28" s="49"/>
      <c r="D28" s="49" t="s">
        <v>15</v>
      </c>
      <c r="E28" s="49"/>
      <c r="F28" s="49" t="s">
        <v>16</v>
      </c>
      <c r="G28" s="49"/>
      <c r="H28" s="49" t="s">
        <v>17</v>
      </c>
      <c r="I28" s="49"/>
      <c r="J28" s="49" t="s">
        <v>30</v>
      </c>
      <c r="K28" s="49"/>
      <c r="L28" s="95" t="s">
        <v>19</v>
      </c>
    </row>
    <row r="29" spans="1:13" ht="15.75" thickBot="1" x14ac:dyDescent="0.3">
      <c r="A29" s="94" t="s">
        <v>78</v>
      </c>
      <c r="B29" s="51" t="s">
        <v>31</v>
      </c>
      <c r="C29" s="51" t="s">
        <v>32</v>
      </c>
      <c r="D29" s="51" t="s">
        <v>31</v>
      </c>
      <c r="E29" s="51" t="s">
        <v>32</v>
      </c>
      <c r="F29" s="51" t="s">
        <v>31</v>
      </c>
      <c r="G29" s="51" t="s">
        <v>32</v>
      </c>
      <c r="H29" s="51" t="s">
        <v>31</v>
      </c>
      <c r="I29" s="51" t="s">
        <v>32</v>
      </c>
      <c r="J29" s="51" t="s">
        <v>31</v>
      </c>
      <c r="K29" s="51" t="s">
        <v>32</v>
      </c>
      <c r="L29" s="96"/>
    </row>
    <row r="30" spans="1:13" ht="15.75" thickTop="1" x14ac:dyDescent="0.25">
      <c r="A30" s="53" t="s">
        <v>71</v>
      </c>
      <c r="B30" s="53"/>
      <c r="C30" s="53">
        <v>1</v>
      </c>
      <c r="D30" s="53">
        <v>7</v>
      </c>
      <c r="E30" s="53">
        <v>9</v>
      </c>
      <c r="F30" s="53">
        <v>2</v>
      </c>
      <c r="G30" s="53">
        <v>3</v>
      </c>
      <c r="H30" s="53">
        <v>1</v>
      </c>
      <c r="I30" s="53"/>
      <c r="J30" s="53">
        <v>15</v>
      </c>
      <c r="K30" s="53">
        <v>10</v>
      </c>
      <c r="L30" s="53">
        <f>SUM(B30:K30)</f>
        <v>48</v>
      </c>
    </row>
    <row r="31" spans="1:13" x14ac:dyDescent="0.25">
      <c r="A31" s="48" t="s">
        <v>72</v>
      </c>
      <c r="B31" s="48"/>
      <c r="C31" s="48"/>
      <c r="D31" s="48">
        <v>3</v>
      </c>
      <c r="E31" s="48">
        <v>4</v>
      </c>
      <c r="F31" s="48"/>
      <c r="G31" s="48"/>
      <c r="H31" s="48">
        <v>3</v>
      </c>
      <c r="I31" s="48"/>
      <c r="J31" s="48">
        <v>9</v>
      </c>
      <c r="K31" s="48"/>
      <c r="L31" s="48">
        <f t="shared" ref="L31:L38" si="1">SUM(B31:K31)</f>
        <v>19</v>
      </c>
    </row>
    <row r="32" spans="1:13" x14ac:dyDescent="0.25">
      <c r="A32" s="53" t="s">
        <v>73</v>
      </c>
      <c r="B32" s="53"/>
      <c r="C32" s="53"/>
      <c r="D32" s="53">
        <v>1</v>
      </c>
      <c r="E32" s="53">
        <v>1</v>
      </c>
      <c r="F32" s="53">
        <v>1</v>
      </c>
      <c r="G32" s="53"/>
      <c r="H32" s="53"/>
      <c r="I32" s="53">
        <v>4</v>
      </c>
      <c r="J32" s="53"/>
      <c r="K32" s="53">
        <v>1</v>
      </c>
      <c r="L32" s="53">
        <f t="shared" si="1"/>
        <v>8</v>
      </c>
    </row>
    <row r="33" spans="1:12" x14ac:dyDescent="0.25">
      <c r="A33" s="48" t="s">
        <v>74</v>
      </c>
      <c r="B33" s="48"/>
      <c r="C33" s="48"/>
      <c r="D33" s="48">
        <v>3</v>
      </c>
      <c r="E33" s="48">
        <v>1</v>
      </c>
      <c r="F33" s="48"/>
      <c r="G33" s="48"/>
      <c r="H33" s="48"/>
      <c r="I33" s="48"/>
      <c r="J33" s="48">
        <v>1</v>
      </c>
      <c r="K33" s="48"/>
      <c r="L33" s="48">
        <f t="shared" si="1"/>
        <v>5</v>
      </c>
    </row>
    <row r="34" spans="1:12" x14ac:dyDescent="0.25">
      <c r="A34" s="53" t="s">
        <v>59</v>
      </c>
      <c r="B34" s="53">
        <v>2</v>
      </c>
      <c r="C34" s="53"/>
      <c r="D34" s="53"/>
      <c r="E34" s="53">
        <v>2</v>
      </c>
      <c r="F34" s="53"/>
      <c r="G34" s="53"/>
      <c r="H34" s="53">
        <v>2</v>
      </c>
      <c r="I34" s="53">
        <v>2</v>
      </c>
      <c r="J34" s="53">
        <v>1</v>
      </c>
      <c r="K34" s="53">
        <v>3</v>
      </c>
      <c r="L34" s="53">
        <f t="shared" si="1"/>
        <v>12</v>
      </c>
    </row>
    <row r="35" spans="1:12" x14ac:dyDescent="0.25">
      <c r="A35" s="48" t="s">
        <v>60</v>
      </c>
      <c r="B35" s="48"/>
      <c r="C35" s="48"/>
      <c r="D35" s="48">
        <v>1</v>
      </c>
      <c r="E35" s="48">
        <v>1</v>
      </c>
      <c r="F35" s="48"/>
      <c r="G35" s="48"/>
      <c r="H35" s="48"/>
      <c r="I35" s="48">
        <v>1</v>
      </c>
      <c r="J35" s="48">
        <v>1</v>
      </c>
      <c r="K35" s="48">
        <v>1</v>
      </c>
      <c r="L35" s="48">
        <f t="shared" si="1"/>
        <v>5</v>
      </c>
    </row>
    <row r="36" spans="1:12" x14ac:dyDescent="0.25">
      <c r="A36" s="53" t="s">
        <v>75</v>
      </c>
      <c r="B36" s="53">
        <v>1</v>
      </c>
      <c r="C36" s="53">
        <v>2</v>
      </c>
      <c r="D36" s="53">
        <v>7</v>
      </c>
      <c r="E36" s="53">
        <v>12</v>
      </c>
      <c r="F36" s="53">
        <v>1</v>
      </c>
      <c r="G36" s="53"/>
      <c r="H36" s="53">
        <v>4</v>
      </c>
      <c r="I36" s="53">
        <v>1</v>
      </c>
      <c r="J36" s="53">
        <v>8</v>
      </c>
      <c r="K36" s="53">
        <v>3</v>
      </c>
      <c r="L36" s="53">
        <f t="shared" si="1"/>
        <v>39</v>
      </c>
    </row>
    <row r="37" spans="1:12" x14ac:dyDescent="0.25">
      <c r="A37" s="48" t="s">
        <v>76</v>
      </c>
      <c r="B37" s="48">
        <v>1</v>
      </c>
      <c r="C37" s="48">
        <v>1</v>
      </c>
      <c r="D37" s="48">
        <v>3</v>
      </c>
      <c r="E37" s="48">
        <v>3</v>
      </c>
      <c r="F37" s="48"/>
      <c r="G37" s="48">
        <v>1</v>
      </c>
      <c r="H37" s="48">
        <v>4</v>
      </c>
      <c r="I37" s="48">
        <v>3</v>
      </c>
      <c r="J37" s="48">
        <v>1</v>
      </c>
      <c r="K37" s="48">
        <v>1</v>
      </c>
      <c r="L37" s="48">
        <f t="shared" si="1"/>
        <v>18</v>
      </c>
    </row>
    <row r="38" spans="1:12" ht="15.75" thickBot="1" x14ac:dyDescent="0.3">
      <c r="A38" s="54" t="s">
        <v>19</v>
      </c>
      <c r="B38" s="54">
        <f>SUM(B30:B37)</f>
        <v>4</v>
      </c>
      <c r="C38" s="54">
        <f t="shared" ref="C38:K38" si="2">SUM(C30:C37)</f>
        <v>4</v>
      </c>
      <c r="D38" s="54">
        <f t="shared" si="2"/>
        <v>25</v>
      </c>
      <c r="E38" s="54">
        <f t="shared" si="2"/>
        <v>33</v>
      </c>
      <c r="F38" s="54">
        <f t="shared" si="2"/>
        <v>4</v>
      </c>
      <c r="G38" s="54">
        <f t="shared" si="2"/>
        <v>4</v>
      </c>
      <c r="H38" s="54">
        <f t="shared" si="2"/>
        <v>14</v>
      </c>
      <c r="I38" s="54">
        <f t="shared" si="2"/>
        <v>11</v>
      </c>
      <c r="J38" s="54">
        <f t="shared" si="2"/>
        <v>36</v>
      </c>
      <c r="K38" s="54">
        <f t="shared" si="2"/>
        <v>19</v>
      </c>
      <c r="L38" s="54">
        <f t="shared" si="1"/>
        <v>154</v>
      </c>
    </row>
    <row r="39" spans="1:12" ht="15.75" thickTop="1" x14ac:dyDescent="0.25"/>
  </sheetData>
  <mergeCells count="12">
    <mergeCell ref="A28:A29"/>
    <mergeCell ref="L28:L29"/>
    <mergeCell ref="L1:Q1"/>
    <mergeCell ref="A8:T8"/>
    <mergeCell ref="A14:A15"/>
    <mergeCell ref="B14:C14"/>
    <mergeCell ref="D14:E14"/>
    <mergeCell ref="F14:G14"/>
    <mergeCell ref="H14:I14"/>
    <mergeCell ref="J14:K14"/>
    <mergeCell ref="L14:L15"/>
    <mergeCell ref="M14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F3DD-CA8A-4E2B-A388-A71E7CA013C3}">
  <dimension ref="A1:X56"/>
  <sheetViews>
    <sheetView topLeftCell="A24" workbookViewId="0">
      <selection activeCell="F56" sqref="F56"/>
    </sheetView>
  </sheetViews>
  <sheetFormatPr baseColWidth="10" defaultRowHeight="15" x14ac:dyDescent="0.25"/>
  <cols>
    <col min="1" max="1" width="52.5703125" bestFit="1" customWidth="1"/>
    <col min="2" max="2" width="34.5703125" customWidth="1"/>
    <col min="3" max="3" width="21.28515625" customWidth="1"/>
    <col min="4" max="4" width="18.42578125" customWidth="1"/>
    <col min="5" max="5" width="14.140625" bestFit="1" customWidth="1"/>
    <col min="6" max="6" width="40.7109375" bestFit="1" customWidth="1"/>
    <col min="7" max="7" width="35.42578125" bestFit="1" customWidth="1"/>
    <col min="8" max="8" width="21.28515625" customWidth="1"/>
    <col min="9" max="9" width="18.42578125" customWidth="1"/>
  </cols>
  <sheetData>
    <row r="1" spans="1:24" s="41" customFormat="1" ht="49.5" customHeight="1" thickBot="1" x14ac:dyDescent="0.3">
      <c r="A1" s="1"/>
      <c r="B1" s="2"/>
      <c r="C1" s="40"/>
      <c r="D1" s="40"/>
      <c r="E1" s="40"/>
      <c r="F1" s="40"/>
      <c r="G1" s="40"/>
      <c r="H1" s="40"/>
      <c r="I1" s="40"/>
      <c r="J1" s="40"/>
      <c r="K1" s="40"/>
      <c r="L1" s="79" t="s">
        <v>0</v>
      </c>
      <c r="M1" s="79"/>
      <c r="N1" s="79"/>
      <c r="O1" s="79"/>
      <c r="P1" s="79"/>
      <c r="Q1" s="79"/>
      <c r="R1" s="40"/>
      <c r="S1" s="40"/>
      <c r="T1" s="40"/>
    </row>
    <row r="2" spans="1:24" s="41" customFormat="1" ht="15" customHeight="1" x14ac:dyDescent="0.25">
      <c r="A2" s="42"/>
      <c r="B2" s="43"/>
    </row>
    <row r="3" spans="1:24" s="41" customFormat="1" ht="15" customHeight="1" x14ac:dyDescent="0.25">
      <c r="A3" s="44" t="s">
        <v>290</v>
      </c>
      <c r="B3" s="43"/>
    </row>
    <row r="4" spans="1:24" s="41" customFormat="1" ht="15" customHeight="1" x14ac:dyDescent="0.25">
      <c r="A4" s="44" t="s">
        <v>291</v>
      </c>
      <c r="B4" s="43"/>
    </row>
    <row r="5" spans="1:24" s="41" customFormat="1" ht="15" customHeight="1" x14ac:dyDescent="0.25">
      <c r="A5" s="44" t="s">
        <v>292</v>
      </c>
      <c r="B5" s="43"/>
    </row>
    <row r="6" spans="1:24" s="41" customFormat="1" ht="15" customHeight="1" x14ac:dyDescent="0.25">
      <c r="A6" s="44" t="s">
        <v>3</v>
      </c>
      <c r="B6" s="43"/>
    </row>
    <row r="7" spans="1:24" s="41" customFormat="1" ht="15" customHeight="1" x14ac:dyDescent="0.25">
      <c r="A7" s="44"/>
      <c r="B7" s="43"/>
      <c r="F7" s="45"/>
      <c r="G7" s="45"/>
      <c r="H7" s="45"/>
    </row>
    <row r="8" spans="1:24" s="41" customFormat="1" ht="15" customHeight="1" x14ac:dyDescent="0.25">
      <c r="A8" s="44"/>
      <c r="B8" s="43"/>
    </row>
    <row r="9" spans="1:24" s="41" customFormat="1" ht="30" customHeight="1" x14ac:dyDescent="0.25">
      <c r="A9" s="80" t="s">
        <v>293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2" spans="1:24" x14ac:dyDescent="0.25">
      <c r="A12" s="48"/>
      <c r="B12" s="82" t="s">
        <v>294</v>
      </c>
      <c r="C12" s="82"/>
      <c r="D12" s="82" t="s">
        <v>295</v>
      </c>
      <c r="E12" s="82"/>
      <c r="F12" s="82" t="s">
        <v>296</v>
      </c>
      <c r="G12" s="82"/>
    </row>
    <row r="13" spans="1:24" x14ac:dyDescent="0.25">
      <c r="A13" s="48" t="s">
        <v>173</v>
      </c>
      <c r="B13" s="66" t="s">
        <v>174</v>
      </c>
      <c r="C13" s="66" t="s">
        <v>297</v>
      </c>
      <c r="D13" s="66" t="s">
        <v>298</v>
      </c>
      <c r="E13" s="66" t="s">
        <v>70</v>
      </c>
      <c r="F13" s="66" t="s">
        <v>299</v>
      </c>
      <c r="G13" s="66" t="s">
        <v>300</v>
      </c>
    </row>
    <row r="14" spans="1:24" x14ac:dyDescent="0.25">
      <c r="A14" s="48" t="s">
        <v>71</v>
      </c>
      <c r="B14" s="48">
        <v>48</v>
      </c>
      <c r="C14" s="57">
        <v>16379924</v>
      </c>
      <c r="D14" s="48">
        <v>41</v>
      </c>
      <c r="E14" s="57">
        <v>15340296</v>
      </c>
      <c r="F14" s="67">
        <f>Tabla215[[#This Row],[Proxectos]]/Tabla215[[#This Row],[Nº proxectos]]</f>
        <v>0.85416666666666663</v>
      </c>
      <c r="G14" s="67">
        <f>Tabla215[[#This Row],[Importe]]/Tabla215[[#This Row],[Importes]]</f>
        <v>0.93653035264388285</v>
      </c>
    </row>
    <row r="15" spans="1:24" x14ac:dyDescent="0.25">
      <c r="A15" s="48" t="s">
        <v>72</v>
      </c>
      <c r="B15" s="48">
        <v>19</v>
      </c>
      <c r="C15" s="57">
        <v>8949471.0600000005</v>
      </c>
      <c r="D15" s="48">
        <v>14</v>
      </c>
      <c r="E15" s="57">
        <v>7560068.1000000006</v>
      </c>
      <c r="F15" s="67">
        <f>Tabla215[[#This Row],[Proxectos]]/Tabla215[[#This Row],[Nº proxectos]]</f>
        <v>0.73684210526315785</v>
      </c>
      <c r="G15" s="67">
        <f>Tabla215[[#This Row],[Importe]]/Tabla215[[#This Row],[Importes]]</f>
        <v>0.8447502706377823</v>
      </c>
    </row>
    <row r="16" spans="1:24" x14ac:dyDescent="0.25">
      <c r="A16" s="48" t="s">
        <v>73</v>
      </c>
      <c r="B16" s="48">
        <v>8</v>
      </c>
      <c r="C16" s="57">
        <v>1176587.47</v>
      </c>
      <c r="D16" s="48">
        <v>2</v>
      </c>
      <c r="E16" s="57">
        <v>298944.21999999997</v>
      </c>
      <c r="F16" s="67">
        <f>Tabla215[[#This Row],[Proxectos]]/Tabla215[[#This Row],[Nº proxectos]]</f>
        <v>0.25</v>
      </c>
      <c r="G16" s="67">
        <f>Tabla215[[#This Row],[Importe]]/Tabla215[[#This Row],[Importes]]</f>
        <v>0.2540773445428583</v>
      </c>
    </row>
    <row r="17" spans="1:9" x14ac:dyDescent="0.25">
      <c r="A17" s="48" t="s">
        <v>74</v>
      </c>
      <c r="B17" s="48">
        <v>5</v>
      </c>
      <c r="C17" s="57">
        <v>316430.07</v>
      </c>
      <c r="D17" s="48">
        <v>4</v>
      </c>
      <c r="E17" s="57">
        <v>307653.52</v>
      </c>
      <c r="F17" s="67">
        <f>Tabla215[[#This Row],[Proxectos]]/Tabla215[[#This Row],[Nº proxectos]]</f>
        <v>0.8</v>
      </c>
      <c r="G17" s="67">
        <f>Tabla215[[#This Row],[Importe]]/Tabla215[[#This Row],[Importes]]</f>
        <v>0.97226385596033904</v>
      </c>
    </row>
    <row r="18" spans="1:9" x14ac:dyDescent="0.25">
      <c r="A18" s="48" t="s">
        <v>59</v>
      </c>
      <c r="B18" s="48">
        <v>12</v>
      </c>
      <c r="C18" s="57">
        <v>58992</v>
      </c>
      <c r="D18" s="48">
        <v>3</v>
      </c>
      <c r="E18" s="57">
        <v>14748</v>
      </c>
      <c r="F18" s="67">
        <f>Tabla215[[#This Row],[Proxectos]]/Tabla215[[#This Row],[Nº proxectos]]</f>
        <v>0.25</v>
      </c>
      <c r="G18" s="67">
        <f>Tabla215[[#This Row],[Importe]]/Tabla215[[#This Row],[Importes]]</f>
        <v>0.25</v>
      </c>
    </row>
    <row r="19" spans="1:9" x14ac:dyDescent="0.25">
      <c r="A19" s="48" t="s">
        <v>60</v>
      </c>
      <c r="B19" s="48">
        <v>5</v>
      </c>
      <c r="C19" s="57">
        <v>39000</v>
      </c>
      <c r="D19" s="48">
        <v>4</v>
      </c>
      <c r="E19" s="57">
        <v>31200</v>
      </c>
      <c r="F19" s="67">
        <f>Tabla215[[#This Row],[Proxectos]]/Tabla215[[#This Row],[Nº proxectos]]</f>
        <v>0.8</v>
      </c>
      <c r="G19" s="67">
        <f>Tabla215[[#This Row],[Importe]]/Tabla215[[#This Row],[Importes]]</f>
        <v>0.8</v>
      </c>
    </row>
    <row r="20" spans="1:9" x14ac:dyDescent="0.25">
      <c r="A20" s="48" t="s">
        <v>76</v>
      </c>
      <c r="B20" s="48">
        <v>18</v>
      </c>
      <c r="C20" s="57">
        <v>930987.75</v>
      </c>
      <c r="D20" s="48">
        <v>6</v>
      </c>
      <c r="E20" s="57">
        <v>526340</v>
      </c>
      <c r="F20" s="67">
        <f>Tabla215[[#This Row],[Proxectos]]/Tabla215[[#This Row],[Nº proxectos]]</f>
        <v>0.33333333333333331</v>
      </c>
      <c r="G20" s="67">
        <f>Tabla215[[#This Row],[Importe]]/Tabla215[[#This Row],[Importes]]</f>
        <v>0.56535652590487895</v>
      </c>
    </row>
    <row r="21" spans="1:9" x14ac:dyDescent="0.25">
      <c r="A21" s="48" t="s">
        <v>75</v>
      </c>
      <c r="B21" s="48">
        <v>39</v>
      </c>
      <c r="C21" s="57">
        <v>7884958.4500000002</v>
      </c>
      <c r="D21" s="48">
        <v>24</v>
      </c>
      <c r="E21" s="57">
        <v>5117225.45</v>
      </c>
      <c r="F21" s="67">
        <f>Tabla215[[#This Row],[Proxectos]]/Tabla215[[#This Row],[Nº proxectos]]</f>
        <v>0.61538461538461542</v>
      </c>
      <c r="G21" s="67">
        <f>Tabla215[[#This Row],[Importe]]/Tabla215[[#This Row],[Importes]]</f>
        <v>0.64898572166857771</v>
      </c>
    </row>
    <row r="22" spans="1:9" ht="15.75" thickBot="1" x14ac:dyDescent="0.3">
      <c r="A22" s="68" t="s">
        <v>19</v>
      </c>
      <c r="B22" s="68">
        <f>SUBTOTAL(109,B14:B21)</f>
        <v>154</v>
      </c>
      <c r="C22" s="69">
        <f>SUBTOTAL(109,C14:C21)</f>
        <v>35736350.800000004</v>
      </c>
      <c r="D22" s="68">
        <f>SUBTOTAL(109,D14:D21)</f>
        <v>98</v>
      </c>
      <c r="E22" s="69">
        <f>SUBTOTAL(109,E14:E21)</f>
        <v>29196475.289999999</v>
      </c>
      <c r="F22" s="70">
        <f>Tabla215[[#This Row],[Proxectos]]/Tabla215[[#This Row],[Nº proxectos]]</f>
        <v>0.63636363636363635</v>
      </c>
      <c r="G22" s="70">
        <f>Tabla215[[#This Row],[Importe]]/Tabla215[[#This Row],[Importes]]</f>
        <v>0.81699654935108812</v>
      </c>
    </row>
    <row r="23" spans="1:9" ht="15.75" thickTop="1" x14ac:dyDescent="0.25"/>
    <row r="26" spans="1:9" ht="15.75" x14ac:dyDescent="0.25">
      <c r="F26" s="71" t="s">
        <v>301</v>
      </c>
    </row>
    <row r="27" spans="1:9" ht="15.75" x14ac:dyDescent="0.25">
      <c r="A27" s="71" t="s">
        <v>302</v>
      </c>
    </row>
    <row r="28" spans="1:9" x14ac:dyDescent="0.25">
      <c r="A28" t="s">
        <v>303</v>
      </c>
      <c r="B28" t="s">
        <v>304</v>
      </c>
      <c r="C28" t="s">
        <v>305</v>
      </c>
      <c r="D28" t="s">
        <v>306</v>
      </c>
      <c r="F28" s="48" t="s">
        <v>303</v>
      </c>
      <c r="G28" s="48" t="s">
        <v>307</v>
      </c>
      <c r="H28" t="s">
        <v>305</v>
      </c>
      <c r="I28" t="s">
        <v>306</v>
      </c>
    </row>
    <row r="29" spans="1:9" x14ac:dyDescent="0.25">
      <c r="A29" s="48" t="s">
        <v>308</v>
      </c>
      <c r="B29" s="48" t="s">
        <v>71</v>
      </c>
      <c r="C29" s="48">
        <v>9</v>
      </c>
      <c r="D29" s="57">
        <v>9947871</v>
      </c>
      <c r="F29" s="48" t="s">
        <v>308</v>
      </c>
      <c r="G29" s="48" t="s">
        <v>35</v>
      </c>
      <c r="H29" s="48">
        <v>7</v>
      </c>
      <c r="I29" s="57">
        <v>2684406</v>
      </c>
    </row>
    <row r="30" spans="1:9" x14ac:dyDescent="0.25">
      <c r="A30" s="48" t="s">
        <v>308</v>
      </c>
      <c r="B30" s="48" t="s">
        <v>72</v>
      </c>
      <c r="C30" s="48">
        <v>4</v>
      </c>
      <c r="D30" s="57">
        <v>4037137.73</v>
      </c>
      <c r="F30" s="48" t="s">
        <v>308</v>
      </c>
      <c r="G30" s="48" t="s">
        <v>79</v>
      </c>
      <c r="H30" s="48">
        <v>1</v>
      </c>
      <c r="I30" s="57">
        <v>181152.96</v>
      </c>
    </row>
    <row r="31" spans="1:9" x14ac:dyDescent="0.25">
      <c r="A31" s="48" t="s">
        <v>308</v>
      </c>
      <c r="B31" s="48" t="s">
        <v>74</v>
      </c>
      <c r="C31" s="48">
        <v>1</v>
      </c>
      <c r="D31" s="57">
        <v>130015.7</v>
      </c>
      <c r="F31" s="48" t="s">
        <v>308</v>
      </c>
      <c r="G31" s="48" t="s">
        <v>80</v>
      </c>
      <c r="H31" s="48">
        <v>1</v>
      </c>
      <c r="I31" s="57">
        <v>115000</v>
      </c>
    </row>
    <row r="32" spans="1:9" x14ac:dyDescent="0.25">
      <c r="A32" s="48" t="s">
        <v>308</v>
      </c>
      <c r="B32" s="48" t="s">
        <v>59</v>
      </c>
      <c r="C32" s="48">
        <v>1</v>
      </c>
      <c r="D32" s="57">
        <v>4916</v>
      </c>
      <c r="F32" s="48" t="s">
        <v>308</v>
      </c>
      <c r="G32" s="48" t="s">
        <v>37</v>
      </c>
      <c r="H32" s="48">
        <v>2</v>
      </c>
      <c r="I32" s="57">
        <v>143794.41999999998</v>
      </c>
    </row>
    <row r="33" spans="1:9" x14ac:dyDescent="0.25">
      <c r="A33" s="48" t="s">
        <v>308</v>
      </c>
      <c r="B33" s="48" t="s">
        <v>75</v>
      </c>
      <c r="C33" s="48">
        <v>3</v>
      </c>
      <c r="D33" s="57">
        <v>624412</v>
      </c>
      <c r="F33" s="48" t="s">
        <v>308</v>
      </c>
      <c r="G33" s="48" t="s">
        <v>38</v>
      </c>
      <c r="H33" s="48">
        <v>1</v>
      </c>
      <c r="I33" s="57">
        <v>4916</v>
      </c>
    </row>
    <row r="34" spans="1:9" x14ac:dyDescent="0.25">
      <c r="A34" s="48" t="s">
        <v>309</v>
      </c>
      <c r="B34" s="48" t="s">
        <v>71</v>
      </c>
      <c r="C34" s="48">
        <v>14</v>
      </c>
      <c r="D34" s="57">
        <v>2362445</v>
      </c>
      <c r="F34" s="48" t="s">
        <v>308</v>
      </c>
      <c r="G34" s="48" t="s">
        <v>41</v>
      </c>
      <c r="H34" s="48">
        <v>1</v>
      </c>
      <c r="I34" s="57">
        <v>89412</v>
      </c>
    </row>
    <row r="35" spans="1:9" x14ac:dyDescent="0.25">
      <c r="A35" s="48" t="s">
        <v>309</v>
      </c>
      <c r="B35" s="48" t="s">
        <v>74</v>
      </c>
      <c r="C35" s="48">
        <v>2</v>
      </c>
      <c r="D35" s="57">
        <v>140883.01999999999</v>
      </c>
      <c r="F35" s="48" t="s">
        <v>308</v>
      </c>
      <c r="G35" s="48" t="s">
        <v>43</v>
      </c>
      <c r="H35" s="48">
        <v>5</v>
      </c>
      <c r="I35" s="57">
        <v>11525671.050000001</v>
      </c>
    </row>
    <row r="36" spans="1:9" x14ac:dyDescent="0.25">
      <c r="A36" s="48" t="s">
        <v>309</v>
      </c>
      <c r="B36" s="48" t="s">
        <v>59</v>
      </c>
      <c r="C36" s="48">
        <v>1</v>
      </c>
      <c r="D36" s="57">
        <v>4916</v>
      </c>
      <c r="F36" s="48" t="s">
        <v>309</v>
      </c>
      <c r="G36" s="48" t="s">
        <v>35</v>
      </c>
      <c r="H36" s="48">
        <v>11</v>
      </c>
      <c r="I36" s="57">
        <v>2615945</v>
      </c>
    </row>
    <row r="37" spans="1:9" x14ac:dyDescent="0.25">
      <c r="A37" s="48" t="s">
        <v>309</v>
      </c>
      <c r="B37" s="48" t="s">
        <v>60</v>
      </c>
      <c r="C37" s="48">
        <v>2</v>
      </c>
      <c r="D37" s="57">
        <v>15600</v>
      </c>
      <c r="F37" s="48" t="s">
        <v>309</v>
      </c>
      <c r="G37" s="48" t="s">
        <v>80</v>
      </c>
      <c r="H37" s="48">
        <v>12</v>
      </c>
      <c r="I37" s="57">
        <v>728524.02</v>
      </c>
    </row>
    <row r="38" spans="1:9" x14ac:dyDescent="0.25">
      <c r="A38" s="48" t="s">
        <v>309</v>
      </c>
      <c r="B38" s="48" t="s">
        <v>76</v>
      </c>
      <c r="C38" s="48">
        <v>2</v>
      </c>
      <c r="D38" s="57">
        <v>83000</v>
      </c>
      <c r="F38" s="48" t="s">
        <v>309</v>
      </c>
      <c r="G38" s="48" t="s">
        <v>43</v>
      </c>
      <c r="H38" s="48">
        <v>6</v>
      </c>
      <c r="I38" s="57">
        <v>1081875</v>
      </c>
    </row>
    <row r="39" spans="1:9" x14ac:dyDescent="0.25">
      <c r="A39" s="48" t="s">
        <v>309</v>
      </c>
      <c r="B39" s="48" t="s">
        <v>75</v>
      </c>
      <c r="C39" s="48">
        <v>8</v>
      </c>
      <c r="D39" s="57">
        <v>1819500</v>
      </c>
      <c r="F39" s="48" t="s">
        <v>310</v>
      </c>
      <c r="G39" s="48" t="s">
        <v>35</v>
      </c>
      <c r="H39" s="48">
        <v>15</v>
      </c>
      <c r="I39" s="57">
        <v>4381607.2799999993</v>
      </c>
    </row>
    <row r="40" spans="1:9" x14ac:dyDescent="0.25">
      <c r="A40" s="48" t="s">
        <v>310</v>
      </c>
      <c r="B40" s="48" t="s">
        <v>71</v>
      </c>
      <c r="C40" s="48">
        <v>9</v>
      </c>
      <c r="D40" s="57">
        <v>1823607</v>
      </c>
      <c r="F40" s="48" t="s">
        <v>310</v>
      </c>
      <c r="G40" s="48" t="s">
        <v>79</v>
      </c>
      <c r="H40" s="48">
        <v>2</v>
      </c>
      <c r="I40" s="57">
        <v>46400</v>
      </c>
    </row>
    <row r="41" spans="1:9" x14ac:dyDescent="0.25">
      <c r="A41" s="48" t="s">
        <v>310</v>
      </c>
      <c r="B41" s="48" t="s">
        <v>72</v>
      </c>
      <c r="C41" s="48">
        <v>6</v>
      </c>
      <c r="D41" s="57">
        <v>2311790.37</v>
      </c>
      <c r="F41" s="48" t="s">
        <v>310</v>
      </c>
      <c r="G41" s="48" t="s">
        <v>80</v>
      </c>
      <c r="H41" s="48">
        <v>5</v>
      </c>
      <c r="I41" s="57">
        <v>585000</v>
      </c>
    </row>
    <row r="42" spans="1:9" x14ac:dyDescent="0.25">
      <c r="A42" s="48" t="s">
        <v>310</v>
      </c>
      <c r="B42" s="48" t="s">
        <v>73</v>
      </c>
      <c r="C42" s="48">
        <v>1</v>
      </c>
      <c r="D42" s="57">
        <v>149472.10999999999</v>
      </c>
      <c r="F42" s="48" t="s">
        <v>310</v>
      </c>
      <c r="G42" s="48" t="s">
        <v>37</v>
      </c>
      <c r="H42" s="48">
        <v>1</v>
      </c>
      <c r="I42" s="57">
        <v>4916</v>
      </c>
    </row>
    <row r="43" spans="1:9" x14ac:dyDescent="0.25">
      <c r="A43" s="48" t="s">
        <v>310</v>
      </c>
      <c r="B43" s="48" t="s">
        <v>74</v>
      </c>
      <c r="C43" s="48">
        <v>1</v>
      </c>
      <c r="D43" s="57">
        <v>36754.800000000003</v>
      </c>
      <c r="F43" s="48" t="s">
        <v>310</v>
      </c>
      <c r="G43" s="48" t="s">
        <v>43</v>
      </c>
      <c r="H43" s="48">
        <v>5</v>
      </c>
      <c r="I43" s="57">
        <v>960157</v>
      </c>
    </row>
    <row r="44" spans="1:9" x14ac:dyDescent="0.25">
      <c r="A44" s="48" t="s">
        <v>310</v>
      </c>
      <c r="B44" s="48" t="s">
        <v>59</v>
      </c>
      <c r="C44" s="48">
        <v>1</v>
      </c>
      <c r="D44" s="57">
        <v>4916</v>
      </c>
      <c r="F44" s="48" t="s">
        <v>132</v>
      </c>
      <c r="G44" s="48" t="s">
        <v>35</v>
      </c>
      <c r="H44" s="48">
        <v>10</v>
      </c>
      <c r="I44" s="57">
        <v>1329553.45</v>
      </c>
    </row>
    <row r="45" spans="1:9" x14ac:dyDescent="0.25">
      <c r="A45" s="48" t="s">
        <v>310</v>
      </c>
      <c r="B45" s="48" t="s">
        <v>76</v>
      </c>
      <c r="C45" s="48">
        <v>3</v>
      </c>
      <c r="D45" s="57">
        <v>422040</v>
      </c>
      <c r="F45" s="48" t="s">
        <v>132</v>
      </c>
      <c r="G45" s="48" t="s">
        <v>80</v>
      </c>
      <c r="H45" s="48">
        <v>2</v>
      </c>
      <c r="I45" s="57">
        <v>115328</v>
      </c>
    </row>
    <row r="46" spans="1:9" x14ac:dyDescent="0.25">
      <c r="A46" s="48" t="s">
        <v>310</v>
      </c>
      <c r="B46" s="48" t="s">
        <v>75</v>
      </c>
      <c r="C46" s="48">
        <v>7</v>
      </c>
      <c r="D46" s="57">
        <v>1229500</v>
      </c>
      <c r="F46" s="48" t="s">
        <v>132</v>
      </c>
      <c r="G46" s="48" t="s">
        <v>37</v>
      </c>
      <c r="H46" s="48">
        <v>1</v>
      </c>
      <c r="I46" s="57">
        <v>7800</v>
      </c>
    </row>
    <row r="47" spans="1:9" x14ac:dyDescent="0.25">
      <c r="A47" s="48" t="s">
        <v>132</v>
      </c>
      <c r="B47" s="48" t="s">
        <v>71</v>
      </c>
      <c r="C47" s="48">
        <v>9</v>
      </c>
      <c r="D47" s="57">
        <v>1206373</v>
      </c>
      <c r="F47" s="48" t="s">
        <v>132</v>
      </c>
      <c r="G47" s="48" t="s">
        <v>38</v>
      </c>
      <c r="H47" s="48">
        <v>1</v>
      </c>
      <c r="I47" s="57">
        <v>125250</v>
      </c>
    </row>
    <row r="48" spans="1:9" x14ac:dyDescent="0.25">
      <c r="A48" s="48" t="s">
        <v>132</v>
      </c>
      <c r="B48" s="48" t="s">
        <v>72</v>
      </c>
      <c r="C48" s="48">
        <v>2</v>
      </c>
      <c r="D48" s="57">
        <v>664515</v>
      </c>
      <c r="F48" s="48" t="s">
        <v>132</v>
      </c>
      <c r="G48" s="48" t="s">
        <v>43</v>
      </c>
      <c r="H48" s="48">
        <v>3</v>
      </c>
      <c r="I48" s="57">
        <v>919170</v>
      </c>
    </row>
    <row r="49" spans="1:9" x14ac:dyDescent="0.25">
      <c r="A49" s="48" t="s">
        <v>132</v>
      </c>
      <c r="B49" s="48" t="s">
        <v>60</v>
      </c>
      <c r="C49" s="48">
        <v>2</v>
      </c>
      <c r="D49" s="57">
        <v>15600</v>
      </c>
      <c r="F49" s="48" t="s">
        <v>311</v>
      </c>
      <c r="G49" s="48" t="s">
        <v>35</v>
      </c>
      <c r="H49" s="48">
        <v>3</v>
      </c>
      <c r="I49" s="57">
        <v>1139125</v>
      </c>
    </row>
    <row r="50" spans="1:9" x14ac:dyDescent="0.25">
      <c r="A50" s="48" t="s">
        <v>132</v>
      </c>
      <c r="B50" s="48" t="s">
        <v>76</v>
      </c>
      <c r="C50" s="48">
        <v>1</v>
      </c>
      <c r="D50" s="57">
        <v>21300</v>
      </c>
      <c r="F50" s="48" t="s">
        <v>311</v>
      </c>
      <c r="G50" s="48" t="s">
        <v>39</v>
      </c>
      <c r="H50" s="48">
        <v>1</v>
      </c>
      <c r="I50" s="57">
        <v>94500</v>
      </c>
    </row>
    <row r="51" spans="1:9" x14ac:dyDescent="0.25">
      <c r="A51" s="48" t="s">
        <v>132</v>
      </c>
      <c r="B51" s="48" t="s">
        <v>75</v>
      </c>
      <c r="C51" s="48">
        <v>3</v>
      </c>
      <c r="D51" s="57">
        <v>589313.44999999995</v>
      </c>
      <c r="F51" s="48" t="s">
        <v>311</v>
      </c>
      <c r="G51" s="48" t="s">
        <v>43</v>
      </c>
      <c r="H51" s="48">
        <v>2</v>
      </c>
      <c r="I51" s="57">
        <v>316972.11</v>
      </c>
    </row>
    <row r="52" spans="1:9" ht="15.75" thickBot="1" x14ac:dyDescent="0.3">
      <c r="A52" s="48" t="s">
        <v>311</v>
      </c>
      <c r="B52" s="48" t="s">
        <v>72</v>
      </c>
      <c r="C52" s="48">
        <v>2</v>
      </c>
      <c r="D52" s="57">
        <v>546625</v>
      </c>
      <c r="F52" s="68" t="s">
        <v>19</v>
      </c>
      <c r="G52" s="68"/>
      <c r="H52" s="68">
        <f>SUBTOTAL(109,H29:H51)</f>
        <v>98</v>
      </c>
      <c r="I52" s="69">
        <f>SUBTOTAL(109,I29:I51)</f>
        <v>29196475.289999995</v>
      </c>
    </row>
    <row r="53" spans="1:9" ht="15.75" thickTop="1" x14ac:dyDescent="0.25">
      <c r="A53" s="48" t="s">
        <v>311</v>
      </c>
      <c r="B53" s="48" t="s">
        <v>73</v>
      </c>
      <c r="C53" s="48">
        <v>1</v>
      </c>
      <c r="D53" s="57">
        <v>149472.10999999999</v>
      </c>
    </row>
    <row r="54" spans="1:9" x14ac:dyDescent="0.25">
      <c r="A54" s="48" t="s">
        <v>311</v>
      </c>
      <c r="B54" s="48" t="s">
        <v>75</v>
      </c>
      <c r="C54" s="48">
        <v>3</v>
      </c>
      <c r="D54" s="57">
        <v>854500</v>
      </c>
    </row>
    <row r="55" spans="1:9" ht="15.75" thickBot="1" x14ac:dyDescent="0.3">
      <c r="A55" s="68" t="s">
        <v>19</v>
      </c>
      <c r="B55" s="68"/>
      <c r="C55" s="68">
        <f>SUBTOTAL(109,C29:C54)</f>
        <v>98</v>
      </c>
      <c r="D55" s="69">
        <f>SUBTOTAL(109,D29:D54)</f>
        <v>29196475.289999999</v>
      </c>
    </row>
    <row r="56" spans="1:9" ht="15.75" thickTop="1" x14ac:dyDescent="0.25"/>
  </sheetData>
  <mergeCells count="5">
    <mergeCell ref="L1:Q1"/>
    <mergeCell ref="A9:X9"/>
    <mergeCell ref="B12:C12"/>
    <mergeCell ref="D12:E12"/>
    <mergeCell ref="F12:G1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C7F9-617D-4D0A-8D54-91D00EA9C536}">
  <dimension ref="A1:V126"/>
  <sheetViews>
    <sheetView topLeftCell="B74" workbookViewId="0">
      <selection activeCell="F1" sqref="F1"/>
    </sheetView>
  </sheetViews>
  <sheetFormatPr baseColWidth="10" defaultRowHeight="15" x14ac:dyDescent="0.25"/>
  <cols>
    <col min="1" max="1" width="31.140625" customWidth="1"/>
    <col min="2" max="2" width="56.5703125" customWidth="1"/>
    <col min="3" max="3" width="31.85546875" customWidth="1"/>
    <col min="5" max="6" width="14.7109375" customWidth="1"/>
    <col min="8" max="8" width="14.42578125" customWidth="1"/>
    <col min="9" max="9" width="17.7109375" customWidth="1"/>
    <col min="10" max="10" width="13.85546875" customWidth="1"/>
    <col min="13" max="13" width="14.7109375" customWidth="1"/>
    <col min="14" max="14" width="14.140625" bestFit="1" customWidth="1"/>
    <col min="15" max="15" width="13.140625" bestFit="1" customWidth="1"/>
  </cols>
  <sheetData>
    <row r="1" spans="1:22" s="41" customFormat="1" ht="64.5" customHeight="1" thickBot="1" x14ac:dyDescent="0.3">
      <c r="A1" s="1"/>
      <c r="B1" s="2"/>
      <c r="C1" s="40"/>
      <c r="D1" s="40"/>
      <c r="E1" s="40"/>
      <c r="F1" s="40"/>
      <c r="G1" s="40"/>
      <c r="H1" s="40"/>
      <c r="I1" s="40"/>
      <c r="J1" s="40"/>
      <c r="K1" s="40"/>
      <c r="L1" s="79" t="s">
        <v>0</v>
      </c>
      <c r="M1" s="79"/>
      <c r="N1" s="79"/>
      <c r="O1" s="79"/>
      <c r="P1" s="79"/>
      <c r="Q1" s="79"/>
      <c r="R1" s="40"/>
      <c r="S1" s="40"/>
      <c r="T1" s="40"/>
    </row>
    <row r="2" spans="1:22" s="41" customFormat="1" ht="15" customHeight="1" x14ac:dyDescent="0.25">
      <c r="A2" s="42"/>
      <c r="B2" s="43"/>
    </row>
    <row r="3" spans="1:22" s="41" customFormat="1" ht="15" customHeight="1" x14ac:dyDescent="0.25">
      <c r="A3" s="44" t="s">
        <v>64</v>
      </c>
      <c r="B3" s="43"/>
    </row>
    <row r="4" spans="1:22" s="41" customFormat="1" ht="15" customHeight="1" x14ac:dyDescent="0.25">
      <c r="A4" s="44" t="s">
        <v>65</v>
      </c>
      <c r="B4" s="43"/>
    </row>
    <row r="5" spans="1:22" s="41" customFormat="1" ht="15" customHeight="1" x14ac:dyDescent="0.25">
      <c r="A5" s="44" t="s">
        <v>3</v>
      </c>
      <c r="B5" s="43"/>
    </row>
    <row r="8" spans="1:22" s="41" customFormat="1" ht="30" customHeight="1" x14ac:dyDescent="0.25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46"/>
      <c r="V8" s="46"/>
    </row>
    <row r="12" spans="1:22" x14ac:dyDescent="0.25">
      <c r="A12" s="93"/>
      <c r="B12" s="95" t="s">
        <v>14</v>
      </c>
      <c r="C12" s="95"/>
      <c r="D12" s="95" t="s">
        <v>15</v>
      </c>
      <c r="E12" s="95"/>
      <c r="F12" s="95" t="s">
        <v>16</v>
      </c>
      <c r="G12" s="95"/>
      <c r="H12" s="95" t="s">
        <v>17</v>
      </c>
      <c r="I12" s="95"/>
      <c r="J12" s="95" t="s">
        <v>30</v>
      </c>
      <c r="K12" s="95"/>
      <c r="L12" s="95" t="s">
        <v>19</v>
      </c>
    </row>
    <row r="13" spans="1:22" ht="15.75" thickBot="1" x14ac:dyDescent="0.3">
      <c r="A13" s="94" t="s">
        <v>78</v>
      </c>
      <c r="B13" s="51" t="s">
        <v>31</v>
      </c>
      <c r="C13" s="51" t="s">
        <v>32</v>
      </c>
      <c r="D13" s="51" t="s">
        <v>31</v>
      </c>
      <c r="E13" s="51" t="s">
        <v>32</v>
      </c>
      <c r="F13" s="51" t="s">
        <v>31</v>
      </c>
      <c r="G13" s="51" t="s">
        <v>32</v>
      </c>
      <c r="H13" s="51" t="s">
        <v>31</v>
      </c>
      <c r="I13" s="51" t="s">
        <v>32</v>
      </c>
      <c r="J13" s="51" t="s">
        <v>31</v>
      </c>
      <c r="K13" s="51" t="s">
        <v>32</v>
      </c>
      <c r="L13" s="96"/>
    </row>
    <row r="14" spans="1:22" ht="15.75" thickTop="1" x14ac:dyDescent="0.25">
      <c r="A14" s="53" t="s">
        <v>35</v>
      </c>
      <c r="B14" s="53">
        <v>1</v>
      </c>
      <c r="C14" s="53">
        <v>2</v>
      </c>
      <c r="D14" s="53">
        <v>15</v>
      </c>
      <c r="E14" s="53">
        <v>12</v>
      </c>
      <c r="F14" s="53">
        <v>4</v>
      </c>
      <c r="G14" s="53">
        <v>1</v>
      </c>
      <c r="H14" s="53">
        <v>8</v>
      </c>
      <c r="I14" s="53">
        <v>1</v>
      </c>
      <c r="J14" s="53">
        <v>14</v>
      </c>
      <c r="K14" s="53">
        <v>8</v>
      </c>
      <c r="L14" s="53">
        <f>SUM(B14:K14)</f>
        <v>66</v>
      </c>
    </row>
    <row r="15" spans="1:22" x14ac:dyDescent="0.25">
      <c r="A15" s="48" t="s">
        <v>43</v>
      </c>
      <c r="B15" s="48">
        <v>1</v>
      </c>
      <c r="C15" s="48">
        <v>2</v>
      </c>
      <c r="D15" s="48">
        <v>4</v>
      </c>
      <c r="E15" s="48">
        <v>4</v>
      </c>
      <c r="F15" s="48"/>
      <c r="G15" s="48">
        <v>3</v>
      </c>
      <c r="H15" s="48">
        <v>1</v>
      </c>
      <c r="I15" s="48">
        <v>6</v>
      </c>
      <c r="J15" s="48">
        <v>12</v>
      </c>
      <c r="K15" s="48">
        <v>5</v>
      </c>
      <c r="L15" s="48">
        <f t="shared" ref="L15:L21" si="0">SUM(B15:K15)</f>
        <v>38</v>
      </c>
    </row>
    <row r="16" spans="1:22" x14ac:dyDescent="0.25">
      <c r="A16" s="53" t="s">
        <v>38</v>
      </c>
      <c r="B16" s="53"/>
      <c r="C16" s="53"/>
      <c r="D16" s="53"/>
      <c r="E16" s="53"/>
      <c r="F16" s="53"/>
      <c r="G16" s="53"/>
      <c r="H16" s="53"/>
      <c r="I16" s="53">
        <v>1</v>
      </c>
      <c r="J16" s="53">
        <v>2</v>
      </c>
      <c r="K16" s="53"/>
      <c r="L16" s="53">
        <f t="shared" si="0"/>
        <v>3</v>
      </c>
    </row>
    <row r="17" spans="1:15" x14ac:dyDescent="0.25">
      <c r="A17" s="48" t="s">
        <v>41</v>
      </c>
      <c r="B17" s="48"/>
      <c r="C17" s="48"/>
      <c r="D17" s="48"/>
      <c r="E17" s="48"/>
      <c r="F17" s="48"/>
      <c r="G17" s="48"/>
      <c r="H17" s="48">
        <v>2</v>
      </c>
      <c r="I17" s="48">
        <v>3</v>
      </c>
      <c r="J17" s="48">
        <v>1</v>
      </c>
      <c r="K17" s="48">
        <v>1</v>
      </c>
      <c r="L17" s="48">
        <f t="shared" si="0"/>
        <v>7</v>
      </c>
    </row>
    <row r="18" spans="1:15" x14ac:dyDescent="0.25">
      <c r="A18" s="53" t="s">
        <v>39</v>
      </c>
      <c r="B18" s="53"/>
      <c r="C18" s="53"/>
      <c r="D18" s="53">
        <v>1</v>
      </c>
      <c r="E18" s="53"/>
      <c r="F18" s="53"/>
      <c r="G18" s="53"/>
      <c r="H18" s="53"/>
      <c r="I18" s="53"/>
      <c r="J18" s="53"/>
      <c r="K18" s="53"/>
      <c r="L18" s="53">
        <f t="shared" si="0"/>
        <v>1</v>
      </c>
    </row>
    <row r="19" spans="1:15" x14ac:dyDescent="0.25">
      <c r="A19" s="48" t="s">
        <v>37</v>
      </c>
      <c r="B19" s="48">
        <v>2</v>
      </c>
      <c r="C19" s="48"/>
      <c r="D19" s="48"/>
      <c r="E19" s="48"/>
      <c r="F19" s="48"/>
      <c r="G19" s="48"/>
      <c r="H19" s="48">
        <v>1</v>
      </c>
      <c r="I19" s="48"/>
      <c r="J19" s="48">
        <v>3</v>
      </c>
      <c r="K19" s="48">
        <v>1</v>
      </c>
      <c r="L19" s="48">
        <f t="shared" si="0"/>
        <v>7</v>
      </c>
    </row>
    <row r="20" spans="1:15" x14ac:dyDescent="0.25">
      <c r="A20" s="53" t="s">
        <v>79</v>
      </c>
      <c r="B20" s="53"/>
      <c r="C20" s="53"/>
      <c r="D20" s="53"/>
      <c r="E20" s="53">
        <v>3</v>
      </c>
      <c r="F20" s="53"/>
      <c r="G20" s="53"/>
      <c r="H20" s="53"/>
      <c r="I20" s="53"/>
      <c r="J20" s="53">
        <v>1</v>
      </c>
      <c r="K20" s="53"/>
      <c r="L20" s="53">
        <f t="shared" si="0"/>
        <v>4</v>
      </c>
      <c r="O20" s="99"/>
    </row>
    <row r="21" spans="1:15" x14ac:dyDescent="0.25">
      <c r="A21" s="48" t="s">
        <v>80</v>
      </c>
      <c r="B21" s="48"/>
      <c r="C21" s="48"/>
      <c r="D21" s="48">
        <v>5</v>
      </c>
      <c r="E21" s="48">
        <v>14</v>
      </c>
      <c r="F21" s="48"/>
      <c r="G21" s="48"/>
      <c r="H21" s="48">
        <v>2</v>
      </c>
      <c r="I21" s="48"/>
      <c r="J21" s="48">
        <v>3</v>
      </c>
      <c r="K21" s="48">
        <v>4</v>
      </c>
      <c r="L21" s="48">
        <f t="shared" si="0"/>
        <v>28</v>
      </c>
      <c r="O21" s="99"/>
    </row>
    <row r="22" spans="1:15" ht="15.75" thickBot="1" x14ac:dyDescent="0.3">
      <c r="A22" s="54" t="s">
        <v>19</v>
      </c>
      <c r="B22" s="54">
        <f>SUM(B14:B21)</f>
        <v>4</v>
      </c>
      <c r="C22" s="54">
        <f t="shared" ref="C22:L22" si="1">SUM(C14:C21)</f>
        <v>4</v>
      </c>
      <c r="D22" s="54">
        <f t="shared" si="1"/>
        <v>25</v>
      </c>
      <c r="E22" s="54">
        <f t="shared" si="1"/>
        <v>33</v>
      </c>
      <c r="F22" s="54">
        <f t="shared" si="1"/>
        <v>4</v>
      </c>
      <c r="G22" s="54">
        <f t="shared" si="1"/>
        <v>4</v>
      </c>
      <c r="H22" s="54">
        <f t="shared" si="1"/>
        <v>14</v>
      </c>
      <c r="I22" s="54">
        <f t="shared" si="1"/>
        <v>11</v>
      </c>
      <c r="J22" s="54">
        <f t="shared" si="1"/>
        <v>36</v>
      </c>
      <c r="K22" s="54">
        <f t="shared" si="1"/>
        <v>19</v>
      </c>
      <c r="L22" s="54">
        <f t="shared" si="1"/>
        <v>154</v>
      </c>
      <c r="O22" s="100"/>
    </row>
    <row r="23" spans="1:15" ht="15.75" thickTop="1" x14ac:dyDescent="0.25"/>
    <row r="25" spans="1:15" x14ac:dyDescent="0.25">
      <c r="A25" s="56" t="s">
        <v>81</v>
      </c>
    </row>
    <row r="26" spans="1:15" x14ac:dyDescent="0.25">
      <c r="A26" s="48" t="s">
        <v>82</v>
      </c>
      <c r="B26" s="48" t="s">
        <v>83</v>
      </c>
      <c r="C26" s="48" t="s">
        <v>31</v>
      </c>
      <c r="D26" s="48" t="s">
        <v>32</v>
      </c>
      <c r="E26" s="48" t="s">
        <v>19</v>
      </c>
      <c r="F26" s="48" t="s">
        <v>84</v>
      </c>
      <c r="I26" s="48" t="s">
        <v>85</v>
      </c>
      <c r="J26" s="48" t="s">
        <v>86</v>
      </c>
      <c r="K26" s="48" t="s">
        <v>31</v>
      </c>
      <c r="L26" s="48" t="s">
        <v>32</v>
      </c>
      <c r="M26" s="48" t="s">
        <v>19</v>
      </c>
      <c r="N26" s="48" t="s">
        <v>84</v>
      </c>
    </row>
    <row r="27" spans="1:15" x14ac:dyDescent="0.25">
      <c r="A27" s="48" t="s">
        <v>87</v>
      </c>
      <c r="B27" s="48" t="s">
        <v>88</v>
      </c>
      <c r="C27" s="48">
        <v>6</v>
      </c>
      <c r="D27" s="48"/>
      <c r="E27" s="48">
        <f>SUM(Tabla2[[#This Row],[Homes]:[Mulleres]])</f>
        <v>6</v>
      </c>
      <c r="F27" s="57">
        <v>1538916</v>
      </c>
      <c r="I27" s="48" t="s">
        <v>89</v>
      </c>
      <c r="J27" s="48" t="s">
        <v>90</v>
      </c>
      <c r="K27" s="48">
        <v>1</v>
      </c>
      <c r="L27" s="48">
        <v>1</v>
      </c>
      <c r="M27" s="48">
        <f>SUM(Tabla3[[#This Row],[Homes]:[Mulleres]])</f>
        <v>2</v>
      </c>
      <c r="N27" s="57">
        <v>181166</v>
      </c>
    </row>
    <row r="28" spans="1:15" x14ac:dyDescent="0.25">
      <c r="A28" s="48" t="s">
        <v>87</v>
      </c>
      <c r="B28" s="48" t="s">
        <v>91</v>
      </c>
      <c r="C28" s="48"/>
      <c r="D28" s="48">
        <v>2</v>
      </c>
      <c r="E28" s="48">
        <f>SUM(Tabla2[[#This Row],[Homes]:[Mulleres]])</f>
        <v>2</v>
      </c>
      <c r="F28" s="57">
        <v>9832</v>
      </c>
      <c r="I28" s="48" t="s">
        <v>92</v>
      </c>
      <c r="J28" s="48" t="s">
        <v>93</v>
      </c>
      <c r="K28" s="48">
        <v>2</v>
      </c>
      <c r="L28" s="48"/>
      <c r="M28" s="48">
        <v>2</v>
      </c>
      <c r="N28" s="57">
        <v>134500</v>
      </c>
    </row>
    <row r="29" spans="1:15" x14ac:dyDescent="0.25">
      <c r="A29" s="48" t="s">
        <v>87</v>
      </c>
      <c r="B29" s="48" t="s">
        <v>94</v>
      </c>
      <c r="C29" s="48">
        <v>8</v>
      </c>
      <c r="D29" s="48">
        <v>13</v>
      </c>
      <c r="E29" s="48">
        <f>SUM(Tabla2[[#This Row],[Homes]:[Mulleres]])</f>
        <v>21</v>
      </c>
      <c r="F29" s="57">
        <v>3042100.42</v>
      </c>
      <c r="I29" s="48" t="s">
        <v>95</v>
      </c>
      <c r="J29" s="48" t="s">
        <v>96</v>
      </c>
      <c r="K29" s="48"/>
      <c r="L29" s="48">
        <v>1</v>
      </c>
      <c r="M29" s="48">
        <v>1</v>
      </c>
      <c r="N29" s="57">
        <v>270000</v>
      </c>
    </row>
    <row r="30" spans="1:15" x14ac:dyDescent="0.25">
      <c r="A30" s="48" t="s">
        <v>87</v>
      </c>
      <c r="B30" s="48" t="s">
        <v>100</v>
      </c>
      <c r="C30" s="48">
        <v>2</v>
      </c>
      <c r="D30" s="48">
        <v>1</v>
      </c>
      <c r="E30" s="48">
        <f>SUM(Tabla2[[#This Row],[Homes]:[Mulleres]])</f>
        <v>3</v>
      </c>
      <c r="F30" s="57">
        <v>405041</v>
      </c>
      <c r="I30" s="48" t="s">
        <v>98</v>
      </c>
      <c r="J30" s="48" t="s">
        <v>99</v>
      </c>
      <c r="K30" s="48">
        <v>4</v>
      </c>
      <c r="L30" s="48"/>
      <c r="M30" s="48">
        <v>4</v>
      </c>
      <c r="N30" s="57">
        <v>1380875</v>
      </c>
    </row>
    <row r="31" spans="1:15" x14ac:dyDescent="0.25">
      <c r="A31" s="48" t="s">
        <v>87</v>
      </c>
      <c r="B31" s="48" t="s">
        <v>103</v>
      </c>
      <c r="C31" s="48">
        <v>1</v>
      </c>
      <c r="D31" s="48"/>
      <c r="E31" s="48">
        <f>SUM(Tabla2[[#This Row],[Homes]:[Mulleres]])</f>
        <v>1</v>
      </c>
      <c r="F31" s="57">
        <v>94500</v>
      </c>
      <c r="I31" s="48" t="s">
        <v>101</v>
      </c>
      <c r="J31" s="48" t="s">
        <v>102</v>
      </c>
      <c r="K31" s="48">
        <v>1</v>
      </c>
      <c r="L31" s="48"/>
      <c r="M31" s="48">
        <v>1</v>
      </c>
      <c r="N31" s="57">
        <v>193750</v>
      </c>
    </row>
    <row r="32" spans="1:15" x14ac:dyDescent="0.25">
      <c r="A32" s="48" t="s">
        <v>87</v>
      </c>
      <c r="B32" s="48" t="s">
        <v>106</v>
      </c>
      <c r="C32" s="48">
        <v>2</v>
      </c>
      <c r="D32" s="48">
        <v>5</v>
      </c>
      <c r="E32" s="48">
        <f>SUM(Tabla2[[#This Row],[Homes]:[Mulleres]])</f>
        <v>7</v>
      </c>
      <c r="F32" s="57">
        <v>573790.5</v>
      </c>
      <c r="I32" s="48" t="s">
        <v>104</v>
      </c>
      <c r="J32" s="48" t="s">
        <v>105</v>
      </c>
      <c r="K32" s="48"/>
      <c r="L32" s="48">
        <v>1</v>
      </c>
      <c r="M32" s="48">
        <v>1</v>
      </c>
      <c r="N32" s="57">
        <v>115000</v>
      </c>
    </row>
    <row r="33" spans="1:14" x14ac:dyDescent="0.25">
      <c r="A33" s="48" t="s">
        <v>87</v>
      </c>
      <c r="B33" s="48" t="s">
        <v>109</v>
      </c>
      <c r="C33" s="48">
        <v>2</v>
      </c>
      <c r="D33" s="48">
        <v>1</v>
      </c>
      <c r="E33" s="48">
        <f>SUM(Tabla2[[#This Row],[Homes]:[Mulleres]])</f>
        <v>3</v>
      </c>
      <c r="F33" s="57">
        <v>244916</v>
      </c>
      <c r="I33" s="48" t="s">
        <v>107</v>
      </c>
      <c r="J33" s="48" t="s">
        <v>108</v>
      </c>
      <c r="K33" s="48">
        <v>1</v>
      </c>
      <c r="L33" s="48"/>
      <c r="M33" s="48">
        <v>1</v>
      </c>
      <c r="N33" s="57">
        <v>94500</v>
      </c>
    </row>
    <row r="34" spans="1:14" x14ac:dyDescent="0.25">
      <c r="A34" s="48" t="s">
        <v>112</v>
      </c>
      <c r="B34" s="48" t="s">
        <v>113</v>
      </c>
      <c r="C34" s="48">
        <v>3</v>
      </c>
      <c r="D34" s="48">
        <v>1</v>
      </c>
      <c r="E34" s="48">
        <f>SUM(Tabla2[[#This Row],[Homes]:[Mulleres]])</f>
        <v>4</v>
      </c>
      <c r="F34" s="57">
        <v>624500</v>
      </c>
      <c r="I34" s="48" t="s">
        <v>110</v>
      </c>
      <c r="J34" s="48" t="s">
        <v>111</v>
      </c>
      <c r="K34" s="48">
        <v>2</v>
      </c>
      <c r="L34" s="48"/>
      <c r="M34" s="48">
        <v>2</v>
      </c>
      <c r="N34" s="57">
        <v>1523700</v>
      </c>
    </row>
    <row r="35" spans="1:14" x14ac:dyDescent="0.25">
      <c r="A35" s="48" t="s">
        <v>112</v>
      </c>
      <c r="B35" s="48" t="s">
        <v>116</v>
      </c>
      <c r="C35" s="48">
        <v>1</v>
      </c>
      <c r="D35" s="48">
        <v>1</v>
      </c>
      <c r="E35" s="48">
        <f>SUM(Tabla2[[#This Row],[Homes]:[Mulleres]])</f>
        <v>2</v>
      </c>
      <c r="F35" s="57">
        <v>96850.75</v>
      </c>
      <c r="I35" s="48" t="s">
        <v>114</v>
      </c>
      <c r="J35" s="48" t="s">
        <v>115</v>
      </c>
      <c r="K35" s="48">
        <v>2</v>
      </c>
      <c r="L35" s="48">
        <v>1</v>
      </c>
      <c r="M35" s="48">
        <v>3</v>
      </c>
      <c r="N35" s="57">
        <v>656850.75</v>
      </c>
    </row>
    <row r="36" spans="1:14" x14ac:dyDescent="0.25">
      <c r="A36" s="48" t="s">
        <v>112</v>
      </c>
      <c r="B36" s="48" t="s">
        <v>119</v>
      </c>
      <c r="C36" s="48">
        <v>1</v>
      </c>
      <c r="D36" s="48">
        <v>1</v>
      </c>
      <c r="E36" s="48">
        <f>SUM(Tabla2[[#This Row],[Homes]:[Mulleres]])</f>
        <v>2</v>
      </c>
      <c r="F36" s="57">
        <v>224916</v>
      </c>
      <c r="I36" s="48" t="s">
        <v>117</v>
      </c>
      <c r="J36" s="48" t="s">
        <v>118</v>
      </c>
      <c r="K36" s="48">
        <v>1</v>
      </c>
      <c r="L36" s="48"/>
      <c r="M36" s="48">
        <v>1</v>
      </c>
      <c r="N36" s="57">
        <v>70000</v>
      </c>
    </row>
    <row r="37" spans="1:14" x14ac:dyDescent="0.25">
      <c r="A37" s="48" t="s">
        <v>112</v>
      </c>
      <c r="B37" s="48" t="s">
        <v>122</v>
      </c>
      <c r="C37" s="48"/>
      <c r="D37" s="48">
        <v>2</v>
      </c>
      <c r="E37" s="48">
        <f>SUM(Tabla2[[#This Row],[Homes]:[Mulleres]])</f>
        <v>2</v>
      </c>
      <c r="F37" s="57">
        <v>45000</v>
      </c>
      <c r="I37" s="48" t="s">
        <v>120</v>
      </c>
      <c r="J37" s="48" t="s">
        <v>121</v>
      </c>
      <c r="K37" s="48"/>
      <c r="L37" s="48">
        <v>1</v>
      </c>
      <c r="M37" s="48">
        <v>1</v>
      </c>
      <c r="N37" s="57">
        <v>132253</v>
      </c>
    </row>
    <row r="38" spans="1:14" x14ac:dyDescent="0.25">
      <c r="A38" s="48" t="s">
        <v>112</v>
      </c>
      <c r="B38" s="48" t="s">
        <v>125</v>
      </c>
      <c r="C38" s="48"/>
      <c r="D38" s="48">
        <v>1</v>
      </c>
      <c r="E38" s="48">
        <f>SUM(Tabla2[[#This Row],[Homes]:[Mulleres]])</f>
        <v>1</v>
      </c>
      <c r="F38" s="57">
        <v>5000</v>
      </c>
      <c r="I38" s="48" t="s">
        <v>123</v>
      </c>
      <c r="J38" s="48" t="s">
        <v>124</v>
      </c>
      <c r="K38" s="48">
        <v>1</v>
      </c>
      <c r="L38" s="48">
        <v>1</v>
      </c>
      <c r="M38" s="48">
        <v>2</v>
      </c>
      <c r="N38" s="57">
        <v>178140.37</v>
      </c>
    </row>
    <row r="39" spans="1:14" x14ac:dyDescent="0.25">
      <c r="A39" s="48" t="s">
        <v>128</v>
      </c>
      <c r="B39" s="48" t="s">
        <v>129</v>
      </c>
      <c r="C39" s="48"/>
      <c r="D39" s="48">
        <v>8</v>
      </c>
      <c r="E39" s="48">
        <f>SUM(Tabla2[[#This Row],[Homes]:[Mulleres]])</f>
        <v>8</v>
      </c>
      <c r="F39" s="57">
        <v>812552.96</v>
      </c>
      <c r="I39" s="48" t="s">
        <v>126</v>
      </c>
      <c r="J39" s="48" t="s">
        <v>127</v>
      </c>
      <c r="K39" s="48">
        <v>1</v>
      </c>
      <c r="L39" s="48"/>
      <c r="M39" s="48">
        <v>1</v>
      </c>
      <c r="N39" s="57">
        <v>70140</v>
      </c>
    </row>
    <row r="40" spans="1:14" x14ac:dyDescent="0.25">
      <c r="A40" s="48" t="s">
        <v>128</v>
      </c>
      <c r="B40" s="48" t="s">
        <v>132</v>
      </c>
      <c r="C40" s="48"/>
      <c r="D40" s="48">
        <v>1</v>
      </c>
      <c r="E40" s="48">
        <f>SUM(Tabla2[[#This Row],[Homes]:[Mulleres]])</f>
        <v>1</v>
      </c>
      <c r="F40" s="57">
        <v>107528</v>
      </c>
      <c r="I40" s="48" t="s">
        <v>130</v>
      </c>
      <c r="J40" s="48" t="s">
        <v>131</v>
      </c>
      <c r="K40" s="48"/>
      <c r="L40" s="48">
        <v>1</v>
      </c>
      <c r="M40" s="48">
        <v>1</v>
      </c>
      <c r="N40" s="57">
        <v>86850.75</v>
      </c>
    </row>
    <row r="41" spans="1:14" x14ac:dyDescent="0.25">
      <c r="A41" s="48" t="s">
        <v>128</v>
      </c>
      <c r="B41" s="48" t="s">
        <v>135</v>
      </c>
      <c r="C41" s="48">
        <v>1</v>
      </c>
      <c r="D41" s="48">
        <v>1</v>
      </c>
      <c r="E41" s="48">
        <f>SUM(Tabla2[[#This Row],[Homes]:[Mulleres]])</f>
        <v>2</v>
      </c>
      <c r="F41" s="57">
        <v>732920</v>
      </c>
      <c r="I41" s="48" t="s">
        <v>133</v>
      </c>
      <c r="J41" s="48" t="s">
        <v>134</v>
      </c>
      <c r="K41" s="48">
        <v>1</v>
      </c>
      <c r="L41" s="48">
        <v>1</v>
      </c>
      <c r="M41" s="48">
        <v>2</v>
      </c>
      <c r="N41" s="57">
        <v>102300</v>
      </c>
    </row>
    <row r="42" spans="1:14" x14ac:dyDescent="0.25">
      <c r="A42" s="48" t="s">
        <v>128</v>
      </c>
      <c r="B42" s="48" t="s">
        <v>138</v>
      </c>
      <c r="C42" s="48">
        <v>14</v>
      </c>
      <c r="D42" s="48"/>
      <c r="E42" s="48">
        <f>SUM(Tabla2[[#This Row],[Homes]:[Mulleres]])</f>
        <v>14</v>
      </c>
      <c r="F42" s="57">
        <v>14506230.01</v>
      </c>
      <c r="I42" s="48" t="s">
        <v>136</v>
      </c>
      <c r="J42" s="48" t="s">
        <v>137</v>
      </c>
      <c r="K42" s="48"/>
      <c r="L42" s="48">
        <v>2</v>
      </c>
      <c r="M42" s="48">
        <v>2</v>
      </c>
      <c r="N42" s="57">
        <v>45000</v>
      </c>
    </row>
    <row r="43" spans="1:14" x14ac:dyDescent="0.25">
      <c r="A43" s="48" t="s">
        <v>128</v>
      </c>
      <c r="B43" s="48" t="s">
        <v>141</v>
      </c>
      <c r="C43" s="48">
        <v>10</v>
      </c>
      <c r="D43" s="48">
        <v>11</v>
      </c>
      <c r="E43" s="48">
        <f>SUM(Tabla2[[#This Row],[Homes]:[Mulleres]])</f>
        <v>21</v>
      </c>
      <c r="F43" s="57">
        <v>2311266.87</v>
      </c>
      <c r="I43" s="48" t="s">
        <v>139</v>
      </c>
      <c r="J43" s="48" t="s">
        <v>140</v>
      </c>
      <c r="K43" s="48">
        <v>1</v>
      </c>
      <c r="L43" s="48"/>
      <c r="M43" s="48">
        <v>1</v>
      </c>
      <c r="N43" s="57">
        <v>220000</v>
      </c>
    </row>
    <row r="44" spans="1:14" x14ac:dyDescent="0.25">
      <c r="A44" s="48" t="s">
        <v>128</v>
      </c>
      <c r="B44" s="48" t="s">
        <v>144</v>
      </c>
      <c r="C44" s="48">
        <v>10</v>
      </c>
      <c r="D44" s="48">
        <v>5</v>
      </c>
      <c r="E44" s="48">
        <f>SUM(Tabla2[[#This Row],[Homes]:[Mulleres]])</f>
        <v>15</v>
      </c>
      <c r="F44" s="57">
        <v>2878633.02</v>
      </c>
      <c r="I44" s="48" t="s">
        <v>142</v>
      </c>
      <c r="J44" s="48" t="s">
        <v>143</v>
      </c>
      <c r="K44" s="48"/>
      <c r="L44" s="48">
        <v>1</v>
      </c>
      <c r="M44" s="48">
        <v>1</v>
      </c>
      <c r="N44" s="57">
        <v>220000</v>
      </c>
    </row>
    <row r="45" spans="1:14" x14ac:dyDescent="0.25">
      <c r="A45" s="48" t="s">
        <v>128</v>
      </c>
      <c r="B45" s="48" t="s">
        <v>147</v>
      </c>
      <c r="C45" s="48">
        <v>2</v>
      </c>
      <c r="D45" s="48">
        <v>8</v>
      </c>
      <c r="E45" s="48">
        <f>SUM(Tabla2[[#This Row],[Homes]:[Mulleres]])</f>
        <v>10</v>
      </c>
      <c r="F45" s="57">
        <v>1647353</v>
      </c>
      <c r="I45" s="48" t="s">
        <v>145</v>
      </c>
      <c r="J45" s="48" t="s">
        <v>146</v>
      </c>
      <c r="K45" s="48">
        <v>2</v>
      </c>
      <c r="L45" s="48"/>
      <c r="M45" s="48">
        <v>2</v>
      </c>
      <c r="N45" s="57">
        <v>546625</v>
      </c>
    </row>
    <row r="46" spans="1:14" x14ac:dyDescent="0.25">
      <c r="A46" s="48" t="s">
        <v>128</v>
      </c>
      <c r="B46" s="48" t="s">
        <v>150</v>
      </c>
      <c r="C46" s="48">
        <v>7</v>
      </c>
      <c r="D46" s="48">
        <v>1</v>
      </c>
      <c r="E46" s="48">
        <f>SUM(Tabla2[[#This Row],[Homes]:[Mulleres]])</f>
        <v>8</v>
      </c>
      <c r="F46" s="57">
        <v>950269.11</v>
      </c>
      <c r="I46" s="48" t="s">
        <v>148</v>
      </c>
      <c r="J46" s="48" t="s">
        <v>149</v>
      </c>
      <c r="K46" s="48">
        <v>1</v>
      </c>
      <c r="L46" s="48"/>
      <c r="M46" s="48">
        <v>1</v>
      </c>
      <c r="N46" s="57">
        <v>41797</v>
      </c>
    </row>
    <row r="47" spans="1:14" x14ac:dyDescent="0.25">
      <c r="A47" s="48" t="s">
        <v>128</v>
      </c>
      <c r="B47" s="48" t="s">
        <v>153</v>
      </c>
      <c r="C47" s="48">
        <v>1</v>
      </c>
      <c r="D47" s="48">
        <v>1</v>
      </c>
      <c r="E47" s="48">
        <f>SUM(Tabla2[[#This Row],[Homes]:[Mulleres]])</f>
        <v>2</v>
      </c>
      <c r="F47" s="57">
        <v>227800</v>
      </c>
      <c r="I47" s="48" t="s">
        <v>151</v>
      </c>
      <c r="J47" s="48" t="s">
        <v>152</v>
      </c>
      <c r="K47" s="48">
        <v>2</v>
      </c>
      <c r="L47" s="48"/>
      <c r="M47" s="48">
        <v>2</v>
      </c>
      <c r="N47" s="57">
        <v>134500</v>
      </c>
    </row>
    <row r="48" spans="1:14" x14ac:dyDescent="0.25">
      <c r="A48" s="48" t="s">
        <v>128</v>
      </c>
      <c r="B48" s="48" t="s">
        <v>156</v>
      </c>
      <c r="C48" s="48">
        <v>1</v>
      </c>
      <c r="D48" s="48"/>
      <c r="E48" s="48">
        <f>SUM(Tabla2[[#This Row],[Homes]:[Mulleres]])</f>
        <v>1</v>
      </c>
      <c r="F48" s="57">
        <v>420000</v>
      </c>
      <c r="I48" s="48" t="s">
        <v>154</v>
      </c>
      <c r="J48" s="48" t="s">
        <v>155</v>
      </c>
      <c r="K48" s="48">
        <v>2</v>
      </c>
      <c r="L48" s="48">
        <v>1</v>
      </c>
      <c r="M48" s="48">
        <v>3</v>
      </c>
      <c r="N48" s="57">
        <v>370300</v>
      </c>
    </row>
    <row r="49" spans="1:14" x14ac:dyDescent="0.25">
      <c r="A49" s="48" t="s">
        <v>128</v>
      </c>
      <c r="B49" s="48" t="s">
        <v>159</v>
      </c>
      <c r="C49" s="48">
        <v>1</v>
      </c>
      <c r="D49" s="48">
        <v>2</v>
      </c>
      <c r="E49" s="48">
        <f>SUM(Tabla2[[#This Row],[Homes]:[Mulleres]])</f>
        <v>3</v>
      </c>
      <c r="F49" s="57">
        <v>357500</v>
      </c>
      <c r="I49" s="48" t="s">
        <v>157</v>
      </c>
      <c r="J49" s="48" t="s">
        <v>158</v>
      </c>
      <c r="K49" s="48">
        <v>1</v>
      </c>
      <c r="L49" s="48"/>
      <c r="M49" s="48">
        <v>1</v>
      </c>
      <c r="N49" s="57">
        <v>94500</v>
      </c>
    </row>
    <row r="50" spans="1:14" x14ac:dyDescent="0.25">
      <c r="A50" s="48" t="s">
        <v>128</v>
      </c>
      <c r="B50" s="48" t="s">
        <v>162</v>
      </c>
      <c r="C50" s="48">
        <v>10</v>
      </c>
      <c r="D50" s="48">
        <v>5</v>
      </c>
      <c r="E50" s="48">
        <f>SUM(Tabla2[[#This Row],[Homes]:[Mulleres]])</f>
        <v>15</v>
      </c>
      <c r="F50" s="57">
        <v>3878935.17</v>
      </c>
      <c r="I50" s="48" t="s">
        <v>160</v>
      </c>
      <c r="J50" s="48" t="s">
        <v>161</v>
      </c>
      <c r="K50" s="48"/>
      <c r="L50" s="48">
        <v>1</v>
      </c>
      <c r="M50" s="48">
        <v>1</v>
      </c>
      <c r="N50" s="57">
        <v>115000</v>
      </c>
    </row>
    <row r="51" spans="1:14" ht="15.75" thickBot="1" x14ac:dyDescent="0.3">
      <c r="A51" s="54" t="s">
        <v>19</v>
      </c>
      <c r="B51" s="54"/>
      <c r="C51" s="54">
        <f>SUBTOTAL(109,C27:C50)</f>
        <v>83</v>
      </c>
      <c r="D51" s="54">
        <f>SUBTOTAL(109,D27:D50)</f>
        <v>71</v>
      </c>
      <c r="E51" s="54">
        <f>SUM(Tabla2[[#This Row],[Homes]:[Mulleres]])</f>
        <v>154</v>
      </c>
      <c r="F51" s="55">
        <f>SUBTOTAL(109,F27:F50)</f>
        <v>35736350.810000002</v>
      </c>
      <c r="I51" s="48" t="s">
        <v>163</v>
      </c>
      <c r="J51" s="48" t="s">
        <v>164</v>
      </c>
      <c r="K51" s="48">
        <v>1</v>
      </c>
      <c r="L51" s="48"/>
      <c r="M51" s="48">
        <v>1</v>
      </c>
      <c r="N51" s="57">
        <v>169750</v>
      </c>
    </row>
    <row r="52" spans="1:14" ht="15.75" thickTop="1" x14ac:dyDescent="0.25">
      <c r="I52" s="48" t="s">
        <v>165</v>
      </c>
      <c r="J52" s="48" t="s">
        <v>166</v>
      </c>
      <c r="K52" s="48"/>
      <c r="L52" s="48">
        <v>4</v>
      </c>
      <c r="M52" s="48">
        <v>4</v>
      </c>
      <c r="N52" s="57">
        <v>726379.11</v>
      </c>
    </row>
    <row r="53" spans="1:14" x14ac:dyDescent="0.25">
      <c r="I53" s="48" t="s">
        <v>167</v>
      </c>
      <c r="J53" s="48" t="s">
        <v>168</v>
      </c>
      <c r="K53" s="48"/>
      <c r="L53" s="48">
        <v>6</v>
      </c>
      <c r="M53" s="48">
        <v>6</v>
      </c>
      <c r="N53" s="57">
        <v>527241.44999999995</v>
      </c>
    </row>
    <row r="54" spans="1:14" x14ac:dyDescent="0.25">
      <c r="I54" s="48" t="s">
        <v>169</v>
      </c>
      <c r="J54" s="48" t="s">
        <v>170</v>
      </c>
      <c r="K54" s="48"/>
      <c r="L54" s="48">
        <v>1</v>
      </c>
      <c r="M54" s="48">
        <v>1</v>
      </c>
      <c r="N54" s="57">
        <v>391233</v>
      </c>
    </row>
    <row r="55" spans="1:14" x14ac:dyDescent="0.25">
      <c r="A55" s="48" t="s">
        <v>82</v>
      </c>
      <c r="B55" s="48" t="s">
        <v>83</v>
      </c>
      <c r="C55" s="48" t="s">
        <v>173</v>
      </c>
      <c r="D55" s="48" t="s">
        <v>174</v>
      </c>
      <c r="E55" s="48" t="s">
        <v>84</v>
      </c>
      <c r="I55" s="48" t="s">
        <v>171</v>
      </c>
      <c r="J55" s="48" t="s">
        <v>172</v>
      </c>
      <c r="K55" s="48"/>
      <c r="L55" s="48">
        <v>2</v>
      </c>
      <c r="M55" s="48">
        <v>2</v>
      </c>
      <c r="N55" s="57">
        <v>480000</v>
      </c>
    </row>
    <row r="56" spans="1:14" x14ac:dyDescent="0.25">
      <c r="A56" s="48" t="s">
        <v>87</v>
      </c>
      <c r="B56" s="48" t="s">
        <v>88</v>
      </c>
      <c r="C56" s="48" t="s">
        <v>71</v>
      </c>
      <c r="D56" s="48">
        <v>2</v>
      </c>
      <c r="E56" s="57">
        <v>303125</v>
      </c>
      <c r="I56" s="48" t="s">
        <v>175</v>
      </c>
      <c r="J56" s="48" t="s">
        <v>176</v>
      </c>
      <c r="K56" s="48">
        <v>1</v>
      </c>
      <c r="L56" s="48"/>
      <c r="M56" s="48">
        <v>1</v>
      </c>
      <c r="N56" s="57">
        <v>220000</v>
      </c>
    </row>
    <row r="57" spans="1:14" x14ac:dyDescent="0.25">
      <c r="A57" s="48" t="s">
        <v>87</v>
      </c>
      <c r="B57" s="48" t="s">
        <v>88</v>
      </c>
      <c r="C57" s="48" t="s">
        <v>72</v>
      </c>
      <c r="D57" s="48">
        <v>2</v>
      </c>
      <c r="E57" s="57">
        <v>1136375</v>
      </c>
      <c r="I57" s="48" t="s">
        <v>177</v>
      </c>
      <c r="J57" s="48" t="s">
        <v>178</v>
      </c>
      <c r="K57" s="48">
        <v>4</v>
      </c>
      <c r="L57" s="48">
        <v>3</v>
      </c>
      <c r="M57" s="48">
        <v>7</v>
      </c>
      <c r="N57" s="57">
        <v>1122541</v>
      </c>
    </row>
    <row r="58" spans="1:14" x14ac:dyDescent="0.25">
      <c r="A58" s="48" t="s">
        <v>87</v>
      </c>
      <c r="B58" s="48" t="s">
        <v>88</v>
      </c>
      <c r="C58" s="48" t="s">
        <v>59</v>
      </c>
      <c r="D58" s="48">
        <v>1</v>
      </c>
      <c r="E58" s="57">
        <v>4916</v>
      </c>
      <c r="I58" s="48" t="s">
        <v>179</v>
      </c>
      <c r="J58" s="48" t="s">
        <v>180</v>
      </c>
      <c r="K58" s="48">
        <v>3</v>
      </c>
      <c r="L58" s="48">
        <v>3</v>
      </c>
      <c r="M58" s="48">
        <v>6</v>
      </c>
      <c r="N58" s="57">
        <v>996132.02</v>
      </c>
    </row>
    <row r="59" spans="1:14" x14ac:dyDescent="0.25">
      <c r="A59" s="48" t="s">
        <v>87</v>
      </c>
      <c r="B59" s="48" t="s">
        <v>88</v>
      </c>
      <c r="C59" s="48" t="s">
        <v>75</v>
      </c>
      <c r="D59" s="48">
        <v>1</v>
      </c>
      <c r="E59" s="57">
        <v>94500</v>
      </c>
      <c r="I59" s="48" t="s">
        <v>181</v>
      </c>
      <c r="J59" s="48" t="s">
        <v>182</v>
      </c>
      <c r="K59" s="48"/>
      <c r="L59" s="48">
        <v>2</v>
      </c>
      <c r="M59" s="48">
        <v>2</v>
      </c>
      <c r="N59" s="57">
        <v>265000</v>
      </c>
    </row>
    <row r="60" spans="1:14" x14ac:dyDescent="0.25">
      <c r="A60" s="48" t="s">
        <v>87</v>
      </c>
      <c r="B60" s="48" t="s">
        <v>91</v>
      </c>
      <c r="C60" s="48" t="s">
        <v>59</v>
      </c>
      <c r="D60" s="48">
        <v>2</v>
      </c>
      <c r="E60" s="57">
        <v>9832</v>
      </c>
      <c r="I60" s="48" t="s">
        <v>183</v>
      </c>
      <c r="J60" s="48" t="s">
        <v>184</v>
      </c>
      <c r="K60" s="48">
        <v>1</v>
      </c>
      <c r="L60" s="48"/>
      <c r="M60" s="48">
        <v>1</v>
      </c>
      <c r="N60" s="57">
        <v>33000</v>
      </c>
    </row>
    <row r="61" spans="1:14" x14ac:dyDescent="0.25">
      <c r="A61" s="48" t="s">
        <v>87</v>
      </c>
      <c r="B61" s="48" t="s">
        <v>94</v>
      </c>
      <c r="C61" s="48" t="s">
        <v>73</v>
      </c>
      <c r="D61" s="48">
        <v>4</v>
      </c>
      <c r="E61" s="57">
        <v>562572.86</v>
      </c>
      <c r="I61" s="48" t="s">
        <v>185</v>
      </c>
      <c r="J61" s="48" t="s">
        <v>186</v>
      </c>
      <c r="K61" s="48"/>
      <c r="L61" s="48">
        <v>1</v>
      </c>
      <c r="M61" s="48">
        <v>1</v>
      </c>
      <c r="N61" s="57">
        <v>5000</v>
      </c>
    </row>
    <row r="62" spans="1:14" x14ac:dyDescent="0.25">
      <c r="A62" s="48" t="s">
        <v>87</v>
      </c>
      <c r="B62" s="48" t="s">
        <v>97</v>
      </c>
      <c r="C62" s="48" t="s">
        <v>71</v>
      </c>
      <c r="D62" s="48">
        <v>7</v>
      </c>
      <c r="E62" s="57">
        <v>1066503</v>
      </c>
      <c r="I62" s="48" t="s">
        <v>187</v>
      </c>
      <c r="J62" s="48" t="s">
        <v>188</v>
      </c>
      <c r="K62" s="48">
        <v>2</v>
      </c>
      <c r="L62" s="48"/>
      <c r="M62" s="48">
        <v>2</v>
      </c>
      <c r="N62" s="57">
        <v>179050</v>
      </c>
    </row>
    <row r="63" spans="1:14" x14ac:dyDescent="0.25">
      <c r="A63" s="48" t="s">
        <v>87</v>
      </c>
      <c r="B63" s="48" t="s">
        <v>97</v>
      </c>
      <c r="C63" s="48" t="s">
        <v>74</v>
      </c>
      <c r="D63" s="48">
        <v>1</v>
      </c>
      <c r="E63" s="57">
        <v>8776.5499999999993</v>
      </c>
      <c r="F63" s="47"/>
      <c r="I63" s="48" t="s">
        <v>189</v>
      </c>
      <c r="J63" s="48" t="s">
        <v>190</v>
      </c>
      <c r="K63" s="48">
        <v>1</v>
      </c>
      <c r="L63" s="48"/>
      <c r="M63" s="48">
        <v>1</v>
      </c>
      <c r="N63" s="57">
        <v>340000</v>
      </c>
    </row>
    <row r="64" spans="1:14" x14ac:dyDescent="0.25">
      <c r="A64" s="48" t="s">
        <v>87</v>
      </c>
      <c r="B64" s="48" t="s">
        <v>97</v>
      </c>
      <c r="C64" s="48" t="s">
        <v>59</v>
      </c>
      <c r="D64" s="48">
        <v>3</v>
      </c>
      <c r="E64" s="57">
        <v>14748</v>
      </c>
      <c r="G64" s="47"/>
      <c r="I64" s="48" t="s">
        <v>191</v>
      </c>
      <c r="J64" s="48" t="s">
        <v>192</v>
      </c>
      <c r="K64" s="48"/>
      <c r="L64" s="48">
        <v>2</v>
      </c>
      <c r="M64" s="48">
        <v>2</v>
      </c>
      <c r="N64" s="57">
        <v>99416</v>
      </c>
    </row>
    <row r="65" spans="1:14" x14ac:dyDescent="0.25">
      <c r="A65" s="48" t="s">
        <v>87</v>
      </c>
      <c r="B65" s="48" t="s">
        <v>97</v>
      </c>
      <c r="C65" s="48" t="s">
        <v>76</v>
      </c>
      <c r="D65" s="48">
        <v>1</v>
      </c>
      <c r="E65" s="57">
        <v>40000</v>
      </c>
      <c r="I65" s="48" t="s">
        <v>193</v>
      </c>
      <c r="J65" s="48" t="s">
        <v>194</v>
      </c>
      <c r="K65" s="48"/>
      <c r="L65" s="48">
        <v>4</v>
      </c>
      <c r="M65" s="48">
        <v>4</v>
      </c>
      <c r="N65" s="57">
        <v>353692.55</v>
      </c>
    </row>
    <row r="66" spans="1:14" x14ac:dyDescent="0.25">
      <c r="A66" s="48" t="s">
        <v>87</v>
      </c>
      <c r="B66" s="48" t="s">
        <v>97</v>
      </c>
      <c r="C66" s="48" t="s">
        <v>75</v>
      </c>
      <c r="D66" s="48">
        <v>5</v>
      </c>
      <c r="E66" s="57">
        <v>1349500</v>
      </c>
      <c r="I66" s="48" t="s">
        <v>195</v>
      </c>
      <c r="J66" s="48" t="s">
        <v>196</v>
      </c>
      <c r="K66" s="48">
        <v>2</v>
      </c>
      <c r="L66" s="48"/>
      <c r="M66" s="48">
        <v>2</v>
      </c>
      <c r="N66" s="57">
        <v>94328</v>
      </c>
    </row>
    <row r="67" spans="1:14" x14ac:dyDescent="0.25">
      <c r="A67" s="48" t="s">
        <v>87</v>
      </c>
      <c r="B67" s="48" t="s">
        <v>100</v>
      </c>
      <c r="C67" s="48" t="s">
        <v>71</v>
      </c>
      <c r="D67" s="48">
        <v>1</v>
      </c>
      <c r="E67" s="57">
        <v>60125</v>
      </c>
      <c r="I67" s="48" t="s">
        <v>197</v>
      </c>
      <c r="J67" s="48" t="s">
        <v>198</v>
      </c>
      <c r="K67" s="48">
        <v>2</v>
      </c>
      <c r="L67" s="48">
        <v>1</v>
      </c>
      <c r="M67" s="48">
        <v>3</v>
      </c>
      <c r="N67" s="57">
        <v>244916</v>
      </c>
    </row>
    <row r="68" spans="1:14" x14ac:dyDescent="0.25">
      <c r="A68" s="48" t="s">
        <v>87</v>
      </c>
      <c r="B68" s="48" t="s">
        <v>100</v>
      </c>
      <c r="C68" s="48" t="s">
        <v>59</v>
      </c>
      <c r="D68" s="48">
        <v>1</v>
      </c>
      <c r="E68" s="57">
        <v>4916</v>
      </c>
      <c r="I68" s="48" t="s">
        <v>199</v>
      </c>
      <c r="J68" s="48" t="s">
        <v>200</v>
      </c>
      <c r="K68" s="48"/>
      <c r="L68" s="48">
        <v>3</v>
      </c>
      <c r="M68" s="48">
        <v>3</v>
      </c>
      <c r="N68" s="57">
        <v>464542.5</v>
      </c>
    </row>
    <row r="69" spans="1:14" x14ac:dyDescent="0.25">
      <c r="A69" s="48" t="s">
        <v>87</v>
      </c>
      <c r="B69" s="48" t="s">
        <v>100</v>
      </c>
      <c r="C69" s="48" t="s">
        <v>75</v>
      </c>
      <c r="D69" s="48">
        <v>1</v>
      </c>
      <c r="E69" s="57">
        <v>340000</v>
      </c>
      <c r="I69" s="48" t="s">
        <v>201</v>
      </c>
      <c r="J69" s="48" t="s">
        <v>202</v>
      </c>
      <c r="K69" s="48">
        <v>1</v>
      </c>
      <c r="L69" s="48">
        <v>1</v>
      </c>
      <c r="M69" s="48">
        <v>2</v>
      </c>
      <c r="N69" s="57">
        <v>317500</v>
      </c>
    </row>
    <row r="70" spans="1:14" x14ac:dyDescent="0.25">
      <c r="A70" s="48" t="s">
        <v>87</v>
      </c>
      <c r="B70" s="48" t="s">
        <v>103</v>
      </c>
      <c r="C70" s="48" t="s">
        <v>75</v>
      </c>
      <c r="D70" s="48">
        <v>1</v>
      </c>
      <c r="E70" s="57">
        <v>94500</v>
      </c>
      <c r="I70" s="48" t="s">
        <v>203</v>
      </c>
      <c r="J70" s="48" t="s">
        <v>204</v>
      </c>
      <c r="K70" s="48">
        <v>1</v>
      </c>
      <c r="L70" s="48"/>
      <c r="M70" s="48">
        <v>1</v>
      </c>
      <c r="N70" s="57">
        <v>10000</v>
      </c>
    </row>
    <row r="71" spans="1:14" x14ac:dyDescent="0.25">
      <c r="A71" s="48" t="s">
        <v>87</v>
      </c>
      <c r="B71" s="48" t="s">
        <v>106</v>
      </c>
      <c r="C71" s="48" t="s">
        <v>73</v>
      </c>
      <c r="D71" s="48">
        <v>3</v>
      </c>
      <c r="E71" s="57">
        <v>464542.5</v>
      </c>
      <c r="I71" s="48" t="s">
        <v>205</v>
      </c>
      <c r="J71" s="48" t="s">
        <v>206</v>
      </c>
      <c r="K71" s="48"/>
      <c r="L71" s="48">
        <v>2</v>
      </c>
      <c r="M71" s="48">
        <v>2</v>
      </c>
      <c r="N71" s="57">
        <v>262200</v>
      </c>
    </row>
    <row r="72" spans="1:14" x14ac:dyDescent="0.25">
      <c r="A72" s="48" t="s">
        <v>87</v>
      </c>
      <c r="B72" s="48" t="s">
        <v>106</v>
      </c>
      <c r="C72" s="48" t="s">
        <v>59</v>
      </c>
      <c r="D72" s="48">
        <v>3</v>
      </c>
      <c r="E72" s="57">
        <v>14748</v>
      </c>
      <c r="I72" s="48" t="s">
        <v>207</v>
      </c>
      <c r="J72" s="48" t="s">
        <v>208</v>
      </c>
      <c r="K72" s="48"/>
      <c r="L72" s="48">
        <v>1</v>
      </c>
      <c r="M72" s="48">
        <v>1</v>
      </c>
      <c r="N72" s="57">
        <v>40000</v>
      </c>
    </row>
    <row r="73" spans="1:14" x14ac:dyDescent="0.25">
      <c r="A73" s="48" t="s">
        <v>87</v>
      </c>
      <c r="B73" s="48" t="s">
        <v>106</v>
      </c>
      <c r="C73" s="48" t="s">
        <v>75</v>
      </c>
      <c r="D73" s="48">
        <v>1</v>
      </c>
      <c r="E73" s="57">
        <v>94500</v>
      </c>
      <c r="I73" s="48" t="s">
        <v>209</v>
      </c>
      <c r="J73" s="48" t="s">
        <v>210</v>
      </c>
      <c r="K73" s="48"/>
      <c r="L73" s="48">
        <v>1</v>
      </c>
      <c r="M73" s="48">
        <v>1</v>
      </c>
      <c r="N73" s="57">
        <v>270000</v>
      </c>
    </row>
    <row r="74" spans="1:14" x14ac:dyDescent="0.25">
      <c r="A74" s="48" t="s">
        <v>87</v>
      </c>
      <c r="B74" s="48" t="s">
        <v>109</v>
      </c>
      <c r="C74" s="48" t="s">
        <v>59</v>
      </c>
      <c r="D74" s="48">
        <v>1</v>
      </c>
      <c r="E74" s="57">
        <v>4916</v>
      </c>
      <c r="I74" s="48" t="s">
        <v>211</v>
      </c>
      <c r="J74" s="48" t="s">
        <v>212</v>
      </c>
      <c r="K74" s="48">
        <v>1</v>
      </c>
      <c r="L74" s="48"/>
      <c r="M74" s="48">
        <v>1</v>
      </c>
      <c r="N74" s="57">
        <v>94500</v>
      </c>
    </row>
    <row r="75" spans="1:14" x14ac:dyDescent="0.25">
      <c r="A75" s="48" t="s">
        <v>87</v>
      </c>
      <c r="B75" s="48" t="s">
        <v>109</v>
      </c>
      <c r="C75" s="48" t="s">
        <v>76</v>
      </c>
      <c r="D75" s="48">
        <v>1</v>
      </c>
      <c r="E75" s="57">
        <v>20000</v>
      </c>
      <c r="I75" s="48" t="s">
        <v>213</v>
      </c>
      <c r="J75" s="48" t="s">
        <v>214</v>
      </c>
      <c r="K75" s="48">
        <v>1</v>
      </c>
      <c r="L75" s="48">
        <v>2</v>
      </c>
      <c r="M75" s="48">
        <v>3</v>
      </c>
      <c r="N75" s="57">
        <v>638250</v>
      </c>
    </row>
    <row r="76" spans="1:14" x14ac:dyDescent="0.25">
      <c r="A76" s="48" t="s">
        <v>87</v>
      </c>
      <c r="B76" s="48" t="s">
        <v>109</v>
      </c>
      <c r="C76" s="48" t="s">
        <v>75</v>
      </c>
      <c r="D76" s="48">
        <v>1</v>
      </c>
      <c r="E76" s="57">
        <v>220000</v>
      </c>
      <c r="I76" s="48" t="s">
        <v>215</v>
      </c>
      <c r="J76" s="48" t="s">
        <v>216</v>
      </c>
      <c r="K76" s="48"/>
      <c r="L76" s="48">
        <v>1</v>
      </c>
      <c r="M76" s="48">
        <v>1</v>
      </c>
      <c r="N76" s="57">
        <v>4916</v>
      </c>
    </row>
    <row r="77" spans="1:14" x14ac:dyDescent="0.25">
      <c r="A77" s="48" t="s">
        <v>112</v>
      </c>
      <c r="B77" s="48" t="s">
        <v>113</v>
      </c>
      <c r="C77" s="48" t="s">
        <v>71</v>
      </c>
      <c r="D77" s="48">
        <v>1</v>
      </c>
      <c r="E77" s="57">
        <v>270000</v>
      </c>
      <c r="I77" s="48" t="s">
        <v>217</v>
      </c>
      <c r="J77" s="48" t="s">
        <v>218</v>
      </c>
      <c r="K77" s="48">
        <v>1</v>
      </c>
      <c r="L77" s="48">
        <v>1</v>
      </c>
      <c r="M77" s="48">
        <v>2</v>
      </c>
      <c r="N77" s="57">
        <v>569472.11</v>
      </c>
    </row>
    <row r="78" spans="1:14" x14ac:dyDescent="0.25">
      <c r="A78" s="48" t="s">
        <v>112</v>
      </c>
      <c r="B78" s="48" t="s">
        <v>113</v>
      </c>
      <c r="C78" s="48" t="s">
        <v>76</v>
      </c>
      <c r="D78" s="48">
        <v>1</v>
      </c>
      <c r="E78" s="57">
        <v>40000</v>
      </c>
      <c r="I78" s="48" t="s">
        <v>219</v>
      </c>
      <c r="J78" s="48" t="s">
        <v>220</v>
      </c>
      <c r="K78" s="48">
        <v>2</v>
      </c>
      <c r="L78" s="48"/>
      <c r="M78" s="48">
        <v>2</v>
      </c>
      <c r="N78" s="57">
        <v>77875</v>
      </c>
    </row>
    <row r="79" spans="1:14" x14ac:dyDescent="0.25">
      <c r="A79" s="48" t="s">
        <v>112</v>
      </c>
      <c r="B79" s="48" t="s">
        <v>113</v>
      </c>
      <c r="C79" s="48" t="s">
        <v>75</v>
      </c>
      <c r="D79" s="48">
        <v>2</v>
      </c>
      <c r="E79" s="57">
        <v>314500</v>
      </c>
      <c r="I79" s="48" t="s">
        <v>221</v>
      </c>
      <c r="J79" s="48" t="s">
        <v>222</v>
      </c>
      <c r="K79" s="48">
        <v>1</v>
      </c>
      <c r="L79" s="48"/>
      <c r="M79" s="48">
        <v>1</v>
      </c>
      <c r="N79" s="57">
        <v>4916</v>
      </c>
    </row>
    <row r="80" spans="1:14" x14ac:dyDescent="0.25">
      <c r="A80" s="48" t="s">
        <v>112</v>
      </c>
      <c r="B80" s="48" t="s">
        <v>116</v>
      </c>
      <c r="C80" s="48" t="s">
        <v>76</v>
      </c>
      <c r="D80" s="48">
        <v>2</v>
      </c>
      <c r="E80" s="57">
        <v>96850.75</v>
      </c>
      <c r="I80" s="48" t="s">
        <v>223</v>
      </c>
      <c r="J80" s="48" t="s">
        <v>224</v>
      </c>
      <c r="K80" s="48"/>
      <c r="L80" s="48">
        <v>1</v>
      </c>
      <c r="M80" s="48">
        <v>1</v>
      </c>
      <c r="N80" s="57">
        <v>7800</v>
      </c>
    </row>
    <row r="81" spans="1:14" x14ac:dyDescent="0.25">
      <c r="A81" s="48" t="s">
        <v>112</v>
      </c>
      <c r="B81" s="48" t="s">
        <v>119</v>
      </c>
      <c r="C81" s="48" t="s">
        <v>59</v>
      </c>
      <c r="D81" s="48">
        <v>1</v>
      </c>
      <c r="E81" s="57">
        <v>4916</v>
      </c>
      <c r="I81" s="48" t="s">
        <v>225</v>
      </c>
      <c r="J81" s="48" t="s">
        <v>226</v>
      </c>
      <c r="K81" s="48"/>
      <c r="L81" s="48">
        <v>2</v>
      </c>
      <c r="M81" s="48">
        <v>2</v>
      </c>
      <c r="N81" s="57">
        <v>712500</v>
      </c>
    </row>
    <row r="82" spans="1:14" x14ac:dyDescent="0.25">
      <c r="A82" s="48" t="s">
        <v>112</v>
      </c>
      <c r="B82" s="48" t="s">
        <v>119</v>
      </c>
      <c r="C82" s="48" t="s">
        <v>75</v>
      </c>
      <c r="D82" s="48">
        <v>1</v>
      </c>
      <c r="E82" s="57">
        <v>220000</v>
      </c>
      <c r="I82" s="48" t="s">
        <v>227</v>
      </c>
      <c r="J82" s="48" t="s">
        <v>228</v>
      </c>
      <c r="K82" s="48">
        <v>2</v>
      </c>
      <c r="L82" s="48"/>
      <c r="M82" s="48">
        <v>2</v>
      </c>
      <c r="N82" s="57">
        <v>336754.8</v>
      </c>
    </row>
    <row r="83" spans="1:14" x14ac:dyDescent="0.25">
      <c r="A83" s="48" t="s">
        <v>112</v>
      </c>
      <c r="B83" s="48" t="s">
        <v>122</v>
      </c>
      <c r="C83" s="48" t="s">
        <v>76</v>
      </c>
      <c r="D83" s="48">
        <v>2</v>
      </c>
      <c r="E83" s="57">
        <v>45000</v>
      </c>
      <c r="I83" s="48" t="s">
        <v>229</v>
      </c>
      <c r="J83" s="48" t="s">
        <v>230</v>
      </c>
      <c r="K83" s="48"/>
      <c r="L83" s="48">
        <v>1</v>
      </c>
      <c r="M83" s="48">
        <v>1</v>
      </c>
      <c r="N83" s="57">
        <v>94500</v>
      </c>
    </row>
    <row r="84" spans="1:14" x14ac:dyDescent="0.25">
      <c r="A84" s="48" t="s">
        <v>112</v>
      </c>
      <c r="B84" s="48" t="s">
        <v>125</v>
      </c>
      <c r="C84" s="48" t="s">
        <v>76</v>
      </c>
      <c r="D84" s="48">
        <v>1</v>
      </c>
      <c r="E84" s="57">
        <v>5000</v>
      </c>
      <c r="I84" s="48" t="s">
        <v>231</v>
      </c>
      <c r="J84" s="48" t="s">
        <v>232</v>
      </c>
      <c r="K84" s="48">
        <v>1</v>
      </c>
      <c r="L84" s="48"/>
      <c r="M84" s="48">
        <v>1</v>
      </c>
      <c r="N84" s="57">
        <v>4916</v>
      </c>
    </row>
    <row r="85" spans="1:14" x14ac:dyDescent="0.25">
      <c r="A85" s="48" t="s">
        <v>128</v>
      </c>
      <c r="B85" s="48" t="s">
        <v>129</v>
      </c>
      <c r="C85" s="48" t="s">
        <v>71</v>
      </c>
      <c r="D85" s="48">
        <v>1</v>
      </c>
      <c r="E85" s="57">
        <v>150000</v>
      </c>
      <c r="I85" s="48" t="s">
        <v>233</v>
      </c>
      <c r="J85" s="48" t="s">
        <v>234</v>
      </c>
      <c r="K85" s="48">
        <v>2</v>
      </c>
      <c r="L85" s="48"/>
      <c r="M85" s="48">
        <v>2</v>
      </c>
      <c r="N85" s="57">
        <v>510512</v>
      </c>
    </row>
    <row r="86" spans="1:14" x14ac:dyDescent="0.25">
      <c r="A86" s="48" t="s">
        <v>128</v>
      </c>
      <c r="B86" s="48" t="s">
        <v>129</v>
      </c>
      <c r="C86" s="48" t="s">
        <v>72</v>
      </c>
      <c r="D86" s="48">
        <v>2</v>
      </c>
      <c r="E86" s="57">
        <v>202552.95999999999</v>
      </c>
      <c r="I86" s="48" t="s">
        <v>235</v>
      </c>
      <c r="J86" s="48" t="s">
        <v>236</v>
      </c>
      <c r="K86" s="48">
        <v>10</v>
      </c>
      <c r="L86" s="48"/>
      <c r="M86" s="48">
        <v>10</v>
      </c>
      <c r="N86" s="57">
        <v>13400449.01</v>
      </c>
    </row>
    <row r="87" spans="1:14" x14ac:dyDescent="0.25">
      <c r="A87" s="48" t="s">
        <v>128</v>
      </c>
      <c r="B87" s="48" t="s">
        <v>129</v>
      </c>
      <c r="C87" s="48" t="s">
        <v>76</v>
      </c>
      <c r="D87" s="48">
        <v>1</v>
      </c>
      <c r="E87" s="57">
        <v>25000</v>
      </c>
      <c r="I87" s="48" t="s">
        <v>237</v>
      </c>
      <c r="J87" s="48" t="s">
        <v>238</v>
      </c>
      <c r="K87" s="48">
        <v>1</v>
      </c>
      <c r="L87" s="48"/>
      <c r="M87" s="48">
        <v>1</v>
      </c>
      <c r="N87" s="57">
        <v>222625</v>
      </c>
    </row>
    <row r="88" spans="1:14" x14ac:dyDescent="0.25">
      <c r="A88" s="48" t="s">
        <v>128</v>
      </c>
      <c r="B88" s="48" t="s">
        <v>129</v>
      </c>
      <c r="C88" s="48" t="s">
        <v>75</v>
      </c>
      <c r="D88" s="48">
        <v>4</v>
      </c>
      <c r="E88" s="57">
        <v>435000</v>
      </c>
      <c r="I88" s="48" t="s">
        <v>239</v>
      </c>
      <c r="J88" s="48" t="s">
        <v>240</v>
      </c>
      <c r="K88" s="48"/>
      <c r="L88" s="48">
        <v>1</v>
      </c>
      <c r="M88" s="48">
        <v>1</v>
      </c>
      <c r="N88" s="57">
        <v>4916</v>
      </c>
    </row>
    <row r="89" spans="1:14" x14ac:dyDescent="0.25">
      <c r="A89" s="48" t="s">
        <v>128</v>
      </c>
      <c r="B89" s="48" t="s">
        <v>132</v>
      </c>
      <c r="C89" s="48" t="s">
        <v>71</v>
      </c>
      <c r="D89" s="48">
        <v>1</v>
      </c>
      <c r="E89" s="57">
        <v>107528</v>
      </c>
      <c r="I89" s="48" t="s">
        <v>241</v>
      </c>
      <c r="J89" s="48" t="s">
        <v>242</v>
      </c>
      <c r="K89" s="48"/>
      <c r="L89" s="48">
        <v>1</v>
      </c>
      <c r="M89" s="48">
        <v>1</v>
      </c>
      <c r="N89" s="57">
        <v>4916</v>
      </c>
    </row>
    <row r="90" spans="1:14" x14ac:dyDescent="0.25">
      <c r="A90" s="48" t="s">
        <v>128</v>
      </c>
      <c r="B90" s="48" t="s">
        <v>135</v>
      </c>
      <c r="C90" s="48" t="s">
        <v>71</v>
      </c>
      <c r="D90" s="48">
        <v>1</v>
      </c>
      <c r="E90" s="57">
        <v>138545</v>
      </c>
      <c r="I90" s="48" t="s">
        <v>243</v>
      </c>
      <c r="J90" s="48" t="s">
        <v>244</v>
      </c>
      <c r="K90" s="48">
        <v>3</v>
      </c>
      <c r="L90" s="48"/>
      <c r="M90" s="48">
        <v>3</v>
      </c>
      <c r="N90" s="57">
        <v>516438.42</v>
      </c>
    </row>
    <row r="91" spans="1:14" x14ac:dyDescent="0.25">
      <c r="A91" s="48" t="s">
        <v>128</v>
      </c>
      <c r="B91" s="48" t="s">
        <v>135</v>
      </c>
      <c r="C91" s="48" t="s">
        <v>72</v>
      </c>
      <c r="D91" s="48">
        <v>1</v>
      </c>
      <c r="E91" s="57">
        <v>594375</v>
      </c>
      <c r="I91" s="48" t="s">
        <v>245</v>
      </c>
      <c r="J91" s="48" t="s">
        <v>246</v>
      </c>
      <c r="K91" s="48">
        <v>2</v>
      </c>
      <c r="L91" s="48"/>
      <c r="M91" s="48">
        <v>2</v>
      </c>
      <c r="N91" s="57">
        <v>275250</v>
      </c>
    </row>
    <row r="92" spans="1:14" x14ac:dyDescent="0.25">
      <c r="A92" s="48" t="s">
        <v>128</v>
      </c>
      <c r="B92" s="48" t="s">
        <v>138</v>
      </c>
      <c r="C92" s="48" t="s">
        <v>71</v>
      </c>
      <c r="D92" s="48">
        <v>8</v>
      </c>
      <c r="E92" s="57">
        <v>9855871</v>
      </c>
      <c r="I92" s="48" t="s">
        <v>247</v>
      </c>
      <c r="J92" s="48" t="s">
        <v>248</v>
      </c>
      <c r="K92" s="48">
        <v>1</v>
      </c>
      <c r="L92" s="48"/>
      <c r="M92" s="48">
        <v>1</v>
      </c>
      <c r="N92" s="57">
        <v>30000</v>
      </c>
    </row>
    <row r="93" spans="1:14" x14ac:dyDescent="0.25">
      <c r="A93" s="48" t="s">
        <v>128</v>
      </c>
      <c r="B93" s="48" t="s">
        <v>138</v>
      </c>
      <c r="C93" s="48" t="s">
        <v>72</v>
      </c>
      <c r="D93" s="48">
        <v>3</v>
      </c>
      <c r="E93" s="57">
        <v>3985343.31</v>
      </c>
      <c r="I93" s="48" t="s">
        <v>249</v>
      </c>
      <c r="J93" s="48" t="s">
        <v>250</v>
      </c>
      <c r="K93" s="48"/>
      <c r="L93" s="48">
        <v>1</v>
      </c>
      <c r="M93" s="48">
        <v>1</v>
      </c>
      <c r="N93" s="57">
        <v>160000</v>
      </c>
    </row>
    <row r="94" spans="1:14" x14ac:dyDescent="0.25">
      <c r="A94" s="48" t="s">
        <v>128</v>
      </c>
      <c r="B94" s="48" t="s">
        <v>138</v>
      </c>
      <c r="C94" s="48" t="s">
        <v>74</v>
      </c>
      <c r="D94" s="48">
        <v>1</v>
      </c>
      <c r="E94" s="57">
        <v>130015.7</v>
      </c>
      <c r="I94" s="48" t="s">
        <v>251</v>
      </c>
      <c r="J94" s="48" t="s">
        <v>252</v>
      </c>
      <c r="K94" s="48">
        <v>1</v>
      </c>
      <c r="L94" s="48">
        <v>1</v>
      </c>
      <c r="M94" s="48">
        <v>2</v>
      </c>
      <c r="N94" s="57">
        <v>780625</v>
      </c>
    </row>
    <row r="95" spans="1:14" x14ac:dyDescent="0.25">
      <c r="A95" s="48" t="s">
        <v>128</v>
      </c>
      <c r="B95" s="48" t="s">
        <v>138</v>
      </c>
      <c r="C95" s="48" t="s">
        <v>75</v>
      </c>
      <c r="D95" s="48">
        <v>2</v>
      </c>
      <c r="E95" s="57">
        <v>535000</v>
      </c>
      <c r="I95" s="48" t="s">
        <v>253</v>
      </c>
      <c r="J95" s="48" t="s">
        <v>254</v>
      </c>
      <c r="K95" s="48">
        <v>4</v>
      </c>
      <c r="L95" s="48">
        <v>1</v>
      </c>
      <c r="M95" s="48">
        <v>5</v>
      </c>
      <c r="N95" s="57">
        <v>988840</v>
      </c>
    </row>
    <row r="96" spans="1:14" x14ac:dyDescent="0.25">
      <c r="A96" s="48" t="s">
        <v>128</v>
      </c>
      <c r="B96" s="48" t="s">
        <v>141</v>
      </c>
      <c r="C96" s="48" t="s">
        <v>71</v>
      </c>
      <c r="D96" s="48">
        <v>10</v>
      </c>
      <c r="E96" s="57">
        <v>1454207</v>
      </c>
      <c r="I96" s="48" t="s">
        <v>255</v>
      </c>
      <c r="J96" s="48" t="s">
        <v>256</v>
      </c>
      <c r="K96" s="48">
        <v>1</v>
      </c>
      <c r="L96" s="48"/>
      <c r="M96" s="48">
        <v>1</v>
      </c>
      <c r="N96" s="57">
        <v>60125</v>
      </c>
    </row>
    <row r="97" spans="1:14" x14ac:dyDescent="0.25">
      <c r="A97" s="48" t="s">
        <v>128</v>
      </c>
      <c r="B97" s="48" t="s">
        <v>141</v>
      </c>
      <c r="C97" s="48" t="s">
        <v>72</v>
      </c>
      <c r="D97" s="48">
        <v>3</v>
      </c>
      <c r="E97" s="57">
        <v>151934.41999999998</v>
      </c>
      <c r="I97" s="48" t="s">
        <v>257</v>
      </c>
      <c r="J97" s="48" t="s">
        <v>258</v>
      </c>
      <c r="K97" s="48">
        <v>2</v>
      </c>
      <c r="L97" s="48"/>
      <c r="M97" s="48">
        <v>2</v>
      </c>
      <c r="N97" s="57">
        <v>349501</v>
      </c>
    </row>
    <row r="98" spans="1:14" x14ac:dyDescent="0.25">
      <c r="A98" s="48" t="s">
        <v>128</v>
      </c>
      <c r="B98" s="48" t="s">
        <v>141</v>
      </c>
      <c r="C98" s="48" t="s">
        <v>60</v>
      </c>
      <c r="D98" s="48">
        <v>2</v>
      </c>
      <c r="E98" s="57">
        <v>15600</v>
      </c>
      <c r="I98" s="48" t="s">
        <v>259</v>
      </c>
      <c r="J98" s="48" t="s">
        <v>260</v>
      </c>
      <c r="K98" s="48">
        <v>1</v>
      </c>
      <c r="L98" s="48">
        <v>3</v>
      </c>
      <c r="M98" s="48">
        <v>4</v>
      </c>
      <c r="N98" s="57">
        <v>602552.96</v>
      </c>
    </row>
    <row r="99" spans="1:14" x14ac:dyDescent="0.25">
      <c r="A99" s="48" t="s">
        <v>128</v>
      </c>
      <c r="B99" s="48" t="s">
        <v>141</v>
      </c>
      <c r="C99" s="48" t="s">
        <v>76</v>
      </c>
      <c r="D99" s="48">
        <v>1</v>
      </c>
      <c r="E99" s="57">
        <v>21300</v>
      </c>
      <c r="I99" s="48" t="s">
        <v>261</v>
      </c>
      <c r="J99" s="48" t="s">
        <v>262</v>
      </c>
      <c r="K99" s="48"/>
      <c r="L99" s="48">
        <v>2</v>
      </c>
      <c r="M99" s="48">
        <v>2</v>
      </c>
      <c r="N99" s="57">
        <v>181250</v>
      </c>
    </row>
    <row r="100" spans="1:14" x14ac:dyDescent="0.25">
      <c r="A100" s="48" t="s">
        <v>128</v>
      </c>
      <c r="B100" s="48" t="s">
        <v>141</v>
      </c>
      <c r="C100" s="48" t="s">
        <v>75</v>
      </c>
      <c r="D100" s="48">
        <v>5</v>
      </c>
      <c r="E100" s="57">
        <v>668225.44999999995</v>
      </c>
      <c r="I100" s="48" t="s">
        <v>263</v>
      </c>
      <c r="J100" s="48" t="s">
        <v>264</v>
      </c>
      <c r="K100" s="48"/>
      <c r="L100" s="48">
        <v>1</v>
      </c>
      <c r="M100" s="48">
        <v>1</v>
      </c>
      <c r="N100" s="57">
        <v>148820</v>
      </c>
    </row>
    <row r="101" spans="1:14" x14ac:dyDescent="0.25">
      <c r="A101" s="48" t="s">
        <v>128</v>
      </c>
      <c r="B101" s="48" t="s">
        <v>144</v>
      </c>
      <c r="C101" s="48" t="s">
        <v>71</v>
      </c>
      <c r="D101" s="48">
        <v>8</v>
      </c>
      <c r="E101" s="57">
        <v>1764750</v>
      </c>
      <c r="I101" s="48" t="s">
        <v>265</v>
      </c>
      <c r="J101" s="48" t="s">
        <v>266</v>
      </c>
      <c r="K101" s="48"/>
      <c r="L101" s="48">
        <v>1</v>
      </c>
      <c r="M101" s="48">
        <v>1</v>
      </c>
      <c r="N101" s="57">
        <v>220000</v>
      </c>
    </row>
    <row r="102" spans="1:14" x14ac:dyDescent="0.25">
      <c r="A102" s="48" t="s">
        <v>128</v>
      </c>
      <c r="B102" s="48" t="s">
        <v>144</v>
      </c>
      <c r="C102" s="48" t="s">
        <v>74</v>
      </c>
      <c r="D102" s="48">
        <v>2</v>
      </c>
      <c r="E102" s="57">
        <v>140883.01999999999</v>
      </c>
      <c r="I102" s="48" t="s">
        <v>267</v>
      </c>
      <c r="J102" s="48" t="s">
        <v>267</v>
      </c>
      <c r="K102" s="48">
        <v>1</v>
      </c>
      <c r="L102" s="48">
        <v>1</v>
      </c>
      <c r="M102" s="48">
        <v>2</v>
      </c>
      <c r="N102" s="57">
        <v>143461</v>
      </c>
    </row>
    <row r="103" spans="1:14" ht="15.75" thickBot="1" x14ac:dyDescent="0.3">
      <c r="A103" s="48" t="s">
        <v>128</v>
      </c>
      <c r="B103" s="48" t="s">
        <v>144</v>
      </c>
      <c r="C103" s="48" t="s">
        <v>76</v>
      </c>
      <c r="D103" s="48">
        <v>1</v>
      </c>
      <c r="E103" s="57">
        <v>33000</v>
      </c>
      <c r="I103" s="54" t="s">
        <v>19</v>
      </c>
      <c r="J103" s="54"/>
      <c r="K103" s="54">
        <f>SUBTOTAL(109,K27:K102)</f>
        <v>83</v>
      </c>
      <c r="L103" s="54">
        <f>SUBTOTAL(109,L27:L102)</f>
        <v>71</v>
      </c>
      <c r="M103" s="58">
        <f>SUBTOTAL(109,M27:M102)</f>
        <v>154</v>
      </c>
      <c r="N103" s="55">
        <f>SUBTOTAL(109,N27:N102)</f>
        <v>35736350.800000004</v>
      </c>
    </row>
    <row r="104" spans="1:14" ht="15.75" thickTop="1" x14ac:dyDescent="0.25">
      <c r="A104" s="48" t="s">
        <v>128</v>
      </c>
      <c r="B104" s="48" t="s">
        <v>144</v>
      </c>
      <c r="C104" s="48" t="s">
        <v>75</v>
      </c>
      <c r="D104" s="48">
        <v>4</v>
      </c>
      <c r="E104" s="57">
        <v>940000</v>
      </c>
    </row>
    <row r="105" spans="1:14" x14ac:dyDescent="0.25">
      <c r="A105" s="48" t="s">
        <v>128</v>
      </c>
      <c r="B105" s="48" t="s">
        <v>147</v>
      </c>
      <c r="C105" s="48" t="s">
        <v>71</v>
      </c>
      <c r="D105" s="48">
        <v>5</v>
      </c>
      <c r="E105" s="57">
        <v>853820</v>
      </c>
    </row>
    <row r="106" spans="1:14" x14ac:dyDescent="0.25">
      <c r="A106" s="48" t="s">
        <v>128</v>
      </c>
      <c r="B106" s="48" t="s">
        <v>147</v>
      </c>
      <c r="C106" s="48" t="s">
        <v>60</v>
      </c>
      <c r="D106" s="48">
        <v>1</v>
      </c>
      <c r="E106" s="57">
        <v>7800</v>
      </c>
    </row>
    <row r="107" spans="1:14" x14ac:dyDescent="0.25">
      <c r="A107" s="48" t="s">
        <v>128</v>
      </c>
      <c r="B107" s="48" t="s">
        <v>147</v>
      </c>
      <c r="C107" s="48" t="s">
        <v>76</v>
      </c>
      <c r="D107" s="48">
        <v>1</v>
      </c>
      <c r="E107" s="57">
        <v>50000</v>
      </c>
    </row>
    <row r="108" spans="1:14" x14ac:dyDescent="0.25">
      <c r="A108" s="48" t="s">
        <v>128</v>
      </c>
      <c r="B108" s="48" t="s">
        <v>147</v>
      </c>
      <c r="C108" s="48" t="s">
        <v>75</v>
      </c>
      <c r="D108" s="48">
        <v>3</v>
      </c>
      <c r="E108" s="57">
        <v>735733</v>
      </c>
    </row>
    <row r="109" spans="1:14" x14ac:dyDescent="0.25">
      <c r="A109" s="48" t="s">
        <v>128</v>
      </c>
      <c r="B109" s="48" t="s">
        <v>150</v>
      </c>
      <c r="C109" s="48" t="s">
        <v>72</v>
      </c>
      <c r="D109" s="48">
        <v>3</v>
      </c>
      <c r="E109" s="57">
        <v>588500</v>
      </c>
    </row>
    <row r="110" spans="1:14" x14ac:dyDescent="0.25">
      <c r="A110" s="48" t="s">
        <v>128</v>
      </c>
      <c r="B110" s="48" t="s">
        <v>150</v>
      </c>
      <c r="C110" s="48" t="s">
        <v>73</v>
      </c>
      <c r="D110" s="48">
        <v>1</v>
      </c>
      <c r="E110" s="57">
        <v>149472.10999999999</v>
      </c>
    </row>
    <row r="111" spans="1:14" x14ac:dyDescent="0.25">
      <c r="A111" s="48" t="s">
        <v>128</v>
      </c>
      <c r="B111" s="48" t="s">
        <v>150</v>
      </c>
      <c r="C111" s="48" t="s">
        <v>76</v>
      </c>
      <c r="D111" s="48">
        <v>3</v>
      </c>
      <c r="E111" s="57">
        <v>117797</v>
      </c>
    </row>
    <row r="112" spans="1:14" x14ac:dyDescent="0.25">
      <c r="A112" s="48" t="s">
        <v>128</v>
      </c>
      <c r="B112" s="48" t="s">
        <v>150</v>
      </c>
      <c r="C112" s="48" t="s">
        <v>75</v>
      </c>
      <c r="D112" s="48">
        <v>1</v>
      </c>
      <c r="E112" s="57">
        <v>94500</v>
      </c>
    </row>
    <row r="113" spans="1:5" x14ac:dyDescent="0.25">
      <c r="A113" s="48" t="s">
        <v>128</v>
      </c>
      <c r="B113" s="48" t="s">
        <v>153</v>
      </c>
      <c r="C113" s="48" t="s">
        <v>60</v>
      </c>
      <c r="D113" s="48">
        <v>1</v>
      </c>
      <c r="E113" s="57">
        <v>7800</v>
      </c>
    </row>
    <row r="114" spans="1:5" x14ac:dyDescent="0.25">
      <c r="A114" s="48" t="s">
        <v>128</v>
      </c>
      <c r="B114" s="48" t="s">
        <v>153</v>
      </c>
      <c r="C114" s="48" t="s">
        <v>75</v>
      </c>
      <c r="D114" s="48">
        <v>1</v>
      </c>
      <c r="E114" s="57">
        <v>220000</v>
      </c>
    </row>
    <row r="115" spans="1:5" x14ac:dyDescent="0.25">
      <c r="A115" s="48" t="s">
        <v>128</v>
      </c>
      <c r="B115" s="48" t="s">
        <v>156</v>
      </c>
      <c r="C115" s="48" t="s">
        <v>75</v>
      </c>
      <c r="D115" s="48">
        <v>1</v>
      </c>
      <c r="E115" s="57">
        <v>420000</v>
      </c>
    </row>
    <row r="116" spans="1:5" x14ac:dyDescent="0.25">
      <c r="A116" s="48" t="s">
        <v>128</v>
      </c>
      <c r="B116" s="48" t="s">
        <v>159</v>
      </c>
      <c r="C116" s="48" t="s">
        <v>71</v>
      </c>
      <c r="D116" s="48">
        <v>1</v>
      </c>
      <c r="E116" s="57">
        <v>97500</v>
      </c>
    </row>
    <row r="117" spans="1:5" x14ac:dyDescent="0.25">
      <c r="A117" s="48" t="s">
        <v>128</v>
      </c>
      <c r="B117" s="48" t="s">
        <v>159</v>
      </c>
      <c r="C117" s="48" t="s">
        <v>76</v>
      </c>
      <c r="D117" s="48">
        <v>1</v>
      </c>
      <c r="E117" s="57">
        <v>40000</v>
      </c>
    </row>
    <row r="118" spans="1:5" x14ac:dyDescent="0.25">
      <c r="A118" s="48" t="s">
        <v>128</v>
      </c>
      <c r="B118" s="48" t="s">
        <v>159</v>
      </c>
      <c r="C118" s="48" t="s">
        <v>75</v>
      </c>
      <c r="D118" s="48">
        <v>1</v>
      </c>
      <c r="E118" s="57">
        <v>220000</v>
      </c>
    </row>
    <row r="119" spans="1:5" x14ac:dyDescent="0.25">
      <c r="A119" s="48" t="s">
        <v>128</v>
      </c>
      <c r="B119" s="48" t="s">
        <v>162</v>
      </c>
      <c r="C119" s="48" t="s">
        <v>71</v>
      </c>
      <c r="D119" s="48">
        <v>2</v>
      </c>
      <c r="E119" s="57">
        <v>257950</v>
      </c>
    </row>
    <row r="120" spans="1:5" x14ac:dyDescent="0.25">
      <c r="A120" s="48" t="s">
        <v>128</v>
      </c>
      <c r="B120" s="48" t="s">
        <v>162</v>
      </c>
      <c r="C120" s="48" t="s">
        <v>72</v>
      </c>
      <c r="D120" s="48">
        <v>5</v>
      </c>
      <c r="E120" s="57">
        <v>2290390.37</v>
      </c>
    </row>
    <row r="121" spans="1:5" x14ac:dyDescent="0.25">
      <c r="A121" s="48" t="s">
        <v>128</v>
      </c>
      <c r="B121" s="48" t="s">
        <v>162</v>
      </c>
      <c r="C121" s="48" t="s">
        <v>74</v>
      </c>
      <c r="D121" s="48">
        <v>1</v>
      </c>
      <c r="E121" s="57">
        <v>36754.800000000003</v>
      </c>
    </row>
    <row r="122" spans="1:5" x14ac:dyDescent="0.25">
      <c r="A122" s="48" t="s">
        <v>128</v>
      </c>
      <c r="B122" s="48" t="s">
        <v>162</v>
      </c>
      <c r="C122" s="48" t="s">
        <v>60</v>
      </c>
      <c r="D122" s="48">
        <v>1</v>
      </c>
      <c r="E122" s="57">
        <v>7800</v>
      </c>
    </row>
    <row r="123" spans="1:5" x14ac:dyDescent="0.25">
      <c r="A123" s="48" t="s">
        <v>128</v>
      </c>
      <c r="B123" s="48" t="s">
        <v>162</v>
      </c>
      <c r="C123" s="48" t="s">
        <v>76</v>
      </c>
      <c r="D123" s="48">
        <v>2</v>
      </c>
      <c r="E123" s="57">
        <v>397040</v>
      </c>
    </row>
    <row r="124" spans="1:5" x14ac:dyDescent="0.25">
      <c r="A124" s="48" t="s">
        <v>128</v>
      </c>
      <c r="B124" s="48" t="s">
        <v>162</v>
      </c>
      <c r="C124" s="48" t="s">
        <v>75</v>
      </c>
      <c r="D124" s="48">
        <v>4</v>
      </c>
      <c r="E124" s="57">
        <v>889000</v>
      </c>
    </row>
    <row r="125" spans="1:5" ht="15.75" thickBot="1" x14ac:dyDescent="0.3">
      <c r="A125" s="54" t="s">
        <v>19</v>
      </c>
      <c r="B125" s="54"/>
      <c r="C125" s="54"/>
      <c r="D125" s="54">
        <f>SUBTOTAL(109,D56:D124)</f>
        <v>154</v>
      </c>
      <c r="E125" s="55">
        <f>SUBTOTAL(109,E56:E124)</f>
        <v>35736350.799999997</v>
      </c>
    </row>
    <row r="126" spans="1:5" ht="15.75" thickTop="1" x14ac:dyDescent="0.25"/>
  </sheetData>
  <mergeCells count="9">
    <mergeCell ref="L1:Q1"/>
    <mergeCell ref="A8:T8"/>
    <mergeCell ref="A12:A13"/>
    <mergeCell ref="B12:C12"/>
    <mergeCell ref="D12:E12"/>
    <mergeCell ref="F12:G12"/>
    <mergeCell ref="H12:I12"/>
    <mergeCell ref="J12:K12"/>
    <mergeCell ref="L12:L1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5754-BC22-4EAF-A73E-FC2ED24C1CE3}">
  <dimension ref="A1:S35"/>
  <sheetViews>
    <sheetView zoomScale="89" zoomScaleNormal="89" workbookViewId="0">
      <selection activeCell="C4" sqref="C4"/>
    </sheetView>
  </sheetViews>
  <sheetFormatPr baseColWidth="10" defaultRowHeight="15.75" x14ac:dyDescent="0.25"/>
  <cols>
    <col min="1" max="1" width="71.28515625" style="60" bestFit="1" customWidth="1"/>
    <col min="2" max="9" width="12.7109375" style="60" customWidth="1"/>
    <col min="10" max="10" width="13" style="60" customWidth="1"/>
    <col min="11" max="13" width="12.7109375" style="60" customWidth="1"/>
    <col min="14" max="15" width="12.7109375" style="60" bestFit="1" customWidth="1"/>
    <col min="16" max="16" width="15.85546875" style="60" customWidth="1"/>
    <col min="17" max="16384" width="11.42578125" style="60"/>
  </cols>
  <sheetData>
    <row r="1" spans="1:19" ht="49.5" customHeight="1" thickBot="1" x14ac:dyDescent="0.3">
      <c r="A1" s="1"/>
      <c r="B1" s="2"/>
      <c r="C1" s="59"/>
      <c r="D1" s="59"/>
      <c r="E1" s="59"/>
      <c r="F1" s="59"/>
      <c r="G1" s="59"/>
      <c r="H1" s="59"/>
      <c r="I1" s="59"/>
      <c r="J1" s="59"/>
      <c r="K1" s="59"/>
      <c r="L1" s="79" t="s">
        <v>0</v>
      </c>
      <c r="M1" s="79"/>
      <c r="N1" s="79"/>
      <c r="O1" s="79"/>
      <c r="P1" s="79"/>
      <c r="Q1" s="79"/>
    </row>
    <row r="2" spans="1:19" ht="15" customHeight="1" x14ac:dyDescent="0.25">
      <c r="A2" s="61"/>
      <c r="B2" s="62"/>
    </row>
    <row r="3" spans="1:19" ht="15" customHeight="1" x14ac:dyDescent="0.25">
      <c r="A3" s="44" t="s">
        <v>64</v>
      </c>
      <c r="B3" s="62"/>
    </row>
    <row r="4" spans="1:19" ht="15" customHeight="1" x14ac:dyDescent="0.25">
      <c r="A4" s="44" t="s">
        <v>65</v>
      </c>
      <c r="B4" s="62"/>
    </row>
    <row r="5" spans="1:19" ht="15" customHeight="1" x14ac:dyDescent="0.25">
      <c r="A5" s="44" t="s">
        <v>3</v>
      </c>
      <c r="B5" s="62"/>
    </row>
    <row r="8" spans="1:19" ht="30" customHeight="1" x14ac:dyDescent="0.25">
      <c r="A8" s="98" t="s">
        <v>268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63"/>
      <c r="S8" s="63"/>
    </row>
    <row r="11" spans="1:19" ht="15" customHeight="1" x14ac:dyDescent="0.25">
      <c r="A11" s="101" t="s">
        <v>269</v>
      </c>
      <c r="B11" s="102" t="s">
        <v>270</v>
      </c>
      <c r="C11" s="102"/>
      <c r="D11" s="102"/>
      <c r="E11" s="102" t="s">
        <v>271</v>
      </c>
      <c r="F11" s="102"/>
      <c r="G11" s="102"/>
      <c r="H11" s="102" t="s">
        <v>272</v>
      </c>
      <c r="I11" s="102"/>
      <c r="J11" s="102"/>
      <c r="K11" s="102" t="s">
        <v>273</v>
      </c>
      <c r="L11" s="102"/>
      <c r="M11" s="102"/>
      <c r="N11" s="102" t="s">
        <v>274</v>
      </c>
      <c r="O11" s="102"/>
      <c r="P11" s="102"/>
    </row>
    <row r="12" spans="1:19" ht="15" customHeight="1" x14ac:dyDescent="0.25">
      <c r="A12" s="103"/>
      <c r="B12" s="104" t="s">
        <v>275</v>
      </c>
      <c r="C12" s="104" t="s">
        <v>276</v>
      </c>
      <c r="D12" s="104" t="s">
        <v>70</v>
      </c>
      <c r="E12" s="104" t="s">
        <v>275</v>
      </c>
      <c r="F12" s="104" t="s">
        <v>276</v>
      </c>
      <c r="G12" s="104" t="s">
        <v>70</v>
      </c>
      <c r="H12" s="104" t="s">
        <v>275</v>
      </c>
      <c r="I12" s="104" t="s">
        <v>276</v>
      </c>
      <c r="J12" s="104" t="s">
        <v>70</v>
      </c>
      <c r="K12" s="104" t="s">
        <v>275</v>
      </c>
      <c r="L12" s="104" t="s">
        <v>276</v>
      </c>
      <c r="M12" s="104" t="s">
        <v>70</v>
      </c>
      <c r="N12" s="104" t="s">
        <v>275</v>
      </c>
      <c r="O12" s="104" t="s">
        <v>276</v>
      </c>
      <c r="P12" s="104" t="s">
        <v>70</v>
      </c>
    </row>
    <row r="13" spans="1:19" ht="15" customHeight="1" x14ac:dyDescent="0.25">
      <c r="A13" s="105" t="s">
        <v>277</v>
      </c>
      <c r="B13" s="115">
        <v>1</v>
      </c>
      <c r="C13" s="115">
        <v>1</v>
      </c>
      <c r="D13" s="116">
        <v>8000</v>
      </c>
      <c r="E13" s="115">
        <v>2</v>
      </c>
      <c r="F13" s="115">
        <v>2</v>
      </c>
      <c r="G13" s="116">
        <v>16000</v>
      </c>
      <c r="H13" s="115">
        <v>0</v>
      </c>
      <c r="I13" s="115">
        <v>0</v>
      </c>
      <c r="J13" s="116">
        <v>0</v>
      </c>
      <c r="K13" s="115">
        <v>3</v>
      </c>
      <c r="L13" s="115">
        <v>3</v>
      </c>
      <c r="M13" s="116">
        <v>24000</v>
      </c>
      <c r="N13" s="115">
        <f>B13+E13+H13+K13</f>
        <v>6</v>
      </c>
      <c r="O13" s="115">
        <f>C13+F13+I13+L13</f>
        <v>6</v>
      </c>
      <c r="P13" s="117">
        <f t="shared" ref="P13:P20" si="0">D13+G13+J13+M13</f>
        <v>48000</v>
      </c>
    </row>
    <row r="14" spans="1:19" ht="15" customHeight="1" x14ac:dyDescent="0.25">
      <c r="A14" s="107" t="s">
        <v>278</v>
      </c>
      <c r="B14" s="118">
        <v>6</v>
      </c>
      <c r="C14" s="118">
        <v>4</v>
      </c>
      <c r="D14" s="119">
        <v>3925.79</v>
      </c>
      <c r="E14" s="118">
        <v>0</v>
      </c>
      <c r="F14" s="118">
        <v>0</v>
      </c>
      <c r="G14" s="119">
        <v>0</v>
      </c>
      <c r="H14" s="118">
        <v>0</v>
      </c>
      <c r="I14" s="118">
        <v>0</v>
      </c>
      <c r="J14" s="119">
        <v>0</v>
      </c>
      <c r="K14" s="118">
        <v>0</v>
      </c>
      <c r="L14" s="118">
        <v>0</v>
      </c>
      <c r="M14" s="119">
        <v>0</v>
      </c>
      <c r="N14" s="118">
        <f t="shared" ref="N14:O20" si="1">B14+E14+H14+K14</f>
        <v>6</v>
      </c>
      <c r="O14" s="118">
        <f t="shared" si="1"/>
        <v>4</v>
      </c>
      <c r="P14" s="120">
        <f t="shared" si="0"/>
        <v>3925.79</v>
      </c>
      <c r="Q14" s="64"/>
    </row>
    <row r="15" spans="1:19" ht="15" customHeight="1" x14ac:dyDescent="0.25">
      <c r="A15" s="105" t="s">
        <v>279</v>
      </c>
      <c r="B15" s="115">
        <v>5</v>
      </c>
      <c r="C15" s="115">
        <v>5</v>
      </c>
      <c r="D15" s="116">
        <v>11250</v>
      </c>
      <c r="E15" s="115">
        <v>10</v>
      </c>
      <c r="F15" s="115">
        <v>9</v>
      </c>
      <c r="G15" s="116">
        <v>22800</v>
      </c>
      <c r="H15" s="115">
        <v>1</v>
      </c>
      <c r="I15" s="115">
        <v>1</v>
      </c>
      <c r="J15" s="116">
        <v>3000</v>
      </c>
      <c r="K15" s="115">
        <v>9</v>
      </c>
      <c r="L15" s="115">
        <v>8</v>
      </c>
      <c r="M15" s="116">
        <v>17800</v>
      </c>
      <c r="N15" s="115">
        <f t="shared" si="1"/>
        <v>25</v>
      </c>
      <c r="O15" s="115">
        <f t="shared" si="1"/>
        <v>23</v>
      </c>
      <c r="P15" s="117">
        <f t="shared" si="0"/>
        <v>54850</v>
      </c>
    </row>
    <row r="16" spans="1:19" ht="15" customHeight="1" x14ac:dyDescent="0.25">
      <c r="A16" s="107" t="s">
        <v>280</v>
      </c>
      <c r="B16" s="118">
        <v>1</v>
      </c>
      <c r="C16" s="118">
        <v>1</v>
      </c>
      <c r="D16" s="119">
        <v>4000</v>
      </c>
      <c r="E16" s="118">
        <v>1</v>
      </c>
      <c r="F16" s="118">
        <v>1</v>
      </c>
      <c r="G16" s="119">
        <v>5000</v>
      </c>
      <c r="H16" s="118">
        <v>3</v>
      </c>
      <c r="I16" s="118">
        <v>2</v>
      </c>
      <c r="J16" s="119">
        <v>10000</v>
      </c>
      <c r="K16" s="118">
        <v>10</v>
      </c>
      <c r="L16" s="118">
        <v>10</v>
      </c>
      <c r="M16" s="119">
        <v>44000</v>
      </c>
      <c r="N16" s="118">
        <f t="shared" si="1"/>
        <v>15</v>
      </c>
      <c r="O16" s="118">
        <f t="shared" si="1"/>
        <v>14</v>
      </c>
      <c r="P16" s="121">
        <f t="shared" si="0"/>
        <v>63000</v>
      </c>
    </row>
    <row r="17" spans="1:16" ht="15" customHeight="1" x14ac:dyDescent="0.25">
      <c r="A17" s="109" t="s">
        <v>281</v>
      </c>
      <c r="B17" s="122">
        <v>0</v>
      </c>
      <c r="C17" s="122">
        <v>0</v>
      </c>
      <c r="D17" s="123"/>
      <c r="E17" s="122">
        <v>0</v>
      </c>
      <c r="F17" s="122">
        <v>0</v>
      </c>
      <c r="G17" s="123">
        <v>0</v>
      </c>
      <c r="H17" s="122">
        <v>1</v>
      </c>
      <c r="I17" s="122">
        <v>1</v>
      </c>
      <c r="J17" s="123">
        <v>1000</v>
      </c>
      <c r="K17" s="122">
        <v>2</v>
      </c>
      <c r="L17" s="122">
        <v>2</v>
      </c>
      <c r="M17" s="123">
        <v>1521.75</v>
      </c>
      <c r="N17" s="122">
        <f t="shared" si="1"/>
        <v>3</v>
      </c>
      <c r="O17" s="122">
        <f t="shared" si="1"/>
        <v>3</v>
      </c>
      <c r="P17" s="117">
        <f t="shared" si="0"/>
        <v>2521.75</v>
      </c>
    </row>
    <row r="18" spans="1:16" ht="15" customHeight="1" x14ac:dyDescent="0.25">
      <c r="A18" s="107" t="s">
        <v>282</v>
      </c>
      <c r="B18" s="118">
        <v>2</v>
      </c>
      <c r="C18" s="118">
        <v>2</v>
      </c>
      <c r="D18" s="119">
        <v>2000</v>
      </c>
      <c r="E18" s="118">
        <v>6</v>
      </c>
      <c r="F18" s="118">
        <v>4</v>
      </c>
      <c r="G18" s="119">
        <v>2950</v>
      </c>
      <c r="H18" s="118">
        <v>1</v>
      </c>
      <c r="I18" s="118">
        <v>1</v>
      </c>
      <c r="J18" s="119">
        <v>1000</v>
      </c>
      <c r="K18" s="118">
        <v>4</v>
      </c>
      <c r="L18" s="118">
        <v>4</v>
      </c>
      <c r="M18" s="119">
        <v>3325</v>
      </c>
      <c r="N18" s="118">
        <f t="shared" si="1"/>
        <v>13</v>
      </c>
      <c r="O18" s="118">
        <f t="shared" si="1"/>
        <v>11</v>
      </c>
      <c r="P18" s="121">
        <f t="shared" si="0"/>
        <v>9275</v>
      </c>
    </row>
    <row r="19" spans="1:16" ht="15" customHeight="1" x14ac:dyDescent="0.25">
      <c r="A19" s="110" t="s">
        <v>283</v>
      </c>
      <c r="B19" s="124">
        <v>8</v>
      </c>
      <c r="C19" s="124">
        <v>7</v>
      </c>
      <c r="D19" s="125">
        <v>19990</v>
      </c>
      <c r="E19" s="124">
        <v>6</v>
      </c>
      <c r="F19" s="124">
        <v>4</v>
      </c>
      <c r="G19" s="125">
        <v>10985</v>
      </c>
      <c r="H19" s="124">
        <v>8</v>
      </c>
      <c r="I19" s="124">
        <v>7</v>
      </c>
      <c r="J19" s="125">
        <v>19450</v>
      </c>
      <c r="K19" s="124">
        <v>25</v>
      </c>
      <c r="L19" s="124">
        <v>24</v>
      </c>
      <c r="M19" s="125">
        <v>70100</v>
      </c>
      <c r="N19" s="124">
        <f t="shared" si="1"/>
        <v>47</v>
      </c>
      <c r="O19" s="124">
        <f t="shared" si="1"/>
        <v>42</v>
      </c>
      <c r="P19" s="126">
        <f t="shared" si="0"/>
        <v>120525</v>
      </c>
    </row>
    <row r="20" spans="1:16" ht="15" customHeight="1" x14ac:dyDescent="0.25">
      <c r="A20" s="112" t="s">
        <v>284</v>
      </c>
      <c r="B20" s="127">
        <v>7</v>
      </c>
      <c r="C20" s="127">
        <v>2</v>
      </c>
      <c r="D20" s="128">
        <v>164000</v>
      </c>
      <c r="E20" s="127">
        <v>16</v>
      </c>
      <c r="F20" s="127">
        <v>2</v>
      </c>
      <c r="G20" s="128">
        <v>164000</v>
      </c>
      <c r="H20" s="127">
        <v>13</v>
      </c>
      <c r="I20" s="127">
        <v>3</v>
      </c>
      <c r="J20" s="128">
        <v>246000</v>
      </c>
      <c r="K20" s="127">
        <v>28</v>
      </c>
      <c r="L20" s="127">
        <v>3</v>
      </c>
      <c r="M20" s="128">
        <v>246000</v>
      </c>
      <c r="N20" s="129">
        <f t="shared" si="1"/>
        <v>64</v>
      </c>
      <c r="O20" s="129">
        <f t="shared" si="1"/>
        <v>10</v>
      </c>
      <c r="P20" s="130">
        <f t="shared" si="0"/>
        <v>820000</v>
      </c>
    </row>
    <row r="21" spans="1:16" ht="15" customHeight="1" thickBot="1" x14ac:dyDescent="0.3">
      <c r="A21" s="131" t="s">
        <v>19</v>
      </c>
      <c r="B21" s="132">
        <f t="shared" ref="B21:P21" si="2">SUM(B13:B20)</f>
        <v>30</v>
      </c>
      <c r="C21" s="132">
        <f t="shared" si="2"/>
        <v>22</v>
      </c>
      <c r="D21" s="133">
        <f t="shared" si="2"/>
        <v>213165.79</v>
      </c>
      <c r="E21" s="132">
        <f t="shared" si="2"/>
        <v>41</v>
      </c>
      <c r="F21" s="132">
        <f t="shared" si="2"/>
        <v>22</v>
      </c>
      <c r="G21" s="133">
        <f t="shared" si="2"/>
        <v>221735</v>
      </c>
      <c r="H21" s="132">
        <f t="shared" si="2"/>
        <v>27</v>
      </c>
      <c r="I21" s="132">
        <f t="shared" si="2"/>
        <v>15</v>
      </c>
      <c r="J21" s="133">
        <f t="shared" si="2"/>
        <v>280450</v>
      </c>
      <c r="K21" s="132">
        <f t="shared" si="2"/>
        <v>81</v>
      </c>
      <c r="L21" s="132">
        <f t="shared" si="2"/>
        <v>54</v>
      </c>
      <c r="M21" s="133">
        <f t="shared" si="2"/>
        <v>406746.75</v>
      </c>
      <c r="N21" s="132">
        <f t="shared" si="2"/>
        <v>179</v>
      </c>
      <c r="O21" s="132">
        <f t="shared" si="2"/>
        <v>113</v>
      </c>
      <c r="P21" s="133">
        <f t="shared" si="2"/>
        <v>1122097.54</v>
      </c>
    </row>
    <row r="22" spans="1:16" ht="16.5" thickTop="1" x14ac:dyDescent="0.25"/>
    <row r="24" spans="1:16" ht="15" customHeight="1" x14ac:dyDescent="0.25">
      <c r="A24" s="101" t="s">
        <v>285</v>
      </c>
      <c r="B24" s="102" t="s">
        <v>270</v>
      </c>
      <c r="C24" s="102"/>
      <c r="D24" s="102"/>
      <c r="E24" s="102" t="s">
        <v>271</v>
      </c>
      <c r="F24" s="102"/>
      <c r="G24" s="102"/>
      <c r="H24" s="102" t="s">
        <v>272</v>
      </c>
      <c r="I24" s="102"/>
      <c r="J24" s="102"/>
      <c r="K24" s="102" t="s">
        <v>273</v>
      </c>
      <c r="L24" s="102"/>
      <c r="M24" s="102"/>
      <c r="N24" s="102" t="s">
        <v>286</v>
      </c>
      <c r="O24" s="102" t="s">
        <v>287</v>
      </c>
      <c r="P24" s="102" t="s">
        <v>288</v>
      </c>
    </row>
    <row r="25" spans="1:16" ht="15" customHeight="1" x14ac:dyDescent="0.25">
      <c r="A25" s="103"/>
      <c r="B25" s="104" t="s">
        <v>31</v>
      </c>
      <c r="C25" s="104" t="s">
        <v>32</v>
      </c>
      <c r="D25" s="104" t="s">
        <v>19</v>
      </c>
      <c r="E25" s="104" t="s">
        <v>31</v>
      </c>
      <c r="F25" s="104" t="s">
        <v>32</v>
      </c>
      <c r="G25" s="104" t="s">
        <v>19</v>
      </c>
      <c r="H25" s="104" t="s">
        <v>31</v>
      </c>
      <c r="I25" s="104" t="s">
        <v>32</v>
      </c>
      <c r="J25" s="104" t="s">
        <v>19</v>
      </c>
      <c r="K25" s="104" t="s">
        <v>31</v>
      </c>
      <c r="L25" s="104" t="s">
        <v>32</v>
      </c>
      <c r="M25" s="104" t="s">
        <v>19</v>
      </c>
      <c r="N25" s="104" t="s">
        <v>31</v>
      </c>
      <c r="O25" s="104" t="s">
        <v>32</v>
      </c>
      <c r="P25" s="104" t="s">
        <v>288</v>
      </c>
    </row>
    <row r="26" spans="1:16" ht="15" customHeight="1" x14ac:dyDescent="0.25">
      <c r="A26" s="105" t="s">
        <v>277</v>
      </c>
      <c r="B26" s="106">
        <v>0</v>
      </c>
      <c r="C26" s="106">
        <v>1</v>
      </c>
      <c r="D26" s="106">
        <f t="shared" ref="D26:D33" si="3">SUM(B26:C26)</f>
        <v>1</v>
      </c>
      <c r="E26" s="106">
        <v>1</v>
      </c>
      <c r="F26" s="106">
        <v>1</v>
      </c>
      <c r="G26" s="106">
        <f t="shared" ref="G26:G33" si="4">SUM(E26:F26)</f>
        <v>2</v>
      </c>
      <c r="H26" s="106">
        <v>0</v>
      </c>
      <c r="I26" s="106">
        <v>0</v>
      </c>
      <c r="J26" s="106">
        <f t="shared" ref="J26:J33" si="5">SUM(H26:I26)</f>
        <v>0</v>
      </c>
      <c r="K26" s="106">
        <v>1</v>
      </c>
      <c r="L26" s="106">
        <v>2</v>
      </c>
      <c r="M26" s="106">
        <f t="shared" ref="M26:M33" si="6">SUM(K26:L26)</f>
        <v>3</v>
      </c>
      <c r="N26" s="106">
        <f t="shared" ref="N26:P33" si="7">B26+E26+H26+K26</f>
        <v>2</v>
      </c>
      <c r="O26" s="106">
        <f t="shared" si="7"/>
        <v>4</v>
      </c>
      <c r="P26" s="106">
        <f t="shared" si="7"/>
        <v>6</v>
      </c>
    </row>
    <row r="27" spans="1:16" ht="15" customHeight="1" x14ac:dyDescent="0.25">
      <c r="A27" s="107" t="s">
        <v>278</v>
      </c>
      <c r="B27" s="108">
        <v>1</v>
      </c>
      <c r="C27" s="108">
        <v>3</v>
      </c>
      <c r="D27" s="108">
        <f t="shared" si="3"/>
        <v>4</v>
      </c>
      <c r="E27" s="108">
        <v>0</v>
      </c>
      <c r="F27" s="108">
        <v>0</v>
      </c>
      <c r="G27" s="108">
        <f t="shared" si="4"/>
        <v>0</v>
      </c>
      <c r="H27" s="108">
        <v>0</v>
      </c>
      <c r="I27" s="108">
        <v>0</v>
      </c>
      <c r="J27" s="108">
        <f t="shared" si="5"/>
        <v>0</v>
      </c>
      <c r="K27" s="108">
        <v>0</v>
      </c>
      <c r="L27" s="108">
        <v>0</v>
      </c>
      <c r="M27" s="108">
        <f t="shared" si="6"/>
        <v>0</v>
      </c>
      <c r="N27" s="108">
        <f t="shared" si="7"/>
        <v>1</v>
      </c>
      <c r="O27" s="108">
        <f t="shared" si="7"/>
        <v>3</v>
      </c>
      <c r="P27" s="108">
        <f t="shared" si="7"/>
        <v>4</v>
      </c>
    </row>
    <row r="28" spans="1:16" ht="15" customHeight="1" x14ac:dyDescent="0.25">
      <c r="A28" s="105" t="s">
        <v>279</v>
      </c>
      <c r="B28" s="106">
        <v>3</v>
      </c>
      <c r="C28" s="106">
        <v>2</v>
      </c>
      <c r="D28" s="106">
        <f t="shared" si="3"/>
        <v>5</v>
      </c>
      <c r="E28" s="106">
        <v>4</v>
      </c>
      <c r="F28" s="106">
        <v>5</v>
      </c>
      <c r="G28" s="106">
        <f t="shared" si="4"/>
        <v>9</v>
      </c>
      <c r="H28" s="106">
        <v>1</v>
      </c>
      <c r="I28" s="106">
        <v>0</v>
      </c>
      <c r="J28" s="106">
        <f t="shared" si="5"/>
        <v>1</v>
      </c>
      <c r="K28" s="106">
        <v>4</v>
      </c>
      <c r="L28" s="106">
        <v>4</v>
      </c>
      <c r="M28" s="106">
        <f t="shared" si="6"/>
        <v>8</v>
      </c>
      <c r="N28" s="106">
        <f t="shared" si="7"/>
        <v>12</v>
      </c>
      <c r="O28" s="106">
        <f t="shared" si="7"/>
        <v>11</v>
      </c>
      <c r="P28" s="106">
        <f t="shared" si="7"/>
        <v>23</v>
      </c>
    </row>
    <row r="29" spans="1:16" ht="15" customHeight="1" x14ac:dyDescent="0.25">
      <c r="A29" s="107" t="s">
        <v>280</v>
      </c>
      <c r="B29" s="108">
        <v>1</v>
      </c>
      <c r="C29" s="108">
        <v>0</v>
      </c>
      <c r="D29" s="108">
        <f t="shared" si="3"/>
        <v>1</v>
      </c>
      <c r="E29" s="108">
        <v>1</v>
      </c>
      <c r="F29" s="108">
        <v>0</v>
      </c>
      <c r="G29" s="108">
        <f t="shared" si="4"/>
        <v>1</v>
      </c>
      <c r="H29" s="108">
        <v>1</v>
      </c>
      <c r="I29" s="108">
        <v>1</v>
      </c>
      <c r="J29" s="108">
        <f t="shared" si="5"/>
        <v>2</v>
      </c>
      <c r="K29" s="108">
        <v>6</v>
      </c>
      <c r="L29" s="108">
        <v>4</v>
      </c>
      <c r="M29" s="108">
        <f t="shared" si="6"/>
        <v>10</v>
      </c>
      <c r="N29" s="108">
        <f t="shared" si="7"/>
        <v>9</v>
      </c>
      <c r="O29" s="108">
        <f t="shared" si="7"/>
        <v>5</v>
      </c>
      <c r="P29" s="108">
        <f t="shared" si="7"/>
        <v>14</v>
      </c>
    </row>
    <row r="30" spans="1:16" ht="15" customHeight="1" x14ac:dyDescent="0.25">
      <c r="A30" s="109" t="s">
        <v>281</v>
      </c>
      <c r="B30" s="106">
        <v>0</v>
      </c>
      <c r="C30" s="106">
        <v>0</v>
      </c>
      <c r="D30" s="106">
        <f t="shared" si="3"/>
        <v>0</v>
      </c>
      <c r="E30" s="106">
        <v>0</v>
      </c>
      <c r="F30" s="106">
        <v>0</v>
      </c>
      <c r="G30" s="106">
        <f t="shared" si="4"/>
        <v>0</v>
      </c>
      <c r="H30" s="106">
        <v>1</v>
      </c>
      <c r="I30" s="106">
        <v>0</v>
      </c>
      <c r="J30" s="106">
        <f t="shared" si="5"/>
        <v>1</v>
      </c>
      <c r="K30" s="106">
        <v>1</v>
      </c>
      <c r="L30" s="106">
        <v>1</v>
      </c>
      <c r="M30" s="106">
        <f t="shared" si="6"/>
        <v>2</v>
      </c>
      <c r="N30" s="106">
        <f t="shared" si="7"/>
        <v>2</v>
      </c>
      <c r="O30" s="106">
        <f t="shared" si="7"/>
        <v>1</v>
      </c>
      <c r="P30" s="106">
        <f t="shared" si="7"/>
        <v>3</v>
      </c>
    </row>
    <row r="31" spans="1:16" ht="15" customHeight="1" x14ac:dyDescent="0.25">
      <c r="A31" s="65" t="s">
        <v>282</v>
      </c>
      <c r="B31" s="108">
        <v>1</v>
      </c>
      <c r="C31" s="108">
        <v>1</v>
      </c>
      <c r="D31" s="108">
        <f t="shared" si="3"/>
        <v>2</v>
      </c>
      <c r="E31" s="108">
        <v>2</v>
      </c>
      <c r="F31" s="108">
        <v>2</v>
      </c>
      <c r="G31" s="108">
        <f t="shared" si="4"/>
        <v>4</v>
      </c>
      <c r="H31" s="108">
        <v>1</v>
      </c>
      <c r="I31" s="108">
        <v>0</v>
      </c>
      <c r="J31" s="108">
        <f t="shared" si="5"/>
        <v>1</v>
      </c>
      <c r="K31" s="108">
        <v>2</v>
      </c>
      <c r="L31" s="108">
        <v>2</v>
      </c>
      <c r="M31" s="108">
        <f t="shared" si="6"/>
        <v>4</v>
      </c>
      <c r="N31" s="108">
        <f t="shared" si="7"/>
        <v>6</v>
      </c>
      <c r="O31" s="108">
        <f t="shared" si="7"/>
        <v>5</v>
      </c>
      <c r="P31" s="108">
        <f t="shared" si="7"/>
        <v>11</v>
      </c>
    </row>
    <row r="32" spans="1:16" ht="15" customHeight="1" x14ac:dyDescent="0.25">
      <c r="A32" s="110" t="s">
        <v>283</v>
      </c>
      <c r="B32" s="111">
        <v>4</v>
      </c>
      <c r="C32" s="111">
        <v>3</v>
      </c>
      <c r="D32" s="111">
        <f t="shared" si="3"/>
        <v>7</v>
      </c>
      <c r="E32" s="111">
        <v>2</v>
      </c>
      <c r="F32" s="111">
        <v>2</v>
      </c>
      <c r="G32" s="111">
        <f t="shared" si="4"/>
        <v>4</v>
      </c>
      <c r="H32" s="111">
        <v>2</v>
      </c>
      <c r="I32" s="111">
        <v>5</v>
      </c>
      <c r="J32" s="111">
        <f t="shared" si="5"/>
        <v>7</v>
      </c>
      <c r="K32" s="111">
        <v>4</v>
      </c>
      <c r="L32" s="111">
        <v>20</v>
      </c>
      <c r="M32" s="111">
        <f t="shared" si="6"/>
        <v>24</v>
      </c>
      <c r="N32" s="111">
        <f t="shared" si="7"/>
        <v>12</v>
      </c>
      <c r="O32" s="111">
        <f t="shared" si="7"/>
        <v>30</v>
      </c>
      <c r="P32" s="111">
        <f t="shared" si="7"/>
        <v>42</v>
      </c>
    </row>
    <row r="33" spans="1:16" ht="15" customHeight="1" x14ac:dyDescent="0.25">
      <c r="A33" s="112" t="s">
        <v>284</v>
      </c>
      <c r="B33" s="113">
        <v>1</v>
      </c>
      <c r="C33" s="113">
        <v>1</v>
      </c>
      <c r="D33" s="113">
        <f t="shared" si="3"/>
        <v>2</v>
      </c>
      <c r="E33" s="113">
        <v>2</v>
      </c>
      <c r="F33" s="113">
        <v>0</v>
      </c>
      <c r="G33" s="113">
        <f t="shared" si="4"/>
        <v>2</v>
      </c>
      <c r="H33" s="113">
        <v>2</v>
      </c>
      <c r="I33" s="113">
        <v>1</v>
      </c>
      <c r="J33" s="113">
        <f t="shared" si="5"/>
        <v>3</v>
      </c>
      <c r="K33" s="113">
        <v>1</v>
      </c>
      <c r="L33" s="113">
        <v>2</v>
      </c>
      <c r="M33" s="113">
        <f t="shared" si="6"/>
        <v>3</v>
      </c>
      <c r="N33" s="113">
        <f t="shared" si="7"/>
        <v>6</v>
      </c>
      <c r="O33" s="113">
        <v>4</v>
      </c>
      <c r="P33" s="113">
        <f t="shared" si="7"/>
        <v>10</v>
      </c>
    </row>
    <row r="34" spans="1:16" ht="15" customHeight="1" thickBot="1" x14ac:dyDescent="0.3">
      <c r="A34" s="114" t="s">
        <v>289</v>
      </c>
      <c r="B34" s="114">
        <f t="shared" ref="B34:P34" si="8">SUM(B26:B33)</f>
        <v>11</v>
      </c>
      <c r="C34" s="114">
        <f t="shared" si="8"/>
        <v>11</v>
      </c>
      <c r="D34" s="114">
        <f t="shared" si="8"/>
        <v>22</v>
      </c>
      <c r="E34" s="114">
        <f t="shared" si="8"/>
        <v>12</v>
      </c>
      <c r="F34" s="114">
        <f t="shared" si="8"/>
        <v>10</v>
      </c>
      <c r="G34" s="114">
        <f t="shared" si="8"/>
        <v>22</v>
      </c>
      <c r="H34" s="114">
        <f t="shared" si="8"/>
        <v>8</v>
      </c>
      <c r="I34" s="114">
        <f t="shared" si="8"/>
        <v>7</v>
      </c>
      <c r="J34" s="114">
        <f t="shared" si="8"/>
        <v>15</v>
      </c>
      <c r="K34" s="114">
        <f t="shared" si="8"/>
        <v>19</v>
      </c>
      <c r="L34" s="114">
        <f t="shared" si="8"/>
        <v>35</v>
      </c>
      <c r="M34" s="114">
        <f t="shared" si="8"/>
        <v>54</v>
      </c>
      <c r="N34" s="114">
        <f t="shared" si="8"/>
        <v>50</v>
      </c>
      <c r="O34" s="114">
        <f t="shared" si="8"/>
        <v>63</v>
      </c>
      <c r="P34" s="114">
        <f t="shared" si="8"/>
        <v>113</v>
      </c>
    </row>
    <row r="35" spans="1:16" ht="16.5" thickTop="1" x14ac:dyDescent="0.25"/>
  </sheetData>
  <mergeCells count="14">
    <mergeCell ref="N24:P24"/>
    <mergeCell ref="L1:Q1"/>
    <mergeCell ref="A8:Q8"/>
    <mergeCell ref="A11:A12"/>
    <mergeCell ref="B11:D11"/>
    <mergeCell ref="E11:G11"/>
    <mergeCell ref="H11:J11"/>
    <mergeCell ref="K11:M11"/>
    <mergeCell ref="N11:P11"/>
    <mergeCell ref="A24:A25"/>
    <mergeCell ref="B24:D24"/>
    <mergeCell ref="E24:G24"/>
    <mergeCell ref="H24:J24"/>
    <mergeCell ref="K24:M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2025_Investigación</vt:lpstr>
      <vt:lpstr>2025_Proxectos</vt:lpstr>
      <vt:lpstr>2025_Centros singulares_proxect</vt:lpstr>
      <vt:lpstr>2025_Prox. centro e G.I.</vt:lpstr>
      <vt:lpstr>2025_Axudas UVigo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2026-04-08T11:38:03Z</dcterms:created>
  <dcterms:modified xsi:type="dcterms:W3CDTF">2026-04-09T07:16:01Z</dcterms:modified>
</cp:coreProperties>
</file>