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cheros\comun\Unidade de Estudos e Programas\PUBLICACIÓNS PORTAL E UVIGO EN CIFRAS\UVIGO DAT\UVIGODAT_Indicadores personal\"/>
    </mc:Choice>
  </mc:AlternateContent>
  <xr:revisionPtr revIDLastSave="0" documentId="13_ncr:1_{95A40CA2-EA92-49C0-85A7-033EBD1146CE}" xr6:coauthVersionLast="47" xr6:coauthVersionMax="47" xr10:uidLastSave="{00000000-0000-0000-0000-000000000000}"/>
  <bookViews>
    <workbookView xWindow="-28920" yWindow="-120" windowWidth="29040" windowHeight="15840" xr2:uid="{15BF9B68-7515-4386-8CA8-C3ED549CAA3C}"/>
  </bookViews>
  <sheets>
    <sheet name="2022_Datos xerais" sheetId="1" r:id="rId1"/>
    <sheet name="2022_PDI_Doutor" sheetId="3" r:id="rId2"/>
    <sheet name="2022_PDI_Distribución" sheetId="2" r:id="rId3"/>
    <sheet name="2022_PDI ó longo" sheetId="4" r:id="rId4"/>
  </sheets>
  <externalReferences>
    <externalReference r:id="rId5"/>
  </externalReferences>
  <definedNames>
    <definedName name="_xlnm._FilterDatabase" localSheetId="2" hidden="1">'2022_PDI_Distribución'!$A$62:$F$235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4" l="1"/>
  <c r="J41" i="4"/>
  <c r="I41" i="4"/>
  <c r="H41" i="4"/>
  <c r="G41" i="4"/>
  <c r="F41" i="4"/>
  <c r="E41" i="4"/>
  <c r="D41" i="4"/>
  <c r="C41" i="4"/>
  <c r="B41" i="4"/>
  <c r="L41" i="4" s="1"/>
  <c r="L40" i="4"/>
  <c r="L39" i="4"/>
  <c r="L38" i="4"/>
  <c r="L37" i="4"/>
  <c r="L36" i="4"/>
  <c r="L35" i="4"/>
  <c r="L34" i="4"/>
  <c r="L33" i="4"/>
  <c r="L32" i="4"/>
  <c r="L31" i="4"/>
  <c r="L30" i="4"/>
  <c r="J23" i="4"/>
  <c r="K23" i="4" s="1"/>
  <c r="I23" i="4"/>
  <c r="C23" i="4"/>
  <c r="B23" i="4"/>
  <c r="D23" i="4" s="1"/>
  <c r="K22" i="4"/>
  <c r="D22" i="4"/>
  <c r="K21" i="4"/>
  <c r="D21" i="4"/>
  <c r="K20" i="4"/>
  <c r="D20" i="4"/>
  <c r="K19" i="4"/>
  <c r="D19" i="4"/>
  <c r="K18" i="4"/>
  <c r="D18" i="4"/>
  <c r="K17" i="4"/>
  <c r="D17" i="4"/>
  <c r="K16" i="4"/>
  <c r="D16" i="4"/>
  <c r="K15" i="4"/>
  <c r="D15" i="4"/>
  <c r="K14" i="4"/>
  <c r="D14" i="4"/>
  <c r="K13" i="4"/>
  <c r="D13" i="4"/>
  <c r="K12" i="4"/>
  <c r="D12" i="4"/>
  <c r="C91" i="3" l="1"/>
  <c r="B91" i="3"/>
  <c r="D91" i="3" s="1"/>
  <c r="D90" i="3"/>
  <c r="D89" i="3"/>
  <c r="D88" i="3"/>
  <c r="D87" i="3"/>
  <c r="D86" i="3"/>
  <c r="D85" i="3"/>
  <c r="D84" i="3"/>
  <c r="E64" i="3"/>
  <c r="D64" i="3"/>
  <c r="C64" i="3"/>
  <c r="G64" i="3" s="1"/>
  <c r="B64" i="3"/>
  <c r="F64" i="3" s="1"/>
  <c r="G63" i="3"/>
  <c r="F63" i="3"/>
  <c r="G62" i="3"/>
  <c r="F62" i="3"/>
  <c r="G61" i="3"/>
  <c r="F61" i="3"/>
  <c r="G60" i="3"/>
  <c r="F60" i="3"/>
  <c r="G59" i="3"/>
  <c r="F59" i="3"/>
  <c r="G54" i="3"/>
  <c r="F54" i="3"/>
  <c r="J54" i="3" s="1"/>
  <c r="C54" i="3"/>
  <c r="B54" i="3"/>
  <c r="K53" i="3"/>
  <c r="J53" i="3"/>
  <c r="H53" i="3"/>
  <c r="I53" i="3" s="1"/>
  <c r="D53" i="3"/>
  <c r="E53" i="3" s="1"/>
  <c r="K52" i="3"/>
  <c r="J52" i="3"/>
  <c r="I52" i="3"/>
  <c r="H52" i="3"/>
  <c r="L52" i="3" s="1"/>
  <c r="D52" i="3"/>
  <c r="E52" i="3" s="1"/>
  <c r="L51" i="3"/>
  <c r="K51" i="3"/>
  <c r="J51" i="3"/>
  <c r="H51" i="3"/>
  <c r="I51" i="3" s="1"/>
  <c r="D51" i="3"/>
  <c r="E51" i="3" s="1"/>
  <c r="K50" i="3"/>
  <c r="J50" i="3"/>
  <c r="H50" i="3"/>
  <c r="I50" i="3" s="1"/>
  <c r="E50" i="3"/>
  <c r="D50" i="3"/>
  <c r="K49" i="3"/>
  <c r="J49" i="3"/>
  <c r="H49" i="3"/>
  <c r="I49" i="3" s="1"/>
  <c r="D49" i="3"/>
  <c r="E49" i="3" s="1"/>
  <c r="K48" i="3"/>
  <c r="J48" i="3"/>
  <c r="I48" i="3"/>
  <c r="H48" i="3"/>
  <c r="L48" i="3" s="1"/>
  <c r="D48" i="3"/>
  <c r="E48" i="3" s="1"/>
  <c r="L47" i="3"/>
  <c r="J47" i="3"/>
  <c r="H47" i="3"/>
  <c r="I47" i="3" s="1"/>
  <c r="E47" i="3"/>
  <c r="D47" i="3"/>
  <c r="K46" i="3"/>
  <c r="J46" i="3"/>
  <c r="H46" i="3"/>
  <c r="I46" i="3" s="1"/>
  <c r="D46" i="3"/>
  <c r="J45" i="3"/>
  <c r="H45" i="3"/>
  <c r="D45" i="3"/>
  <c r="E45" i="3" s="1"/>
  <c r="H39" i="3"/>
  <c r="I39" i="3" s="1"/>
  <c r="G39" i="3"/>
  <c r="F39" i="3"/>
  <c r="C39" i="3"/>
  <c r="B39" i="3"/>
  <c r="H38" i="3"/>
  <c r="I38" i="3" s="1"/>
  <c r="D38" i="3"/>
  <c r="E38" i="3" s="1"/>
  <c r="L37" i="3"/>
  <c r="H37" i="3"/>
  <c r="J37" i="3" s="1"/>
  <c r="E37" i="3"/>
  <c r="D37" i="3"/>
  <c r="K36" i="3"/>
  <c r="H36" i="3"/>
  <c r="I36" i="3" s="1"/>
  <c r="E36" i="3"/>
  <c r="D36" i="3"/>
  <c r="J36" i="3" s="1"/>
  <c r="H35" i="3"/>
  <c r="I35" i="3" s="1"/>
  <c r="D35" i="3"/>
  <c r="J34" i="3"/>
  <c r="H34" i="3"/>
  <c r="I34" i="3" s="1"/>
  <c r="D34" i="3"/>
  <c r="H33" i="3"/>
  <c r="I33" i="3" s="1"/>
  <c r="D33" i="3"/>
  <c r="H32" i="3"/>
  <c r="I32" i="3" s="1"/>
  <c r="D32" i="3"/>
  <c r="J31" i="3"/>
  <c r="H31" i="3"/>
  <c r="I31" i="3" s="1"/>
  <c r="D31" i="3"/>
  <c r="J30" i="3"/>
  <c r="H30" i="3"/>
  <c r="I30" i="3" s="1"/>
  <c r="D30" i="3"/>
  <c r="J29" i="3"/>
  <c r="L29" i="3" s="1"/>
  <c r="H29" i="3"/>
  <c r="I29" i="3" s="1"/>
  <c r="D29" i="3"/>
  <c r="F22" i="3"/>
  <c r="E22" i="3"/>
  <c r="G22" i="3" s="1"/>
  <c r="H22" i="3" s="1"/>
  <c r="C22" i="3"/>
  <c r="B22" i="3"/>
  <c r="D22" i="3" s="1"/>
  <c r="H21" i="3"/>
  <c r="G21" i="3"/>
  <c r="D21" i="3"/>
  <c r="G20" i="3"/>
  <c r="H20" i="3" s="1"/>
  <c r="D20" i="3"/>
  <c r="G19" i="3"/>
  <c r="D19" i="3"/>
  <c r="G18" i="3"/>
  <c r="D18" i="3"/>
  <c r="H17" i="3"/>
  <c r="G17" i="3"/>
  <c r="D17" i="3"/>
  <c r="H16" i="3"/>
  <c r="G16" i="3"/>
  <c r="D16" i="3"/>
  <c r="G15" i="3"/>
  <c r="D15" i="3"/>
  <c r="G14" i="3"/>
  <c r="D14" i="3"/>
  <c r="H13" i="3"/>
  <c r="G13" i="3"/>
  <c r="D13" i="3"/>
  <c r="G12" i="3"/>
  <c r="H12" i="3" s="1"/>
  <c r="D12" i="3"/>
  <c r="E95" i="1"/>
  <c r="D95" i="1"/>
  <c r="F95" i="1" s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D59" i="1"/>
  <c r="C59" i="1"/>
  <c r="B59" i="1"/>
  <c r="D58" i="1"/>
  <c r="D57" i="1"/>
  <c r="D56" i="1"/>
  <c r="D55" i="1"/>
  <c r="D54" i="1"/>
  <c r="D53" i="1"/>
  <c r="C49" i="1"/>
  <c r="B49" i="1"/>
  <c r="D49" i="1" s="1"/>
  <c r="D48" i="1"/>
  <c r="D47" i="1"/>
  <c r="D46" i="1"/>
  <c r="D45" i="1"/>
  <c r="D44" i="1"/>
  <c r="D43" i="1"/>
  <c r="D42" i="1"/>
  <c r="D41" i="1"/>
  <c r="D40" i="1"/>
  <c r="D39" i="1"/>
  <c r="C35" i="1"/>
  <c r="D35" i="1" s="1"/>
  <c r="B35" i="1"/>
  <c r="E35" i="1" s="1"/>
  <c r="E34" i="1"/>
  <c r="D34" i="1"/>
  <c r="E33" i="1"/>
  <c r="D33" i="1" s="1"/>
  <c r="E32" i="1"/>
  <c r="D32" i="1"/>
  <c r="E31" i="1"/>
  <c r="D31" i="1" s="1"/>
  <c r="E30" i="1"/>
  <c r="D30" i="1"/>
  <c r="E29" i="1"/>
  <c r="D29" i="1" s="1"/>
  <c r="E28" i="1"/>
  <c r="D28" i="1"/>
  <c r="E27" i="1"/>
  <c r="D27" i="1" s="1"/>
  <c r="E26" i="1"/>
  <c r="D26" i="1"/>
  <c r="E25" i="1"/>
  <c r="D25" i="1" s="1"/>
  <c r="E19" i="1"/>
  <c r="C19" i="1"/>
  <c r="D19" i="1" s="1"/>
  <c r="B19" i="1"/>
  <c r="G19" i="1" s="1"/>
  <c r="G18" i="1"/>
  <c r="F18" i="1" s="1"/>
  <c r="G17" i="1"/>
  <c r="D17" i="1" s="1"/>
  <c r="F17" i="1"/>
  <c r="L31" i="3" l="1"/>
  <c r="K31" i="3"/>
  <c r="E33" i="3"/>
  <c r="L45" i="3"/>
  <c r="I45" i="3"/>
  <c r="E54" i="3"/>
  <c r="H15" i="3"/>
  <c r="H18" i="3"/>
  <c r="L30" i="3"/>
  <c r="K30" i="3"/>
  <c r="E32" i="3"/>
  <c r="L34" i="3"/>
  <c r="K34" i="3"/>
  <c r="M36" i="3"/>
  <c r="L36" i="3"/>
  <c r="M29" i="3"/>
  <c r="K29" i="3"/>
  <c r="M31" i="3"/>
  <c r="E31" i="3"/>
  <c r="J33" i="3"/>
  <c r="J35" i="3"/>
  <c r="D39" i="3"/>
  <c r="D54" i="3"/>
  <c r="E46" i="3"/>
  <c r="H54" i="3"/>
  <c r="H14" i="3"/>
  <c r="H19" i="3"/>
  <c r="E29" i="3"/>
  <c r="M30" i="3"/>
  <c r="E30" i="3"/>
  <c r="J32" i="3"/>
  <c r="M34" i="3"/>
  <c r="E34" i="3"/>
  <c r="K37" i="3"/>
  <c r="M37" i="3"/>
  <c r="K54" i="3"/>
  <c r="L50" i="3"/>
  <c r="J38" i="3"/>
  <c r="L46" i="3"/>
  <c r="L49" i="3"/>
  <c r="L53" i="3"/>
  <c r="F19" i="1"/>
  <c r="D18" i="1"/>
  <c r="L32" i="3" l="1"/>
  <c r="K32" i="3"/>
  <c r="L35" i="3"/>
  <c r="K35" i="3"/>
  <c r="K38" i="3"/>
  <c r="M38" i="3"/>
  <c r="L38" i="3"/>
  <c r="L33" i="3"/>
  <c r="K33" i="3"/>
  <c r="M33" i="3"/>
  <c r="L54" i="3"/>
  <c r="J39" i="3"/>
  <c r="E39" i="3"/>
  <c r="I54" i="3"/>
  <c r="M35" i="3"/>
  <c r="M32" i="3"/>
  <c r="L39" i="3" l="1"/>
  <c r="K39" i="3"/>
  <c r="M39" i="3"/>
</calcChain>
</file>

<file path=xl/sharedStrings.xml><?xml version="1.0" encoding="utf-8"?>
<sst xmlns="http://schemas.openxmlformats.org/spreadsheetml/2006/main" count="619" uniqueCount="136">
  <si>
    <t>Unidade de Análises e Programas</t>
  </si>
  <si>
    <t>PDI a 31/12/2022</t>
  </si>
  <si>
    <t>Fonte: PeopleNet</t>
  </si>
  <si>
    <t>Data do informe: xuño 2023</t>
  </si>
  <si>
    <t>Só persoal en servizo activo</t>
  </si>
  <si>
    <t>Cálculo da ETC (Equivalencia a tempo completo) = (duración do contrato nun ano/días do ano) x (xornada laboral dun traballador/37,5)</t>
  </si>
  <si>
    <t>PDI por sexo</t>
  </si>
  <si>
    <t>Promedio de idade</t>
  </si>
  <si>
    <t>Homes</t>
  </si>
  <si>
    <t>Mulleres</t>
  </si>
  <si>
    <t>Promedio xeral</t>
  </si>
  <si>
    <t>PDI por tipo</t>
  </si>
  <si>
    <t>% Mulleres por tipo</t>
  </si>
  <si>
    <t>Estranxeiros/as</t>
  </si>
  <si>
    <t>% Estranxeiros por tipo</t>
  </si>
  <si>
    <t>Total</t>
  </si>
  <si>
    <t>Persoal Funcionario</t>
  </si>
  <si>
    <t>Persoal Laboral</t>
  </si>
  <si>
    <t>PDI por categoría e sexo</t>
  </si>
  <si>
    <t>% Mulleres por categoría</t>
  </si>
  <si>
    <t>Catedrático/a de Escola Universitaria</t>
  </si>
  <si>
    <t>Catedrático/a de Universidade</t>
  </si>
  <si>
    <t>Lector/a de Idiomas</t>
  </si>
  <si>
    <t>Profesor/a Asociado/a</t>
  </si>
  <si>
    <t>Profesor/a Axudante Doutor/a</t>
  </si>
  <si>
    <t>Profesor/a Contratado/a Doutor/a</t>
  </si>
  <si>
    <t>Profesor/a Emérito/a</t>
  </si>
  <si>
    <t>Profesor/a Interino/a de substitución</t>
  </si>
  <si>
    <t>Profesor/a Titular de Escola Universitaria</t>
  </si>
  <si>
    <t>Profesor/a Titular de Universidade</t>
  </si>
  <si>
    <t>ETC por categoría e sexo</t>
  </si>
  <si>
    <t>PDI con vinculación permanente</t>
  </si>
  <si>
    <t>PDI por categoría e rango de idade</t>
  </si>
  <si>
    <t>Ata 25 anos</t>
  </si>
  <si>
    <t>De 25 a 34</t>
  </si>
  <si>
    <t>De 35 a 44</t>
  </si>
  <si>
    <t>De 45 a 54</t>
  </si>
  <si>
    <t>De 55 a 64</t>
  </si>
  <si>
    <t>De 65 en adiante</t>
  </si>
  <si>
    <t>PDI estranxeiro por tipo e categoría</t>
  </si>
  <si>
    <t>Categoría</t>
  </si>
  <si>
    <t>País_Nacionalidade</t>
  </si>
  <si>
    <t>Reino Unido</t>
  </si>
  <si>
    <t>Alemaña</t>
  </si>
  <si>
    <t>Corea do Sur</t>
  </si>
  <si>
    <t>Italia</t>
  </si>
  <si>
    <t>Portugal</t>
  </si>
  <si>
    <t>Austria</t>
  </si>
  <si>
    <t>Irlanda</t>
  </si>
  <si>
    <t>Francia</t>
  </si>
  <si>
    <t>Suiza</t>
  </si>
  <si>
    <t>PDI por categoría, rama e sexo</t>
  </si>
  <si>
    <t>Artes e Humanidades</t>
  </si>
  <si>
    <t>Ciencias</t>
  </si>
  <si>
    <t>Ciencias da Saúde</t>
  </si>
  <si>
    <t>Ciencias Sociais e Xurídicas</t>
  </si>
  <si>
    <t>Enxeñaría e Arquitectura</t>
  </si>
  <si>
    <t>ETC por categoría, rama e sexo</t>
  </si>
  <si>
    <t>PDI por categoría e campus</t>
  </si>
  <si>
    <t>Ourense</t>
  </si>
  <si>
    <t>Pontevedra</t>
  </si>
  <si>
    <t>Vigo</t>
  </si>
  <si>
    <t>PDI por campus, centro e categoría</t>
  </si>
  <si>
    <t>Centro</t>
  </si>
  <si>
    <t xml:space="preserve">Escola de Enxeñaría Aeronáutica e do Espazo </t>
  </si>
  <si>
    <t xml:space="preserve">Total Escola de Enxeñaría Aeronáutica e do Espazo </t>
  </si>
  <si>
    <t xml:space="preserve">Escola Superior de Enxeñaría Informática </t>
  </si>
  <si>
    <t xml:space="preserve">Total Escola Superior de Enxeñaría Informática </t>
  </si>
  <si>
    <t xml:space="preserve">Facultade de Ciencias </t>
  </si>
  <si>
    <t xml:space="preserve">Total Facultade de Ciencias </t>
  </si>
  <si>
    <t xml:space="preserve">Facultade de Ciencias Empresariais e Turismo </t>
  </si>
  <si>
    <t xml:space="preserve">Total Facultade de Ciencias Empresariais e Turismo </t>
  </si>
  <si>
    <t>Facultade de Dereito</t>
  </si>
  <si>
    <t>Total Facultade de Dereito</t>
  </si>
  <si>
    <t>Facultade de Educación e Traballo Social</t>
  </si>
  <si>
    <t>Total Facultade de Educación e Traballo Social</t>
  </si>
  <si>
    <t xml:space="preserve">Facultade de Historia </t>
  </si>
  <si>
    <t xml:space="preserve">Total Facultade de Historia </t>
  </si>
  <si>
    <t>Total Ourense</t>
  </si>
  <si>
    <t xml:space="preserve">Escola de Enxeñaría Forestal </t>
  </si>
  <si>
    <t xml:space="preserve">Total Escola de Enxeñaría Forestal </t>
  </si>
  <si>
    <t xml:space="preserve">Facultade  de Ciencias da Educacion e do Deporte </t>
  </si>
  <si>
    <t xml:space="preserve">Total Facultade  de Ciencias da Educacion e do Deporte </t>
  </si>
  <si>
    <t xml:space="preserve">Facultade de Belas Artes </t>
  </si>
  <si>
    <t xml:space="preserve">Total Facultade de Belas Artes </t>
  </si>
  <si>
    <t>Facultade de Comunicación</t>
  </si>
  <si>
    <t>Total Facultade de Comunicación</t>
  </si>
  <si>
    <t>Facultade de Dirección e Xestión Pública</t>
  </si>
  <si>
    <t>Total Facultade de Dirección e Xestión Pública</t>
  </si>
  <si>
    <t>Facultade de Fisioterapia</t>
  </si>
  <si>
    <t>Total Facultade de Fisioterapia</t>
  </si>
  <si>
    <t>Total Pontevedra</t>
  </si>
  <si>
    <t xml:space="preserve">Escola de Enxeñaría de Minas e Enerxía </t>
  </si>
  <si>
    <t xml:space="preserve">Total Escola de Enxeñaría de Minas e Enerxía </t>
  </si>
  <si>
    <t xml:space="preserve">Escola de Enxeñaría de Telecomunicación </t>
  </si>
  <si>
    <t xml:space="preserve">Total Escola de Enxeñaría de Telecomunicación </t>
  </si>
  <si>
    <t xml:space="preserve">Escola de Enxeñaría Industrial </t>
  </si>
  <si>
    <t xml:space="preserve">Total Escola de Enxeñaría Industrial </t>
  </si>
  <si>
    <t xml:space="preserve">Facultade de Bioloxía </t>
  </si>
  <si>
    <t xml:space="preserve">Total Facultade de Bioloxía </t>
  </si>
  <si>
    <t xml:space="preserve">Facultade de Ciencias do Mar </t>
  </si>
  <si>
    <t xml:space="preserve">Total Facultade de Ciencias do Mar </t>
  </si>
  <si>
    <t xml:space="preserve">Facultade de Ciencias Económicas e Empresariais </t>
  </si>
  <si>
    <t xml:space="preserve">Total Facultade de Ciencias Económicas e Empresariais </t>
  </si>
  <si>
    <t xml:space="preserve">Facultade de Ciencias Xuridicas e do Traballo </t>
  </si>
  <si>
    <t xml:space="preserve">Total Facultade de Ciencias Xuridicas e do Traballo </t>
  </si>
  <si>
    <t xml:space="preserve">Facultade de Comercio </t>
  </si>
  <si>
    <t xml:space="preserve">Total Facultade de Comercio </t>
  </si>
  <si>
    <t xml:space="preserve">Facultade de Filoloxía e Tradución </t>
  </si>
  <si>
    <t xml:space="preserve">Total Facultade de Filoloxía e Tradución </t>
  </si>
  <si>
    <t xml:space="preserve">Facultade de Química </t>
  </si>
  <si>
    <t xml:space="preserve">Total Facultade de Química </t>
  </si>
  <si>
    <t>Total Vigo</t>
  </si>
  <si>
    <t>Homes doutores</t>
  </si>
  <si>
    <t>Mulleres doutoras</t>
  </si>
  <si>
    <t>Total doutores/as</t>
  </si>
  <si>
    <t>% Doutores/as sobre total</t>
  </si>
  <si>
    <t>PDI doutor/a por categoría e doutorado/a 
pola Uvigo si/non</t>
  </si>
  <si>
    <t>Doutores/as pola Uvigo</t>
  </si>
  <si>
    <t>Doutores/as fóra da Uvigo</t>
  </si>
  <si>
    <t>% Doutores/as UVigo sobre Doutores/as total</t>
  </si>
  <si>
    <t>Doutores/as UVigo contratados/as nos 5 seguintes anos logo da defensa da tese</t>
  </si>
  <si>
    <t>Doutores/as contratados/as antes de 5 anos dende a defensa da tese na Uvigo</t>
  </si>
  <si>
    <t>% contratados/as antes de 5 anos sobre total doutores/as Uvigo</t>
  </si>
  <si>
    <t>PDI con sexenios e sexenios posibles</t>
  </si>
  <si>
    <t>Sexenios</t>
  </si>
  <si>
    <t>Sexenios posibles</t>
  </si>
  <si>
    <t>Total sexenios</t>
  </si>
  <si>
    <t>Total sexenios posibles</t>
  </si>
  <si>
    <t>Sexenios e sexenios posibles por rama</t>
  </si>
  <si>
    <t>PDI por categoría e número de quinquenios</t>
  </si>
  <si>
    <t>PDI ao longo do ano 2022</t>
  </si>
  <si>
    <t>PDI por categoría ao longo do 2022</t>
  </si>
  <si>
    <t>ETC por categoría ao longo do 2022</t>
  </si>
  <si>
    <t>Axudante</t>
  </si>
  <si>
    <t>ETC por categoría, sexo e rama
 ao longo do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</si>
</sst>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6337778862885"/>
        <bgColor indexed="65"/>
      </patternFill>
    </fill>
    <fill>
      <patternFill patternType="solid">
        <fgColor theme="4" tint="0.79995117038483843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3" borderId="0" applyNumberFormat="0" applyBorder="0" applyAlignment="0" applyProtection="0"/>
    <xf numFmtId="0" fontId="5" fillId="0" borderId="0"/>
  </cellStyleXfs>
  <cellXfs count="123">
    <xf numFmtId="0" fontId="0" fillId="0" borderId="0" xfId="0"/>
    <xf numFmtId="0" fontId="6" fillId="0" borderId="1" xfId="5" applyFont="1" applyBorder="1" applyAlignment="1">
      <alignment vertical="center" wrapText="1"/>
    </xf>
    <xf numFmtId="0" fontId="6" fillId="0" borderId="1" xfId="5" applyFont="1" applyBorder="1"/>
    <xf numFmtId="0" fontId="6" fillId="0" borderId="1" xfId="5" applyFont="1" applyBorder="1" applyAlignment="1">
      <alignment wrapText="1"/>
    </xf>
    <xf numFmtId="0" fontId="6" fillId="0" borderId="1" xfId="0" applyFont="1" applyBorder="1"/>
    <xf numFmtId="0" fontId="7" fillId="0" borderId="1" xfId="5" applyFont="1" applyBorder="1" applyAlignment="1">
      <alignment horizontal="center" vertical="center" wrapText="1"/>
    </xf>
    <xf numFmtId="0" fontId="6" fillId="0" borderId="0" xfId="5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2" fontId="0" fillId="0" borderId="0" xfId="0" applyNumberFormat="1"/>
    <xf numFmtId="0" fontId="0" fillId="0" borderId="0" xfId="0" applyAlignment="1">
      <alignment horizontal="center" vertical="center"/>
    </xf>
    <xf numFmtId="10" fontId="0" fillId="0" borderId="0" xfId="1" applyNumberFormat="1" applyFont="1"/>
    <xf numFmtId="0" fontId="0" fillId="0" borderId="2" xfId="0" applyBorder="1"/>
    <xf numFmtId="0" fontId="2" fillId="2" borderId="3" xfId="2" applyFont="1" applyBorder="1" applyAlignment="1">
      <alignment horizontal="left" vertical="center"/>
    </xf>
    <xf numFmtId="0" fontId="2" fillId="2" borderId="4" xfId="2" applyFont="1" applyBorder="1" applyAlignment="1">
      <alignment horizontal="center" vertical="center"/>
    </xf>
    <xf numFmtId="0" fontId="2" fillId="2" borderId="5" xfId="2" applyFont="1" applyBorder="1" applyAlignment="1">
      <alignment horizontal="center" vertical="center"/>
    </xf>
    <xf numFmtId="0" fontId="2" fillId="2" borderId="0" xfId="2" applyFont="1" applyBorder="1" applyAlignment="1">
      <alignment horizontal="center" vertical="center"/>
    </xf>
    <xf numFmtId="0" fontId="2" fillId="2" borderId="2" xfId="2" applyFont="1" applyBorder="1" applyAlignment="1">
      <alignment horizontal="center" vertical="center"/>
    </xf>
    <xf numFmtId="0" fontId="2" fillId="2" borderId="6" xfId="2" applyFont="1" applyBorder="1" applyAlignment="1">
      <alignment horizontal="center" vertical="center"/>
    </xf>
    <xf numFmtId="0" fontId="2" fillId="2" borderId="7" xfId="2" applyFont="1" applyBorder="1" applyAlignment="1">
      <alignment horizontal="left" vertical="center"/>
    </xf>
    <xf numFmtId="0" fontId="2" fillId="2" borderId="8" xfId="2" applyFont="1" applyBorder="1"/>
    <xf numFmtId="0" fontId="2" fillId="2" borderId="9" xfId="2" applyFont="1" applyBorder="1"/>
    <xf numFmtId="0" fontId="2" fillId="2" borderId="10" xfId="2" applyFont="1" applyBorder="1"/>
    <xf numFmtId="0" fontId="2" fillId="2" borderId="11" xfId="2" applyFont="1" applyBorder="1" applyAlignment="1">
      <alignment horizontal="center" vertical="center"/>
    </xf>
    <xf numFmtId="0" fontId="1" fillId="3" borderId="12" xfId="4" applyBorder="1"/>
    <xf numFmtId="0" fontId="1" fillId="3" borderId="11" xfId="4" applyBorder="1"/>
    <xf numFmtId="0" fontId="1" fillId="3" borderId="13" xfId="4" applyBorder="1"/>
    <xf numFmtId="0" fontId="1" fillId="4" borderId="10" xfId="3" applyBorder="1"/>
    <xf numFmtId="0" fontId="1" fillId="4" borderId="8" xfId="3" applyBorder="1"/>
    <xf numFmtId="0" fontId="1" fillId="4" borderId="9" xfId="3" applyBorder="1"/>
    <xf numFmtId="0" fontId="1" fillId="3" borderId="8" xfId="4" applyBorder="1"/>
    <xf numFmtId="0" fontId="1" fillId="3" borderId="9" xfId="4" applyBorder="1"/>
    <xf numFmtId="0" fontId="1" fillId="3" borderId="10" xfId="4" applyBorder="1"/>
    <xf numFmtId="0" fontId="1" fillId="3" borderId="0" xfId="4" applyBorder="1"/>
    <xf numFmtId="0" fontId="1" fillId="3" borderId="0" xfId="4"/>
    <xf numFmtId="0" fontId="1" fillId="3" borderId="2" xfId="4" applyBorder="1"/>
    <xf numFmtId="0" fontId="2" fillId="2" borderId="0" xfId="2" applyFont="1"/>
    <xf numFmtId="0" fontId="2" fillId="2" borderId="2" xfId="2" applyFont="1" applyBorder="1"/>
    <xf numFmtId="0" fontId="2" fillId="2" borderId="14" xfId="2" applyFont="1" applyBorder="1"/>
    <xf numFmtId="0" fontId="2" fillId="2" borderId="14" xfId="2" applyFont="1" applyBorder="1" applyAlignment="1">
      <alignment horizontal="center" vertical="center"/>
    </xf>
    <xf numFmtId="0" fontId="2" fillId="2" borderId="2" xfId="2" applyFont="1" applyBorder="1" applyAlignment="1">
      <alignment horizontal="center" vertical="center"/>
    </xf>
    <xf numFmtId="0" fontId="2" fillId="2" borderId="0" xfId="2" applyFont="1" applyAlignment="1">
      <alignment horizontal="center" vertical="center"/>
    </xf>
    <xf numFmtId="0" fontId="1" fillId="4" borderId="2" xfId="3" applyBorder="1" applyAlignment="1">
      <alignment horizontal="left" vertical="center"/>
    </xf>
    <xf numFmtId="0" fontId="1" fillId="3" borderId="14" xfId="4" applyBorder="1"/>
    <xf numFmtId="0" fontId="1" fillId="4" borderId="14" xfId="3" applyBorder="1"/>
    <xf numFmtId="0" fontId="1" fillId="4" borderId="2" xfId="3" applyBorder="1"/>
    <xf numFmtId="0" fontId="1" fillId="4" borderId="0" xfId="3"/>
    <xf numFmtId="0" fontId="1" fillId="3" borderId="5" xfId="4" applyBorder="1" applyAlignment="1">
      <alignment horizontal="left" vertical="center"/>
    </xf>
    <xf numFmtId="0" fontId="1" fillId="3" borderId="3" xfId="4" applyBorder="1"/>
    <xf numFmtId="0" fontId="1" fillId="3" borderId="5" xfId="4" applyBorder="1"/>
    <xf numFmtId="0" fontId="1" fillId="3" borderId="2" xfId="4" applyBorder="1" applyAlignment="1">
      <alignment horizontal="left" vertical="center"/>
    </xf>
    <xf numFmtId="0" fontId="1" fillId="3" borderId="13" xfId="4" applyBorder="1" applyAlignment="1">
      <alignment horizontal="left" vertical="center"/>
    </xf>
    <xf numFmtId="0" fontId="1" fillId="3" borderId="7" xfId="4" applyBorder="1"/>
    <xf numFmtId="0" fontId="1" fillId="4" borderId="13" xfId="3" applyBorder="1"/>
    <xf numFmtId="0" fontId="1" fillId="4" borderId="7" xfId="3" applyBorder="1"/>
    <xf numFmtId="0" fontId="2" fillId="2" borderId="0" xfId="2" applyFont="1" applyAlignment="1">
      <alignment horizontal="left" vertical="center"/>
    </xf>
    <xf numFmtId="0" fontId="2" fillId="2" borderId="0" xfId="2" applyFont="1" applyAlignment="1">
      <alignment horizontal="center" vertical="center"/>
    </xf>
    <xf numFmtId="2" fontId="1" fillId="3" borderId="0" xfId="4" applyNumberFormat="1"/>
    <xf numFmtId="0" fontId="10" fillId="4" borderId="0" xfId="3" applyFont="1"/>
    <xf numFmtId="2" fontId="10" fillId="4" borderId="0" xfId="3" applyNumberFormat="1" applyFont="1"/>
    <xf numFmtId="0" fontId="0" fillId="0" borderId="0" xfId="0" applyAlignment="1">
      <alignment horizontal="left" vertical="center"/>
    </xf>
    <xf numFmtId="0" fontId="11" fillId="2" borderId="0" xfId="2" applyFont="1"/>
    <xf numFmtId="0" fontId="12" fillId="2" borderId="0" xfId="2" applyFont="1"/>
    <xf numFmtId="0" fontId="3" fillId="3" borderId="0" xfId="4" applyFont="1"/>
    <xf numFmtId="0" fontId="2" fillId="2" borderId="2" xfId="2" applyFont="1" applyBorder="1" applyAlignment="1">
      <alignment horizontal="left" vertical="center" wrapText="1"/>
    </xf>
    <xf numFmtId="0" fontId="2" fillId="2" borderId="8" xfId="2" applyFont="1" applyBorder="1" applyAlignment="1">
      <alignment horizontal="center" vertical="center"/>
    </xf>
    <xf numFmtId="0" fontId="2" fillId="2" borderId="10" xfId="2" applyFont="1" applyBorder="1" applyAlignment="1">
      <alignment horizontal="center" vertical="center"/>
    </xf>
    <xf numFmtId="0" fontId="2" fillId="2" borderId="9" xfId="2" applyFont="1" applyBorder="1" applyAlignment="1">
      <alignment horizontal="center" vertical="center"/>
    </xf>
    <xf numFmtId="0" fontId="2" fillId="2" borderId="12" xfId="2" applyFont="1" applyBorder="1" applyAlignment="1">
      <alignment horizontal="center" vertical="center"/>
    </xf>
    <xf numFmtId="0" fontId="2" fillId="2" borderId="13" xfId="2" applyFont="1" applyBorder="1" applyAlignment="1">
      <alignment horizontal="center" vertical="center"/>
    </xf>
    <xf numFmtId="0" fontId="2" fillId="2" borderId="12" xfId="2" applyFont="1" applyBorder="1"/>
    <xf numFmtId="0" fontId="2" fillId="2" borderId="2" xfId="2" applyFont="1" applyBorder="1" applyAlignment="1">
      <alignment horizontal="left" vertical="center"/>
    </xf>
    <xf numFmtId="0" fontId="2" fillId="2" borderId="6" xfId="2" applyFont="1" applyBorder="1" applyAlignment="1">
      <alignment horizontal="center" vertical="center"/>
    </xf>
    <xf numFmtId="0" fontId="2" fillId="2" borderId="0" xfId="2" applyFont="1" applyBorder="1" applyAlignment="1">
      <alignment horizontal="center" vertical="center"/>
    </xf>
    <xf numFmtId="0" fontId="2" fillId="2" borderId="3" xfId="2" applyFont="1" applyBorder="1" applyAlignment="1">
      <alignment horizontal="center" vertical="center"/>
    </xf>
    <xf numFmtId="0" fontId="1" fillId="3" borderId="16" xfId="4" applyBorder="1"/>
    <xf numFmtId="10" fontId="1" fillId="3" borderId="9" xfId="4" applyNumberFormat="1" applyBorder="1"/>
    <xf numFmtId="10" fontId="1" fillId="3" borderId="10" xfId="4" applyNumberFormat="1" applyBorder="1"/>
    <xf numFmtId="0" fontId="1" fillId="4" borderId="16" xfId="3" applyBorder="1"/>
    <xf numFmtId="10" fontId="1" fillId="4" borderId="9" xfId="3" applyNumberFormat="1" applyBorder="1"/>
    <xf numFmtId="10" fontId="1" fillId="4" borderId="10" xfId="3" applyNumberFormat="1" applyBorder="1"/>
    <xf numFmtId="0" fontId="1" fillId="4" borderId="3" xfId="3" applyBorder="1"/>
    <xf numFmtId="0" fontId="1" fillId="4" borderId="0" xfId="3" applyBorder="1"/>
    <xf numFmtId="10" fontId="1" fillId="4" borderId="0" xfId="3" applyNumberFormat="1" applyBorder="1"/>
    <xf numFmtId="0" fontId="1" fillId="0" borderId="0" xfId="4" applyFill="1" applyBorder="1"/>
    <xf numFmtId="0" fontId="1" fillId="0" borderId="6" xfId="4" applyFill="1" applyBorder="1"/>
    <xf numFmtId="0" fontId="1" fillId="0" borderId="10" xfId="4" applyFill="1" applyBorder="1"/>
    <xf numFmtId="10" fontId="1" fillId="0" borderId="10" xfId="4" applyNumberFormat="1" applyFill="1" applyBorder="1"/>
    <xf numFmtId="10" fontId="1" fillId="0" borderId="0" xfId="4" applyNumberFormat="1" applyFill="1" applyBorder="1"/>
    <xf numFmtId="0" fontId="1" fillId="0" borderId="0" xfId="4" applyFill="1"/>
    <xf numFmtId="0" fontId="2" fillId="2" borderId="13" xfId="2" applyFont="1" applyBorder="1" applyAlignment="1">
      <alignment horizontal="left" vertical="center"/>
    </xf>
    <xf numFmtId="0" fontId="2" fillId="2" borderId="6" xfId="2" applyFont="1" applyBorder="1"/>
    <xf numFmtId="0" fontId="2" fillId="2" borderId="3" xfId="2" applyFont="1" applyBorder="1"/>
    <xf numFmtId="0" fontId="2" fillId="2" borderId="15" xfId="2" applyFont="1" applyBorder="1" applyAlignment="1">
      <alignment horizontal="center" vertical="center"/>
    </xf>
    <xf numFmtId="0" fontId="2" fillId="2" borderId="15" xfId="2" applyFont="1" applyBorder="1" applyAlignment="1">
      <alignment horizontal="center" vertical="center"/>
    </xf>
    <xf numFmtId="0" fontId="2" fillId="2" borderId="5" xfId="2" applyFont="1" applyBorder="1" applyAlignment="1">
      <alignment horizontal="center" vertical="center"/>
    </xf>
    <xf numFmtId="0" fontId="2" fillId="2" borderId="4" xfId="2" applyFont="1" applyBorder="1" applyAlignment="1">
      <alignment horizontal="center" vertical="center"/>
    </xf>
    <xf numFmtId="2" fontId="1" fillId="3" borderId="15" xfId="4" applyNumberFormat="1" applyBorder="1"/>
    <xf numFmtId="2" fontId="1" fillId="3" borderId="5" xfId="4" applyNumberFormat="1" applyBorder="1"/>
    <xf numFmtId="2" fontId="1" fillId="3" borderId="8" xfId="4" applyNumberFormat="1" applyBorder="1"/>
    <xf numFmtId="2" fontId="1" fillId="3" borderId="9" xfId="4" applyNumberFormat="1" applyBorder="1"/>
    <xf numFmtId="2" fontId="1" fillId="3" borderId="10" xfId="4" applyNumberFormat="1" applyBorder="1"/>
    <xf numFmtId="2" fontId="1" fillId="4" borderId="11" xfId="3" applyNumberFormat="1" applyBorder="1"/>
    <xf numFmtId="2" fontId="1" fillId="4" borderId="9" xfId="3" applyNumberFormat="1" applyBorder="1"/>
    <xf numFmtId="2" fontId="1" fillId="4" borderId="12" xfId="3" applyNumberFormat="1" applyBorder="1"/>
    <xf numFmtId="2" fontId="1" fillId="4" borderId="13" xfId="3" applyNumberFormat="1" applyBorder="1"/>
    <xf numFmtId="2" fontId="1" fillId="4" borderId="16" xfId="3" applyNumberFormat="1" applyBorder="1"/>
    <xf numFmtId="2" fontId="1" fillId="4" borderId="0" xfId="3" applyNumberFormat="1"/>
    <xf numFmtId="2" fontId="1" fillId="4" borderId="10" xfId="3" applyNumberFormat="1" applyBorder="1"/>
    <xf numFmtId="2" fontId="1" fillId="4" borderId="8" xfId="3" applyNumberFormat="1" applyBorder="1"/>
    <xf numFmtId="2" fontId="1" fillId="4" borderId="15" xfId="3" applyNumberFormat="1" applyBorder="1"/>
    <xf numFmtId="2" fontId="1" fillId="3" borderId="11" xfId="4" applyNumberFormat="1" applyBorder="1"/>
    <xf numFmtId="2" fontId="1" fillId="3" borderId="13" xfId="4" applyNumberFormat="1" applyBorder="1"/>
    <xf numFmtId="2" fontId="1" fillId="3" borderId="12" xfId="4" applyNumberFormat="1" applyBorder="1"/>
    <xf numFmtId="0" fontId="1" fillId="4" borderId="5" xfId="3" applyBorder="1"/>
    <xf numFmtId="2" fontId="1" fillId="4" borderId="0" xfId="3" applyNumberFormat="1" applyBorder="1"/>
    <xf numFmtId="2" fontId="1" fillId="4" borderId="5" xfId="3" applyNumberFormat="1" applyBorder="1"/>
    <xf numFmtId="2" fontId="1" fillId="4" borderId="4" xfId="3" applyNumberFormat="1" applyBorder="1"/>
    <xf numFmtId="0" fontId="2" fillId="2" borderId="0" xfId="2" applyFont="1" applyBorder="1" applyAlignment="1">
      <alignment horizontal="center" vertical="center" wrapText="1"/>
    </xf>
    <xf numFmtId="0" fontId="2" fillId="2" borderId="12" xfId="2" applyFont="1" applyBorder="1" applyAlignment="1">
      <alignment horizontal="center" vertical="center" wrapText="1"/>
    </xf>
  </cellXfs>
  <cellStyles count="6">
    <cellStyle name="20% - Énfasis1" xfId="3" builtinId="30"/>
    <cellStyle name="40% - Énfasis1" xfId="4" builtinId="31"/>
    <cellStyle name="Énfasis1" xfId="2" builtinId="29"/>
    <cellStyle name="Normal" xfId="0" builtinId="0"/>
    <cellStyle name="Normal 2 3" xfId="5" xr:uid="{BD1772C6-C724-47EA-943E-E65D67437C48}"/>
    <cellStyle name="Porcentaje" xfId="1" builtinId="5"/>
  </cellStyles>
  <dxfs count="13">
    <dxf>
      <numFmt numFmtId="2" formatCode="0.00"/>
    </dxf>
    <dxf>
      <numFmt numFmtId="2" formatCode="0.00"/>
    </dxf>
    <dxf>
      <numFmt numFmtId="2" formatCode="0.00"/>
    </dxf>
    <dxf>
      <numFmt numFmtId="14" formatCode="0.00%"/>
    </dxf>
    <dxf>
      <numFmt numFmtId="0" formatCode="General"/>
    </dxf>
    <dxf>
      <numFmt numFmtId="2" formatCode="0.00"/>
    </dxf>
    <dxf>
      <numFmt numFmtId="2" formatCode="0.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alignment horizontal="center" vertical="center" textRotation="0" wrapText="0" indent="0" justifyLastLine="0" shrinkToFit="0" readingOrder="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PDI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9D1-4746-BB35-0A5411C7869B}"/>
              </c:ext>
            </c:extLst>
          </c:dPt>
          <c:dLbls>
            <c:dLbl>
              <c:idx val="0"/>
              <c:layout>
                <c:manualLayout>
                  <c:x val="1.9444444444444445E-2"/>
                  <c:y val="-6.0185185185185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D1-4746-BB35-0A5411C7869B}"/>
                </c:ext>
              </c:extLst>
            </c:dLbl>
            <c:dLbl>
              <c:idx val="1"/>
              <c:layout>
                <c:manualLayout>
                  <c:x val="4.4444444444444342E-2"/>
                  <c:y val="-8.333333333333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D1-4746-BB35-0A5411C786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'2022_Datos xerais'!$B$16:$C$16</c:f>
              <c:strCache>
                <c:ptCount val="2"/>
                <c:pt idx="0">
                  <c:v>Homes</c:v>
                </c:pt>
                <c:pt idx="1">
                  <c:v>Mulleres</c:v>
                </c:pt>
              </c:strCache>
            </c:strRef>
          </c:cat>
          <c:val>
            <c:numRef>
              <c:f>'2022_Datos xerais'!$B$19:$C$19</c:f>
              <c:numCache>
                <c:formatCode>General</c:formatCode>
                <c:ptCount val="2"/>
                <c:pt idx="0">
                  <c:v>856</c:v>
                </c:pt>
                <c:pt idx="1">
                  <c:v>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D1-4746-BB35-0A5411C78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90748144"/>
        <c:axId val="1790767344"/>
        <c:axId val="0"/>
      </c:bar3DChart>
      <c:catAx>
        <c:axId val="179074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67344"/>
        <c:crosses val="autoZero"/>
        <c:auto val="1"/>
        <c:lblAlgn val="ctr"/>
        <c:lblOffset val="100"/>
        <c:noMultiLvlLbl val="0"/>
      </c:catAx>
      <c:valAx>
        <c:axId val="179076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79074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% Mulleres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'2022_Datos xerais'!$A$25:$A$34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f>'2022_Datos xerais'!$D$25:$D$34</c:f>
              <c:numCache>
                <c:formatCode>0.00%</c:formatCode>
                <c:ptCount val="10"/>
                <c:pt idx="0">
                  <c:v>0.45454545454545453</c:v>
                </c:pt>
                <c:pt idx="1">
                  <c:v>0.2927927927927928</c:v>
                </c:pt>
                <c:pt idx="2">
                  <c:v>0.25</c:v>
                </c:pt>
                <c:pt idx="3">
                  <c:v>0.38538205980066448</c:v>
                </c:pt>
                <c:pt idx="4">
                  <c:v>0.5</c:v>
                </c:pt>
                <c:pt idx="5">
                  <c:v>0.52601156069364163</c:v>
                </c:pt>
                <c:pt idx="6">
                  <c:v>0</c:v>
                </c:pt>
                <c:pt idx="7">
                  <c:v>0.61061946902654862</c:v>
                </c:pt>
                <c:pt idx="8">
                  <c:v>0.38709677419354838</c:v>
                </c:pt>
                <c:pt idx="9">
                  <c:v>0.43783783783783786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1A-4ECF-B938-724EA66B305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87839760"/>
        <c:axId val="487837360"/>
      </c:lineChart>
      <c:catAx>
        <c:axId val="48783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487837360"/>
        <c:crosses val="autoZero"/>
        <c:auto val="1"/>
        <c:lblAlgn val="ctr"/>
        <c:lblOffset val="100"/>
        <c:noMultiLvlLbl val="0"/>
      </c:catAx>
      <c:valAx>
        <c:axId val="48783736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crossAx val="487839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600"/>
              <a:t>PDI con vinculación permanente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'2022_Datos xerais'!$B$52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'2022_Datos xerais'!$A$53:$A$58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Emérito/a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'2022_Datos xerais'!$B$53:$B$58</c:f>
              <c:numCache>
                <c:formatCode>General</c:formatCode>
                <c:ptCount val="6"/>
                <c:pt idx="0">
                  <c:v>6</c:v>
                </c:pt>
                <c:pt idx="1">
                  <c:v>157</c:v>
                </c:pt>
                <c:pt idx="2">
                  <c:v>82</c:v>
                </c:pt>
                <c:pt idx="3">
                  <c:v>5</c:v>
                </c:pt>
                <c:pt idx="4">
                  <c:v>19</c:v>
                </c:pt>
                <c:pt idx="5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FB-403B-87EB-32999BEBBDF3}"/>
            </c:ext>
          </c:extLst>
        </c:ser>
        <c:ser>
          <c:idx val="1"/>
          <c:order val="1"/>
          <c:tx>
            <c:strRef>
              <c:f>'2022_Datos xerais'!$C$52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'2022_Datos xerais'!$A$53:$A$58</c:f>
              <c:strCache>
                <c:ptCount val="6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Contratado/a Doutor/a</c:v>
                </c:pt>
                <c:pt idx="3">
                  <c:v>Profesor/a Emérito/a</c:v>
                </c:pt>
                <c:pt idx="4">
                  <c:v>Profesor/a Titular de Escola Universitaria</c:v>
                </c:pt>
                <c:pt idx="5">
                  <c:v>Profesor/a Titular de Universidade</c:v>
                </c:pt>
              </c:strCache>
            </c:strRef>
          </c:cat>
          <c:val>
            <c:numRef>
              <c:f>'2022_Datos xerais'!$C$53:$C$58</c:f>
              <c:numCache>
                <c:formatCode>General</c:formatCode>
                <c:ptCount val="6"/>
                <c:pt idx="0">
                  <c:v>5</c:v>
                </c:pt>
                <c:pt idx="1">
                  <c:v>65</c:v>
                </c:pt>
                <c:pt idx="2">
                  <c:v>91</c:v>
                </c:pt>
                <c:pt idx="4">
                  <c:v>12</c:v>
                </c:pt>
                <c:pt idx="5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FB-403B-87EB-32999BEBBD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69782896"/>
        <c:axId val="569806416"/>
      </c:barChart>
      <c:catAx>
        <c:axId val="5697828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806416"/>
        <c:crosses val="autoZero"/>
        <c:auto val="1"/>
        <c:lblAlgn val="ctr"/>
        <c:lblOffset val="100"/>
        <c:noMultiLvlLbl val="0"/>
      </c:catAx>
      <c:valAx>
        <c:axId val="56980641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56978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doutor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'2022_PDI_Doutor'!$E$11</c:f>
              <c:strCache>
                <c:ptCount val="1"/>
                <c:pt idx="0">
                  <c:v>Homes doutores</c:v>
                </c:pt>
              </c:strCache>
            </c:strRef>
          </c:tx>
          <c:spPr>
            <a:solidFill>
              <a:srgbClr val="C00000"/>
            </a:solidFill>
            <a:ln w="9525" cap="flat" cmpd="sng" algn="ctr">
              <a:solidFill>
                <a:srgbClr val="C0000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'2022_PDI_Doutor'!$E$22</c:f>
              <c:numCache>
                <c:formatCode>General</c:formatCode>
                <c:ptCount val="1"/>
                <c:pt idx="0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6-4849-8D6B-B8CD72013108}"/>
            </c:ext>
          </c:extLst>
        </c:ser>
        <c:ser>
          <c:idx val="1"/>
          <c:order val="1"/>
          <c:tx>
            <c:strRef>
              <c:f>'2022_PDI_Doutor'!$F$11</c:f>
              <c:strCache>
                <c:ptCount val="1"/>
                <c:pt idx="0">
                  <c:v>Mulleres doutoras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'2022_PDI_Doutor'!$F$22</c:f>
              <c:numCache>
                <c:formatCode>General</c:formatCode>
                <c:ptCount val="1"/>
                <c:pt idx="0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A6-4849-8D6B-B8CD7201310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034429280"/>
        <c:axId val="1034447520"/>
      </c:barChart>
      <c:catAx>
        <c:axId val="1034429280"/>
        <c:scaling>
          <c:orientation val="minMax"/>
        </c:scaling>
        <c:delete val="1"/>
        <c:axPos val="b"/>
        <c:majorTickMark val="none"/>
        <c:minorTickMark val="none"/>
        <c:tickLblPos val="nextTo"/>
        <c:crossAx val="1034447520"/>
        <c:crosses val="autoZero"/>
        <c:auto val="1"/>
        <c:lblAlgn val="ctr"/>
        <c:lblOffset val="100"/>
        <c:noMultiLvlLbl val="0"/>
      </c:catAx>
      <c:valAx>
        <c:axId val="1034447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4429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1502624671916"/>
          <c:y val="0.89409667541557303"/>
          <c:w val="0.72858836395450555"/>
          <c:h val="7.812554680664916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Nº quinquenios por categoría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'2022_PDI_Doutor'!$B$83</c:f>
              <c:strCache>
                <c:ptCount val="1"/>
                <c:pt idx="0">
                  <c:v>Homes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'2022_PDI_Doutor'!$A$84:$A$90</c:f>
              <c:strCache>
                <c:ptCount val="7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Emérito/a</c:v>
                </c:pt>
                <c:pt idx="5">
                  <c:v>Profesor/a Titular de Escola Universitaria</c:v>
                </c:pt>
                <c:pt idx="6">
                  <c:v>Profesor/a Titular de Universidade</c:v>
                </c:pt>
              </c:strCache>
            </c:strRef>
          </c:cat>
          <c:val>
            <c:numRef>
              <c:f>'2022_PDI_Doutor'!$B$84:$B$90</c:f>
              <c:numCache>
                <c:formatCode>General</c:formatCode>
                <c:ptCount val="7"/>
                <c:pt idx="0">
                  <c:v>29</c:v>
                </c:pt>
                <c:pt idx="1">
                  <c:v>816</c:v>
                </c:pt>
                <c:pt idx="2">
                  <c:v>17</c:v>
                </c:pt>
                <c:pt idx="3">
                  <c:v>251</c:v>
                </c:pt>
                <c:pt idx="4">
                  <c:v>6</c:v>
                </c:pt>
                <c:pt idx="5">
                  <c:v>106</c:v>
                </c:pt>
                <c:pt idx="6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B-4552-BEBC-0211A3BB50C4}"/>
            </c:ext>
          </c:extLst>
        </c:ser>
        <c:ser>
          <c:idx val="1"/>
          <c:order val="1"/>
          <c:tx>
            <c:strRef>
              <c:f>'2022_PDI_Doutor'!$C$83</c:f>
              <c:strCache>
                <c:ptCount val="1"/>
                <c:pt idx="0">
                  <c:v>Mulleres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'2022_PDI_Doutor'!$A$84:$A$90</c:f>
              <c:strCache>
                <c:ptCount val="7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Emérito/a</c:v>
                </c:pt>
                <c:pt idx="5">
                  <c:v>Profesor/a Titular de Escola Universitaria</c:v>
                </c:pt>
                <c:pt idx="6">
                  <c:v>Profesor/a Titular de Universidade</c:v>
                </c:pt>
              </c:strCache>
            </c:strRef>
          </c:cat>
          <c:val>
            <c:numRef>
              <c:f>'2022_PDI_Doutor'!$C$84:$C$90</c:f>
              <c:numCache>
                <c:formatCode>General</c:formatCode>
                <c:ptCount val="7"/>
                <c:pt idx="0">
                  <c:v>27</c:v>
                </c:pt>
                <c:pt idx="1">
                  <c:v>348</c:v>
                </c:pt>
                <c:pt idx="2">
                  <c:v>14</c:v>
                </c:pt>
                <c:pt idx="3">
                  <c:v>283</c:v>
                </c:pt>
                <c:pt idx="5">
                  <c:v>60</c:v>
                </c:pt>
                <c:pt idx="6">
                  <c:v>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CB-4552-BEBC-0211A3BB50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439360"/>
        <c:axId val="1034427840"/>
        <c:axId val="0"/>
      </c:bar3DChart>
      <c:catAx>
        <c:axId val="1034439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7840"/>
        <c:crosses val="autoZero"/>
        <c:auto val="1"/>
        <c:lblAlgn val="ctr"/>
        <c:lblOffset val="100"/>
        <c:noMultiLvlLbl val="0"/>
      </c:catAx>
      <c:valAx>
        <c:axId val="103442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9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PDI con sexenios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'2022_PDI_Doutor'!$B$57</c:f>
              <c:strCache>
                <c:ptCount val="1"/>
                <c:pt idx="0">
                  <c:v>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'2022_PDI_Doutor'!$A$58:$A$63</c15:sqref>
                  </c15:fullRef>
                </c:ext>
              </c:extLst>
              <c:f>'2022_PDI_Doutor'!$A$59:$A$63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'2022_PDI_Doutor'!$B$58:$B$63</c15:sqref>
                  </c15:fullRef>
                </c:ext>
              </c:extLst>
              <c:f>'2022_PDI_Doutor'!$B$59:$B$63</c:f>
              <c:numCache>
                <c:formatCode>General</c:formatCode>
                <c:ptCount val="5"/>
                <c:pt idx="0">
                  <c:v>10</c:v>
                </c:pt>
                <c:pt idx="1">
                  <c:v>640</c:v>
                </c:pt>
                <c:pt idx="2">
                  <c:v>13</c:v>
                </c:pt>
                <c:pt idx="3">
                  <c:v>85</c:v>
                </c:pt>
                <c:pt idx="4">
                  <c:v>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FC-448A-A811-F777CBAC6D7B}"/>
            </c:ext>
          </c:extLst>
        </c:ser>
        <c:ser>
          <c:idx val="2"/>
          <c:order val="2"/>
          <c:tx>
            <c:strRef>
              <c:f>'2022_PDI_Doutor'!$D$57</c:f>
              <c:strCache>
                <c:ptCount val="1"/>
                <c:pt idx="0">
                  <c:v>Mulleres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'2022_PDI_Doutor'!$A$58:$A$63</c15:sqref>
                  </c15:fullRef>
                </c:ext>
              </c:extLst>
              <c:f>'2022_PDI_Doutor'!$A$59:$A$63</c:f>
              <c:strCache>
                <c:ptCount val="5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Profesor/a Axudante Doutor/a</c:v>
                </c:pt>
                <c:pt idx="3">
                  <c:v>Profesor/a Contratado/a Doutor/a</c:v>
                </c:pt>
                <c:pt idx="4">
                  <c:v>Profesor/a Titular de Universidade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'2022_PDI_Doutor'!$D$58:$D$63</c15:sqref>
                  </c15:fullRef>
                </c:ext>
              </c:extLst>
              <c:f>'2022_PDI_Doutor'!$D$59:$D$63</c:f>
              <c:numCache>
                <c:formatCode>General</c:formatCode>
                <c:ptCount val="5"/>
                <c:pt idx="0">
                  <c:v>8</c:v>
                </c:pt>
                <c:pt idx="1">
                  <c:v>267</c:v>
                </c:pt>
                <c:pt idx="2">
                  <c:v>19</c:v>
                </c:pt>
                <c:pt idx="3">
                  <c:v>100</c:v>
                </c:pt>
                <c:pt idx="4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FC-448A-A811-F777CBAC6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4424960"/>
        <c:axId val="103443120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'2022_PDI_Doutor'!$C$57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'2022_PDI_Doutor'!$A$58:$A$63</c15:sqref>
                        </c15:fullRef>
                        <c15:formulaRef>
                          <c15:sqref>'2022_PDI_Doutor'!$A$59:$A$63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'2022_PDI_Doutor'!$C$58:$C$63</c15:sqref>
                        </c15:fullRef>
                        <c15:formulaRef>
                          <c15:sqref>'2022_PDI_Doutor'!$C$59:$C$63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27</c:v>
                      </c:pt>
                      <c:pt idx="1">
                        <c:v>649</c:v>
                      </c:pt>
                      <c:pt idx="2">
                        <c:v>30</c:v>
                      </c:pt>
                      <c:pt idx="3">
                        <c:v>191</c:v>
                      </c:pt>
                      <c:pt idx="4">
                        <c:v>963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FFC-448A-A811-F777CBAC6D7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'2022_PDI_Doutor'!$E$57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'2022_PDI_Doutor'!$A$58:$A$63</c15:sqref>
                        </c15:fullRef>
                        <c15:formulaRef>
                          <c15:sqref>'2022_PDI_Doutor'!$A$59:$A$63</c15:sqref>
                        </c15:formulaRef>
                      </c:ext>
                    </c:extLst>
                    <c:strCache>
                      <c:ptCount val="5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Profesor/a Axudante Doutor/a</c:v>
                      </c:pt>
                      <c:pt idx="3">
                        <c:v>Profesor/a Contratado/a Doutor/a</c:v>
                      </c:pt>
                      <c:pt idx="4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'2022_PDI_Doutor'!$E$58:$E$63</c15:sqref>
                        </c15:fullRef>
                        <c15:formulaRef>
                          <c15:sqref>'2022_PDI_Doutor'!$E$59:$E$63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21</c:v>
                      </c:pt>
                      <c:pt idx="1">
                        <c:v>284</c:v>
                      </c:pt>
                      <c:pt idx="2">
                        <c:v>25</c:v>
                      </c:pt>
                      <c:pt idx="3">
                        <c:v>212</c:v>
                      </c:pt>
                      <c:pt idx="4">
                        <c:v>796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FFC-448A-A811-F777CBAC6D7B}"/>
                  </c:ext>
                </c:extLst>
              </c15:ser>
            </c15:filteredLineSeries>
          </c:ext>
        </c:extLst>
      </c:lineChart>
      <c:catAx>
        <c:axId val="103442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1200"/>
        <c:crosses val="autoZero"/>
        <c:auto val="1"/>
        <c:lblAlgn val="ctr"/>
        <c:lblOffset val="100"/>
        <c:noMultiLvlLbl val="0"/>
      </c:catAx>
      <c:valAx>
        <c:axId val="1034431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2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Sexenios e sexenios posibles por rama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4"/>
          <c:order val="4"/>
          <c:tx>
            <c:strRef>
              <c:f>'2022_PDI_Doutor'!$F$71</c:f>
              <c:strCache>
                <c:ptCount val="1"/>
                <c:pt idx="0">
                  <c:v>Total sexenios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'2022_PDI_Doutor'!$A$72:$A$77</c15:sqref>
                  </c15:fullRef>
                </c:ext>
              </c:extLst>
              <c:f>'2022_PDI_Doutor'!$A$73:$A$77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'2022_PDI_Doutor'!$F$72:$F$77</c15:sqref>
                  </c15:fullRef>
                </c:ext>
              </c:extLst>
              <c:f>'2022_PDI_Doutor'!$F$73:$F$77</c:f>
              <c:numCache>
                <c:formatCode>General</c:formatCode>
                <c:ptCount val="5"/>
                <c:pt idx="0">
                  <c:v>301</c:v>
                </c:pt>
                <c:pt idx="1">
                  <c:v>792</c:v>
                </c:pt>
                <c:pt idx="2">
                  <c:v>106</c:v>
                </c:pt>
                <c:pt idx="3">
                  <c:v>408</c:v>
                </c:pt>
                <c:pt idx="4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1-4285-A056-3369D17DE035}"/>
            </c:ext>
          </c:extLst>
        </c:ser>
        <c:ser>
          <c:idx val="5"/>
          <c:order val="5"/>
          <c:tx>
            <c:strRef>
              <c:f>'2022_PDI_Doutor'!$G$71</c:f>
              <c:strCache>
                <c:ptCount val="1"/>
                <c:pt idx="0">
                  <c:v>Total sexenios posibles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'2022_PDI_Doutor'!$A$72:$A$77</c15:sqref>
                  </c15:fullRef>
                </c:ext>
              </c:extLst>
              <c:f>'2022_PDI_Doutor'!$A$73:$A$77</c:f>
              <c:strCache>
                <c:ptCount val="5"/>
                <c:pt idx="0">
                  <c:v>Artes e Humanidades</c:v>
                </c:pt>
                <c:pt idx="1">
                  <c:v>Ciencias</c:v>
                </c:pt>
                <c:pt idx="2">
                  <c:v>Ciencias da Saúde</c:v>
                </c:pt>
                <c:pt idx="3">
                  <c:v>Ciencias Sociais e Xurídicas</c:v>
                </c:pt>
                <c:pt idx="4">
                  <c:v>Enxeñaría e Arquitectura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'2022_PDI_Doutor'!$G$72:$G$77</c15:sqref>
                  </c15:fullRef>
                </c:ext>
              </c:extLst>
              <c:f>'2022_PDI_Doutor'!$G$73:$G$77</c:f>
              <c:numCache>
                <c:formatCode>General</c:formatCode>
                <c:ptCount val="5"/>
                <c:pt idx="0">
                  <c:v>468</c:v>
                </c:pt>
                <c:pt idx="1">
                  <c:v>926</c:v>
                </c:pt>
                <c:pt idx="2">
                  <c:v>141</c:v>
                </c:pt>
                <c:pt idx="3">
                  <c:v>871</c:v>
                </c:pt>
                <c:pt idx="4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41-4285-A056-3369D17DE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450880"/>
        <c:axId val="1034432640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'2022_PDI_Doutor'!$B$71</c15:sqref>
                        </c15:formulaRef>
                      </c:ext>
                    </c:extLst>
                    <c:strCache>
                      <c:ptCount val="1"/>
                      <c:pt idx="0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'2022_PDI_Doutor'!$A$72:$A$77</c15:sqref>
                        </c15:fullRef>
                        <c15:formulaRef>
                          <c15:sqref>'2022_PDI_Doutor'!$A$73:$A$77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'2022_PDI_Doutor'!$B$72:$B$77</c15:sqref>
                        </c15:fullRef>
                        <c15:formulaRef>
                          <c15:sqref>'2022_PDI_Doutor'!$B$73:$B$77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161</c:v>
                      </c:pt>
                      <c:pt idx="1">
                        <c:v>493</c:v>
                      </c:pt>
                      <c:pt idx="2">
                        <c:v>55</c:v>
                      </c:pt>
                      <c:pt idx="3">
                        <c:v>193</c:v>
                      </c:pt>
                      <c:pt idx="4">
                        <c:v>458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441-4285-A056-3369D17DE035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'2022_PDI_Doutor'!$C$71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'2022_PDI_Doutor'!$A$72:$A$77</c15:sqref>
                        </c15:fullRef>
                        <c15:formulaRef>
                          <c15:sqref>'2022_PDI_Doutor'!$A$73:$A$77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'2022_PDI_Doutor'!$C$72:$C$77</c15:sqref>
                        </c15:fullRef>
                        <c15:formulaRef>
                          <c15:sqref>'2022_PDI_Doutor'!$C$73:$C$77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227</c:v>
                      </c:pt>
                      <c:pt idx="1">
                        <c:v>548</c:v>
                      </c:pt>
                      <c:pt idx="2">
                        <c:v>65</c:v>
                      </c:pt>
                      <c:pt idx="3">
                        <c:v>431</c:v>
                      </c:pt>
                      <c:pt idx="4">
                        <c:v>589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441-4285-A056-3369D17DE03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'2022_PDI_Doutor'!$D$71</c15:sqref>
                        </c15:formulaRef>
                      </c:ext>
                    </c:extLst>
                    <c:strCache>
                      <c:ptCount val="1"/>
                      <c:pt idx="0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3">
                          <a:shade val="51000"/>
                          <a:satMod val="130000"/>
                        </a:schemeClr>
                      </a:gs>
                      <a:gs pos="80000">
                        <a:schemeClr val="accent3">
                          <a:shade val="93000"/>
                          <a:satMod val="130000"/>
                        </a:schemeClr>
                      </a:gs>
                      <a:gs pos="100000">
                        <a:schemeClr val="accent3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'2022_PDI_Doutor'!$A$72:$A$77</c15:sqref>
                        </c15:fullRef>
                        <c15:formulaRef>
                          <c15:sqref>'2022_PDI_Doutor'!$A$73:$A$77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'2022_PDI_Doutor'!$D$72:$D$77</c15:sqref>
                        </c15:fullRef>
                        <c15:formulaRef>
                          <c15:sqref>'2022_PDI_Doutor'!$D$73:$D$77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140</c:v>
                      </c:pt>
                      <c:pt idx="1">
                        <c:v>299</c:v>
                      </c:pt>
                      <c:pt idx="2">
                        <c:v>51</c:v>
                      </c:pt>
                      <c:pt idx="3">
                        <c:v>215</c:v>
                      </c:pt>
                      <c:pt idx="4">
                        <c:v>181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441-4285-A056-3369D17DE03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'2022_PDI_Doutor'!$E$71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'2022_PDI_Doutor'!$A$72:$A$77</c15:sqref>
                        </c15:fullRef>
                        <c15:formulaRef>
                          <c15:sqref>'2022_PDI_Doutor'!$A$73:$A$77</c15:sqref>
                        </c15:formulaRef>
                      </c:ext>
                    </c:extLst>
                    <c:strCache>
                      <c:ptCount val="5"/>
                      <c:pt idx="0">
                        <c:v>Artes e Humanidades</c:v>
                      </c:pt>
                      <c:pt idx="1">
                        <c:v>Ciencias</c:v>
                      </c:pt>
                      <c:pt idx="2">
                        <c:v>Ciencias da Saúde</c:v>
                      </c:pt>
                      <c:pt idx="3">
                        <c:v>Ciencias Sociais e Xurídicas</c:v>
                      </c:pt>
                      <c:pt idx="4">
                        <c:v>Enxeñaría e Arquitectura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'2022_PDI_Doutor'!$E$72:$E$77</c15:sqref>
                        </c15:fullRef>
                        <c15:formulaRef>
                          <c15:sqref>'2022_PDI_Doutor'!$E$73:$E$77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241</c:v>
                      </c:pt>
                      <c:pt idx="1">
                        <c:v>378</c:v>
                      </c:pt>
                      <c:pt idx="2">
                        <c:v>76</c:v>
                      </c:pt>
                      <c:pt idx="3">
                        <c:v>440</c:v>
                      </c:pt>
                      <c:pt idx="4">
                        <c:v>203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441-4285-A056-3369D17DE035}"/>
                  </c:ext>
                </c:extLst>
              </c15:ser>
            </c15:filteredBarSeries>
          </c:ext>
        </c:extLst>
      </c:bar3DChart>
      <c:catAx>
        <c:axId val="103445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32640"/>
        <c:crosses val="autoZero"/>
        <c:auto val="1"/>
        <c:lblAlgn val="ctr"/>
        <c:lblOffset val="100"/>
        <c:noMultiLvlLbl val="0"/>
      </c:catAx>
      <c:valAx>
        <c:axId val="103443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103445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ES"/>
              <a:t>Doutores/as</a:t>
            </a:r>
            <a:r>
              <a:rPr lang="es-ES" baseline="0"/>
              <a:t> pola UVigo e fóra da UVigo</a:t>
            </a:r>
            <a:endParaRPr lang="es-E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'2022_PDI_Doutor'!$D$27:$D$28</c:f>
              <c:strCache>
                <c:ptCount val="2"/>
                <c:pt idx="0">
                  <c:v>Doutores/as pola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'2022_PDI_Doutor'!$A$29:$A$39</c15:sqref>
                  </c15:fullRef>
                </c:ext>
              </c:extLst>
              <c:f>'2022_PDI_Doutor'!$A$29:$A$38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'2022_PDI_Doutor'!$D$29:$D$39</c15:sqref>
                  </c15:fullRef>
                </c:ext>
              </c:extLst>
              <c:f>'2022_PDI_Doutor'!$D$29:$D$38</c:f>
              <c:numCache>
                <c:formatCode>General</c:formatCode>
                <c:ptCount val="10"/>
                <c:pt idx="0">
                  <c:v>2</c:v>
                </c:pt>
                <c:pt idx="1">
                  <c:v>55</c:v>
                </c:pt>
                <c:pt idx="2">
                  <c:v>1</c:v>
                </c:pt>
                <c:pt idx="3">
                  <c:v>47</c:v>
                </c:pt>
                <c:pt idx="4">
                  <c:v>58</c:v>
                </c:pt>
                <c:pt idx="5">
                  <c:v>116</c:v>
                </c:pt>
                <c:pt idx="6">
                  <c:v>0</c:v>
                </c:pt>
                <c:pt idx="7">
                  <c:v>15</c:v>
                </c:pt>
                <c:pt idx="8">
                  <c:v>5</c:v>
                </c:pt>
                <c:pt idx="9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B5-4B37-A97D-38C5F2CDE71A}"/>
            </c:ext>
          </c:extLst>
        </c:ser>
        <c:ser>
          <c:idx val="6"/>
          <c:order val="6"/>
          <c:tx>
            <c:strRef>
              <c:f>'2022_PDI_Doutor'!$H$27:$H$28</c:f>
              <c:strCache>
                <c:ptCount val="2"/>
                <c:pt idx="0">
                  <c:v>Doutores/as fóra da Uvigo</c:v>
                </c:pt>
                <c:pt idx="1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hade val="51000"/>
                    <a:satMod val="130000"/>
                  </a:schemeClr>
                </a:gs>
                <a:gs pos="80000">
                  <a:schemeClr val="accent1">
                    <a:lumMod val="60000"/>
                    <a:shade val="93000"/>
                    <a:satMod val="130000"/>
                  </a:schemeClr>
                </a:gs>
                <a:gs pos="100000">
                  <a:schemeClr val="accent1">
                    <a:lumMod val="60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'2022_PDI_Doutor'!$A$29:$A$39</c15:sqref>
                  </c15:fullRef>
                </c:ext>
              </c:extLst>
              <c:f>'2022_PDI_Doutor'!$A$29:$A$38</c:f>
              <c:strCache>
                <c:ptCount val="10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Emérito/a</c:v>
                </c:pt>
                <c:pt idx="7">
                  <c:v>Profesor/a Interino/a de substitución</c:v>
                </c:pt>
                <c:pt idx="8">
                  <c:v>Profesor/a Titular de Escola Universitaria</c:v>
                </c:pt>
                <c:pt idx="9">
                  <c:v>Profesor/a Titular de Universidade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'2022_PDI_Doutor'!$H$29:$H$39</c15:sqref>
                  </c15:fullRef>
                </c:ext>
              </c:extLst>
              <c:f>'2022_PDI_Doutor'!$H$29:$H$38</c:f>
              <c:numCache>
                <c:formatCode>General</c:formatCode>
                <c:ptCount val="10"/>
                <c:pt idx="0">
                  <c:v>9</c:v>
                </c:pt>
                <c:pt idx="1">
                  <c:v>167</c:v>
                </c:pt>
                <c:pt idx="2">
                  <c:v>2</c:v>
                </c:pt>
                <c:pt idx="3">
                  <c:v>21</c:v>
                </c:pt>
                <c:pt idx="4">
                  <c:v>28</c:v>
                </c:pt>
                <c:pt idx="5">
                  <c:v>57</c:v>
                </c:pt>
                <c:pt idx="6">
                  <c:v>5</c:v>
                </c:pt>
                <c:pt idx="7">
                  <c:v>5</c:v>
                </c:pt>
                <c:pt idx="8">
                  <c:v>0</c:v>
                </c:pt>
                <c:pt idx="9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B5-4B37-A97D-38C5F2CDE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896827087"/>
        <c:axId val="896827567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'2022_PDI_Doutor'!$B$27:$B$28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'2022_PDI_Doutor'!$A$29:$A$39</c15:sqref>
                        </c15:fullRef>
                        <c15:formulaRef>
                          <c15:sqref>'2022_PDI_Doutor'!$A$29:$A$38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'2022_PDI_Doutor'!$B$29:$B$39</c15:sqref>
                        </c15:fullRef>
                        <c15:formulaRef>
                          <c15:sqref>'2022_PDI_Doutor'!$B$29:$B$38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</c:v>
                      </c:pt>
                      <c:pt idx="1">
                        <c:v>48</c:v>
                      </c:pt>
                      <c:pt idx="2">
                        <c:v>1</c:v>
                      </c:pt>
                      <c:pt idx="3">
                        <c:v>31</c:v>
                      </c:pt>
                      <c:pt idx="4">
                        <c:v>31</c:v>
                      </c:pt>
                      <c:pt idx="5">
                        <c:v>51</c:v>
                      </c:pt>
                      <c:pt idx="6">
                        <c:v>0</c:v>
                      </c:pt>
                      <c:pt idx="7">
                        <c:v>4</c:v>
                      </c:pt>
                      <c:pt idx="8">
                        <c:v>4</c:v>
                      </c:pt>
                      <c:pt idx="9">
                        <c:v>180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B5-4B37-A97D-38C5F2CDE71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'2022_PDI_Doutor'!$C$27:$C$28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'2022_PDI_Doutor'!$A$29:$A$39</c15:sqref>
                        </c15:fullRef>
                        <c15:formulaRef>
                          <c15:sqref>'2022_PDI_Doutor'!$A$29:$A$38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'2022_PDI_Doutor'!$C$29:$C$39</c15:sqref>
                        </c15:fullRef>
                        <c15:formulaRef>
                          <c15:sqref>'2022_PDI_Doutor'!$C$29:$C$38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0</c:v>
                      </c:pt>
                      <c:pt idx="1">
                        <c:v>7</c:v>
                      </c:pt>
                      <c:pt idx="2">
                        <c:v>0</c:v>
                      </c:pt>
                      <c:pt idx="3">
                        <c:v>16</c:v>
                      </c:pt>
                      <c:pt idx="4">
                        <c:v>27</c:v>
                      </c:pt>
                      <c:pt idx="5">
                        <c:v>65</c:v>
                      </c:pt>
                      <c:pt idx="6">
                        <c:v>0</c:v>
                      </c:pt>
                      <c:pt idx="7">
                        <c:v>11</c:v>
                      </c:pt>
                      <c:pt idx="8">
                        <c:v>1</c:v>
                      </c:pt>
                      <c:pt idx="9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7B5-4B37-A97D-38C5F2CDE71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'2022_PDI_Doutor'!$E$27:$E$28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4">
                          <a:shade val="51000"/>
                          <a:satMod val="130000"/>
                        </a:schemeClr>
                      </a:gs>
                      <a:gs pos="80000">
                        <a:schemeClr val="accent4">
                          <a:shade val="93000"/>
                          <a:satMod val="130000"/>
                        </a:schemeClr>
                      </a:gs>
                      <a:gs pos="100000">
                        <a:schemeClr val="accent4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'2022_PDI_Doutor'!$A$29:$A$39</c15:sqref>
                        </c15:fullRef>
                        <c15:formulaRef>
                          <c15:sqref>'2022_PDI_Doutor'!$A$29:$A$38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'2022_PDI_Doutor'!$E$29:$E$39</c15:sqref>
                        </c15:fullRef>
                        <c15:formulaRef>
                          <c15:sqref>'2022_PDI_Doutor'!$E$29:$E$38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</c:v>
                      </c:pt>
                      <c:pt idx="1">
                        <c:v>0.12727272727272726</c:v>
                      </c:pt>
                      <c:pt idx="2">
                        <c:v>0</c:v>
                      </c:pt>
                      <c:pt idx="3">
                        <c:v>0.34042553191489361</c:v>
                      </c:pt>
                      <c:pt idx="4">
                        <c:v>0.46551724137931033</c:v>
                      </c:pt>
                      <c:pt idx="5">
                        <c:v>0.56034482758620685</c:v>
                      </c:pt>
                      <c:pt idx="6">
                        <c:v>0</c:v>
                      </c:pt>
                      <c:pt idx="7">
                        <c:v>0.73333333333333328</c:v>
                      </c:pt>
                      <c:pt idx="8">
                        <c:v>0.2</c:v>
                      </c:pt>
                      <c:pt idx="9">
                        <c:v>0.39393939393939392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7B5-4B37-A97D-38C5F2CDE71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'2022_PDI_Doutor'!$F$27:$F$28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Homes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hade val="51000"/>
                          <a:satMod val="130000"/>
                        </a:schemeClr>
                      </a:gs>
                      <a:gs pos="80000">
                        <a:schemeClr val="accent5">
                          <a:shade val="93000"/>
                          <a:satMod val="130000"/>
                        </a:schemeClr>
                      </a:gs>
                      <a:gs pos="100000">
                        <a:schemeClr val="accent5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'2022_PDI_Doutor'!$A$29:$A$39</c15:sqref>
                        </c15:fullRef>
                        <c15:formulaRef>
                          <c15:sqref>'2022_PDI_Doutor'!$A$29:$A$38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'2022_PDI_Doutor'!$F$29:$F$39</c15:sqref>
                        </c15:fullRef>
                        <c15:formulaRef>
                          <c15:sqref>'2022_PDI_Doutor'!$F$29:$F$38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4</c:v>
                      </c:pt>
                      <c:pt idx="1">
                        <c:v>109</c:v>
                      </c:pt>
                      <c:pt idx="2">
                        <c:v>1</c:v>
                      </c:pt>
                      <c:pt idx="3">
                        <c:v>15</c:v>
                      </c:pt>
                      <c:pt idx="4">
                        <c:v>12</c:v>
                      </c:pt>
                      <c:pt idx="5">
                        <c:v>31</c:v>
                      </c:pt>
                      <c:pt idx="6">
                        <c:v>5</c:v>
                      </c:pt>
                      <c:pt idx="7">
                        <c:v>2</c:v>
                      </c:pt>
                      <c:pt idx="8">
                        <c:v>0</c:v>
                      </c:pt>
                      <c:pt idx="9">
                        <c:v>132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7B5-4B37-A97D-38C5F2CDE71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'2022_PDI_Doutor'!$G$27:$G$28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Mulleres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6"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'2022_PDI_Doutor'!$A$29:$A$39</c15:sqref>
                        </c15:fullRef>
                        <c15:formulaRef>
                          <c15:sqref>'2022_PDI_Doutor'!$A$29:$A$38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'2022_PDI_Doutor'!$G$29:$G$39</c15:sqref>
                        </c15:fullRef>
                        <c15:formulaRef>
                          <c15:sqref>'2022_PDI_Doutor'!$G$29:$G$38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5</c:v>
                      </c:pt>
                      <c:pt idx="1">
                        <c:v>58</c:v>
                      </c:pt>
                      <c:pt idx="2">
                        <c:v>1</c:v>
                      </c:pt>
                      <c:pt idx="3">
                        <c:v>6</c:v>
                      </c:pt>
                      <c:pt idx="4">
                        <c:v>16</c:v>
                      </c:pt>
                      <c:pt idx="5">
                        <c:v>26</c:v>
                      </c:pt>
                      <c:pt idx="6">
                        <c:v>0</c:v>
                      </c:pt>
                      <c:pt idx="7">
                        <c:v>3</c:v>
                      </c:pt>
                      <c:pt idx="8">
                        <c:v>0</c:v>
                      </c:pt>
                      <c:pt idx="9">
                        <c:v>126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7B5-4B37-A97D-38C5F2CDE71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'2022_PDI_Doutor'!$I$27:$I$28</c15:sqref>
                        </c15:formulaRef>
                      </c:ext>
                    </c:extLst>
                    <c:strCache>
                      <c:ptCount val="2"/>
                      <c:pt idx="0">
                        <c:v>Doutores/as fóra da Uvigo</c:v>
                      </c:pt>
                      <c:pt idx="1">
                        <c:v>% Mulleres por categoría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2">
                          <a:lumMod val="60000"/>
                          <a:shade val="51000"/>
                          <a:satMod val="130000"/>
                        </a:schemeClr>
                      </a:gs>
                      <a:gs pos="80000">
                        <a:schemeClr val="accent2">
                          <a:lumMod val="60000"/>
                          <a:shade val="93000"/>
                          <a:satMod val="130000"/>
                        </a:schemeClr>
                      </a:gs>
                      <a:gs pos="100000">
                        <a:schemeClr val="accent2">
                          <a:lumMod val="60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'2022_PDI_Doutor'!$A$29:$A$39</c15:sqref>
                        </c15:fullRef>
                        <c15:formulaRef>
                          <c15:sqref>'2022_PDI_Doutor'!$A$29:$A$38</c15:sqref>
                        </c15:formulaRef>
                      </c:ext>
                    </c:extLst>
                    <c:strCache>
                      <c:ptCount val="10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Emérito/a</c:v>
                      </c:pt>
                      <c:pt idx="7">
                        <c:v>Profesor/a Interino/a de substitución</c:v>
                      </c:pt>
                      <c:pt idx="8">
                        <c:v>Profesor/a Titular de Escola Universitaria</c:v>
                      </c:pt>
                      <c:pt idx="9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'2022_PDI_Doutor'!$I$29:$I$39</c15:sqref>
                        </c15:fullRef>
                        <c15:formulaRef>
                          <c15:sqref>'2022_PDI_Doutor'!$I$29:$I$38</c15:sqref>
                        </c15:formulaRef>
                      </c:ext>
                    </c:extLst>
                    <c:numCache>
                      <c:formatCode>0.00%</c:formatCode>
                      <c:ptCount val="10"/>
                      <c:pt idx="0">
                        <c:v>0.55555555555555558</c:v>
                      </c:pt>
                      <c:pt idx="1">
                        <c:v>0.3473053892215569</c:v>
                      </c:pt>
                      <c:pt idx="2">
                        <c:v>0.5</c:v>
                      </c:pt>
                      <c:pt idx="3">
                        <c:v>0.2857142857142857</c:v>
                      </c:pt>
                      <c:pt idx="4">
                        <c:v>0.5714285714285714</c:v>
                      </c:pt>
                      <c:pt idx="5">
                        <c:v>0.45614035087719296</c:v>
                      </c:pt>
                      <c:pt idx="6">
                        <c:v>0</c:v>
                      </c:pt>
                      <c:pt idx="7">
                        <c:v>0.6</c:v>
                      </c:pt>
                      <c:pt idx="8">
                        <c:v>0</c:v>
                      </c:pt>
                      <c:pt idx="9">
                        <c:v>0.48837209302325579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B5-4B37-A97D-38C5F2CDE71A}"/>
                  </c:ext>
                </c:extLst>
              </c15:ser>
            </c15:filteredBarSeries>
          </c:ext>
        </c:extLst>
      </c:barChart>
      <c:catAx>
        <c:axId val="896827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567"/>
        <c:crosses val="autoZero"/>
        <c:auto val="1"/>
        <c:lblAlgn val="ctr"/>
        <c:lblOffset val="100"/>
        <c:noMultiLvlLbl val="0"/>
      </c:catAx>
      <c:valAx>
        <c:axId val="896827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gl-ES"/>
          </a:p>
        </c:txPr>
        <c:crossAx val="896827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b="1"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/>
              <a:t>% doutores</a:t>
            </a:r>
            <a:r>
              <a:rPr lang="es-ES" sz="1400" baseline="0"/>
              <a:t>/as UVigo contratados nos 5 anos seguintes á defensa da tese</a:t>
            </a:r>
            <a:endParaRPr lang="es-E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title>
    <c:autoTitleDeleted val="0"/>
    <c:plotArea>
      <c:layout/>
      <c:pieChart>
        <c:varyColors val="1"/>
        <c:ser>
          <c:idx val="6"/>
          <c:order val="6"/>
          <c:tx>
            <c:strRef>
              <c:f>'2022_PDI_Doutor'!$H$43:$H$44</c:f>
              <c:strCache>
                <c:ptCount val="2"/>
                <c:pt idx="0">
                  <c:v>Doutores/as contratados/as antes de 5 anos dende a defensa da tese na Uvigo</c:v>
                </c:pt>
                <c:pt idx="1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C5-4CF3-8951-DEF687406F6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C5-4CF3-8951-DEF687406F6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C5-4CF3-8951-DEF687406F62}"/>
              </c:ext>
            </c:extLst>
          </c:dPt>
          <c:dPt>
            <c:idx val="3"/>
            <c:bubble3D val="0"/>
            <c:explosion val="31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C5-4CF3-8951-DEF687406F6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C5-4CF3-8951-DEF687406F62}"/>
              </c:ext>
            </c:extLst>
          </c:dPt>
          <c:dPt>
            <c:idx val="5"/>
            <c:bubble3D val="0"/>
            <c:explosion val="22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C5-4CF3-8951-DEF687406F62}"/>
              </c:ext>
            </c:extLst>
          </c:dPt>
          <c:dPt>
            <c:idx val="6"/>
            <c:bubble3D val="0"/>
            <c:explosion val="9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C5-4CF3-8951-DEF687406F62}"/>
              </c:ext>
            </c:extLst>
          </c:dPt>
          <c:dPt>
            <c:idx val="7"/>
            <c:bubble3D val="0"/>
            <c:explosion val="1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C5-4CF3-8951-DEF687406F62}"/>
              </c:ext>
            </c:extLst>
          </c:dPt>
          <c:dPt>
            <c:idx val="8"/>
            <c:bubble3D val="0"/>
            <c:explosion val="19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C5-4CF3-8951-DEF687406F62}"/>
              </c:ext>
            </c:extLst>
          </c:dPt>
          <c:dLbls>
            <c:dLbl>
              <c:idx val="7"/>
              <c:layout>
                <c:manualLayout>
                  <c:x val="-1.6842105263157946E-2"/>
                  <c:y val="9.2592592592592587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C5-4CF3-8951-DEF687406F62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gl-ES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'2022_PDI_Doutor'!$A$45:$A$53</c:f>
              <c:strCache>
                <c:ptCount val="9"/>
                <c:pt idx="0">
                  <c:v>Catedrático/a de Escola Universitaria</c:v>
                </c:pt>
                <c:pt idx="1">
                  <c:v>Catedrático/a de Universidade</c:v>
                </c:pt>
                <c:pt idx="2">
                  <c:v>Lector/a de Idiomas</c:v>
                </c:pt>
                <c:pt idx="3">
                  <c:v>Profesor/a Asociado/a</c:v>
                </c:pt>
                <c:pt idx="4">
                  <c:v>Profesor/a Axudante Doutor/a</c:v>
                </c:pt>
                <c:pt idx="5">
                  <c:v>Profesor/a Contratado/a Doutor/a</c:v>
                </c:pt>
                <c:pt idx="6">
                  <c:v>Profesor/a Interino/a de substitución</c:v>
                </c:pt>
                <c:pt idx="7">
                  <c:v>Profesor/a Titular de Escola Universitaria</c:v>
                </c:pt>
                <c:pt idx="8">
                  <c:v>Profesor/a Titular de Universidade</c:v>
                </c:pt>
              </c:strCache>
            </c:strRef>
          </c:cat>
          <c:val>
            <c:numRef>
              <c:f>'2022_PDI_Doutor'!$H$45:$H$53</c:f>
              <c:numCache>
                <c:formatCode>General</c:formatCode>
                <c:ptCount val="9"/>
                <c:pt idx="0">
                  <c:v>2</c:v>
                </c:pt>
                <c:pt idx="1">
                  <c:v>52</c:v>
                </c:pt>
                <c:pt idx="2">
                  <c:v>1</c:v>
                </c:pt>
                <c:pt idx="3">
                  <c:v>27</c:v>
                </c:pt>
                <c:pt idx="4">
                  <c:v>44</c:v>
                </c:pt>
                <c:pt idx="5">
                  <c:v>95</c:v>
                </c:pt>
                <c:pt idx="6">
                  <c:v>12</c:v>
                </c:pt>
                <c:pt idx="7">
                  <c:v>5</c:v>
                </c:pt>
                <c:pt idx="8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C5-4CF3-8951-DEF687406F6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'2022_PDI_Doutor'!$B$43:$B$44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14C5-4CF3-8951-DEF687406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14C5-4CF3-8951-DEF687406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14C5-4CF3-8951-DEF687406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14C5-4CF3-8951-DEF687406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14C5-4CF3-8951-DEF687406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E-14C5-4CF3-8951-DEF687406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0-14C5-4CF3-8951-DEF687406F6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2-14C5-4CF3-8951-DEF687406F6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4-14C5-4CF3-8951-DEF687406F6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>
                    <c:ext uri="{CE6537A1-D6FC-4f65-9D91-7224C49458BB}"/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'2022_PDI_Doutor'!$A$45:$A$53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'2022_PDI_Doutor'!$B$45:$B$53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48</c:v>
                      </c:pt>
                      <c:pt idx="2">
                        <c:v>1</c:v>
                      </c:pt>
                      <c:pt idx="3">
                        <c:v>31</c:v>
                      </c:pt>
                      <c:pt idx="4">
                        <c:v>31</c:v>
                      </c:pt>
                      <c:pt idx="5">
                        <c:v>51</c:v>
                      </c:pt>
                      <c:pt idx="6">
                        <c:v>4</c:v>
                      </c:pt>
                      <c:pt idx="7">
                        <c:v>4</c:v>
                      </c:pt>
                      <c:pt idx="8">
                        <c:v>180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5-14C5-4CF3-8951-DEF687406F62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'2022_PDI_Doutor'!$C$43:$C$44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14C5-4CF3-8951-DEF687406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14C5-4CF3-8951-DEF687406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B-14C5-4CF3-8951-DEF687406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D-14C5-4CF3-8951-DEF687406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F-14C5-4CF3-8951-DEF687406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1-14C5-4CF3-8951-DEF687406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3-14C5-4CF3-8951-DEF687406F6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5-14C5-4CF3-8951-DEF687406F6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7-14C5-4CF3-8951-DEF687406F6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'2022_PDI_Doutor'!$A$45:$A$53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'2022_PDI_Doutor'!$C$45:$C$53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7</c:v>
                      </c:pt>
                      <c:pt idx="2">
                        <c:v>0</c:v>
                      </c:pt>
                      <c:pt idx="3">
                        <c:v>16</c:v>
                      </c:pt>
                      <c:pt idx="4">
                        <c:v>27</c:v>
                      </c:pt>
                      <c:pt idx="5">
                        <c:v>65</c:v>
                      </c:pt>
                      <c:pt idx="6">
                        <c:v>11</c:v>
                      </c:pt>
                      <c:pt idx="7">
                        <c:v>1</c:v>
                      </c:pt>
                      <c:pt idx="8">
                        <c:v>117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8-14C5-4CF3-8951-DEF687406F62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'2022_PDI_Doutor'!$D$43:$D$44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Total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A-14C5-4CF3-8951-DEF687406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C-14C5-4CF3-8951-DEF687406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E-14C5-4CF3-8951-DEF687406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0-14C5-4CF3-8951-DEF687406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2-14C5-4CF3-8951-DEF687406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4-14C5-4CF3-8951-DEF687406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6-14C5-4CF3-8951-DEF687406F6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8-14C5-4CF3-8951-DEF687406F6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A-14C5-4CF3-8951-DEF687406F6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'2022_PDI_Doutor'!$A$45:$A$53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'2022_PDI_Doutor'!$D$45:$D$53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55</c:v>
                      </c:pt>
                      <c:pt idx="2">
                        <c:v>1</c:v>
                      </c:pt>
                      <c:pt idx="3">
                        <c:v>47</c:v>
                      </c:pt>
                      <c:pt idx="4">
                        <c:v>58</c:v>
                      </c:pt>
                      <c:pt idx="5">
                        <c:v>116</c:v>
                      </c:pt>
                      <c:pt idx="6">
                        <c:v>15</c:v>
                      </c:pt>
                      <c:pt idx="7">
                        <c:v>5</c:v>
                      </c:pt>
                      <c:pt idx="8">
                        <c:v>297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B-14C5-4CF3-8951-DEF687406F62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'2022_PDI_Doutor'!$E$43:$E$44</c15:sqref>
                        </c15:formulaRef>
                      </c:ext>
                    </c:extLst>
                    <c:strCache>
                      <c:ptCount val="2"/>
                      <c:pt idx="0">
                        <c:v>Doutores/as pola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D-14C5-4CF3-8951-DEF687406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F-14C5-4CF3-8951-DEF687406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1-14C5-4CF3-8951-DEF687406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3-14C5-4CF3-8951-DEF687406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5-14C5-4CF3-8951-DEF687406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7-14C5-4CF3-8951-DEF687406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9-14C5-4CF3-8951-DEF687406F6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4C5-4CF3-8951-DEF687406F6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14C5-4CF3-8951-DEF687406F6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'2022_PDI_Doutor'!$A$45:$A$53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'2022_PDI_Doutor'!$E$45:$E$53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0.12727272727272726</c:v>
                      </c:pt>
                      <c:pt idx="2">
                        <c:v>0</c:v>
                      </c:pt>
                      <c:pt idx="3">
                        <c:v>0.34042553191489361</c:v>
                      </c:pt>
                      <c:pt idx="4">
                        <c:v>0.46551724137931033</c:v>
                      </c:pt>
                      <c:pt idx="5">
                        <c:v>0.56034482758620685</c:v>
                      </c:pt>
                      <c:pt idx="6">
                        <c:v>0.73333333333333328</c:v>
                      </c:pt>
                      <c:pt idx="7">
                        <c:v>0.2</c:v>
                      </c:pt>
                      <c:pt idx="8">
                        <c:v>0.39393939393939392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E-14C5-4CF3-8951-DEF687406F62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'2022_PDI_Doutor'!$F$43:$F$44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Homes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0-14C5-4CF3-8951-DEF687406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2-14C5-4CF3-8951-DEF687406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4-14C5-4CF3-8951-DEF687406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6-14C5-4CF3-8951-DEF687406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8-14C5-4CF3-8951-DEF687406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A-14C5-4CF3-8951-DEF687406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C-14C5-4CF3-8951-DEF687406F6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E-14C5-4CF3-8951-DEF687406F6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0-14C5-4CF3-8951-DEF687406F6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'2022_PDI_Doutor'!$A$45:$A$53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'2022_PDI_Doutor'!$F$45:$F$53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</c:v>
                      </c:pt>
                      <c:pt idx="1">
                        <c:v>46</c:v>
                      </c:pt>
                      <c:pt idx="2">
                        <c:v>1</c:v>
                      </c:pt>
                      <c:pt idx="3">
                        <c:v>20</c:v>
                      </c:pt>
                      <c:pt idx="4">
                        <c:v>23</c:v>
                      </c:pt>
                      <c:pt idx="5">
                        <c:v>41</c:v>
                      </c:pt>
                      <c:pt idx="6">
                        <c:v>2</c:v>
                      </c:pt>
                      <c:pt idx="7">
                        <c:v>4</c:v>
                      </c:pt>
                      <c:pt idx="8">
                        <c:v>145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71-14C5-4CF3-8951-DEF687406F62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'2022_PDI_Doutor'!$G$43:$G$44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Mulleres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3-14C5-4CF3-8951-DEF687406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5-14C5-4CF3-8951-DEF687406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7-14C5-4CF3-8951-DEF687406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9-14C5-4CF3-8951-DEF687406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B-14C5-4CF3-8951-DEF687406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D-14C5-4CF3-8951-DEF687406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7F-14C5-4CF3-8951-DEF687406F6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1-14C5-4CF3-8951-DEF687406F6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3-14C5-4CF3-8951-DEF687406F6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'2022_PDI_Doutor'!$A$45:$A$53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'2022_PDI_Doutor'!$G$45:$G$53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6</c:v>
                      </c:pt>
                      <c:pt idx="2">
                        <c:v>0</c:v>
                      </c:pt>
                      <c:pt idx="3">
                        <c:v>7</c:v>
                      </c:pt>
                      <c:pt idx="4">
                        <c:v>21</c:v>
                      </c:pt>
                      <c:pt idx="5">
                        <c:v>54</c:v>
                      </c:pt>
                      <c:pt idx="6">
                        <c:v>10</c:v>
                      </c:pt>
                      <c:pt idx="7">
                        <c:v>1</c:v>
                      </c:pt>
                      <c:pt idx="8">
                        <c:v>82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84-14C5-4CF3-8951-DEF687406F62}"/>
                  </c:ext>
                </c:extLst>
              </c15:ser>
            </c15:filteredPieSeries>
            <c15:filteredPi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'2022_PDI_Doutor'!$I$43:$I$44</c15:sqref>
                        </c15:formulaRef>
                      </c:ext>
                    </c:extLst>
                    <c:strCache>
                      <c:ptCount val="2"/>
                      <c:pt idx="0">
                        <c:v>Doutores/as contratados/as antes de 5 anos dende a defensa da tese na Uvigo</c:v>
                      </c:pt>
                      <c:pt idx="1">
                        <c:v>% Mulleres por categoría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6-14C5-4CF3-8951-DEF687406F62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8-14C5-4CF3-8951-DEF687406F62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A-14C5-4CF3-8951-DEF687406F62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C-14C5-4CF3-8951-DEF687406F62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8E-14C5-4CF3-8951-DEF687406F62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0-14C5-4CF3-8951-DEF687406F62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2-14C5-4CF3-8951-DEF687406F62}"/>
                    </c:ext>
                  </c:extLst>
                </c:dPt>
                <c:dPt>
                  <c:idx val="7"/>
                  <c:bubble3D val="0"/>
                  <c:spPr>
                    <a:solidFill>
                      <a:schemeClr val="accent2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4-14C5-4CF3-8951-DEF687406F62}"/>
                    </c:ext>
                  </c:extLst>
                </c:dPt>
                <c:dPt>
                  <c:idx val="8"/>
                  <c:bubble3D val="0"/>
                  <c:spPr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96-14C5-4CF3-8951-DEF687406F62}"/>
                    </c:ext>
                  </c:extLst>
                </c:dPt>
                <c:dLbls>
                  <c:spPr>
                    <a:pattFill prst="pct75">
                      <a:fgClr>
                        <a:schemeClr val="dk1">
                          <a:lumMod val="75000"/>
                          <a:lumOff val="25000"/>
                        </a:schemeClr>
                      </a:fgClr>
                      <a:bgClr>
                        <a:schemeClr val="dk1">
                          <a:lumMod val="65000"/>
                          <a:lumOff val="35000"/>
                        </a:schemeClr>
                      </a:bgClr>
                    </a:pattFill>
                    <a:ln>
                      <a:noFill/>
                    </a:ln>
                    <a:effectLst>
                      <a:outerShdw blurRad="50800" dist="38100" dir="2700000" algn="tl" rotWithShape="0">
                        <a:prstClr val="black">
                          <a:alpha val="40000"/>
                        </a:prstClr>
                      </a:outerShdw>
                    </a:effectLst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chemeClr val="l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gl-ES"/>
                    </a:p>
                  </c:txPr>
                  <c:dLblPos val="ctr"/>
                  <c:showLegendKey val="0"/>
                  <c:showVal val="0"/>
                  <c:showCatName val="0"/>
                  <c:showSerName val="0"/>
                  <c:showPercent val="1"/>
                  <c:showBubbleSize val="0"/>
                  <c:showLeaderLines val="1"/>
                  <c:leaderLines>
                    <c:spPr>
                      <a:ln w="9525">
                        <a:solidFill>
                          <a:schemeClr val="dk1">
                            <a:lumMod val="50000"/>
                            <a:lumOff val="50000"/>
                          </a:schemeClr>
                        </a:solidFill>
                      </a:ln>
                      <a:effectLst/>
                    </c:spPr>
                  </c:leaderLines>
                  <c:extLst xmlns:c15="http://schemas.microsoft.com/office/drawing/2012/chart">
                    <c:ext xmlns:c15="http://schemas.microsoft.com/office/drawing/2012/chart" uri="{CE6537A1-D6FC-4f65-9D91-7224C49458BB}"/>
                  </c:extLst>
                </c:dLbls>
                <c:cat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'2022_PDI_Doutor'!$A$45:$A$53</c15:sqref>
                        </c15:formulaRef>
                      </c:ext>
                    </c:extLst>
                    <c:strCache>
                      <c:ptCount val="9"/>
                      <c:pt idx="0">
                        <c:v>Catedrático/a de Escola Universitaria</c:v>
                      </c:pt>
                      <c:pt idx="1">
                        <c:v>Catedrático/a de Universidade</c:v>
                      </c:pt>
                      <c:pt idx="2">
                        <c:v>Lector/a de Idiomas</c:v>
                      </c:pt>
                      <c:pt idx="3">
                        <c:v>Profesor/a Asociado/a</c:v>
                      </c:pt>
                      <c:pt idx="4">
                        <c:v>Profesor/a Axudante Doutor/a</c:v>
                      </c:pt>
                      <c:pt idx="5">
                        <c:v>Profesor/a Contratado/a Doutor/a</c:v>
                      </c:pt>
                      <c:pt idx="6">
                        <c:v>Profesor/a Interino/a de substitución</c:v>
                      </c:pt>
                      <c:pt idx="7">
                        <c:v>Profesor/a Titular de Escola Universitaria</c:v>
                      </c:pt>
                      <c:pt idx="8">
                        <c:v>Profesor/a Titular de Universidade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'2022_PDI_Doutor'!$I$45:$I$53</c15:sqref>
                        </c15:formulaRef>
                      </c:ext>
                    </c:extLst>
                    <c:numCache>
                      <c:formatCode>0.00%</c:formatCode>
                      <c:ptCount val="9"/>
                      <c:pt idx="0">
                        <c:v>0</c:v>
                      </c:pt>
                      <c:pt idx="1">
                        <c:v>0.11538461538461539</c:v>
                      </c:pt>
                      <c:pt idx="2">
                        <c:v>0</c:v>
                      </c:pt>
                      <c:pt idx="3">
                        <c:v>0.25925925925925924</c:v>
                      </c:pt>
                      <c:pt idx="4">
                        <c:v>0.47727272727272729</c:v>
                      </c:pt>
                      <c:pt idx="5">
                        <c:v>0.56842105263157894</c:v>
                      </c:pt>
                      <c:pt idx="6">
                        <c:v>0.83333333333333337</c:v>
                      </c:pt>
                      <c:pt idx="7">
                        <c:v>0.2</c:v>
                      </c:pt>
                      <c:pt idx="8">
                        <c:v>0.36123348017621143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97-14C5-4CF3-8951-DEF687406F62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gl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gl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image" Target="../media/image1.jpeg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1133475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315563FF-B3A8-4B10-BB8B-CDB3717EF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315277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571500</xdr:colOff>
      <xdr:row>6</xdr:row>
      <xdr:rowOff>33337</xdr:rowOff>
    </xdr:from>
    <xdr:to>
      <xdr:col>13</xdr:col>
      <xdr:colOff>571500</xdr:colOff>
      <xdr:row>20</xdr:row>
      <xdr:rowOff>138112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97CC0AC-11C4-4BFB-BA0B-550C27335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1733550</xdr:colOff>
      <xdr:row>23</xdr:row>
      <xdr:rowOff>14287</xdr:rowOff>
    </xdr:from>
    <xdr:to>
      <xdr:col>17</xdr:col>
      <xdr:colOff>676275</xdr:colOff>
      <xdr:row>37</xdr:row>
      <xdr:rowOff>90487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DA94953-B140-4DB3-9EFB-37F0736D5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1104900</xdr:colOff>
      <xdr:row>39</xdr:row>
      <xdr:rowOff>185737</xdr:rowOff>
    </xdr:from>
    <xdr:to>
      <xdr:col>14</xdr:col>
      <xdr:colOff>523875</xdr:colOff>
      <xdr:row>54</xdr:row>
      <xdr:rowOff>71437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EB5B384-FA54-42D4-8AA8-D02ADD525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0</xdr:row>
      <xdr:rowOff>123825</xdr:rowOff>
    </xdr:from>
    <xdr:to>
      <xdr:col>0</xdr:col>
      <xdr:colOff>3133725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5EB5DD27-4BAE-49DB-A5B2-A45E2E640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7" y="123825"/>
          <a:ext cx="2676523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600075</xdr:colOff>
      <xdr:row>8</xdr:row>
      <xdr:rowOff>157162</xdr:rowOff>
    </xdr:from>
    <xdr:to>
      <xdr:col>14</xdr:col>
      <xdr:colOff>600075</xdr:colOff>
      <xdr:row>23</xdr:row>
      <xdr:rowOff>42862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AB75C5F-3928-485D-A875-D787A9C101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847724</xdr:colOff>
      <xdr:row>86</xdr:row>
      <xdr:rowOff>138112</xdr:rowOff>
    </xdr:from>
    <xdr:to>
      <xdr:col>10</xdr:col>
      <xdr:colOff>657225</xdr:colOff>
      <xdr:row>101</xdr:row>
      <xdr:rowOff>23812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9AF5A7-78F0-4943-B19E-01B42890F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495299</xdr:colOff>
      <xdr:row>54</xdr:row>
      <xdr:rowOff>176211</xdr:rowOff>
    </xdr:from>
    <xdr:to>
      <xdr:col>12</xdr:col>
      <xdr:colOff>314324</xdr:colOff>
      <xdr:row>69</xdr:row>
      <xdr:rowOff>104774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25D44B4-5CCA-471B-8802-1DC58F6C0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533400</xdr:colOff>
      <xdr:row>71</xdr:row>
      <xdr:rowOff>4762</xdr:rowOff>
    </xdr:from>
    <xdr:to>
      <xdr:col>12</xdr:col>
      <xdr:colOff>476250</xdr:colOff>
      <xdr:row>85</xdr:row>
      <xdr:rowOff>80962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0798C84-C81F-417A-B467-E5B820DF2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352424</xdr:colOff>
      <xdr:row>25</xdr:row>
      <xdr:rowOff>138112</xdr:rowOff>
    </xdr:from>
    <xdr:to>
      <xdr:col>23</xdr:col>
      <xdr:colOff>47624</xdr:colOff>
      <xdr:row>40</xdr:row>
      <xdr:rowOff>23812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0276F6A-D59E-42F1-B5A6-56E566EBF2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342900</xdr:colOff>
      <xdr:row>42</xdr:row>
      <xdr:rowOff>23812</xdr:rowOff>
    </xdr:from>
    <xdr:to>
      <xdr:col>23</xdr:col>
      <xdr:colOff>28575</xdr:colOff>
      <xdr:row>56</xdr:row>
      <xdr:rowOff>100012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7E2C074-038F-442B-A983-AF5C08788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219075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C9389178-3CA1-4DFC-AAF7-E0C3B8E91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524124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43</xdr:row>
      <xdr:rowOff>28575</xdr:rowOff>
    </xdr:from>
    <xdr:to>
      <xdr:col>20</xdr:col>
      <xdr:colOff>701629</xdr:colOff>
      <xdr:row>57</xdr:row>
      <xdr:rowOff>105013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50DEBDD-C93F-42AA-B878-8A2F0A37A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01425" y="8734425"/>
          <a:ext cx="6797629" cy="274343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123825</xdr:rowOff>
    </xdr:from>
    <xdr:to>
      <xdr:col>0</xdr:col>
      <xdr:colOff>2733675</xdr:colOff>
      <xdr:row>0</xdr:row>
      <xdr:rowOff>647700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67C5CF96-1A63-4E48-816E-92F3FFA81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23825"/>
          <a:ext cx="25527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\comun\Unidade%20de%20Estudos%20e%20Programas\DATOS\2022\2022_PERSOAL\TRABALLO\PDI_31122022_campos_a&#241;adidos_15062023_TRABALLO.xlsx" TargetMode="External"/><Relationship Id="rId1" Type="http://schemas.openxmlformats.org/officeDocument/2006/relationships/externalLinkPath" Target="/Unidade%20de%20Estudos%20e%20Programas/DATOS/2022/2022_PERSOAL/TRABALLO/PDI_31122022_campos_a&#241;adidos_15062023_TRABAL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LETO"/>
      <sheetName val="TRABALLO_SÓ SERVIZO ACTIVO"/>
      <sheetName val="DINÁMICAS"/>
      <sheetName val="2022_Datos xerais"/>
      <sheetName val="2022_PDI_Distribución"/>
      <sheetName val="2022_PDI_Doutor"/>
      <sheetName val="TITULACIÓNS"/>
      <sheetName val="maeAREAS2RAMA"/>
      <sheetName val="maestros"/>
    </sheetNames>
    <sheetDataSet>
      <sheetData sheetId="0" refreshError="1"/>
      <sheetData sheetId="1" refreshError="1"/>
      <sheetData sheetId="2" refreshError="1"/>
      <sheetData sheetId="3">
        <row r="16">
          <cell r="B16" t="str">
            <v>Homes</v>
          </cell>
          <cell r="C16" t="str">
            <v>Mulleres</v>
          </cell>
        </row>
        <row r="19">
          <cell r="B19">
            <v>856</v>
          </cell>
          <cell r="C19">
            <v>645</v>
          </cell>
        </row>
        <row r="25">
          <cell r="A25" t="str">
            <v>Catedrático/a de Escola Universitaria</v>
          </cell>
          <cell r="D25">
            <v>0.45454545454545453</v>
          </cell>
        </row>
        <row r="26">
          <cell r="A26" t="str">
            <v>Catedrático/a de Universidade</v>
          </cell>
          <cell r="D26">
            <v>0.2927927927927928</v>
          </cell>
        </row>
        <row r="27">
          <cell r="A27" t="str">
            <v>Lector/a de Idiomas</v>
          </cell>
          <cell r="D27">
            <v>0.25</v>
          </cell>
        </row>
        <row r="28">
          <cell r="A28" t="str">
            <v>Profesor/a Asociado/a</v>
          </cell>
          <cell r="D28">
            <v>0.38538205980066448</v>
          </cell>
        </row>
        <row r="29">
          <cell r="A29" t="str">
            <v>Profesor/a Axudante Doutor/a</v>
          </cell>
          <cell r="D29">
            <v>0.5</v>
          </cell>
        </row>
        <row r="30">
          <cell r="A30" t="str">
            <v>Profesor/a Contratado/a Doutor/a</v>
          </cell>
          <cell r="D30">
            <v>0.52601156069364163</v>
          </cell>
        </row>
        <row r="31">
          <cell r="A31" t="str">
            <v>Profesor/a Emérito/a</v>
          </cell>
          <cell r="D31">
            <v>0</v>
          </cell>
        </row>
        <row r="32">
          <cell r="A32" t="str">
            <v>Profesor/a Interino/a de substitución</v>
          </cell>
          <cell r="D32">
            <v>0.61061946902654862</v>
          </cell>
        </row>
        <row r="33">
          <cell r="A33" t="str">
            <v>Profesor/a Titular de Escola Universitaria</v>
          </cell>
          <cell r="D33">
            <v>0.38709677419354838</v>
          </cell>
        </row>
        <row r="34">
          <cell r="A34" t="str">
            <v>Profesor/a Titular de Universidade</v>
          </cell>
          <cell r="D34">
            <v>0.43783783783783786</v>
          </cell>
        </row>
        <row r="52">
          <cell r="B52" t="str">
            <v>Homes</v>
          </cell>
          <cell r="C52" t="str">
            <v>Mulleres</v>
          </cell>
        </row>
        <row r="53">
          <cell r="A53" t="str">
            <v>Catedrático/a de Escola Universitaria</v>
          </cell>
          <cell r="B53">
            <v>6</v>
          </cell>
          <cell r="C53">
            <v>5</v>
          </cell>
        </row>
        <row r="54">
          <cell r="A54" t="str">
            <v>Catedrático/a de Universidade</v>
          </cell>
          <cell r="B54">
            <v>157</v>
          </cell>
          <cell r="C54">
            <v>65</v>
          </cell>
        </row>
        <row r="55">
          <cell r="A55" t="str">
            <v>Profesor/a Contratado/a Doutor/a</v>
          </cell>
          <cell r="B55">
            <v>82</v>
          </cell>
          <cell r="C55">
            <v>91</v>
          </cell>
        </row>
        <row r="56">
          <cell r="A56" t="str">
            <v>Profesor/a Emérito/a</v>
          </cell>
          <cell r="B56">
            <v>5</v>
          </cell>
        </row>
        <row r="57">
          <cell r="A57" t="str">
            <v>Profesor/a Titular de Escola Universitaria</v>
          </cell>
          <cell r="B57">
            <v>19</v>
          </cell>
          <cell r="C57">
            <v>12</v>
          </cell>
        </row>
        <row r="58">
          <cell r="A58" t="str">
            <v>Profesor/a Titular de Universidade</v>
          </cell>
          <cell r="B58">
            <v>312</v>
          </cell>
          <cell r="C58">
            <v>243</v>
          </cell>
        </row>
      </sheetData>
      <sheetData sheetId="4"/>
      <sheetData sheetId="5">
        <row r="11">
          <cell r="E11" t="str">
            <v>Homes doutores</v>
          </cell>
          <cell r="F11" t="str">
            <v>Mulleres doutoras</v>
          </cell>
        </row>
        <row r="22">
          <cell r="E22">
            <v>663</v>
          </cell>
          <cell r="F22">
            <v>485</v>
          </cell>
        </row>
        <row r="27">
          <cell r="B27" t="str">
            <v>Doutores/as pola Uvigo</v>
          </cell>
          <cell r="F27" t="str">
            <v>Doutores/as fóra da Uvigo</v>
          </cell>
        </row>
        <row r="28">
          <cell r="B28" t="str">
            <v>Homes</v>
          </cell>
          <cell r="C28" t="str">
            <v>Mulleres</v>
          </cell>
          <cell r="D28" t="str">
            <v>Total</v>
          </cell>
          <cell r="E28" t="str">
            <v>% Mulleres por categoría</v>
          </cell>
          <cell r="F28" t="str">
            <v>Homes</v>
          </cell>
          <cell r="G28" t="str">
            <v>Mulleres</v>
          </cell>
          <cell r="H28" t="str">
            <v>Total</v>
          </cell>
          <cell r="I28" t="str">
            <v>% Mulleres por categoría</v>
          </cell>
        </row>
        <row r="29">
          <cell r="A29" t="str">
            <v>Catedrático/a de Escola Universitaria</v>
          </cell>
          <cell r="B29">
            <v>2</v>
          </cell>
          <cell r="C29">
            <v>0</v>
          </cell>
          <cell r="D29">
            <v>2</v>
          </cell>
          <cell r="E29">
            <v>0</v>
          </cell>
          <cell r="F29">
            <v>4</v>
          </cell>
          <cell r="G29">
            <v>5</v>
          </cell>
          <cell r="H29">
            <v>9</v>
          </cell>
          <cell r="I29">
            <v>0.55555555555555558</v>
          </cell>
        </row>
        <row r="30">
          <cell r="A30" t="str">
            <v>Catedrático/a de Universidade</v>
          </cell>
          <cell r="B30">
            <v>48</v>
          </cell>
          <cell r="C30">
            <v>7</v>
          </cell>
          <cell r="D30">
            <v>55</v>
          </cell>
          <cell r="E30">
            <v>0.12727272727272726</v>
          </cell>
          <cell r="F30">
            <v>109</v>
          </cell>
          <cell r="G30">
            <v>58</v>
          </cell>
          <cell r="H30">
            <v>167</v>
          </cell>
          <cell r="I30">
            <v>0.3473053892215569</v>
          </cell>
        </row>
        <row r="31">
          <cell r="A31" t="str">
            <v>Lector/a de Idiomas</v>
          </cell>
          <cell r="B31">
            <v>1</v>
          </cell>
          <cell r="C31">
            <v>0</v>
          </cell>
          <cell r="D31">
            <v>1</v>
          </cell>
          <cell r="E31">
            <v>0</v>
          </cell>
          <cell r="F31">
            <v>1</v>
          </cell>
          <cell r="G31">
            <v>1</v>
          </cell>
          <cell r="H31">
            <v>2</v>
          </cell>
          <cell r="I31">
            <v>0.5</v>
          </cell>
        </row>
        <row r="32">
          <cell r="A32" t="str">
            <v>Profesor/a Asociado/a</v>
          </cell>
          <cell r="B32">
            <v>31</v>
          </cell>
          <cell r="C32">
            <v>16</v>
          </cell>
          <cell r="D32">
            <v>47</v>
          </cell>
          <cell r="E32">
            <v>0.34042553191489361</v>
          </cell>
          <cell r="F32">
            <v>15</v>
          </cell>
          <cell r="G32">
            <v>6</v>
          </cell>
          <cell r="H32">
            <v>21</v>
          </cell>
          <cell r="I32">
            <v>0.2857142857142857</v>
          </cell>
        </row>
        <row r="33">
          <cell r="A33" t="str">
            <v>Profesor/a Axudante Doutor/a</v>
          </cell>
          <cell r="B33">
            <v>31</v>
          </cell>
          <cell r="C33">
            <v>27</v>
          </cell>
          <cell r="D33">
            <v>58</v>
          </cell>
          <cell r="E33">
            <v>0.46551724137931033</v>
          </cell>
          <cell r="F33">
            <v>12</v>
          </cell>
          <cell r="G33">
            <v>16</v>
          </cell>
          <cell r="H33">
            <v>28</v>
          </cell>
          <cell r="I33">
            <v>0.5714285714285714</v>
          </cell>
        </row>
        <row r="34">
          <cell r="A34" t="str">
            <v>Profesor/a Contratado/a Doutor/a</v>
          </cell>
          <cell r="B34">
            <v>51</v>
          </cell>
          <cell r="C34">
            <v>65</v>
          </cell>
          <cell r="D34">
            <v>116</v>
          </cell>
          <cell r="E34">
            <v>0.56034482758620685</v>
          </cell>
          <cell r="F34">
            <v>31</v>
          </cell>
          <cell r="G34">
            <v>26</v>
          </cell>
          <cell r="H34">
            <v>57</v>
          </cell>
          <cell r="I34">
            <v>0.45614035087719296</v>
          </cell>
        </row>
        <row r="35">
          <cell r="A35" t="str">
            <v>Profesor/a Emérito/a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5</v>
          </cell>
          <cell r="G35">
            <v>0</v>
          </cell>
          <cell r="H35">
            <v>5</v>
          </cell>
          <cell r="I35">
            <v>0</v>
          </cell>
        </row>
        <row r="36">
          <cell r="A36" t="str">
            <v>Profesor/a Interino/a de substitución</v>
          </cell>
          <cell r="B36">
            <v>4</v>
          </cell>
          <cell r="C36">
            <v>11</v>
          </cell>
          <cell r="D36">
            <v>15</v>
          </cell>
          <cell r="E36">
            <v>0.73333333333333328</v>
          </cell>
          <cell r="F36">
            <v>2</v>
          </cell>
          <cell r="G36">
            <v>3</v>
          </cell>
          <cell r="H36">
            <v>5</v>
          </cell>
          <cell r="I36">
            <v>0.6</v>
          </cell>
        </row>
        <row r="37">
          <cell r="A37" t="str">
            <v>Profesor/a Titular de Escola Universitaria</v>
          </cell>
          <cell r="B37">
            <v>4</v>
          </cell>
          <cell r="C37">
            <v>1</v>
          </cell>
          <cell r="D37">
            <v>5</v>
          </cell>
          <cell r="E37">
            <v>0.2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</row>
        <row r="38">
          <cell r="A38" t="str">
            <v>Profesor/a Titular de Universidade</v>
          </cell>
          <cell r="B38">
            <v>180</v>
          </cell>
          <cell r="C38">
            <v>117</v>
          </cell>
          <cell r="D38">
            <v>297</v>
          </cell>
          <cell r="E38">
            <v>0.39393939393939392</v>
          </cell>
          <cell r="F38">
            <v>132</v>
          </cell>
          <cell r="G38">
            <v>126</v>
          </cell>
          <cell r="H38">
            <v>258</v>
          </cell>
          <cell r="I38">
            <v>0.48837209302325579</v>
          </cell>
        </row>
        <row r="39">
          <cell r="A39" t="str">
            <v>Total</v>
          </cell>
          <cell r="B39">
            <v>352</v>
          </cell>
          <cell r="C39">
            <v>244</v>
          </cell>
          <cell r="D39">
            <v>596</v>
          </cell>
          <cell r="E39">
            <v>0.40939597315436244</v>
          </cell>
          <cell r="F39">
            <v>311</v>
          </cell>
          <cell r="G39">
            <v>241</v>
          </cell>
          <cell r="H39">
            <v>552</v>
          </cell>
          <cell r="I39">
            <v>0.43659420289855072</v>
          </cell>
        </row>
        <row r="43">
          <cell r="B43" t="str">
            <v>Doutores/as pola Uvigo</v>
          </cell>
          <cell r="F43" t="str">
            <v>Doutores/as contratados/as antes de 5 anos dende a defensa da tese na Uvigo</v>
          </cell>
        </row>
        <row r="44">
          <cell r="B44" t="str">
            <v>Homes</v>
          </cell>
          <cell r="C44" t="str">
            <v>Mulleres</v>
          </cell>
          <cell r="D44" t="str">
            <v>Total</v>
          </cell>
          <cell r="E44" t="str">
            <v>% Mulleres por categoría</v>
          </cell>
          <cell r="F44" t="str">
            <v>Homes</v>
          </cell>
          <cell r="G44" t="str">
            <v>Mulleres</v>
          </cell>
          <cell r="H44" t="str">
            <v>Total</v>
          </cell>
          <cell r="I44" t="str">
            <v>% Mulleres por categoría</v>
          </cell>
        </row>
        <row r="45">
          <cell r="A45" t="str">
            <v>Catedrático/a de Escola Universitaria</v>
          </cell>
          <cell r="B45">
            <v>2</v>
          </cell>
          <cell r="C45">
            <v>0</v>
          </cell>
          <cell r="D45">
            <v>2</v>
          </cell>
          <cell r="E45">
            <v>0</v>
          </cell>
          <cell r="F45">
            <v>2</v>
          </cell>
          <cell r="G45">
            <v>0</v>
          </cell>
          <cell r="H45">
            <v>2</v>
          </cell>
          <cell r="I45">
            <v>0</v>
          </cell>
        </row>
        <row r="46">
          <cell r="A46" t="str">
            <v>Catedrático/a de Universidade</v>
          </cell>
          <cell r="B46">
            <v>48</v>
          </cell>
          <cell r="C46">
            <v>7</v>
          </cell>
          <cell r="D46">
            <v>55</v>
          </cell>
          <cell r="E46">
            <v>0.12727272727272726</v>
          </cell>
          <cell r="F46">
            <v>46</v>
          </cell>
          <cell r="G46">
            <v>6</v>
          </cell>
          <cell r="H46">
            <v>52</v>
          </cell>
          <cell r="I46">
            <v>0.11538461538461539</v>
          </cell>
        </row>
        <row r="47">
          <cell r="A47" t="str">
            <v>Lector/a de Idiomas</v>
          </cell>
          <cell r="B47">
            <v>1</v>
          </cell>
          <cell r="C47">
            <v>0</v>
          </cell>
          <cell r="D47">
            <v>1</v>
          </cell>
          <cell r="E47">
            <v>0</v>
          </cell>
          <cell r="F47">
            <v>1</v>
          </cell>
          <cell r="G47">
            <v>0</v>
          </cell>
          <cell r="H47">
            <v>1</v>
          </cell>
          <cell r="I47">
            <v>0</v>
          </cell>
        </row>
        <row r="48">
          <cell r="A48" t="str">
            <v>Profesor/a Asociado/a</v>
          </cell>
          <cell r="B48">
            <v>31</v>
          </cell>
          <cell r="C48">
            <v>16</v>
          </cell>
          <cell r="D48">
            <v>47</v>
          </cell>
          <cell r="E48">
            <v>0.34042553191489361</v>
          </cell>
          <cell r="F48">
            <v>20</v>
          </cell>
          <cell r="G48">
            <v>7</v>
          </cell>
          <cell r="H48">
            <v>27</v>
          </cell>
          <cell r="I48">
            <v>0.25925925925925924</v>
          </cell>
        </row>
        <row r="49">
          <cell r="A49" t="str">
            <v>Profesor/a Axudante Doutor/a</v>
          </cell>
          <cell r="B49">
            <v>31</v>
          </cell>
          <cell r="C49">
            <v>27</v>
          </cell>
          <cell r="D49">
            <v>58</v>
          </cell>
          <cell r="E49">
            <v>0.46551724137931033</v>
          </cell>
          <cell r="F49">
            <v>23</v>
          </cell>
          <cell r="G49">
            <v>21</v>
          </cell>
          <cell r="H49">
            <v>44</v>
          </cell>
          <cell r="I49">
            <v>0.47727272727272729</v>
          </cell>
        </row>
        <row r="50">
          <cell r="A50" t="str">
            <v>Profesor/a Contratado/a Doutor/a</v>
          </cell>
          <cell r="B50">
            <v>51</v>
          </cell>
          <cell r="C50">
            <v>65</v>
          </cell>
          <cell r="D50">
            <v>116</v>
          </cell>
          <cell r="E50">
            <v>0.56034482758620685</v>
          </cell>
          <cell r="F50">
            <v>41</v>
          </cell>
          <cell r="G50">
            <v>54</v>
          </cell>
          <cell r="H50">
            <v>95</v>
          </cell>
          <cell r="I50">
            <v>0.56842105263157894</v>
          </cell>
        </row>
        <row r="51">
          <cell r="A51" t="str">
            <v>Profesor/a Interino/a de substitución</v>
          </cell>
          <cell r="B51">
            <v>4</v>
          </cell>
          <cell r="C51">
            <v>11</v>
          </cell>
          <cell r="D51">
            <v>15</v>
          </cell>
          <cell r="E51">
            <v>0.73333333333333328</v>
          </cell>
          <cell r="F51">
            <v>2</v>
          </cell>
          <cell r="G51">
            <v>10</v>
          </cell>
          <cell r="H51">
            <v>12</v>
          </cell>
          <cell r="I51">
            <v>0.83333333333333337</v>
          </cell>
        </row>
        <row r="52">
          <cell r="A52" t="str">
            <v>Profesor/a Titular de Escola Universitaria</v>
          </cell>
          <cell r="B52">
            <v>4</v>
          </cell>
          <cell r="C52">
            <v>1</v>
          </cell>
          <cell r="D52">
            <v>5</v>
          </cell>
          <cell r="E52">
            <v>0.2</v>
          </cell>
          <cell r="F52">
            <v>4</v>
          </cell>
          <cell r="G52">
            <v>1</v>
          </cell>
          <cell r="H52">
            <v>5</v>
          </cell>
          <cell r="I52">
            <v>0.2</v>
          </cell>
        </row>
        <row r="53">
          <cell r="A53" t="str">
            <v>Profesor/a Titular de Universidade</v>
          </cell>
          <cell r="B53">
            <v>180</v>
          </cell>
          <cell r="C53">
            <v>117</v>
          </cell>
          <cell r="D53">
            <v>297</v>
          </cell>
          <cell r="E53">
            <v>0.39393939393939392</v>
          </cell>
          <cell r="F53">
            <v>145</v>
          </cell>
          <cell r="G53">
            <v>82</v>
          </cell>
          <cell r="H53">
            <v>227</v>
          </cell>
          <cell r="I53">
            <v>0.36123348017621143</v>
          </cell>
        </row>
        <row r="57">
          <cell r="B57" t="str">
            <v>Homes</v>
          </cell>
          <cell r="D57" t="str">
            <v>Mulleres</v>
          </cell>
        </row>
        <row r="58">
          <cell r="A58" t="str">
            <v>PDI con sexenios e sexenios posibles</v>
          </cell>
          <cell r="B58" t="str">
            <v>Sexenios</v>
          </cell>
          <cell r="C58" t="str">
            <v>Sexenios posibles</v>
          </cell>
          <cell r="D58" t="str">
            <v>Sexenios</v>
          </cell>
          <cell r="E58" t="str">
            <v>Sexenios posibles</v>
          </cell>
        </row>
        <row r="59">
          <cell r="A59" t="str">
            <v>Catedrático/a de Escola Universitaria</v>
          </cell>
          <cell r="B59">
            <v>10</v>
          </cell>
          <cell r="C59">
            <v>27</v>
          </cell>
          <cell r="D59">
            <v>8</v>
          </cell>
          <cell r="E59">
            <v>21</v>
          </cell>
        </row>
        <row r="60">
          <cell r="A60" t="str">
            <v>Catedrático/a de Universidade</v>
          </cell>
          <cell r="B60">
            <v>640</v>
          </cell>
          <cell r="C60">
            <v>649</v>
          </cell>
          <cell r="D60">
            <v>267</v>
          </cell>
          <cell r="E60">
            <v>284</v>
          </cell>
        </row>
        <row r="61">
          <cell r="A61" t="str">
            <v>Profesor/a Axudante Doutor/a</v>
          </cell>
          <cell r="B61">
            <v>13</v>
          </cell>
          <cell r="C61">
            <v>30</v>
          </cell>
          <cell r="D61">
            <v>19</v>
          </cell>
          <cell r="E61">
            <v>25</v>
          </cell>
        </row>
        <row r="62">
          <cell r="A62" t="str">
            <v>Profesor/a Contratado/a Doutor/a</v>
          </cell>
          <cell r="B62">
            <v>85</v>
          </cell>
          <cell r="C62">
            <v>191</v>
          </cell>
          <cell r="D62">
            <v>100</v>
          </cell>
          <cell r="E62">
            <v>212</v>
          </cell>
        </row>
        <row r="63">
          <cell r="A63" t="str">
            <v>Profesor/a Titular de Universidade</v>
          </cell>
          <cell r="B63">
            <v>612</v>
          </cell>
          <cell r="C63">
            <v>963</v>
          </cell>
          <cell r="D63">
            <v>492</v>
          </cell>
          <cell r="E63">
            <v>796</v>
          </cell>
        </row>
        <row r="71">
          <cell r="B71" t="str">
            <v>Homes</v>
          </cell>
          <cell r="D71" t="str">
            <v>Mulleres</v>
          </cell>
          <cell r="F71" t="str">
            <v>Total sexenios</v>
          </cell>
          <cell r="G71" t="str">
            <v>Total sexenios posibles</v>
          </cell>
        </row>
        <row r="72">
          <cell r="B72" t="str">
            <v>Sexenios</v>
          </cell>
          <cell r="C72" t="str">
            <v>Sexenios posibles</v>
          </cell>
          <cell r="D72" t="str">
            <v>Sexenios</v>
          </cell>
          <cell r="E72" t="str">
            <v>Sexenios posibles</v>
          </cell>
        </row>
        <row r="73">
          <cell r="A73" t="str">
            <v>Artes e Humanidades</v>
          </cell>
          <cell r="B73">
            <v>161</v>
          </cell>
          <cell r="C73">
            <v>227</v>
          </cell>
          <cell r="D73">
            <v>140</v>
          </cell>
          <cell r="E73">
            <v>241</v>
          </cell>
          <cell r="F73">
            <v>301</v>
          </cell>
          <cell r="G73">
            <v>468</v>
          </cell>
        </row>
        <row r="74">
          <cell r="A74" t="str">
            <v>Ciencias</v>
          </cell>
          <cell r="B74">
            <v>493</v>
          </cell>
          <cell r="C74">
            <v>548</v>
          </cell>
          <cell r="D74">
            <v>299</v>
          </cell>
          <cell r="E74">
            <v>378</v>
          </cell>
          <cell r="F74">
            <v>792</v>
          </cell>
          <cell r="G74">
            <v>926</v>
          </cell>
        </row>
        <row r="75">
          <cell r="A75" t="str">
            <v>Ciencias da Saúde</v>
          </cell>
          <cell r="B75">
            <v>55</v>
          </cell>
          <cell r="C75">
            <v>65</v>
          </cell>
          <cell r="D75">
            <v>51</v>
          </cell>
          <cell r="E75">
            <v>76</v>
          </cell>
          <cell r="F75">
            <v>106</v>
          </cell>
          <cell r="G75">
            <v>141</v>
          </cell>
        </row>
        <row r="76">
          <cell r="A76" t="str">
            <v>Ciencias Sociais e Xurídicas</v>
          </cell>
          <cell r="B76">
            <v>193</v>
          </cell>
          <cell r="C76">
            <v>431</v>
          </cell>
          <cell r="D76">
            <v>215</v>
          </cell>
          <cell r="E76">
            <v>440</v>
          </cell>
          <cell r="F76">
            <v>408</v>
          </cell>
          <cell r="G76">
            <v>871</v>
          </cell>
        </row>
        <row r="77">
          <cell r="A77" t="str">
            <v>Enxeñaría e Arquitectura</v>
          </cell>
          <cell r="B77">
            <v>458</v>
          </cell>
          <cell r="C77">
            <v>589</v>
          </cell>
          <cell r="D77">
            <v>181</v>
          </cell>
          <cell r="E77">
            <v>203</v>
          </cell>
          <cell r="F77">
            <v>639</v>
          </cell>
          <cell r="G77">
            <v>792</v>
          </cell>
        </row>
        <row r="83">
          <cell r="B83" t="str">
            <v>Homes</v>
          </cell>
          <cell r="C83" t="str">
            <v>Mulleres</v>
          </cell>
        </row>
        <row r="84">
          <cell r="A84" t="str">
            <v>Catedrático/a de Escola Universitaria</v>
          </cell>
          <cell r="B84">
            <v>29</v>
          </cell>
          <cell r="C84">
            <v>27</v>
          </cell>
        </row>
        <row r="85">
          <cell r="A85" t="str">
            <v>Catedrático/a de Universidade</v>
          </cell>
          <cell r="B85">
            <v>816</v>
          </cell>
          <cell r="C85">
            <v>348</v>
          </cell>
        </row>
        <row r="86">
          <cell r="A86" t="str">
            <v>Profesor/a Axudante Doutor/a</v>
          </cell>
          <cell r="B86">
            <v>17</v>
          </cell>
          <cell r="C86">
            <v>14</v>
          </cell>
        </row>
        <row r="87">
          <cell r="A87" t="str">
            <v>Profesor/a Contratado/a Doutor/a</v>
          </cell>
          <cell r="B87">
            <v>251</v>
          </cell>
          <cell r="C87">
            <v>283</v>
          </cell>
        </row>
        <row r="88">
          <cell r="A88" t="str">
            <v>Profesor/a Emérito/a</v>
          </cell>
          <cell r="B88">
            <v>6</v>
          </cell>
        </row>
        <row r="89">
          <cell r="A89" t="str">
            <v>Profesor/a Titular de Escola Universitaria</v>
          </cell>
          <cell r="B89">
            <v>106</v>
          </cell>
          <cell r="C89">
            <v>60</v>
          </cell>
        </row>
        <row r="90">
          <cell r="A90" t="str">
            <v>Profesor/a Titular de Universidade</v>
          </cell>
          <cell r="B90">
            <v>1362</v>
          </cell>
          <cell r="C90">
            <v>1055</v>
          </cell>
        </row>
      </sheetData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F66897-DFEE-4D2C-948B-A4C8BF8F1A5C}" name="Tabla6" displayName="Tabla6" ref="A10:B13" totalsRowShown="0">
  <autoFilter ref="A10:B13" xr:uid="{A22DED6A-EC93-45B7-8835-32455E4EE6F3}"/>
  <tableColumns count="2">
    <tableColumn id="1" xr3:uid="{6F58FFEC-2A48-4CB1-8C80-F02D057B1488}" name="PDI por sexo"/>
    <tableColumn id="2" xr3:uid="{00E030C2-009F-416E-A367-38CFF69806C3}" name="Promedio de idade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E63A9F-A2D6-4A5C-9F0C-AE28BE5464AA}" name="Tabla9" displayName="Tabla9" ref="A16:G19" totalsRowShown="0" headerRowDxfId="11">
  <autoFilter ref="A16:G19" xr:uid="{12DB9ED4-2AE0-484C-BE5F-2FCB9F856A86}"/>
  <tableColumns count="7">
    <tableColumn id="1" xr3:uid="{AF7DC901-EDB5-4078-84B6-EFA885035C6A}" name="PDI por tipo"/>
    <tableColumn id="2" xr3:uid="{B502DBE2-8585-4A21-92C7-A266E327D74B}" name="Homes"/>
    <tableColumn id="3" xr3:uid="{AD4DE60E-E7AF-4412-82CF-B32BEB8377AE}" name="Mulleres"/>
    <tableColumn id="4" xr3:uid="{3179C1B3-537F-4AC1-A5AE-9DE4161EFF7F}" name="% Mulleres por tipo" dataDxfId="10" dataCellStyle="Porcentaje">
      <calculatedColumnFormula>Tabla9[[#This Row],[Mulleres]]/Tabla9[[#This Row],[Total]]</calculatedColumnFormula>
    </tableColumn>
    <tableColumn id="5" xr3:uid="{150DACB6-37DD-4ACA-80CF-664795A87853}" name="Estranxeiros/as"/>
    <tableColumn id="6" xr3:uid="{D9EE2A95-DF40-4499-8527-2A42232AE456}" name="% Estranxeiros por tipo" dataDxfId="9" dataCellStyle="Porcentaje">
      <calculatedColumnFormula>E17/Tabla9[[#This Row],[Total]]</calculatedColumnFormula>
    </tableColumn>
    <tableColumn id="7" xr3:uid="{909EF13D-E449-4A15-A69D-72E0FC7D81FD}" name="Total">
      <calculatedColumnFormula>B17+C17</calculatedColumn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0F46A71-DE62-4A49-896F-EDE7992FAA6F}" name="Tabla10" displayName="Tabla10" ref="A24:E35" totalsRowShown="0">
  <autoFilter ref="A24:E35" xr:uid="{E324FB84-2E0B-4FA6-821D-FA1525AE417F}"/>
  <tableColumns count="5">
    <tableColumn id="1" xr3:uid="{6AEED2E6-3979-4801-86CD-06F33299A937}" name="PDI por categoría e sexo"/>
    <tableColumn id="2" xr3:uid="{86FBD060-5AC8-47AE-8AFF-83A149A9D84F}" name="Homes"/>
    <tableColumn id="3" xr3:uid="{06FC0E7C-325C-4963-8242-0FB07DB5E122}" name="Mulleres"/>
    <tableColumn id="4" xr3:uid="{7E8C4ED2-3DE2-4094-9E7F-0F1C6778FB55}" name="% Mulleres por categoría" dataDxfId="8" dataCellStyle="Porcentaje">
      <calculatedColumnFormula>Tabla10[[#This Row],[Mulleres]]/Tabla10[[#This Row],[Total]]</calculatedColumnFormula>
    </tableColumn>
    <tableColumn id="5" xr3:uid="{8F143E73-8716-47DD-8252-A8F209C42A0C}" name="Total">
      <calculatedColumnFormula>B25+C25</calculatedColumnFormula>
    </tableColumn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75EC72A-9110-40B8-95CC-6F92E27F6D20}" name="Tabla11" displayName="Tabla11" ref="A38:D49" totalsRowShown="0">
  <autoFilter ref="A38:D49" xr:uid="{A0BF2890-DF31-4022-86D8-5F5B79CE7136}"/>
  <tableColumns count="4">
    <tableColumn id="1" xr3:uid="{8901D27A-824A-4374-9E29-B23A7143A138}" name="ETC por categoría e sexo"/>
    <tableColumn id="2" xr3:uid="{C8711E33-F402-427D-A9F3-661ED2F77528}" name="Homes" dataDxfId="7"/>
    <tableColumn id="3" xr3:uid="{563223CF-81F1-4B94-9C73-2C77D0872C1C}" name="Mulleres" dataDxfId="6"/>
    <tableColumn id="4" xr3:uid="{6ECD392F-F81A-4DDC-A837-CFBDBA363BA5}" name="Total" dataDxfId="5">
      <calculatedColumnFormula>SUM(Tabla11[[#This Row],[Homes]:[Mulleres]])</calculatedColumnFormula>
    </tableColumn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2D5D085-18D5-4F66-BBC0-8BBBA7241E67}" name="Tabla12" displayName="Tabla12" ref="A52:D59" totalsRowShown="0">
  <autoFilter ref="A52:D59" xr:uid="{19DDA503-0200-43EA-AB68-4B726B0EA36E}"/>
  <tableColumns count="4">
    <tableColumn id="1" xr3:uid="{306E137D-88FA-4C71-A4E3-9DDBC7965DEA}" name="PDI con vinculación permanente"/>
    <tableColumn id="2" xr3:uid="{A4640BCD-1B7E-4444-8045-9C830EA4039E}" name="Homes"/>
    <tableColumn id="3" xr3:uid="{FF2EF8A2-540A-4600-9855-E4BAB008AC29}" name="Mulleres"/>
    <tableColumn id="4" xr3:uid="{349255CD-B4EA-4662-B576-963C717FE1AB}" name="Total">
      <calculatedColumnFormula>SUM(Tabla12[[#This Row],[Homes]:[Mulleres]])</calculatedColumnFormula>
    </tableColumn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505E2C9-20DA-488B-BD98-D37B7589D124}" name="Tabla1016" displayName="Tabla1016" ref="A11:H22" totalsRowShown="0">
  <autoFilter ref="A11:H22" xr:uid="{81395EBF-704B-4084-9BA1-06F94DABCE78}"/>
  <tableColumns count="8">
    <tableColumn id="1" xr3:uid="{30D281D6-C604-4312-B127-B21AA9EE2883}" name="PDI por categoría e sexo"/>
    <tableColumn id="2" xr3:uid="{62BB7B26-9350-4051-87F4-F5D2033DF126}" name="Homes"/>
    <tableColumn id="3" xr3:uid="{85BF39AB-5E56-4995-A688-353DC3DEDC11}" name="Mulleres"/>
    <tableColumn id="5" xr3:uid="{966BE9F3-4C49-42C4-99A8-44E31E9A846B}" name="Total">
      <calculatedColumnFormula>B12+C12</calculatedColumnFormula>
    </tableColumn>
    <tableColumn id="6" xr3:uid="{AB1824FA-0DC8-4B5D-B9FE-FD4EA4F66758}" name="Homes doutores"/>
    <tableColumn id="7" xr3:uid="{77E9C0AA-3CCF-4D50-9D77-FF75B3FEF864}" name="Mulleres doutoras"/>
    <tableColumn id="8" xr3:uid="{BC39AF7A-562F-46E9-AAF4-027B9A223679}" name="Total doutores/as" dataDxfId="4">
      <calculatedColumnFormula>Tabla1016[[#This Row],[Homes doutores]]+Tabla1016[[#This Row],[Mulleres doutoras]]</calculatedColumnFormula>
    </tableColumn>
    <tableColumn id="9" xr3:uid="{63B448E9-B708-4292-B0EE-8B24EC888333}" name="% Doutores/as sobre total" dataDxfId="3" dataCellStyle="Porcentaje">
      <calculatedColumnFormula>Tabla1016[[#This Row],[Total doutores/as]]/Tabla1016[[#This Row],[Total]]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6BB6A3A-10FE-46C8-92CC-86ED4ED62F9F}" name="Tabla16" displayName="Tabla16" ref="A83:D91" totalsRowShown="0">
  <autoFilter ref="A83:D91" xr:uid="{A1E4532B-BEAE-4CFE-8385-693F2F32FA3A}"/>
  <tableColumns count="4">
    <tableColumn id="1" xr3:uid="{13923BBE-4F2A-4181-9217-A5E9B8807BD1}" name="PDI por categoría e número de quinquenios"/>
    <tableColumn id="2" xr3:uid="{8B7A9DDF-D476-4B67-B8FA-08E0038F2B3B}" name="Homes"/>
    <tableColumn id="3" xr3:uid="{AB056130-E1F4-48E7-964B-C78DF3CDDAD7}" name="Mulleres"/>
    <tableColumn id="4" xr3:uid="{932D3F20-68F5-494D-A8B3-AC79F4EE056F}" name="Total">
      <calculatedColumnFormula>SUM(Tabla16[[#This Row],[Homes]:[Mulleres]])</calculatedColumnFormula>
    </tableColumn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6C64EE6-D683-42F1-A650-E53DABA79013}" name="Tabla8" displayName="Tabla8" ref="A11:D23" totalsRowShown="0">
  <autoFilter ref="A11:D23" xr:uid="{6D2DD8D9-1143-4181-A159-4A295F641BB1}"/>
  <tableColumns count="4">
    <tableColumn id="1" xr3:uid="{69ED2448-2C11-4B09-B03C-96263AB5DAD3}" name="PDI por categoría ao longo do 2022"/>
    <tableColumn id="2" xr3:uid="{FB114932-0D08-4A10-BF6E-EFCBF29B2C51}" name="Homes"/>
    <tableColumn id="3" xr3:uid="{A9134361-56C2-4A22-A511-1F2550108F62}" name="Mulleres"/>
    <tableColumn id="4" xr3:uid="{2BF22EA8-2589-4C0A-8404-ECE5A9340765}" name="Total">
      <calculatedColumnFormula>SUM(Tabla8[[#This Row],[Homes]:[Mulleres]])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0169805-0FA6-4B75-B9A8-5B60E619560B}" name="Tabla910" displayName="Tabla910" ref="H11:K23" totalsRowShown="0">
  <autoFilter ref="H11:K23" xr:uid="{8D15693E-F53E-4F07-ABD0-7DC83B78C03A}"/>
  <tableColumns count="4">
    <tableColumn id="1" xr3:uid="{43A19362-9027-4B94-8A1D-DC338F8095CE}" name="ETC por categoría ao longo do 2022"/>
    <tableColumn id="2" xr3:uid="{6D7D2422-D22A-4420-B6D3-AF520D95D466}" name="Homes" dataDxfId="2"/>
    <tableColumn id="3" xr3:uid="{26F3B067-F716-4853-8C51-4678BC2E8975}" name="Mulleres" dataDxfId="1"/>
    <tableColumn id="4" xr3:uid="{EB040F77-31ED-442B-B848-2574C210E019}" name="Total" dataDxfId="0">
      <calculatedColumnFormula>SUM(Tabla910[[#This Row],[Homes]:[Mulleres]])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C6052-972E-454D-8620-283A8AAAFF4A}">
  <dimension ref="A1:IT96"/>
  <sheetViews>
    <sheetView tabSelected="1" workbookViewId="0">
      <selection activeCell="A2" sqref="A2"/>
    </sheetView>
  </sheetViews>
  <sheetFormatPr baseColWidth="10" defaultRowHeight="15" x14ac:dyDescent="0.25"/>
  <cols>
    <col min="1" max="1" width="31.5703125" customWidth="1"/>
    <col min="2" max="2" width="22.85546875" customWidth="1"/>
    <col min="4" max="4" width="27.42578125" bestFit="1" customWidth="1"/>
    <col min="5" max="5" width="16.7109375" customWidth="1"/>
    <col min="6" max="6" width="26.140625" bestFit="1" customWidth="1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" t="s">
        <v>0</v>
      </c>
      <c r="P1" s="5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4</v>
      </c>
    </row>
    <row r="7" spans="1:254" s="8" customFormat="1" ht="12.75" x14ac:dyDescent="0.2">
      <c r="A7" s="8" t="s">
        <v>5</v>
      </c>
      <c r="K7" s="10"/>
      <c r="L7" s="10"/>
      <c r="M7" s="11"/>
    </row>
    <row r="10" spans="1:254" x14ac:dyDescent="0.25">
      <c r="A10" t="s">
        <v>6</v>
      </c>
      <c r="B10" t="s">
        <v>7</v>
      </c>
    </row>
    <row r="11" spans="1:254" x14ac:dyDescent="0.25">
      <c r="A11" t="s">
        <v>8</v>
      </c>
      <c r="B11" s="12">
        <v>53.529301625912225</v>
      </c>
    </row>
    <row r="12" spans="1:254" x14ac:dyDescent="0.25">
      <c r="A12" t="s">
        <v>9</v>
      </c>
      <c r="B12" s="12">
        <v>50.757290007433426</v>
      </c>
    </row>
    <row r="13" spans="1:254" x14ac:dyDescent="0.25">
      <c r="A13" t="s">
        <v>10</v>
      </c>
      <c r="B13" s="12">
        <v>52.33813074388771</v>
      </c>
    </row>
    <row r="16" spans="1:254" x14ac:dyDescent="0.25">
      <c r="A16" t="s">
        <v>11</v>
      </c>
      <c r="B16" s="13" t="s">
        <v>8</v>
      </c>
      <c r="C16" s="13" t="s">
        <v>9</v>
      </c>
      <c r="D16" s="13" t="s">
        <v>12</v>
      </c>
      <c r="E16" s="13" t="s">
        <v>13</v>
      </c>
      <c r="F16" s="13" t="s">
        <v>14</v>
      </c>
      <c r="G16" s="13" t="s">
        <v>15</v>
      </c>
    </row>
    <row r="17" spans="1:7" x14ac:dyDescent="0.25">
      <c r="A17" t="s">
        <v>16</v>
      </c>
      <c r="B17">
        <v>492</v>
      </c>
      <c r="C17">
        <v>323</v>
      </c>
      <c r="D17" s="14">
        <f>Tabla9[[#This Row],[Mulleres]]/Tabla9[[#This Row],[Total]]</f>
        <v>0.39631901840490796</v>
      </c>
      <c r="E17">
        <v>5</v>
      </c>
      <c r="F17" s="14">
        <f>E17/Tabla9[[#This Row],[Total]]</f>
        <v>6.1349693251533744E-3</v>
      </c>
      <c r="G17">
        <f>B17+C17</f>
        <v>815</v>
      </c>
    </row>
    <row r="18" spans="1:7" x14ac:dyDescent="0.25">
      <c r="A18" t="s">
        <v>17</v>
      </c>
      <c r="B18">
        <v>364</v>
      </c>
      <c r="C18">
        <v>322</v>
      </c>
      <c r="D18" s="14">
        <f>Tabla9[[#This Row],[Mulleres]]/Tabla9[[#This Row],[Total]]</f>
        <v>0.46938775510204084</v>
      </c>
      <c r="E18">
        <v>12</v>
      </c>
      <c r="F18" s="14">
        <f>E18/Tabla9[[#This Row],[Total]]</f>
        <v>1.7492711370262391E-2</v>
      </c>
      <c r="G18">
        <f t="shared" ref="G18:G19" si="0">B18+C18</f>
        <v>686</v>
      </c>
    </row>
    <row r="19" spans="1:7" x14ac:dyDescent="0.25">
      <c r="A19" t="s">
        <v>15</v>
      </c>
      <c r="B19">
        <f>SUM(B17:B18)</f>
        <v>856</v>
      </c>
      <c r="C19">
        <f>SUM(C17:C18)</f>
        <v>645</v>
      </c>
      <c r="D19" s="14">
        <f>Tabla9[[#This Row],[Mulleres]]/Tabla9[[#This Row],[Total]]</f>
        <v>0.4297135243171219</v>
      </c>
      <c r="E19">
        <f>SUM(E17:E18)</f>
        <v>17</v>
      </c>
      <c r="F19" s="14">
        <f>E19/Tabla9[[#This Row],[Total]]</f>
        <v>1.1325782811459028E-2</v>
      </c>
      <c r="G19">
        <f t="shared" si="0"/>
        <v>1501</v>
      </c>
    </row>
    <row r="24" spans="1:7" x14ac:dyDescent="0.25">
      <c r="A24" t="s">
        <v>18</v>
      </c>
      <c r="B24" s="13" t="s">
        <v>8</v>
      </c>
      <c r="C24" s="13" t="s">
        <v>9</v>
      </c>
      <c r="D24" s="13" t="s">
        <v>19</v>
      </c>
      <c r="E24" s="13" t="s">
        <v>15</v>
      </c>
    </row>
    <row r="25" spans="1:7" x14ac:dyDescent="0.25">
      <c r="A25" t="s">
        <v>20</v>
      </c>
      <c r="B25">
        <v>6</v>
      </c>
      <c r="C25">
        <v>5</v>
      </c>
      <c r="D25" s="14">
        <f>Tabla10[[#This Row],[Mulleres]]/Tabla10[[#This Row],[Total]]</f>
        <v>0.45454545454545453</v>
      </c>
      <c r="E25">
        <f>B25+C25</f>
        <v>11</v>
      </c>
    </row>
    <row r="26" spans="1:7" x14ac:dyDescent="0.25">
      <c r="A26" t="s">
        <v>21</v>
      </c>
      <c r="B26">
        <v>157</v>
      </c>
      <c r="C26">
        <v>65</v>
      </c>
      <c r="D26" s="14">
        <f>Tabla10[[#This Row],[Mulleres]]/Tabla10[[#This Row],[Total]]</f>
        <v>0.2927927927927928</v>
      </c>
      <c r="E26">
        <f t="shared" ref="E26:E35" si="1">B26+C26</f>
        <v>222</v>
      </c>
    </row>
    <row r="27" spans="1:7" x14ac:dyDescent="0.25">
      <c r="A27" t="s">
        <v>22</v>
      </c>
      <c r="B27">
        <v>3</v>
      </c>
      <c r="C27">
        <v>1</v>
      </c>
      <c r="D27" s="14">
        <f>Tabla10[[#This Row],[Mulleres]]/Tabla10[[#This Row],[Total]]</f>
        <v>0.25</v>
      </c>
      <c r="E27">
        <f t="shared" si="1"/>
        <v>4</v>
      </c>
    </row>
    <row r="28" spans="1:7" x14ac:dyDescent="0.25">
      <c r="A28" t="s">
        <v>23</v>
      </c>
      <c r="B28">
        <v>185</v>
      </c>
      <c r="C28">
        <v>116</v>
      </c>
      <c r="D28" s="14">
        <f>Tabla10[[#This Row],[Mulleres]]/Tabla10[[#This Row],[Total]]</f>
        <v>0.38538205980066448</v>
      </c>
      <c r="E28">
        <f t="shared" si="1"/>
        <v>301</v>
      </c>
    </row>
    <row r="29" spans="1:7" x14ac:dyDescent="0.25">
      <c r="A29" t="s">
        <v>24</v>
      </c>
      <c r="B29">
        <v>43</v>
      </c>
      <c r="C29">
        <v>43</v>
      </c>
      <c r="D29" s="14">
        <f>Tabla10[[#This Row],[Mulleres]]/Tabla10[[#This Row],[Total]]</f>
        <v>0.5</v>
      </c>
      <c r="E29">
        <f t="shared" si="1"/>
        <v>86</v>
      </c>
    </row>
    <row r="30" spans="1:7" x14ac:dyDescent="0.25">
      <c r="A30" t="s">
        <v>25</v>
      </c>
      <c r="B30">
        <v>82</v>
      </c>
      <c r="C30">
        <v>91</v>
      </c>
      <c r="D30" s="14">
        <f>Tabla10[[#This Row],[Mulleres]]/Tabla10[[#This Row],[Total]]</f>
        <v>0.52601156069364163</v>
      </c>
      <c r="E30">
        <f t="shared" si="1"/>
        <v>173</v>
      </c>
    </row>
    <row r="31" spans="1:7" x14ac:dyDescent="0.25">
      <c r="A31" t="s">
        <v>26</v>
      </c>
      <c r="B31">
        <v>5</v>
      </c>
      <c r="D31" s="14">
        <f>Tabla10[[#This Row],[Mulleres]]/Tabla10[[#This Row],[Total]]</f>
        <v>0</v>
      </c>
      <c r="E31">
        <f t="shared" si="1"/>
        <v>5</v>
      </c>
    </row>
    <row r="32" spans="1:7" x14ac:dyDescent="0.25">
      <c r="A32" t="s">
        <v>27</v>
      </c>
      <c r="B32">
        <v>44</v>
      </c>
      <c r="C32">
        <v>69</v>
      </c>
      <c r="D32" s="14">
        <f>Tabla10[[#This Row],[Mulleres]]/Tabla10[[#This Row],[Total]]</f>
        <v>0.61061946902654862</v>
      </c>
      <c r="E32">
        <f t="shared" si="1"/>
        <v>113</v>
      </c>
    </row>
    <row r="33" spans="1:5" x14ac:dyDescent="0.25">
      <c r="A33" t="s">
        <v>28</v>
      </c>
      <c r="B33">
        <v>19</v>
      </c>
      <c r="C33">
        <v>12</v>
      </c>
      <c r="D33" s="14">
        <f>Tabla10[[#This Row],[Mulleres]]/Tabla10[[#This Row],[Total]]</f>
        <v>0.38709677419354838</v>
      </c>
      <c r="E33">
        <f t="shared" si="1"/>
        <v>31</v>
      </c>
    </row>
    <row r="34" spans="1:5" x14ac:dyDescent="0.25">
      <c r="A34" t="s">
        <v>29</v>
      </c>
      <c r="B34">
        <v>312</v>
      </c>
      <c r="C34">
        <v>243</v>
      </c>
      <c r="D34" s="14">
        <f>Tabla10[[#This Row],[Mulleres]]/Tabla10[[#This Row],[Total]]</f>
        <v>0.43783783783783786</v>
      </c>
      <c r="E34">
        <f t="shared" si="1"/>
        <v>555</v>
      </c>
    </row>
    <row r="35" spans="1:5" x14ac:dyDescent="0.25">
      <c r="A35" t="s">
        <v>15</v>
      </c>
      <c r="B35">
        <f>SUM(B25:B34)</f>
        <v>856</v>
      </c>
      <c r="C35">
        <f>SUM(C25:C34)</f>
        <v>645</v>
      </c>
      <c r="D35" s="14">
        <f>Tabla10[[#This Row],[Mulleres]]/Tabla10[[#This Row],[Total]]</f>
        <v>0.4297135243171219</v>
      </c>
      <c r="E35">
        <f t="shared" si="1"/>
        <v>1501</v>
      </c>
    </row>
    <row r="38" spans="1:5" x14ac:dyDescent="0.25">
      <c r="A38" t="s">
        <v>30</v>
      </c>
      <c r="B38" s="13" t="s">
        <v>8</v>
      </c>
      <c r="C38" s="13" t="s">
        <v>9</v>
      </c>
      <c r="D38" s="13" t="s">
        <v>15</v>
      </c>
    </row>
    <row r="39" spans="1:5" x14ac:dyDescent="0.25">
      <c r="A39" t="s">
        <v>20</v>
      </c>
      <c r="B39" s="12">
        <v>5.1333333333333329</v>
      </c>
      <c r="C39" s="12">
        <v>5</v>
      </c>
      <c r="D39" s="12">
        <f>SUM(Tabla11[[#This Row],[Homes]:[Mulleres]])</f>
        <v>10.133333333333333</v>
      </c>
    </row>
    <row r="40" spans="1:5" x14ac:dyDescent="0.25">
      <c r="A40" t="s">
        <v>21</v>
      </c>
      <c r="B40" s="12">
        <v>155.34958904109592</v>
      </c>
      <c r="C40" s="12">
        <v>64.452054794520549</v>
      </c>
      <c r="D40" s="12">
        <f>SUM(Tabla11[[#This Row],[Homes]:[Mulleres]])</f>
        <v>219.80164383561646</v>
      </c>
    </row>
    <row r="41" spans="1:5" x14ac:dyDescent="0.25">
      <c r="A41" t="s">
        <v>22</v>
      </c>
      <c r="B41" s="12">
        <v>3</v>
      </c>
      <c r="C41" s="12">
        <v>1</v>
      </c>
      <c r="D41" s="12">
        <f>SUM(Tabla11[[#This Row],[Homes]:[Mulleres]])</f>
        <v>4</v>
      </c>
    </row>
    <row r="42" spans="1:5" x14ac:dyDescent="0.25">
      <c r="A42" t="s">
        <v>23</v>
      </c>
      <c r="B42" s="12">
        <v>36.149771689497648</v>
      </c>
      <c r="C42" s="12">
        <v>22.863963470319625</v>
      </c>
      <c r="D42" s="12">
        <f>SUM(Tabla11[[#This Row],[Homes]:[Mulleres]])</f>
        <v>59.013735159817273</v>
      </c>
    </row>
    <row r="43" spans="1:5" x14ac:dyDescent="0.25">
      <c r="A43" t="s">
        <v>24</v>
      </c>
      <c r="B43" s="12">
        <v>32.928584474885838</v>
      </c>
      <c r="C43" s="12">
        <v>32.524602739726028</v>
      </c>
      <c r="D43" s="12">
        <f>SUM(Tabla11[[#This Row],[Homes]:[Mulleres]])</f>
        <v>65.453187214611859</v>
      </c>
    </row>
    <row r="44" spans="1:5" x14ac:dyDescent="0.25">
      <c r="A44" t="s">
        <v>25</v>
      </c>
      <c r="B44" s="12">
        <v>81.671232876712338</v>
      </c>
      <c r="C44" s="12">
        <v>90.262283105022831</v>
      </c>
      <c r="D44" s="12">
        <f>SUM(Tabla11[[#This Row],[Homes]:[Mulleres]])</f>
        <v>171.93351598173518</v>
      </c>
    </row>
    <row r="45" spans="1:5" x14ac:dyDescent="0.25">
      <c r="A45" t="s">
        <v>26</v>
      </c>
      <c r="B45" s="12">
        <v>5</v>
      </c>
      <c r="C45" s="12"/>
      <c r="D45" s="12">
        <f>SUM(Tabla11[[#This Row],[Homes]:[Mulleres]])</f>
        <v>5</v>
      </c>
    </row>
    <row r="46" spans="1:5" x14ac:dyDescent="0.25">
      <c r="A46" t="s">
        <v>27</v>
      </c>
      <c r="B46" s="12">
        <v>5.1304109589041085</v>
      </c>
      <c r="C46" s="12">
        <v>12.266630136986308</v>
      </c>
      <c r="D46" s="12">
        <f>SUM(Tabla11[[#This Row],[Homes]:[Mulleres]])</f>
        <v>17.397041095890415</v>
      </c>
    </row>
    <row r="47" spans="1:5" x14ac:dyDescent="0.25">
      <c r="A47" t="s">
        <v>28</v>
      </c>
      <c r="B47" s="12">
        <v>19</v>
      </c>
      <c r="C47" s="12">
        <v>12</v>
      </c>
      <c r="D47" s="12">
        <f>SUM(Tabla11[[#This Row],[Homes]:[Mulleres]])</f>
        <v>31</v>
      </c>
    </row>
    <row r="48" spans="1:5" x14ac:dyDescent="0.25">
      <c r="A48" t="s">
        <v>29</v>
      </c>
      <c r="B48" s="12">
        <v>307.93260273972601</v>
      </c>
      <c r="C48" s="12">
        <v>242.16712328767122</v>
      </c>
      <c r="D48" s="12">
        <f>SUM(Tabla11[[#This Row],[Homes]:[Mulleres]])</f>
        <v>550.0997260273972</v>
      </c>
    </row>
    <row r="49" spans="1:19" x14ac:dyDescent="0.25">
      <c r="A49" t="s">
        <v>15</v>
      </c>
      <c r="B49" s="12">
        <f>SUBTOTAL(109,B39:B48)</f>
        <v>651.29552511415523</v>
      </c>
      <c r="C49" s="12">
        <f>SUBTOTAL(109,C39:C48)</f>
        <v>482.5366575342465</v>
      </c>
      <c r="D49" s="12">
        <f>SUM(Tabla11[[#This Row],[Homes]:[Mulleres]])</f>
        <v>1133.8321826484016</v>
      </c>
    </row>
    <row r="52" spans="1:19" x14ac:dyDescent="0.25">
      <c r="A52" t="s">
        <v>31</v>
      </c>
      <c r="B52" s="13" t="s">
        <v>8</v>
      </c>
      <c r="C52" s="13" t="s">
        <v>9</v>
      </c>
      <c r="D52" s="13" t="s">
        <v>15</v>
      </c>
    </row>
    <row r="53" spans="1:19" x14ac:dyDescent="0.25">
      <c r="A53" t="s">
        <v>20</v>
      </c>
      <c r="B53">
        <v>6</v>
      </c>
      <c r="C53">
        <v>5</v>
      </c>
      <c r="D53">
        <f>SUM(Tabla12[[#This Row],[Homes]:[Mulleres]])</f>
        <v>11</v>
      </c>
    </row>
    <row r="54" spans="1:19" x14ac:dyDescent="0.25">
      <c r="A54" t="s">
        <v>21</v>
      </c>
      <c r="B54">
        <v>157</v>
      </c>
      <c r="C54">
        <v>65</v>
      </c>
      <c r="D54">
        <f>SUM(Tabla12[[#This Row],[Homes]:[Mulleres]])</f>
        <v>222</v>
      </c>
    </row>
    <row r="55" spans="1:19" x14ac:dyDescent="0.25">
      <c r="A55" t="s">
        <v>25</v>
      </c>
      <c r="B55">
        <v>82</v>
      </c>
      <c r="C55">
        <v>91</v>
      </c>
      <c r="D55">
        <f>SUM(Tabla12[[#This Row],[Homes]:[Mulleres]])</f>
        <v>173</v>
      </c>
    </row>
    <row r="56" spans="1:19" x14ac:dyDescent="0.25">
      <c r="A56" t="s">
        <v>26</v>
      </c>
      <c r="B56">
        <v>5</v>
      </c>
      <c r="D56">
        <f>SUM(Tabla12[[#This Row],[Homes]:[Mulleres]])</f>
        <v>5</v>
      </c>
    </row>
    <row r="57" spans="1:19" x14ac:dyDescent="0.25">
      <c r="A57" t="s">
        <v>28</v>
      </c>
      <c r="B57">
        <v>19</v>
      </c>
      <c r="C57">
        <v>12</v>
      </c>
      <c r="D57">
        <f>SUM(Tabla12[[#This Row],[Homes]:[Mulleres]])</f>
        <v>31</v>
      </c>
    </row>
    <row r="58" spans="1:19" x14ac:dyDescent="0.25">
      <c r="A58" t="s">
        <v>29</v>
      </c>
      <c r="B58">
        <v>312</v>
      </c>
      <c r="C58">
        <v>243</v>
      </c>
      <c r="D58">
        <f>SUM(Tabla12[[#This Row],[Homes]:[Mulleres]])</f>
        <v>555</v>
      </c>
    </row>
    <row r="59" spans="1:19" x14ac:dyDescent="0.25">
      <c r="A59" t="s">
        <v>15</v>
      </c>
      <c r="B59">
        <f>SUBTOTAL(109,B53:B58)</f>
        <v>581</v>
      </c>
      <c r="C59">
        <f>SUBTOTAL(109,C53:C58)</f>
        <v>416</v>
      </c>
      <c r="D59">
        <f>SUM(Tabla12[[#This Row],[Homes]:[Mulleres]])</f>
        <v>997</v>
      </c>
    </row>
    <row r="62" spans="1:19" x14ac:dyDescent="0.25">
      <c r="A62" s="15"/>
    </row>
    <row r="63" spans="1:19" x14ac:dyDescent="0.25">
      <c r="A63" s="16" t="s">
        <v>32</v>
      </c>
      <c r="B63" s="17" t="s">
        <v>33</v>
      </c>
      <c r="C63" s="18"/>
      <c r="D63" s="19" t="s">
        <v>34</v>
      </c>
      <c r="E63" s="19"/>
      <c r="F63" s="20"/>
      <c r="G63" s="19" t="s">
        <v>35</v>
      </c>
      <c r="H63" s="19"/>
      <c r="I63" s="20"/>
      <c r="J63" s="19" t="s">
        <v>36</v>
      </c>
      <c r="K63" s="19"/>
      <c r="L63" s="20"/>
      <c r="M63" s="19" t="s">
        <v>37</v>
      </c>
      <c r="N63" s="19"/>
      <c r="O63" s="20"/>
      <c r="P63" s="19" t="s">
        <v>38</v>
      </c>
      <c r="Q63" s="19"/>
      <c r="R63" s="20"/>
      <c r="S63" s="21" t="s">
        <v>15</v>
      </c>
    </row>
    <row r="64" spans="1:19" x14ac:dyDescent="0.25">
      <c r="A64" s="22"/>
      <c r="B64" s="23" t="s">
        <v>9</v>
      </c>
      <c r="C64" s="24" t="s">
        <v>15</v>
      </c>
      <c r="D64" s="25" t="s">
        <v>8</v>
      </c>
      <c r="E64" s="25" t="s">
        <v>9</v>
      </c>
      <c r="F64" s="24" t="s">
        <v>15</v>
      </c>
      <c r="G64" s="25" t="s">
        <v>8</v>
      </c>
      <c r="H64" s="25" t="s">
        <v>9</v>
      </c>
      <c r="I64" s="24" t="s">
        <v>15</v>
      </c>
      <c r="J64" s="25" t="s">
        <v>8</v>
      </c>
      <c r="K64" s="25" t="s">
        <v>9</v>
      </c>
      <c r="L64" s="24" t="s">
        <v>15</v>
      </c>
      <c r="M64" s="25" t="s">
        <v>8</v>
      </c>
      <c r="N64" s="25" t="s">
        <v>9</v>
      </c>
      <c r="O64" s="24" t="s">
        <v>15</v>
      </c>
      <c r="P64" s="25" t="s">
        <v>8</v>
      </c>
      <c r="Q64" s="25" t="s">
        <v>9</v>
      </c>
      <c r="R64" s="24" t="s">
        <v>15</v>
      </c>
      <c r="S64" s="26"/>
    </row>
    <row r="65" spans="1:19" x14ac:dyDescent="0.25">
      <c r="A65" s="27" t="s">
        <v>20</v>
      </c>
      <c r="B65" s="28"/>
      <c r="C65" s="29"/>
      <c r="D65" s="27"/>
      <c r="E65" s="27"/>
      <c r="F65" s="29"/>
      <c r="G65" s="27"/>
      <c r="H65" s="27"/>
      <c r="I65" s="29"/>
      <c r="J65" s="27">
        <v>1</v>
      </c>
      <c r="K65" s="27"/>
      <c r="L65" s="29">
        <v>1</v>
      </c>
      <c r="M65" s="27">
        <v>4</v>
      </c>
      <c r="N65" s="27">
        <v>5</v>
      </c>
      <c r="O65" s="29">
        <v>9</v>
      </c>
      <c r="P65" s="27">
        <v>1</v>
      </c>
      <c r="Q65" s="27"/>
      <c r="R65" s="29">
        <v>1</v>
      </c>
      <c r="S65" s="27">
        <v>11</v>
      </c>
    </row>
    <row r="66" spans="1:19" x14ac:dyDescent="0.25">
      <c r="A66" s="30" t="s">
        <v>21</v>
      </c>
      <c r="B66" s="31"/>
      <c r="C66" s="32"/>
      <c r="D66" s="30"/>
      <c r="E66" s="30"/>
      <c r="F66" s="32"/>
      <c r="G66" s="30">
        <v>1</v>
      </c>
      <c r="H66" s="30"/>
      <c r="I66" s="32">
        <v>1</v>
      </c>
      <c r="J66" s="30">
        <v>40</v>
      </c>
      <c r="K66" s="30">
        <v>11</v>
      </c>
      <c r="L66" s="32">
        <v>51</v>
      </c>
      <c r="M66" s="30">
        <v>98</v>
      </c>
      <c r="N66" s="30">
        <v>44</v>
      </c>
      <c r="O66" s="32">
        <v>142</v>
      </c>
      <c r="P66" s="30">
        <v>18</v>
      </c>
      <c r="Q66" s="30">
        <v>10</v>
      </c>
      <c r="R66" s="32">
        <v>28</v>
      </c>
      <c r="S66" s="30">
        <v>222</v>
      </c>
    </row>
    <row r="67" spans="1:19" x14ac:dyDescent="0.25">
      <c r="A67" s="33" t="s">
        <v>22</v>
      </c>
      <c r="B67" s="33"/>
      <c r="C67" s="34"/>
      <c r="D67" s="35">
        <v>1</v>
      </c>
      <c r="E67" s="35"/>
      <c r="F67" s="34">
        <v>1</v>
      </c>
      <c r="G67" s="35"/>
      <c r="H67" s="35">
        <v>1</v>
      </c>
      <c r="I67" s="34">
        <v>1</v>
      </c>
      <c r="J67" s="35">
        <v>2</v>
      </c>
      <c r="K67" s="35"/>
      <c r="L67" s="34">
        <v>2</v>
      </c>
      <c r="M67" s="35"/>
      <c r="N67" s="35"/>
      <c r="O67" s="34"/>
      <c r="P67" s="35"/>
      <c r="Q67" s="35"/>
      <c r="R67" s="34"/>
      <c r="S67" s="34">
        <v>4</v>
      </c>
    </row>
    <row r="68" spans="1:19" x14ac:dyDescent="0.25">
      <c r="A68" s="30" t="s">
        <v>23</v>
      </c>
      <c r="B68" s="31"/>
      <c r="C68" s="32"/>
      <c r="D68" s="30">
        <v>5</v>
      </c>
      <c r="E68" s="30">
        <v>4</v>
      </c>
      <c r="F68" s="32">
        <v>9</v>
      </c>
      <c r="G68" s="30">
        <v>31</v>
      </c>
      <c r="H68" s="30">
        <v>32</v>
      </c>
      <c r="I68" s="32">
        <v>63</v>
      </c>
      <c r="J68" s="30">
        <v>88</v>
      </c>
      <c r="K68" s="30">
        <v>54</v>
      </c>
      <c r="L68" s="32">
        <v>142</v>
      </c>
      <c r="M68" s="30">
        <v>52</v>
      </c>
      <c r="N68" s="30">
        <v>24</v>
      </c>
      <c r="O68" s="32">
        <v>76</v>
      </c>
      <c r="P68" s="30">
        <v>9</v>
      </c>
      <c r="Q68" s="30">
        <v>2</v>
      </c>
      <c r="R68" s="32">
        <v>11</v>
      </c>
      <c r="S68" s="30">
        <v>301</v>
      </c>
    </row>
    <row r="69" spans="1:19" x14ac:dyDescent="0.25">
      <c r="A69" s="35" t="s">
        <v>24</v>
      </c>
      <c r="B69" s="33"/>
      <c r="C69" s="34"/>
      <c r="D69" s="35">
        <v>7</v>
      </c>
      <c r="E69" s="35">
        <v>11</v>
      </c>
      <c r="F69" s="34">
        <v>18</v>
      </c>
      <c r="G69" s="35">
        <v>19</v>
      </c>
      <c r="H69" s="35">
        <v>23</v>
      </c>
      <c r="I69" s="34">
        <v>42</v>
      </c>
      <c r="J69" s="35">
        <v>14</v>
      </c>
      <c r="K69" s="35">
        <v>7</v>
      </c>
      <c r="L69" s="34">
        <v>21</v>
      </c>
      <c r="M69" s="35">
        <v>2</v>
      </c>
      <c r="N69" s="35">
        <v>2</v>
      </c>
      <c r="O69" s="34">
        <v>4</v>
      </c>
      <c r="P69" s="35">
        <v>1</v>
      </c>
      <c r="Q69" s="35"/>
      <c r="R69" s="34">
        <v>1</v>
      </c>
      <c r="S69" s="35">
        <v>86</v>
      </c>
    </row>
    <row r="70" spans="1:19" x14ac:dyDescent="0.25">
      <c r="A70" s="31" t="s">
        <v>25</v>
      </c>
      <c r="B70" s="31"/>
      <c r="C70" s="32"/>
      <c r="D70" s="30"/>
      <c r="E70" s="30"/>
      <c r="F70" s="32"/>
      <c r="G70" s="30">
        <v>12</v>
      </c>
      <c r="H70" s="30">
        <v>13</v>
      </c>
      <c r="I70" s="32">
        <v>25</v>
      </c>
      <c r="J70" s="30">
        <v>40</v>
      </c>
      <c r="K70" s="30">
        <v>53</v>
      </c>
      <c r="L70" s="32">
        <v>93</v>
      </c>
      <c r="M70" s="30">
        <v>25</v>
      </c>
      <c r="N70" s="30">
        <v>24</v>
      </c>
      <c r="O70" s="32">
        <v>49</v>
      </c>
      <c r="P70" s="30">
        <v>5</v>
      </c>
      <c r="Q70" s="30">
        <v>1</v>
      </c>
      <c r="R70" s="32">
        <v>6</v>
      </c>
      <c r="S70" s="32">
        <v>173</v>
      </c>
    </row>
    <row r="71" spans="1:19" x14ac:dyDescent="0.25">
      <c r="A71" s="35" t="s">
        <v>26</v>
      </c>
      <c r="B71" s="33"/>
      <c r="C71" s="34"/>
      <c r="D71" s="35"/>
      <c r="E71" s="35"/>
      <c r="F71" s="34"/>
      <c r="G71" s="35"/>
      <c r="H71" s="35"/>
      <c r="I71" s="34"/>
      <c r="J71" s="35"/>
      <c r="K71" s="35"/>
      <c r="L71" s="34"/>
      <c r="M71" s="35"/>
      <c r="N71" s="35"/>
      <c r="O71" s="34"/>
      <c r="P71" s="35">
        <v>5</v>
      </c>
      <c r="Q71" s="35"/>
      <c r="R71" s="34">
        <v>5</v>
      </c>
      <c r="S71" s="35">
        <v>5</v>
      </c>
    </row>
    <row r="72" spans="1:19" x14ac:dyDescent="0.25">
      <c r="A72" s="31" t="s">
        <v>27</v>
      </c>
      <c r="B72" s="31">
        <v>1</v>
      </c>
      <c r="C72" s="32">
        <v>1</v>
      </c>
      <c r="D72" s="30">
        <v>22</v>
      </c>
      <c r="E72" s="30">
        <v>38</v>
      </c>
      <c r="F72" s="32">
        <v>60</v>
      </c>
      <c r="G72" s="30">
        <v>12</v>
      </c>
      <c r="H72" s="30">
        <v>18</v>
      </c>
      <c r="I72" s="32">
        <v>30</v>
      </c>
      <c r="J72" s="30">
        <v>7</v>
      </c>
      <c r="K72" s="30">
        <v>9</v>
      </c>
      <c r="L72" s="32">
        <v>16</v>
      </c>
      <c r="M72" s="30">
        <v>3</v>
      </c>
      <c r="N72" s="30">
        <v>3</v>
      </c>
      <c r="O72" s="32">
        <v>6</v>
      </c>
      <c r="P72" s="30"/>
      <c r="Q72" s="30"/>
      <c r="R72" s="32"/>
      <c r="S72" s="32">
        <v>113</v>
      </c>
    </row>
    <row r="73" spans="1:19" x14ac:dyDescent="0.25">
      <c r="A73" s="33" t="s">
        <v>28</v>
      </c>
      <c r="B73" s="33"/>
      <c r="C73" s="34"/>
      <c r="D73" s="35"/>
      <c r="E73" s="35"/>
      <c r="F73" s="34"/>
      <c r="G73" s="35"/>
      <c r="H73" s="35"/>
      <c r="I73" s="34"/>
      <c r="J73" s="35">
        <v>1</v>
      </c>
      <c r="K73" s="35">
        <v>1</v>
      </c>
      <c r="L73" s="34">
        <v>2</v>
      </c>
      <c r="M73" s="35">
        <v>17</v>
      </c>
      <c r="N73" s="35">
        <v>11</v>
      </c>
      <c r="O73" s="34">
        <v>28</v>
      </c>
      <c r="P73" s="35">
        <v>1</v>
      </c>
      <c r="Q73" s="35"/>
      <c r="R73" s="34">
        <v>1</v>
      </c>
      <c r="S73" s="34">
        <v>31</v>
      </c>
    </row>
    <row r="74" spans="1:19" x14ac:dyDescent="0.25">
      <c r="A74" s="31" t="s">
        <v>29</v>
      </c>
      <c r="B74" s="31"/>
      <c r="C74" s="32"/>
      <c r="D74" s="30">
        <v>1</v>
      </c>
      <c r="E74" s="30"/>
      <c r="F74" s="32">
        <v>1</v>
      </c>
      <c r="G74" s="30">
        <v>31</v>
      </c>
      <c r="H74" s="30">
        <v>20</v>
      </c>
      <c r="I74" s="32">
        <v>51</v>
      </c>
      <c r="J74" s="30">
        <v>96</v>
      </c>
      <c r="K74" s="30">
        <v>110</v>
      </c>
      <c r="L74" s="32">
        <v>206</v>
      </c>
      <c r="M74" s="30">
        <v>164</v>
      </c>
      <c r="N74" s="30">
        <v>105</v>
      </c>
      <c r="O74" s="32">
        <v>269</v>
      </c>
      <c r="P74" s="30">
        <v>20</v>
      </c>
      <c r="Q74" s="30">
        <v>8</v>
      </c>
      <c r="R74" s="32">
        <v>28</v>
      </c>
      <c r="S74" s="32">
        <v>555</v>
      </c>
    </row>
    <row r="75" spans="1:19" x14ac:dyDescent="0.25">
      <c r="A75" s="36" t="s">
        <v>15</v>
      </c>
      <c r="B75" s="28">
        <v>1</v>
      </c>
      <c r="C75" s="29">
        <v>1</v>
      </c>
      <c r="D75" s="37">
        <v>36</v>
      </c>
      <c r="E75" s="37">
        <v>53</v>
      </c>
      <c r="F75" s="38">
        <v>89</v>
      </c>
      <c r="G75" s="37">
        <v>106</v>
      </c>
      <c r="H75" s="37">
        <v>107</v>
      </c>
      <c r="I75" s="38">
        <v>213</v>
      </c>
      <c r="J75" s="37">
        <v>289</v>
      </c>
      <c r="K75" s="37">
        <v>245</v>
      </c>
      <c r="L75" s="38">
        <v>534</v>
      </c>
      <c r="M75" s="37">
        <v>365</v>
      </c>
      <c r="N75" s="37">
        <v>218</v>
      </c>
      <c r="O75" s="38">
        <v>583</v>
      </c>
      <c r="P75" s="37">
        <v>60</v>
      </c>
      <c r="Q75" s="37">
        <v>21</v>
      </c>
      <c r="R75" s="38">
        <v>81</v>
      </c>
      <c r="S75" s="37">
        <v>1501</v>
      </c>
    </row>
    <row r="78" spans="1:19" x14ac:dyDescent="0.25">
      <c r="A78" s="39" t="s">
        <v>39</v>
      </c>
      <c r="B78" s="40" t="s">
        <v>40</v>
      </c>
      <c r="C78" s="41" t="s">
        <v>41</v>
      </c>
      <c r="D78" s="42" t="s">
        <v>8</v>
      </c>
      <c r="E78" s="43" t="s">
        <v>9</v>
      </c>
      <c r="F78" s="44" t="s">
        <v>15</v>
      </c>
    </row>
    <row r="79" spans="1:19" x14ac:dyDescent="0.25">
      <c r="A79" s="45" t="s">
        <v>16</v>
      </c>
      <c r="B79" s="38" t="s">
        <v>28</v>
      </c>
      <c r="C79" s="46" t="s">
        <v>42</v>
      </c>
      <c r="D79" s="46">
        <v>1</v>
      </c>
      <c r="E79" s="38"/>
      <c r="F79" s="37">
        <f>SUM(D79:E79)</f>
        <v>1</v>
      </c>
    </row>
    <row r="80" spans="1:19" x14ac:dyDescent="0.25">
      <c r="A80" s="45"/>
      <c r="B80" s="45" t="s">
        <v>29</v>
      </c>
      <c r="C80" s="47" t="s">
        <v>43</v>
      </c>
      <c r="D80" s="47">
        <v>1</v>
      </c>
      <c r="E80" s="48"/>
      <c r="F80" s="49">
        <f t="shared" ref="F80:F95" si="2">SUM(D80:E80)</f>
        <v>1</v>
      </c>
    </row>
    <row r="81" spans="1:6" x14ac:dyDescent="0.25">
      <c r="A81" s="45"/>
      <c r="B81" s="45"/>
      <c r="C81" s="47" t="s">
        <v>44</v>
      </c>
      <c r="D81" s="47"/>
      <c r="E81" s="48">
        <v>1</v>
      </c>
      <c r="F81" s="49">
        <f t="shared" si="2"/>
        <v>1</v>
      </c>
    </row>
    <row r="82" spans="1:6" x14ac:dyDescent="0.25">
      <c r="A82" s="45"/>
      <c r="B82" s="45"/>
      <c r="C82" s="47" t="s">
        <v>45</v>
      </c>
      <c r="D82" s="47">
        <v>1</v>
      </c>
      <c r="E82" s="48"/>
      <c r="F82" s="49">
        <f t="shared" si="2"/>
        <v>1</v>
      </c>
    </row>
    <row r="83" spans="1:6" x14ac:dyDescent="0.25">
      <c r="A83" s="45"/>
      <c r="B83" s="45"/>
      <c r="C83" s="47" t="s">
        <v>46</v>
      </c>
      <c r="D83" s="47"/>
      <c r="E83" s="48">
        <v>1</v>
      </c>
      <c r="F83" s="49">
        <f t="shared" si="2"/>
        <v>1</v>
      </c>
    </row>
    <row r="84" spans="1:6" x14ac:dyDescent="0.25">
      <c r="A84" s="45" t="s">
        <v>17</v>
      </c>
      <c r="B84" s="50" t="s">
        <v>22</v>
      </c>
      <c r="C84" s="51" t="s">
        <v>47</v>
      </c>
      <c r="D84" s="51">
        <v>1</v>
      </c>
      <c r="E84" s="52"/>
      <c r="F84" s="37">
        <f t="shared" si="2"/>
        <v>1</v>
      </c>
    </row>
    <row r="85" spans="1:6" x14ac:dyDescent="0.25">
      <c r="A85" s="45"/>
      <c r="B85" s="53"/>
      <c r="C85" s="46" t="s">
        <v>48</v>
      </c>
      <c r="D85" s="46">
        <v>1</v>
      </c>
      <c r="E85" s="38">
        <v>1</v>
      </c>
      <c r="F85" s="37">
        <f t="shared" si="2"/>
        <v>2</v>
      </c>
    </row>
    <row r="86" spans="1:6" x14ac:dyDescent="0.25">
      <c r="A86" s="45"/>
      <c r="B86" s="54"/>
      <c r="C86" s="55" t="s">
        <v>46</v>
      </c>
      <c r="D86" s="55">
        <v>1</v>
      </c>
      <c r="E86" s="29"/>
      <c r="F86" s="37">
        <f t="shared" si="2"/>
        <v>1</v>
      </c>
    </row>
    <row r="87" spans="1:6" x14ac:dyDescent="0.25">
      <c r="A87" s="45"/>
      <c r="B87" s="48" t="s">
        <v>23</v>
      </c>
      <c r="C87" s="47" t="s">
        <v>43</v>
      </c>
      <c r="D87" s="47"/>
      <c r="E87" s="48">
        <v>1</v>
      </c>
      <c r="F87" s="49">
        <f t="shared" si="2"/>
        <v>1</v>
      </c>
    </row>
    <row r="88" spans="1:6" x14ac:dyDescent="0.25">
      <c r="A88" s="45"/>
      <c r="B88" s="38" t="s">
        <v>24</v>
      </c>
      <c r="C88" s="46" t="s">
        <v>46</v>
      </c>
      <c r="D88" s="46"/>
      <c r="E88" s="38">
        <v>1</v>
      </c>
      <c r="F88" s="37">
        <f t="shared" si="2"/>
        <v>1</v>
      </c>
    </row>
    <row r="89" spans="1:6" x14ac:dyDescent="0.25">
      <c r="A89" s="45"/>
      <c r="B89" s="45" t="s">
        <v>25</v>
      </c>
      <c r="C89" s="47" t="s">
        <v>43</v>
      </c>
      <c r="D89" s="47">
        <v>1</v>
      </c>
      <c r="E89" s="48"/>
      <c r="F89" s="49">
        <f t="shared" si="2"/>
        <v>1</v>
      </c>
    </row>
    <row r="90" spans="1:6" x14ac:dyDescent="0.25">
      <c r="A90" s="45"/>
      <c r="B90" s="45"/>
      <c r="C90" s="47" t="s">
        <v>49</v>
      </c>
      <c r="D90" s="47"/>
      <c r="E90" s="48">
        <v>1</v>
      </c>
      <c r="F90" s="49">
        <f t="shared" si="2"/>
        <v>1</v>
      </c>
    </row>
    <row r="91" spans="1:6" x14ac:dyDescent="0.25">
      <c r="A91" s="45"/>
      <c r="B91" s="45"/>
      <c r="C91" s="47" t="s">
        <v>45</v>
      </c>
      <c r="D91" s="47"/>
      <c r="E91" s="48">
        <v>1</v>
      </c>
      <c r="F91" s="49">
        <f t="shared" si="2"/>
        <v>1</v>
      </c>
    </row>
    <row r="92" spans="1:6" x14ac:dyDescent="0.25">
      <c r="A92" s="45"/>
      <c r="B92" s="45"/>
      <c r="C92" s="47" t="s">
        <v>46</v>
      </c>
      <c r="D92" s="47">
        <v>1</v>
      </c>
      <c r="E92" s="48"/>
      <c r="F92" s="49">
        <f t="shared" si="2"/>
        <v>1</v>
      </c>
    </row>
    <row r="93" spans="1:6" x14ac:dyDescent="0.25">
      <c r="A93" s="45"/>
      <c r="B93" s="45"/>
      <c r="C93" s="47" t="s">
        <v>42</v>
      </c>
      <c r="D93" s="47">
        <v>1</v>
      </c>
      <c r="E93" s="48"/>
      <c r="F93" s="49">
        <f t="shared" si="2"/>
        <v>1</v>
      </c>
    </row>
    <row r="94" spans="1:6" x14ac:dyDescent="0.25">
      <c r="A94" s="45"/>
      <c r="B94" s="38" t="s">
        <v>27</v>
      </c>
      <c r="C94" s="46" t="s">
        <v>50</v>
      </c>
      <c r="D94" s="46"/>
      <c r="E94" s="38">
        <v>1</v>
      </c>
      <c r="F94" s="37">
        <f t="shared" si="2"/>
        <v>1</v>
      </c>
    </row>
    <row r="95" spans="1:6" x14ac:dyDescent="0.25">
      <c r="A95" s="56" t="s">
        <v>15</v>
      </c>
      <c r="B95" s="56"/>
      <c r="C95" s="57"/>
      <c r="D95" s="57">
        <f>SUM(D79:D94)</f>
        <v>9</v>
      </c>
      <c r="E95" s="56">
        <f>SUM(E79:E94)</f>
        <v>8</v>
      </c>
      <c r="F95" s="49">
        <f t="shared" si="2"/>
        <v>17</v>
      </c>
    </row>
    <row r="96" spans="1:6" x14ac:dyDescent="0.25">
      <c r="E96" s="15"/>
    </row>
  </sheetData>
  <mergeCells count="14">
    <mergeCell ref="S63:S64"/>
    <mergeCell ref="A79:A83"/>
    <mergeCell ref="B80:B83"/>
    <mergeCell ref="A84:A94"/>
    <mergeCell ref="B84:B86"/>
    <mergeCell ref="B89:B93"/>
    <mergeCell ref="O1:R1"/>
    <mergeCell ref="A63:A64"/>
    <mergeCell ref="B63:C63"/>
    <mergeCell ref="D63:F63"/>
    <mergeCell ref="G63:I63"/>
    <mergeCell ref="J63:L63"/>
    <mergeCell ref="M63:O63"/>
    <mergeCell ref="P63:R63"/>
  </mergeCells>
  <pageMargins left="0.7" right="0.7" top="0.75" bottom="0.75" header="0.3" footer="0.3"/>
  <pageSetup paperSize="9" orientation="portrait" r:id="rId1"/>
  <drawing r:id="rId2"/>
  <tableParts count="5">
    <tablePart r:id="rId3"/>
    <tablePart r:id="rId4"/>
    <tablePart r:id="rId5"/>
    <tablePart r:id="rId6"/>
    <tablePart r:id="rId7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4F8A-8B03-4D49-B060-08BA0C623132}">
  <dimension ref="A1:IS91"/>
  <sheetViews>
    <sheetView workbookViewId="0">
      <selection activeCell="A2" sqref="A2"/>
    </sheetView>
  </sheetViews>
  <sheetFormatPr baseColWidth="10" defaultRowHeight="15" x14ac:dyDescent="0.25"/>
  <cols>
    <col min="1" max="1" width="41.42578125" customWidth="1"/>
    <col min="2" max="2" width="13.85546875" customWidth="1"/>
    <col min="3" max="3" width="15.7109375" customWidth="1"/>
    <col min="4" max="4" width="17.7109375" customWidth="1"/>
    <col min="5" max="5" width="23.28515625" bestFit="1" customWidth="1"/>
    <col min="6" max="6" width="18.7109375" customWidth="1"/>
    <col min="7" max="7" width="16.85546875" customWidth="1"/>
    <col min="8" max="8" width="26.42578125" bestFit="1" customWidth="1"/>
    <col min="9" max="9" width="21.5703125" customWidth="1"/>
    <col min="10" max="10" width="16.7109375" bestFit="1" customWidth="1"/>
    <col min="11" max="11" width="19.7109375" customWidth="1"/>
    <col min="12" max="12" width="22.140625" customWidth="1"/>
    <col min="13" max="13" width="19.7109375" customWidth="1"/>
    <col min="16" max="16" width="37.5703125" bestFit="1" customWidth="1"/>
  </cols>
  <sheetData>
    <row r="1" spans="1:253" s="7" customFormat="1" ht="57" customHeight="1" thickBot="1" x14ac:dyDescent="0.3">
      <c r="A1" s="1"/>
      <c r="B1" s="2"/>
      <c r="C1" s="2"/>
      <c r="D1" s="4"/>
      <c r="E1" s="4"/>
      <c r="F1" s="2"/>
      <c r="G1" s="2"/>
      <c r="H1" s="4"/>
      <c r="I1" s="4"/>
      <c r="J1" s="4"/>
      <c r="K1" s="4"/>
      <c r="L1" s="4"/>
      <c r="M1" s="4"/>
      <c r="N1" s="5" t="s">
        <v>0</v>
      </c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spans="1:253" s="8" customFormat="1" ht="12.75" x14ac:dyDescent="0.2"/>
    <row r="3" spans="1:253" s="8" customFormat="1" ht="15.75" x14ac:dyDescent="0.25">
      <c r="A3" s="9" t="s">
        <v>1</v>
      </c>
    </row>
    <row r="4" spans="1:253" s="8" customFormat="1" ht="15.75" x14ac:dyDescent="0.25">
      <c r="A4" s="9" t="s">
        <v>2</v>
      </c>
    </row>
    <row r="5" spans="1:253" s="8" customFormat="1" ht="15.75" x14ac:dyDescent="0.25">
      <c r="A5" s="9" t="s">
        <v>3</v>
      </c>
    </row>
    <row r="6" spans="1:253" s="8" customFormat="1" ht="15.75" x14ac:dyDescent="0.25">
      <c r="A6" s="9" t="s">
        <v>4</v>
      </c>
    </row>
    <row r="7" spans="1:253" s="8" customFormat="1" ht="12.75" x14ac:dyDescent="0.2">
      <c r="A7" s="8" t="s">
        <v>5</v>
      </c>
      <c r="J7" s="10"/>
      <c r="K7" s="10"/>
      <c r="L7" s="11"/>
    </row>
    <row r="11" spans="1:253" x14ac:dyDescent="0.25">
      <c r="A11" t="s">
        <v>18</v>
      </c>
      <c r="B11" s="13" t="s">
        <v>8</v>
      </c>
      <c r="C11" s="13" t="s">
        <v>9</v>
      </c>
      <c r="D11" s="13" t="s">
        <v>15</v>
      </c>
      <c r="E11" t="s">
        <v>113</v>
      </c>
      <c r="F11" t="s">
        <v>114</v>
      </c>
      <c r="G11" t="s">
        <v>115</v>
      </c>
      <c r="H11" t="s">
        <v>116</v>
      </c>
    </row>
    <row r="12" spans="1:253" x14ac:dyDescent="0.25">
      <c r="A12" t="s">
        <v>20</v>
      </c>
      <c r="B12">
        <v>6</v>
      </c>
      <c r="C12">
        <v>5</v>
      </c>
      <c r="D12">
        <f t="shared" ref="D12:D22" si="0">B12+C12</f>
        <v>11</v>
      </c>
      <c r="E12">
        <v>6</v>
      </c>
      <c r="F12">
        <v>5</v>
      </c>
      <c r="G12">
        <f>Tabla1016[[#This Row],[Homes doutores]]+Tabla1016[[#This Row],[Mulleres doutoras]]</f>
        <v>11</v>
      </c>
      <c r="H12" s="14">
        <f>Tabla1016[[#This Row],[Total doutores/as]]/Tabla1016[[#This Row],[Total]]</f>
        <v>1</v>
      </c>
    </row>
    <row r="13" spans="1:253" x14ac:dyDescent="0.25">
      <c r="A13" t="s">
        <v>21</v>
      </c>
      <c r="B13">
        <v>157</v>
      </c>
      <c r="C13">
        <v>65</v>
      </c>
      <c r="D13">
        <f t="shared" si="0"/>
        <v>222</v>
      </c>
      <c r="E13">
        <v>157</v>
      </c>
      <c r="F13">
        <v>65</v>
      </c>
      <c r="G13">
        <f>Tabla1016[[#This Row],[Homes doutores]]+Tabla1016[[#This Row],[Mulleres doutoras]]</f>
        <v>222</v>
      </c>
      <c r="H13" s="14">
        <f>Tabla1016[[#This Row],[Total doutores/as]]/Tabla1016[[#This Row],[Total]]</f>
        <v>1</v>
      </c>
    </row>
    <row r="14" spans="1:253" x14ac:dyDescent="0.25">
      <c r="A14" t="s">
        <v>22</v>
      </c>
      <c r="B14">
        <v>3</v>
      </c>
      <c r="C14">
        <v>1</v>
      </c>
      <c r="D14">
        <f t="shared" si="0"/>
        <v>4</v>
      </c>
      <c r="E14">
        <v>2</v>
      </c>
      <c r="F14">
        <v>1</v>
      </c>
      <c r="G14">
        <f>Tabla1016[[#This Row],[Homes doutores]]+Tabla1016[[#This Row],[Mulleres doutoras]]</f>
        <v>3</v>
      </c>
      <c r="H14" s="14">
        <f>Tabla1016[[#This Row],[Total doutores/as]]/Tabla1016[[#This Row],[Total]]</f>
        <v>0.75</v>
      </c>
    </row>
    <row r="15" spans="1:253" x14ac:dyDescent="0.25">
      <c r="A15" t="s">
        <v>23</v>
      </c>
      <c r="B15">
        <v>185</v>
      </c>
      <c r="C15">
        <v>116</v>
      </c>
      <c r="D15">
        <f t="shared" si="0"/>
        <v>301</v>
      </c>
      <c r="E15">
        <v>46</v>
      </c>
      <c r="F15">
        <v>22</v>
      </c>
      <c r="G15">
        <f>Tabla1016[[#This Row],[Homes doutores]]+Tabla1016[[#This Row],[Mulleres doutoras]]</f>
        <v>68</v>
      </c>
      <c r="H15" s="14">
        <f>Tabla1016[[#This Row],[Total doutores/as]]/Tabla1016[[#This Row],[Total]]</f>
        <v>0.22591362126245848</v>
      </c>
    </row>
    <row r="16" spans="1:253" x14ac:dyDescent="0.25">
      <c r="A16" t="s">
        <v>24</v>
      </c>
      <c r="B16">
        <v>43</v>
      </c>
      <c r="C16">
        <v>43</v>
      </c>
      <c r="D16">
        <f t="shared" si="0"/>
        <v>86</v>
      </c>
      <c r="E16">
        <v>43</v>
      </c>
      <c r="F16">
        <v>43</v>
      </c>
      <c r="G16">
        <f>Tabla1016[[#This Row],[Homes doutores]]+Tabla1016[[#This Row],[Mulleres doutoras]]</f>
        <v>86</v>
      </c>
      <c r="H16" s="14">
        <f>Tabla1016[[#This Row],[Total doutores/as]]/Tabla1016[[#This Row],[Total]]</f>
        <v>1</v>
      </c>
    </row>
    <row r="17" spans="1:13" x14ac:dyDescent="0.25">
      <c r="A17" t="s">
        <v>25</v>
      </c>
      <c r="B17">
        <v>82</v>
      </c>
      <c r="C17">
        <v>91</v>
      </c>
      <c r="D17">
        <f t="shared" si="0"/>
        <v>173</v>
      </c>
      <c r="E17">
        <v>82</v>
      </c>
      <c r="F17">
        <v>91</v>
      </c>
      <c r="G17">
        <f>Tabla1016[[#This Row],[Homes doutores]]+Tabla1016[[#This Row],[Mulleres doutoras]]</f>
        <v>173</v>
      </c>
      <c r="H17" s="14">
        <f>Tabla1016[[#This Row],[Total doutores/as]]/Tabla1016[[#This Row],[Total]]</f>
        <v>1</v>
      </c>
    </row>
    <row r="18" spans="1:13" x14ac:dyDescent="0.25">
      <c r="A18" t="s">
        <v>26</v>
      </c>
      <c r="B18">
        <v>5</v>
      </c>
      <c r="D18">
        <f t="shared" si="0"/>
        <v>5</v>
      </c>
      <c r="E18">
        <v>5</v>
      </c>
      <c r="F18">
        <v>0</v>
      </c>
      <c r="G18">
        <f>Tabla1016[[#This Row],[Homes doutores]]+Tabla1016[[#This Row],[Mulleres doutoras]]</f>
        <v>5</v>
      </c>
      <c r="H18" s="14">
        <f>Tabla1016[[#This Row],[Total doutores/as]]/Tabla1016[[#This Row],[Total]]</f>
        <v>1</v>
      </c>
    </row>
    <row r="19" spans="1:13" x14ac:dyDescent="0.25">
      <c r="A19" t="s">
        <v>27</v>
      </c>
      <c r="B19">
        <v>44</v>
      </c>
      <c r="C19">
        <v>69</v>
      </c>
      <c r="D19">
        <f t="shared" si="0"/>
        <v>113</v>
      </c>
      <c r="E19">
        <v>6</v>
      </c>
      <c r="F19">
        <v>14</v>
      </c>
      <c r="G19">
        <f>Tabla1016[[#This Row],[Homes doutores]]+Tabla1016[[#This Row],[Mulleres doutoras]]</f>
        <v>20</v>
      </c>
      <c r="H19" s="14">
        <f>Tabla1016[[#This Row],[Total doutores/as]]/Tabla1016[[#This Row],[Total]]</f>
        <v>0.17699115044247787</v>
      </c>
    </row>
    <row r="20" spans="1:13" x14ac:dyDescent="0.25">
      <c r="A20" t="s">
        <v>28</v>
      </c>
      <c r="B20">
        <v>19</v>
      </c>
      <c r="C20">
        <v>12</v>
      </c>
      <c r="D20">
        <f t="shared" si="0"/>
        <v>31</v>
      </c>
      <c r="E20">
        <v>4</v>
      </c>
      <c r="F20">
        <v>1</v>
      </c>
      <c r="G20">
        <f>Tabla1016[[#This Row],[Homes doutores]]+Tabla1016[[#This Row],[Mulleres doutoras]]</f>
        <v>5</v>
      </c>
      <c r="H20" s="14">
        <f>Tabla1016[[#This Row],[Total doutores/as]]/Tabla1016[[#This Row],[Total]]</f>
        <v>0.16129032258064516</v>
      </c>
    </row>
    <row r="21" spans="1:13" x14ac:dyDescent="0.25">
      <c r="A21" t="s">
        <v>29</v>
      </c>
      <c r="B21">
        <v>312</v>
      </c>
      <c r="C21">
        <v>243</v>
      </c>
      <c r="D21">
        <f t="shared" si="0"/>
        <v>555</v>
      </c>
      <c r="E21">
        <v>312</v>
      </c>
      <c r="F21">
        <v>243</v>
      </c>
      <c r="G21">
        <f>Tabla1016[[#This Row],[Homes doutores]]+Tabla1016[[#This Row],[Mulleres doutoras]]</f>
        <v>555</v>
      </c>
      <c r="H21" s="14">
        <f>Tabla1016[[#This Row],[Total doutores/as]]/Tabla1016[[#This Row],[Total]]</f>
        <v>1</v>
      </c>
    </row>
    <row r="22" spans="1:13" x14ac:dyDescent="0.25">
      <c r="A22" t="s">
        <v>15</v>
      </c>
      <c r="B22">
        <f>SUM(B12:B21)</f>
        <v>856</v>
      </c>
      <c r="C22">
        <f>SUM(C12:C21)</f>
        <v>645</v>
      </c>
      <c r="D22">
        <f t="shared" si="0"/>
        <v>1501</v>
      </c>
      <c r="E22">
        <f>SUBTOTAL(109,E12:E21)</f>
        <v>663</v>
      </c>
      <c r="F22">
        <f>SUBTOTAL(109,F12:F21)</f>
        <v>485</v>
      </c>
      <c r="G22">
        <f>Tabla1016[[#This Row],[Homes doutores]]+Tabla1016[[#This Row],[Mulleres doutoras]]</f>
        <v>1148</v>
      </c>
      <c r="H22" s="14">
        <f>Tabla1016[[#This Row],[Total doutores/as]]/Tabla1016[[#This Row],[Total]]</f>
        <v>0.76482345103264493</v>
      </c>
    </row>
    <row r="27" spans="1:13" x14ac:dyDescent="0.25">
      <c r="A27" s="67" t="s">
        <v>117</v>
      </c>
      <c r="B27" s="68" t="s">
        <v>118</v>
      </c>
      <c r="C27" s="69"/>
      <c r="D27" s="69"/>
      <c r="E27" s="70"/>
      <c r="F27" s="71" t="s">
        <v>119</v>
      </c>
      <c r="G27" s="71"/>
      <c r="H27" s="71"/>
      <c r="I27" s="72"/>
      <c r="J27" s="73"/>
      <c r="K27" s="68" t="s">
        <v>120</v>
      </c>
      <c r="L27" s="69"/>
      <c r="M27" s="70"/>
    </row>
    <row r="28" spans="1:13" x14ac:dyDescent="0.25">
      <c r="A28" s="74"/>
      <c r="B28" s="75" t="s">
        <v>8</v>
      </c>
      <c r="C28" s="76" t="s">
        <v>9</v>
      </c>
      <c r="D28" s="76" t="s">
        <v>15</v>
      </c>
      <c r="E28" s="43" t="s">
        <v>19</v>
      </c>
      <c r="F28" s="76" t="s">
        <v>8</v>
      </c>
      <c r="G28" s="76" t="s">
        <v>9</v>
      </c>
      <c r="H28" s="76" t="s">
        <v>15</v>
      </c>
      <c r="I28" s="43" t="s">
        <v>19</v>
      </c>
      <c r="J28" s="77" t="s">
        <v>115</v>
      </c>
      <c r="K28" s="76" t="s">
        <v>8</v>
      </c>
      <c r="L28" s="76" t="s">
        <v>9</v>
      </c>
      <c r="M28" s="76" t="s">
        <v>15</v>
      </c>
    </row>
    <row r="29" spans="1:13" x14ac:dyDescent="0.25">
      <c r="A29" s="38" t="s">
        <v>20</v>
      </c>
      <c r="B29" s="78">
        <v>2</v>
      </c>
      <c r="C29" s="35">
        <v>0</v>
      </c>
      <c r="D29" s="35">
        <f t="shared" ref="D29:D38" si="1">SUM(B29:C29)</f>
        <v>2</v>
      </c>
      <c r="E29" s="79">
        <f>C29/D29</f>
        <v>0</v>
      </c>
      <c r="F29" s="35">
        <v>4</v>
      </c>
      <c r="G29" s="35">
        <v>5</v>
      </c>
      <c r="H29" s="35">
        <f t="shared" ref="H29:H39" si="2">SUM(F29:G29)</f>
        <v>9</v>
      </c>
      <c r="I29" s="79">
        <f>G29/H29</f>
        <v>0.55555555555555558</v>
      </c>
      <c r="J29" s="78">
        <f t="shared" ref="J29:J39" si="3">SUM(D29+H29)</f>
        <v>11</v>
      </c>
      <c r="K29" s="80">
        <f t="shared" ref="K29:K39" si="4">B29/J29</f>
        <v>0.18181818181818182</v>
      </c>
      <c r="L29" s="80">
        <f t="shared" ref="L29:L39" si="5">C29/J29</f>
        <v>0</v>
      </c>
      <c r="M29" s="79">
        <f t="shared" ref="M29:M39" si="6">D29/J29</f>
        <v>0.18181818181818182</v>
      </c>
    </row>
    <row r="30" spans="1:13" x14ac:dyDescent="0.25">
      <c r="A30" s="48" t="s">
        <v>21</v>
      </c>
      <c r="B30" s="81">
        <v>48</v>
      </c>
      <c r="C30" s="30">
        <v>7</v>
      </c>
      <c r="D30" s="30">
        <f t="shared" si="1"/>
        <v>55</v>
      </c>
      <c r="E30" s="82">
        <f t="shared" ref="E30:E39" si="7">C30/D30</f>
        <v>0.12727272727272726</v>
      </c>
      <c r="F30" s="30">
        <v>109</v>
      </c>
      <c r="G30" s="30">
        <v>58</v>
      </c>
      <c r="H30" s="30">
        <f t="shared" si="2"/>
        <v>167</v>
      </c>
      <c r="I30" s="82">
        <f t="shared" ref="I30:I39" si="8">G30/H30</f>
        <v>0.3473053892215569</v>
      </c>
      <c r="J30" s="81">
        <f t="shared" si="3"/>
        <v>222</v>
      </c>
      <c r="K30" s="83">
        <f t="shared" si="4"/>
        <v>0.21621621621621623</v>
      </c>
      <c r="L30" s="83">
        <f t="shared" si="5"/>
        <v>3.1531531531531529E-2</v>
      </c>
      <c r="M30" s="82">
        <f t="shared" si="6"/>
        <v>0.24774774774774774</v>
      </c>
    </row>
    <row r="31" spans="1:13" x14ac:dyDescent="0.25">
      <c r="A31" s="38" t="s">
        <v>22</v>
      </c>
      <c r="B31" s="78">
        <v>1</v>
      </c>
      <c r="C31" s="35">
        <v>0</v>
      </c>
      <c r="D31" s="35">
        <f t="shared" si="1"/>
        <v>1</v>
      </c>
      <c r="E31" s="79">
        <f t="shared" si="7"/>
        <v>0</v>
      </c>
      <c r="F31" s="35">
        <v>1</v>
      </c>
      <c r="G31" s="35">
        <v>1</v>
      </c>
      <c r="H31" s="35">
        <f t="shared" si="2"/>
        <v>2</v>
      </c>
      <c r="I31" s="79">
        <f t="shared" si="8"/>
        <v>0.5</v>
      </c>
      <c r="J31" s="78">
        <f t="shared" si="3"/>
        <v>3</v>
      </c>
      <c r="K31" s="80">
        <f t="shared" si="4"/>
        <v>0.33333333333333331</v>
      </c>
      <c r="L31" s="80">
        <f t="shared" si="5"/>
        <v>0</v>
      </c>
      <c r="M31" s="80">
        <f t="shared" si="6"/>
        <v>0.33333333333333331</v>
      </c>
    </row>
    <row r="32" spans="1:13" x14ac:dyDescent="0.25">
      <c r="A32" s="48" t="s">
        <v>23</v>
      </c>
      <c r="B32" s="47">
        <v>31</v>
      </c>
      <c r="C32" s="31">
        <v>16</v>
      </c>
      <c r="D32" s="30">
        <f t="shared" si="1"/>
        <v>47</v>
      </c>
      <c r="E32" s="82">
        <f t="shared" si="7"/>
        <v>0.34042553191489361</v>
      </c>
      <c r="F32" s="30">
        <v>15</v>
      </c>
      <c r="G32" s="30">
        <v>6</v>
      </c>
      <c r="H32" s="30">
        <f t="shared" si="2"/>
        <v>21</v>
      </c>
      <c r="I32" s="82">
        <f t="shared" si="8"/>
        <v>0.2857142857142857</v>
      </c>
      <c r="J32" s="81">
        <f t="shared" si="3"/>
        <v>68</v>
      </c>
      <c r="K32" s="83">
        <f t="shared" si="4"/>
        <v>0.45588235294117646</v>
      </c>
      <c r="L32" s="83">
        <f t="shared" si="5"/>
        <v>0.23529411764705882</v>
      </c>
      <c r="M32" s="82">
        <f t="shared" si="6"/>
        <v>0.69117647058823528</v>
      </c>
    </row>
    <row r="33" spans="1:13" x14ac:dyDescent="0.25">
      <c r="A33" s="38" t="s">
        <v>24</v>
      </c>
      <c r="B33" s="51">
        <v>31</v>
      </c>
      <c r="C33" s="33">
        <v>27</v>
      </c>
      <c r="D33" s="35">
        <f t="shared" si="1"/>
        <v>58</v>
      </c>
      <c r="E33" s="79">
        <f t="shared" si="7"/>
        <v>0.46551724137931033</v>
      </c>
      <c r="F33" s="35">
        <v>12</v>
      </c>
      <c r="G33" s="35">
        <v>16</v>
      </c>
      <c r="H33" s="35">
        <f t="shared" si="2"/>
        <v>28</v>
      </c>
      <c r="I33" s="79">
        <f t="shared" si="8"/>
        <v>0.5714285714285714</v>
      </c>
      <c r="J33" s="78">
        <f t="shared" si="3"/>
        <v>86</v>
      </c>
      <c r="K33" s="80">
        <f t="shared" si="4"/>
        <v>0.36046511627906974</v>
      </c>
      <c r="L33" s="80">
        <f t="shared" si="5"/>
        <v>0.31395348837209303</v>
      </c>
      <c r="M33" s="80">
        <f t="shared" si="6"/>
        <v>0.67441860465116277</v>
      </c>
    </row>
    <row r="34" spans="1:13" x14ac:dyDescent="0.25">
      <c r="A34" s="48" t="s">
        <v>25</v>
      </c>
      <c r="B34" s="84">
        <v>51</v>
      </c>
      <c r="C34" s="31">
        <v>65</v>
      </c>
      <c r="D34" s="30">
        <f t="shared" si="1"/>
        <v>116</v>
      </c>
      <c r="E34" s="82">
        <f t="shared" si="7"/>
        <v>0.56034482758620685</v>
      </c>
      <c r="F34" s="30">
        <v>31</v>
      </c>
      <c r="G34" s="30">
        <v>26</v>
      </c>
      <c r="H34" s="30">
        <f t="shared" si="2"/>
        <v>57</v>
      </c>
      <c r="I34" s="82">
        <f t="shared" si="8"/>
        <v>0.45614035087719296</v>
      </c>
      <c r="J34" s="81">
        <f t="shared" si="3"/>
        <v>173</v>
      </c>
      <c r="K34" s="83">
        <f t="shared" si="4"/>
        <v>0.2947976878612717</v>
      </c>
      <c r="L34" s="83">
        <f t="shared" si="5"/>
        <v>0.37572254335260113</v>
      </c>
      <c r="M34" s="82">
        <f t="shared" si="6"/>
        <v>0.67052023121387283</v>
      </c>
    </row>
    <row r="35" spans="1:13" x14ac:dyDescent="0.25">
      <c r="A35" s="38" t="s">
        <v>26</v>
      </c>
      <c r="B35" s="78">
        <v>0</v>
      </c>
      <c r="C35" s="35">
        <v>0</v>
      </c>
      <c r="D35" s="35">
        <f t="shared" si="1"/>
        <v>0</v>
      </c>
      <c r="E35" s="79">
        <v>0</v>
      </c>
      <c r="F35" s="35">
        <v>5</v>
      </c>
      <c r="G35" s="35">
        <v>0</v>
      </c>
      <c r="H35" s="35">
        <f t="shared" si="2"/>
        <v>5</v>
      </c>
      <c r="I35" s="79">
        <f t="shared" si="8"/>
        <v>0</v>
      </c>
      <c r="J35" s="78">
        <f t="shared" si="3"/>
        <v>5</v>
      </c>
      <c r="K35" s="80">
        <f t="shared" si="4"/>
        <v>0</v>
      </c>
      <c r="L35" s="80">
        <f t="shared" si="5"/>
        <v>0</v>
      </c>
      <c r="M35" s="80">
        <f t="shared" si="6"/>
        <v>0</v>
      </c>
    </row>
    <row r="36" spans="1:13" x14ac:dyDescent="0.25">
      <c r="A36" s="48" t="s">
        <v>27</v>
      </c>
      <c r="B36" s="81">
        <v>4</v>
      </c>
      <c r="C36" s="30">
        <v>11</v>
      </c>
      <c r="D36" s="30">
        <f t="shared" si="1"/>
        <v>15</v>
      </c>
      <c r="E36" s="82">
        <f t="shared" si="7"/>
        <v>0.73333333333333328</v>
      </c>
      <c r="F36" s="30">
        <v>2</v>
      </c>
      <c r="G36" s="30">
        <v>3</v>
      </c>
      <c r="H36" s="30">
        <f t="shared" si="2"/>
        <v>5</v>
      </c>
      <c r="I36" s="82">
        <f t="shared" si="8"/>
        <v>0.6</v>
      </c>
      <c r="J36" s="81">
        <f t="shared" si="3"/>
        <v>20</v>
      </c>
      <c r="K36" s="83">
        <f t="shared" si="4"/>
        <v>0.2</v>
      </c>
      <c r="L36" s="83">
        <f t="shared" si="5"/>
        <v>0.55000000000000004</v>
      </c>
      <c r="M36" s="83">
        <f t="shared" si="6"/>
        <v>0.75</v>
      </c>
    </row>
    <row r="37" spans="1:13" x14ac:dyDescent="0.25">
      <c r="A37" s="38" t="s">
        <v>28</v>
      </c>
      <c r="B37" s="78">
        <v>4</v>
      </c>
      <c r="C37" s="35">
        <v>1</v>
      </c>
      <c r="D37" s="35">
        <f t="shared" si="1"/>
        <v>5</v>
      </c>
      <c r="E37" s="79">
        <f t="shared" si="7"/>
        <v>0.2</v>
      </c>
      <c r="F37" s="35">
        <v>0</v>
      </c>
      <c r="G37" s="35">
        <v>0</v>
      </c>
      <c r="H37" s="35">
        <f t="shared" si="2"/>
        <v>0</v>
      </c>
      <c r="I37" s="79">
        <v>0</v>
      </c>
      <c r="J37" s="78">
        <f t="shared" si="3"/>
        <v>5</v>
      </c>
      <c r="K37" s="80">
        <f t="shared" si="4"/>
        <v>0.8</v>
      </c>
      <c r="L37" s="80">
        <f t="shared" si="5"/>
        <v>0.2</v>
      </c>
      <c r="M37" s="80">
        <f t="shared" si="6"/>
        <v>1</v>
      </c>
    </row>
    <row r="38" spans="1:13" x14ac:dyDescent="0.25">
      <c r="A38" s="48" t="s">
        <v>29</v>
      </c>
      <c r="B38" s="57">
        <v>180</v>
      </c>
      <c r="C38" s="85">
        <v>117</v>
      </c>
      <c r="D38" s="85">
        <f t="shared" si="1"/>
        <v>297</v>
      </c>
      <c r="E38" s="82">
        <f t="shared" si="7"/>
        <v>0.39393939393939392</v>
      </c>
      <c r="F38" s="85">
        <v>132</v>
      </c>
      <c r="G38" s="85">
        <v>126</v>
      </c>
      <c r="H38" s="85">
        <f t="shared" si="2"/>
        <v>258</v>
      </c>
      <c r="I38" s="82">
        <f t="shared" si="8"/>
        <v>0.48837209302325579</v>
      </c>
      <c r="J38" s="47">
        <f t="shared" si="3"/>
        <v>555</v>
      </c>
      <c r="K38" s="86">
        <f t="shared" si="4"/>
        <v>0.32432432432432434</v>
      </c>
      <c r="L38" s="86">
        <f t="shared" si="5"/>
        <v>0.21081081081081082</v>
      </c>
      <c r="M38" s="86">
        <f t="shared" si="6"/>
        <v>0.53513513513513511</v>
      </c>
    </row>
    <row r="39" spans="1:13" x14ac:dyDescent="0.25">
      <c r="A39" s="38" t="s">
        <v>15</v>
      </c>
      <c r="B39" s="46">
        <f>SUM(B29:B38)</f>
        <v>352</v>
      </c>
      <c r="C39" s="33">
        <f>SUM(C29:C38)</f>
        <v>244</v>
      </c>
      <c r="D39" s="35">
        <f>SUM(D29:D38)</f>
        <v>596</v>
      </c>
      <c r="E39" s="79">
        <f t="shared" si="7"/>
        <v>0.40939597315436244</v>
      </c>
      <c r="F39" s="35">
        <f>SUM(F29:F38)</f>
        <v>311</v>
      </c>
      <c r="G39" s="35">
        <f>SUM(G29:G38)</f>
        <v>241</v>
      </c>
      <c r="H39" s="35">
        <f t="shared" si="2"/>
        <v>552</v>
      </c>
      <c r="I39" s="79">
        <f t="shared" si="8"/>
        <v>0.43659420289855072</v>
      </c>
      <c r="J39" s="78">
        <f t="shared" si="3"/>
        <v>1148</v>
      </c>
      <c r="K39" s="80">
        <f t="shared" si="4"/>
        <v>0.30662020905923343</v>
      </c>
      <c r="L39" s="80">
        <f t="shared" si="5"/>
        <v>0.21254355400696864</v>
      </c>
      <c r="M39" s="79">
        <f t="shared" si="6"/>
        <v>0.51916376306620204</v>
      </c>
    </row>
    <row r="43" spans="1:13" x14ac:dyDescent="0.25">
      <c r="A43" s="67" t="s">
        <v>121</v>
      </c>
      <c r="B43" s="68" t="s">
        <v>118</v>
      </c>
      <c r="C43" s="69"/>
      <c r="D43" s="69"/>
      <c r="E43" s="70"/>
      <c r="F43" s="71" t="s">
        <v>122</v>
      </c>
      <c r="G43" s="71"/>
      <c r="H43" s="71"/>
      <c r="I43" s="72"/>
      <c r="J43" s="68" t="s">
        <v>123</v>
      </c>
      <c r="K43" s="69"/>
      <c r="L43" s="70"/>
    </row>
    <row r="44" spans="1:13" x14ac:dyDescent="0.25">
      <c r="A44" s="74"/>
      <c r="B44" s="75" t="s">
        <v>8</v>
      </c>
      <c r="C44" s="76" t="s">
        <v>9</v>
      </c>
      <c r="D44" s="76" t="s">
        <v>15</v>
      </c>
      <c r="E44" s="43" t="s">
        <v>19</v>
      </c>
      <c r="F44" s="76" t="s">
        <v>8</v>
      </c>
      <c r="G44" s="76" t="s">
        <v>9</v>
      </c>
      <c r="H44" s="76" t="s">
        <v>15</v>
      </c>
      <c r="I44" s="43" t="s">
        <v>19</v>
      </c>
      <c r="J44" s="76" t="s">
        <v>8</v>
      </c>
      <c r="K44" s="76" t="s">
        <v>9</v>
      </c>
      <c r="L44" s="76" t="s">
        <v>15</v>
      </c>
    </row>
    <row r="45" spans="1:13" x14ac:dyDescent="0.25">
      <c r="A45" s="38" t="s">
        <v>20</v>
      </c>
      <c r="B45" s="78">
        <v>2</v>
      </c>
      <c r="C45" s="35">
        <v>0</v>
      </c>
      <c r="D45" s="35">
        <f t="shared" ref="D45:D53" si="9">SUM(B45:C45)</f>
        <v>2</v>
      </c>
      <c r="E45" s="79">
        <f>C45/D45</f>
        <v>0</v>
      </c>
      <c r="F45" s="35">
        <v>2</v>
      </c>
      <c r="G45" s="35">
        <v>0</v>
      </c>
      <c r="H45" s="35">
        <f t="shared" ref="H45:H54" si="10">SUM(F45:G45)</f>
        <v>2</v>
      </c>
      <c r="I45" s="79">
        <f>G45/H45</f>
        <v>0</v>
      </c>
      <c r="J45" s="80">
        <f t="shared" ref="J45:K54" si="11">F45/B45</f>
        <v>1</v>
      </c>
      <c r="K45" s="80">
        <v>0</v>
      </c>
      <c r="L45" s="79">
        <f t="shared" ref="L45:L54" si="12">H45/D45</f>
        <v>1</v>
      </c>
    </row>
    <row r="46" spans="1:13" x14ac:dyDescent="0.25">
      <c r="A46" s="48" t="s">
        <v>21</v>
      </c>
      <c r="B46" s="81">
        <v>48</v>
      </c>
      <c r="C46" s="30">
        <v>7</v>
      </c>
      <c r="D46" s="30">
        <f t="shared" si="9"/>
        <v>55</v>
      </c>
      <c r="E46" s="82">
        <f t="shared" ref="E46:E54" si="13">C46/D46</f>
        <v>0.12727272727272726</v>
      </c>
      <c r="F46" s="30">
        <v>46</v>
      </c>
      <c r="G46" s="30">
        <v>6</v>
      </c>
      <c r="H46" s="30">
        <f t="shared" si="10"/>
        <v>52</v>
      </c>
      <c r="I46" s="82">
        <f t="shared" ref="I46:I54" si="14">G46/H46</f>
        <v>0.11538461538461539</v>
      </c>
      <c r="J46" s="83">
        <f t="shared" si="11"/>
        <v>0.95833333333333337</v>
      </c>
      <c r="K46" s="83">
        <f>G46/C46</f>
        <v>0.8571428571428571</v>
      </c>
      <c r="L46" s="82">
        <f t="shared" si="12"/>
        <v>0.94545454545454544</v>
      </c>
    </row>
    <row r="47" spans="1:13" x14ac:dyDescent="0.25">
      <c r="A47" s="38" t="s">
        <v>22</v>
      </c>
      <c r="B47" s="78">
        <v>1</v>
      </c>
      <c r="C47" s="35">
        <v>0</v>
      </c>
      <c r="D47" s="35">
        <f t="shared" si="9"/>
        <v>1</v>
      </c>
      <c r="E47" s="79">
        <f t="shared" si="13"/>
        <v>0</v>
      </c>
      <c r="F47" s="35">
        <v>1</v>
      </c>
      <c r="G47" s="35">
        <v>0</v>
      </c>
      <c r="H47" s="35">
        <f t="shared" si="10"/>
        <v>1</v>
      </c>
      <c r="I47" s="79">
        <f t="shared" si="14"/>
        <v>0</v>
      </c>
      <c r="J47" s="80">
        <f t="shared" si="11"/>
        <v>1</v>
      </c>
      <c r="K47" s="80">
        <v>0</v>
      </c>
      <c r="L47" s="79">
        <f t="shared" si="12"/>
        <v>1</v>
      </c>
    </row>
    <row r="48" spans="1:13" x14ac:dyDescent="0.25">
      <c r="A48" s="48" t="s">
        <v>23</v>
      </c>
      <c r="B48" s="47">
        <v>31</v>
      </c>
      <c r="C48" s="31">
        <v>16</v>
      </c>
      <c r="D48" s="30">
        <f t="shared" si="9"/>
        <v>47</v>
      </c>
      <c r="E48" s="82">
        <f t="shared" si="13"/>
        <v>0.34042553191489361</v>
      </c>
      <c r="F48" s="30">
        <v>20</v>
      </c>
      <c r="G48" s="30">
        <v>7</v>
      </c>
      <c r="H48" s="30">
        <f t="shared" si="10"/>
        <v>27</v>
      </c>
      <c r="I48" s="82">
        <f t="shared" si="14"/>
        <v>0.25925925925925924</v>
      </c>
      <c r="J48" s="83">
        <f t="shared" si="11"/>
        <v>0.64516129032258063</v>
      </c>
      <c r="K48" s="83">
        <f t="shared" si="11"/>
        <v>0.4375</v>
      </c>
      <c r="L48" s="82">
        <f t="shared" si="12"/>
        <v>0.57446808510638303</v>
      </c>
    </row>
    <row r="49" spans="1:13" x14ac:dyDescent="0.25">
      <c r="A49" s="38" t="s">
        <v>24</v>
      </c>
      <c r="B49" s="51">
        <v>31</v>
      </c>
      <c r="C49" s="33">
        <v>27</v>
      </c>
      <c r="D49" s="35">
        <f t="shared" si="9"/>
        <v>58</v>
      </c>
      <c r="E49" s="79">
        <f t="shared" si="13"/>
        <v>0.46551724137931033</v>
      </c>
      <c r="F49" s="35">
        <v>23</v>
      </c>
      <c r="G49" s="35">
        <v>21</v>
      </c>
      <c r="H49" s="35">
        <f t="shared" si="10"/>
        <v>44</v>
      </c>
      <c r="I49" s="79">
        <f t="shared" si="14"/>
        <v>0.47727272727272729</v>
      </c>
      <c r="J49" s="80">
        <f t="shared" si="11"/>
        <v>0.74193548387096775</v>
      </c>
      <c r="K49" s="80">
        <f t="shared" si="11"/>
        <v>0.77777777777777779</v>
      </c>
      <c r="L49" s="79">
        <f t="shared" si="12"/>
        <v>0.75862068965517238</v>
      </c>
    </row>
    <row r="50" spans="1:13" x14ac:dyDescent="0.25">
      <c r="A50" s="48" t="s">
        <v>25</v>
      </c>
      <c r="B50" s="84">
        <v>51</v>
      </c>
      <c r="C50" s="31">
        <v>65</v>
      </c>
      <c r="D50" s="30">
        <f t="shared" si="9"/>
        <v>116</v>
      </c>
      <c r="E50" s="82">
        <f t="shared" si="13"/>
        <v>0.56034482758620685</v>
      </c>
      <c r="F50" s="30">
        <v>41</v>
      </c>
      <c r="G50" s="30">
        <v>54</v>
      </c>
      <c r="H50" s="30">
        <f t="shared" si="10"/>
        <v>95</v>
      </c>
      <c r="I50" s="82">
        <f t="shared" si="14"/>
        <v>0.56842105263157894</v>
      </c>
      <c r="J50" s="83">
        <f t="shared" si="11"/>
        <v>0.80392156862745101</v>
      </c>
      <c r="K50" s="83">
        <f t="shared" si="11"/>
        <v>0.83076923076923082</v>
      </c>
      <c r="L50" s="82">
        <f t="shared" si="12"/>
        <v>0.81896551724137934</v>
      </c>
    </row>
    <row r="51" spans="1:13" x14ac:dyDescent="0.25">
      <c r="A51" s="38" t="s">
        <v>27</v>
      </c>
      <c r="B51" s="78">
        <v>4</v>
      </c>
      <c r="C51" s="35">
        <v>11</v>
      </c>
      <c r="D51" s="35">
        <f t="shared" si="9"/>
        <v>15</v>
      </c>
      <c r="E51" s="79">
        <f t="shared" si="13"/>
        <v>0.73333333333333328</v>
      </c>
      <c r="F51" s="35">
        <v>2</v>
      </c>
      <c r="G51" s="35">
        <v>10</v>
      </c>
      <c r="H51" s="35">
        <f t="shared" si="10"/>
        <v>12</v>
      </c>
      <c r="I51" s="79">
        <f t="shared" si="14"/>
        <v>0.83333333333333337</v>
      </c>
      <c r="J51" s="80">
        <f t="shared" si="11"/>
        <v>0.5</v>
      </c>
      <c r="K51" s="80">
        <f t="shared" si="11"/>
        <v>0.90909090909090906</v>
      </c>
      <c r="L51" s="79">
        <f t="shared" si="12"/>
        <v>0.8</v>
      </c>
    </row>
    <row r="52" spans="1:13" x14ac:dyDescent="0.25">
      <c r="A52" s="48" t="s">
        <v>28</v>
      </c>
      <c r="B52" s="81">
        <v>4</v>
      </c>
      <c r="C52" s="30">
        <v>1</v>
      </c>
      <c r="D52" s="30">
        <f t="shared" si="9"/>
        <v>5</v>
      </c>
      <c r="E52" s="82">
        <f t="shared" si="13"/>
        <v>0.2</v>
      </c>
      <c r="F52" s="30">
        <v>4</v>
      </c>
      <c r="G52" s="30">
        <v>1</v>
      </c>
      <c r="H52" s="30">
        <f t="shared" si="10"/>
        <v>5</v>
      </c>
      <c r="I52" s="82">
        <f t="shared" si="14"/>
        <v>0.2</v>
      </c>
      <c r="J52" s="83">
        <f t="shared" si="11"/>
        <v>1</v>
      </c>
      <c r="K52" s="83">
        <f t="shared" si="11"/>
        <v>1</v>
      </c>
      <c r="L52" s="82">
        <f t="shared" si="12"/>
        <v>1</v>
      </c>
    </row>
    <row r="53" spans="1:13" x14ac:dyDescent="0.25">
      <c r="A53" s="38" t="s">
        <v>29</v>
      </c>
      <c r="B53" s="55">
        <v>180</v>
      </c>
      <c r="C53" s="36">
        <v>117</v>
      </c>
      <c r="D53" s="36">
        <f t="shared" si="9"/>
        <v>297</v>
      </c>
      <c r="E53" s="79">
        <f t="shared" si="13"/>
        <v>0.39393939393939392</v>
      </c>
      <c r="F53" s="36">
        <v>145</v>
      </c>
      <c r="G53" s="36">
        <v>82</v>
      </c>
      <c r="H53" s="36">
        <f t="shared" si="10"/>
        <v>227</v>
      </c>
      <c r="I53" s="79">
        <f t="shared" si="14"/>
        <v>0.36123348017621143</v>
      </c>
      <c r="J53" s="80">
        <f t="shared" si="11"/>
        <v>0.80555555555555558</v>
      </c>
      <c r="K53" s="80">
        <f t="shared" si="11"/>
        <v>0.70085470085470081</v>
      </c>
      <c r="L53" s="79">
        <f t="shared" si="12"/>
        <v>0.76430976430976427</v>
      </c>
    </row>
    <row r="54" spans="1:13" x14ac:dyDescent="0.25">
      <c r="A54" s="48" t="s">
        <v>15</v>
      </c>
      <c r="B54" s="47">
        <f>SUM(B45:B53)</f>
        <v>352</v>
      </c>
      <c r="C54" s="31">
        <f>SUM(C45:C53)</f>
        <v>244</v>
      </c>
      <c r="D54" s="30">
        <f>SUM(D45:D53)</f>
        <v>596</v>
      </c>
      <c r="E54" s="82">
        <f t="shared" si="13"/>
        <v>0.40939597315436244</v>
      </c>
      <c r="F54" s="30">
        <f>SUM(F45:F53)</f>
        <v>284</v>
      </c>
      <c r="G54" s="30">
        <f>SUM(G45:G53)</f>
        <v>181</v>
      </c>
      <c r="H54" s="30">
        <f t="shared" si="10"/>
        <v>465</v>
      </c>
      <c r="I54" s="82">
        <f t="shared" si="14"/>
        <v>0.38924731182795697</v>
      </c>
      <c r="J54" s="83">
        <f t="shared" si="11"/>
        <v>0.80681818181818177</v>
      </c>
      <c r="K54" s="83">
        <f t="shared" si="11"/>
        <v>0.74180327868852458</v>
      </c>
      <c r="L54" s="82">
        <f t="shared" si="12"/>
        <v>0.78020134228187921</v>
      </c>
    </row>
    <row r="55" spans="1:13" x14ac:dyDescent="0.25">
      <c r="A55" s="87"/>
      <c r="B55" s="88"/>
      <c r="C55" s="89"/>
      <c r="D55" s="89"/>
      <c r="E55" s="90"/>
      <c r="F55" s="87"/>
      <c r="G55" s="87"/>
      <c r="H55" s="87"/>
      <c r="I55" s="91"/>
      <c r="J55" s="87"/>
      <c r="K55" s="91"/>
      <c r="L55" s="91"/>
      <c r="M55" s="91"/>
    </row>
    <row r="56" spans="1:13" x14ac:dyDescent="0.25">
      <c r="A56" s="87"/>
      <c r="B56" s="88"/>
      <c r="C56" s="89"/>
      <c r="D56" s="89"/>
      <c r="E56" s="90"/>
      <c r="F56" s="87"/>
      <c r="G56" s="87"/>
      <c r="H56" s="87"/>
      <c r="I56" s="91"/>
      <c r="J56" s="87"/>
      <c r="K56" s="91"/>
      <c r="L56" s="91"/>
      <c r="M56" s="91"/>
    </row>
    <row r="57" spans="1:13" x14ac:dyDescent="0.25">
      <c r="B57" s="68" t="s">
        <v>8</v>
      </c>
      <c r="C57" s="69"/>
      <c r="D57" s="69" t="s">
        <v>9</v>
      </c>
      <c r="E57" s="70"/>
    </row>
    <row r="58" spans="1:13" x14ac:dyDescent="0.25">
      <c r="A58" s="39" t="s">
        <v>124</v>
      </c>
      <c r="B58" s="42" t="s">
        <v>125</v>
      </c>
      <c r="C58" s="44" t="s">
        <v>126</v>
      </c>
      <c r="D58" s="75" t="s">
        <v>125</v>
      </c>
      <c r="E58" s="77" t="s">
        <v>126</v>
      </c>
      <c r="F58" s="44" t="s">
        <v>127</v>
      </c>
      <c r="G58" s="75" t="s">
        <v>128</v>
      </c>
    </row>
    <row r="59" spans="1:13" x14ac:dyDescent="0.25">
      <c r="A59" s="51" t="s">
        <v>20</v>
      </c>
      <c r="B59" s="51">
        <v>10</v>
      </c>
      <c r="C59" s="51">
        <v>27</v>
      </c>
      <c r="D59" s="51">
        <v>8</v>
      </c>
      <c r="E59" s="52">
        <v>21</v>
      </c>
      <c r="F59" s="51">
        <f>B59+D59</f>
        <v>18</v>
      </c>
      <c r="G59" s="52">
        <f>C59+E59</f>
        <v>48</v>
      </c>
    </row>
    <row r="60" spans="1:13" x14ac:dyDescent="0.25">
      <c r="A60" s="81" t="s">
        <v>21</v>
      </c>
      <c r="B60" s="81">
        <v>640</v>
      </c>
      <c r="C60" s="81">
        <v>649</v>
      </c>
      <c r="D60" s="81">
        <v>267</v>
      </c>
      <c r="E60" s="32">
        <v>284</v>
      </c>
      <c r="F60" s="81">
        <f t="shared" ref="F60:G64" si="15">B60+D60</f>
        <v>907</v>
      </c>
      <c r="G60" s="32">
        <f t="shared" si="15"/>
        <v>933</v>
      </c>
    </row>
    <row r="61" spans="1:13" x14ac:dyDescent="0.25">
      <c r="A61" s="55" t="s">
        <v>24</v>
      </c>
      <c r="B61" s="55">
        <v>13</v>
      </c>
      <c r="C61" s="55">
        <v>30</v>
      </c>
      <c r="D61" s="55">
        <v>19</v>
      </c>
      <c r="E61" s="29">
        <v>25</v>
      </c>
      <c r="F61" s="55">
        <f t="shared" si="15"/>
        <v>32</v>
      </c>
      <c r="G61" s="29">
        <f t="shared" si="15"/>
        <v>55</v>
      </c>
    </row>
    <row r="62" spans="1:13" x14ac:dyDescent="0.25">
      <c r="A62" s="81" t="s">
        <v>25</v>
      </c>
      <c r="B62" s="81">
        <v>85</v>
      </c>
      <c r="C62" s="81">
        <v>191</v>
      </c>
      <c r="D62" s="81">
        <v>100</v>
      </c>
      <c r="E62" s="32">
        <v>212</v>
      </c>
      <c r="F62" s="81">
        <f t="shared" si="15"/>
        <v>185</v>
      </c>
      <c r="G62" s="32">
        <f t="shared" si="15"/>
        <v>403</v>
      </c>
    </row>
    <row r="63" spans="1:13" x14ac:dyDescent="0.25">
      <c r="A63" s="55" t="s">
        <v>29</v>
      </c>
      <c r="B63" s="55">
        <v>612</v>
      </c>
      <c r="C63" s="55">
        <v>963</v>
      </c>
      <c r="D63" s="55">
        <v>492</v>
      </c>
      <c r="E63" s="29">
        <v>796</v>
      </c>
      <c r="F63" s="55">
        <f t="shared" si="15"/>
        <v>1104</v>
      </c>
      <c r="G63" s="29">
        <f t="shared" si="15"/>
        <v>1759</v>
      </c>
    </row>
    <row r="64" spans="1:13" x14ac:dyDescent="0.25">
      <c r="A64" s="48" t="s">
        <v>15</v>
      </c>
      <c r="B64" s="47">
        <f>SUM(B59:B63)</f>
        <v>1360</v>
      </c>
      <c r="C64" s="47">
        <f>SUM(C59:C63)</f>
        <v>1860</v>
      </c>
      <c r="D64" s="47">
        <f>SUM(D59:D63)</f>
        <v>886</v>
      </c>
      <c r="E64" s="48">
        <f>SUM(E59:E63)</f>
        <v>1338</v>
      </c>
      <c r="F64" s="47">
        <f t="shared" si="15"/>
        <v>2246</v>
      </c>
      <c r="G64" s="49">
        <f t="shared" si="15"/>
        <v>3198</v>
      </c>
    </row>
    <row r="65" spans="1:7" x14ac:dyDescent="0.25">
      <c r="A65" s="87"/>
      <c r="B65" s="87"/>
      <c r="C65" s="87"/>
      <c r="D65" s="87"/>
      <c r="E65" s="87"/>
      <c r="F65" s="87"/>
      <c r="G65" s="92"/>
    </row>
    <row r="66" spans="1:7" x14ac:dyDescent="0.25">
      <c r="A66" s="87"/>
      <c r="B66" s="87"/>
      <c r="C66" s="87"/>
      <c r="D66" s="87"/>
      <c r="E66" s="87"/>
      <c r="F66" s="87"/>
      <c r="G66" s="92"/>
    </row>
    <row r="67" spans="1:7" x14ac:dyDescent="0.25">
      <c r="A67" s="87"/>
      <c r="B67" s="87"/>
      <c r="C67" s="87"/>
      <c r="D67" s="87"/>
      <c r="E67" s="87"/>
      <c r="F67" s="87"/>
      <c r="G67" s="92"/>
    </row>
    <row r="69" spans="1:7" x14ac:dyDescent="0.25">
      <c r="A69" s="87"/>
      <c r="B69" s="87"/>
      <c r="C69" s="87"/>
      <c r="D69" s="87"/>
      <c r="E69" s="87"/>
      <c r="F69" s="87"/>
      <c r="G69" s="92"/>
    </row>
    <row r="70" spans="1:7" x14ac:dyDescent="0.25">
      <c r="A70" s="87"/>
      <c r="B70" s="87"/>
      <c r="C70" s="87"/>
      <c r="D70" s="87"/>
      <c r="E70" s="87"/>
      <c r="F70" s="87"/>
      <c r="G70" s="92"/>
    </row>
    <row r="71" spans="1:7" x14ac:dyDescent="0.25">
      <c r="A71" s="74" t="s">
        <v>129</v>
      </c>
      <c r="B71" s="68" t="s">
        <v>8</v>
      </c>
      <c r="C71" s="69"/>
      <c r="D71" s="69" t="s">
        <v>9</v>
      </c>
      <c r="E71" s="70"/>
      <c r="F71" s="21" t="s">
        <v>127</v>
      </c>
      <c r="G71" s="121" t="s">
        <v>128</v>
      </c>
    </row>
    <row r="72" spans="1:7" x14ac:dyDescent="0.25">
      <c r="A72" s="93"/>
      <c r="B72" s="41" t="s">
        <v>125</v>
      </c>
      <c r="C72" s="39" t="s">
        <v>126</v>
      </c>
      <c r="D72" s="94" t="s">
        <v>125</v>
      </c>
      <c r="E72" s="95" t="s">
        <v>126</v>
      </c>
      <c r="F72" s="26"/>
      <c r="G72" s="122"/>
    </row>
    <row r="73" spans="1:7" x14ac:dyDescent="0.25">
      <c r="A73" s="51" t="s">
        <v>52</v>
      </c>
      <c r="B73" s="51">
        <v>161</v>
      </c>
      <c r="C73" s="51">
        <v>227</v>
      </c>
      <c r="D73" s="51">
        <v>140</v>
      </c>
      <c r="E73" s="52">
        <v>241</v>
      </c>
      <c r="F73" s="51">
        <v>301</v>
      </c>
      <c r="G73" s="52">
        <v>468</v>
      </c>
    </row>
    <row r="74" spans="1:7" x14ac:dyDescent="0.25">
      <c r="A74" s="81" t="s">
        <v>53</v>
      </c>
      <c r="B74" s="81">
        <v>493</v>
      </c>
      <c r="C74" s="81">
        <v>548</v>
      </c>
      <c r="D74" s="81">
        <v>299</v>
      </c>
      <c r="E74" s="32">
        <v>378</v>
      </c>
      <c r="F74" s="81">
        <v>792</v>
      </c>
      <c r="G74" s="32">
        <v>926</v>
      </c>
    </row>
    <row r="75" spans="1:7" x14ac:dyDescent="0.25">
      <c r="A75" s="55" t="s">
        <v>54</v>
      </c>
      <c r="B75" s="55">
        <v>55</v>
      </c>
      <c r="C75" s="55">
        <v>65</v>
      </c>
      <c r="D75" s="55">
        <v>51</v>
      </c>
      <c r="E75" s="29">
        <v>76</v>
      </c>
      <c r="F75" s="55">
        <v>106</v>
      </c>
      <c r="G75" s="29">
        <v>141</v>
      </c>
    </row>
    <row r="76" spans="1:7" x14ac:dyDescent="0.25">
      <c r="A76" s="81" t="s">
        <v>55</v>
      </c>
      <c r="B76" s="81">
        <v>193</v>
      </c>
      <c r="C76" s="81">
        <v>431</v>
      </c>
      <c r="D76" s="81">
        <v>215</v>
      </c>
      <c r="E76" s="32">
        <v>440</v>
      </c>
      <c r="F76" s="81">
        <v>408</v>
      </c>
      <c r="G76" s="32">
        <v>871</v>
      </c>
    </row>
    <row r="77" spans="1:7" x14ac:dyDescent="0.25">
      <c r="A77" s="55" t="s">
        <v>56</v>
      </c>
      <c r="B77" s="55">
        <v>458</v>
      </c>
      <c r="C77" s="55">
        <v>589</v>
      </c>
      <c r="D77" s="55">
        <v>181</v>
      </c>
      <c r="E77" s="29">
        <v>203</v>
      </c>
      <c r="F77" s="55">
        <v>639</v>
      </c>
      <c r="G77" s="29">
        <v>792</v>
      </c>
    </row>
    <row r="78" spans="1:7" x14ac:dyDescent="0.25">
      <c r="A78" s="48" t="s">
        <v>15</v>
      </c>
      <c r="B78" s="47">
        <v>1360</v>
      </c>
      <c r="C78" s="47">
        <v>1860</v>
      </c>
      <c r="D78" s="47">
        <v>886</v>
      </c>
      <c r="E78" s="48">
        <v>1338</v>
      </c>
      <c r="F78" s="47">
        <v>2246</v>
      </c>
      <c r="G78" s="49">
        <v>3198</v>
      </c>
    </row>
    <row r="79" spans="1:7" x14ac:dyDescent="0.25">
      <c r="A79" s="87"/>
      <c r="B79" s="87"/>
      <c r="C79" s="87"/>
      <c r="D79" s="87"/>
      <c r="E79" s="87"/>
      <c r="F79" s="87"/>
      <c r="G79" s="92"/>
    </row>
    <row r="80" spans="1:7" x14ac:dyDescent="0.25">
      <c r="A80" s="87"/>
      <c r="B80" s="87"/>
      <c r="C80" s="87"/>
      <c r="D80" s="87"/>
      <c r="E80" s="87"/>
      <c r="F80" s="87"/>
      <c r="G80" s="92"/>
    </row>
    <row r="81" spans="1:7" x14ac:dyDescent="0.25">
      <c r="A81" s="87"/>
      <c r="B81" s="87"/>
      <c r="C81" s="87"/>
      <c r="D81" s="87"/>
      <c r="E81" s="87"/>
      <c r="F81" s="87"/>
      <c r="G81" s="92"/>
    </row>
    <row r="82" spans="1:7" x14ac:dyDescent="0.25">
      <c r="A82" s="87"/>
      <c r="B82" s="87"/>
      <c r="C82" s="87"/>
      <c r="D82" s="87"/>
      <c r="E82" s="87"/>
      <c r="F82" s="87"/>
      <c r="G82" s="92"/>
    </row>
    <row r="83" spans="1:7" x14ac:dyDescent="0.25">
      <c r="A83" t="s">
        <v>130</v>
      </c>
      <c r="B83" s="13" t="s">
        <v>8</v>
      </c>
      <c r="C83" s="13" t="s">
        <v>9</v>
      </c>
      <c r="D83" s="13" t="s">
        <v>15</v>
      </c>
      <c r="E83" s="87"/>
      <c r="F83" s="87"/>
      <c r="G83" s="92"/>
    </row>
    <row r="84" spans="1:7" x14ac:dyDescent="0.25">
      <c r="A84" t="s">
        <v>20</v>
      </c>
      <c r="B84">
        <v>29</v>
      </c>
      <c r="C84">
        <v>27</v>
      </c>
      <c r="D84">
        <f>SUM(Tabla16[[#This Row],[Homes]:[Mulleres]])</f>
        <v>56</v>
      </c>
      <c r="E84" s="87"/>
      <c r="F84" s="87"/>
      <c r="G84" s="92"/>
    </row>
    <row r="85" spans="1:7" x14ac:dyDescent="0.25">
      <c r="A85" t="s">
        <v>21</v>
      </c>
      <c r="B85">
        <v>816</v>
      </c>
      <c r="C85">
        <v>348</v>
      </c>
      <c r="D85">
        <f>SUM(Tabla16[[#This Row],[Homes]:[Mulleres]])</f>
        <v>1164</v>
      </c>
    </row>
    <row r="86" spans="1:7" x14ac:dyDescent="0.25">
      <c r="A86" t="s">
        <v>24</v>
      </c>
      <c r="B86">
        <v>17</v>
      </c>
      <c r="C86">
        <v>14</v>
      </c>
      <c r="D86">
        <f>SUM(Tabla16[[#This Row],[Homes]:[Mulleres]])</f>
        <v>31</v>
      </c>
    </row>
    <row r="87" spans="1:7" x14ac:dyDescent="0.25">
      <c r="A87" t="s">
        <v>25</v>
      </c>
      <c r="B87">
        <v>251</v>
      </c>
      <c r="C87">
        <v>283</v>
      </c>
      <c r="D87">
        <f>SUM(Tabla16[[#This Row],[Homes]:[Mulleres]])</f>
        <v>534</v>
      </c>
    </row>
    <row r="88" spans="1:7" x14ac:dyDescent="0.25">
      <c r="A88" t="s">
        <v>26</v>
      </c>
      <c r="B88">
        <v>6</v>
      </c>
      <c r="D88">
        <f>SUM(Tabla16[[#This Row],[Homes]:[Mulleres]])</f>
        <v>6</v>
      </c>
    </row>
    <row r="89" spans="1:7" x14ac:dyDescent="0.25">
      <c r="A89" t="s">
        <v>28</v>
      </c>
      <c r="B89">
        <v>106</v>
      </c>
      <c r="C89">
        <v>60</v>
      </c>
      <c r="D89">
        <f>SUM(Tabla16[[#This Row],[Homes]:[Mulleres]])</f>
        <v>166</v>
      </c>
    </row>
    <row r="90" spans="1:7" x14ac:dyDescent="0.25">
      <c r="A90" t="s">
        <v>29</v>
      </c>
      <c r="B90">
        <v>1362</v>
      </c>
      <c r="C90">
        <v>1055</v>
      </c>
      <c r="D90">
        <f>SUM(Tabla16[[#This Row],[Homes]:[Mulleres]])</f>
        <v>2417</v>
      </c>
    </row>
    <row r="91" spans="1:7" x14ac:dyDescent="0.25">
      <c r="A91" t="s">
        <v>15</v>
      </c>
      <c r="B91">
        <f>SUBTOTAL(109,B84:B90)</f>
        <v>2587</v>
      </c>
      <c r="C91">
        <f>SUBTOTAL(109,C84:C90)</f>
        <v>1787</v>
      </c>
      <c r="D91">
        <f>SUM(Tabla16[[#This Row],[Homes]:[Mulleres]])</f>
        <v>4374</v>
      </c>
    </row>
  </sheetData>
  <mergeCells count="16">
    <mergeCell ref="G71:G72"/>
    <mergeCell ref="B57:C57"/>
    <mergeCell ref="D57:E57"/>
    <mergeCell ref="A71:A72"/>
    <mergeCell ref="B71:C71"/>
    <mergeCell ref="D71:E71"/>
    <mergeCell ref="F71:F72"/>
    <mergeCell ref="N1:Q1"/>
    <mergeCell ref="A27:A28"/>
    <mergeCell ref="B27:E27"/>
    <mergeCell ref="F27:I27"/>
    <mergeCell ref="K27:M27"/>
    <mergeCell ref="A43:A44"/>
    <mergeCell ref="B43:E43"/>
    <mergeCell ref="F43:I43"/>
    <mergeCell ref="J43:L43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B4082-A736-4029-9C6C-2931F3522F33}">
  <dimension ref="A1:IT235"/>
  <sheetViews>
    <sheetView workbookViewId="0">
      <selection activeCell="A2" sqref="A2"/>
    </sheetView>
  </sheetViews>
  <sheetFormatPr baseColWidth="10" defaultRowHeight="15" x14ac:dyDescent="0.25"/>
  <cols>
    <col min="1" max="1" width="35.85546875" customWidth="1"/>
    <col min="2" max="2" width="17.85546875" customWidth="1"/>
    <col min="3" max="3" width="14.42578125" customWidth="1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4"/>
      <c r="K1" s="4"/>
      <c r="L1" s="4"/>
      <c r="M1" s="4"/>
      <c r="N1" s="4"/>
      <c r="O1" s="5" t="s">
        <v>0</v>
      </c>
      <c r="P1" s="5"/>
      <c r="Q1" s="5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4</v>
      </c>
    </row>
    <row r="7" spans="1:254" s="8" customFormat="1" ht="12.75" x14ac:dyDescent="0.2">
      <c r="A7" s="8" t="s">
        <v>5</v>
      </c>
      <c r="K7" s="10"/>
      <c r="L7" s="10"/>
      <c r="M7" s="11"/>
    </row>
    <row r="12" spans="1:254" x14ac:dyDescent="0.25">
      <c r="A12" s="58" t="s">
        <v>51</v>
      </c>
      <c r="B12" s="59" t="s">
        <v>52</v>
      </c>
      <c r="C12" s="59"/>
      <c r="D12" s="59"/>
      <c r="E12" s="59" t="s">
        <v>53</v>
      </c>
      <c r="F12" s="59"/>
      <c r="G12" s="59"/>
      <c r="H12" s="59" t="s">
        <v>54</v>
      </c>
      <c r="I12" s="59"/>
      <c r="J12" s="59"/>
      <c r="K12" s="59" t="s">
        <v>55</v>
      </c>
      <c r="L12" s="59"/>
      <c r="M12" s="59"/>
      <c r="N12" s="59" t="s">
        <v>56</v>
      </c>
      <c r="O12" s="59"/>
      <c r="P12" s="59"/>
      <c r="Q12" s="59" t="s">
        <v>15</v>
      </c>
    </row>
    <row r="13" spans="1:254" x14ac:dyDescent="0.25">
      <c r="A13" s="58"/>
      <c r="B13" s="44" t="s">
        <v>8</v>
      </c>
      <c r="C13" s="44" t="s">
        <v>9</v>
      </c>
      <c r="D13" s="44" t="s">
        <v>15</v>
      </c>
      <c r="E13" s="44" t="s">
        <v>8</v>
      </c>
      <c r="F13" s="44" t="s">
        <v>9</v>
      </c>
      <c r="G13" s="44" t="s">
        <v>15</v>
      </c>
      <c r="H13" s="44" t="s">
        <v>8</v>
      </c>
      <c r="I13" s="44" t="s">
        <v>9</v>
      </c>
      <c r="J13" s="44" t="s">
        <v>15</v>
      </c>
      <c r="K13" s="44" t="s">
        <v>8</v>
      </c>
      <c r="L13" s="44" t="s">
        <v>9</v>
      </c>
      <c r="M13" s="44" t="s">
        <v>15</v>
      </c>
      <c r="N13" s="44" t="s">
        <v>8</v>
      </c>
      <c r="O13" s="44" t="s">
        <v>9</v>
      </c>
      <c r="P13" s="44" t="s">
        <v>15</v>
      </c>
      <c r="Q13" s="59"/>
    </row>
    <row r="14" spans="1:254" x14ac:dyDescent="0.25">
      <c r="A14" s="37" t="s">
        <v>20</v>
      </c>
      <c r="B14" s="37">
        <v>1</v>
      </c>
      <c r="C14" s="37"/>
      <c r="D14" s="37">
        <v>1</v>
      </c>
      <c r="E14" s="37">
        <v>1</v>
      </c>
      <c r="F14" s="37">
        <v>3</v>
      </c>
      <c r="G14" s="37">
        <v>4</v>
      </c>
      <c r="H14" s="37">
        <v>1</v>
      </c>
      <c r="I14" s="37"/>
      <c r="J14" s="37">
        <v>1</v>
      </c>
      <c r="K14" s="37">
        <v>1</v>
      </c>
      <c r="L14" s="37">
        <v>2</v>
      </c>
      <c r="M14" s="37">
        <v>3</v>
      </c>
      <c r="N14" s="37">
        <v>2</v>
      </c>
      <c r="O14" s="37"/>
      <c r="P14" s="37">
        <v>2</v>
      </c>
      <c r="Q14" s="37">
        <v>11</v>
      </c>
    </row>
    <row r="15" spans="1:254" x14ac:dyDescent="0.25">
      <c r="A15" s="49" t="s">
        <v>21</v>
      </c>
      <c r="B15" s="49">
        <v>10</v>
      </c>
      <c r="C15" s="49">
        <v>6</v>
      </c>
      <c r="D15" s="49">
        <v>16</v>
      </c>
      <c r="E15" s="49">
        <v>61</v>
      </c>
      <c r="F15" s="49">
        <v>29</v>
      </c>
      <c r="G15" s="49">
        <v>90</v>
      </c>
      <c r="H15" s="49">
        <v>6</v>
      </c>
      <c r="I15" s="49">
        <v>3</v>
      </c>
      <c r="J15" s="49">
        <v>9</v>
      </c>
      <c r="K15" s="49">
        <v>26</v>
      </c>
      <c r="L15" s="49">
        <v>20</v>
      </c>
      <c r="M15" s="49">
        <v>46</v>
      </c>
      <c r="N15" s="49">
        <v>54</v>
      </c>
      <c r="O15" s="49">
        <v>7</v>
      </c>
      <c r="P15" s="49">
        <v>61</v>
      </c>
      <c r="Q15" s="49">
        <v>222</v>
      </c>
    </row>
    <row r="16" spans="1:254" x14ac:dyDescent="0.25">
      <c r="A16" s="37" t="s">
        <v>22</v>
      </c>
      <c r="B16" s="37">
        <v>3</v>
      </c>
      <c r="C16" s="37">
        <v>1</v>
      </c>
      <c r="D16" s="37">
        <v>4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>
        <v>4</v>
      </c>
    </row>
    <row r="17" spans="1:17" x14ac:dyDescent="0.25">
      <c r="A17" s="49" t="s">
        <v>23</v>
      </c>
      <c r="B17" s="49">
        <v>11</v>
      </c>
      <c r="C17" s="49">
        <v>24</v>
      </c>
      <c r="D17" s="49">
        <v>35</v>
      </c>
      <c r="E17" s="49">
        <v>4</v>
      </c>
      <c r="F17" s="49">
        <v>2</v>
      </c>
      <c r="G17" s="49">
        <v>6</v>
      </c>
      <c r="H17" s="49">
        <v>21</v>
      </c>
      <c r="I17" s="49">
        <v>25</v>
      </c>
      <c r="J17" s="49">
        <v>46</v>
      </c>
      <c r="K17" s="49">
        <v>82</v>
      </c>
      <c r="L17" s="49">
        <v>56</v>
      </c>
      <c r="M17" s="49">
        <v>138</v>
      </c>
      <c r="N17" s="49">
        <v>67</v>
      </c>
      <c r="O17" s="49">
        <v>9</v>
      </c>
      <c r="P17" s="49">
        <v>76</v>
      </c>
      <c r="Q17" s="49">
        <v>301</v>
      </c>
    </row>
    <row r="18" spans="1:17" x14ac:dyDescent="0.25">
      <c r="A18" s="37" t="s">
        <v>24</v>
      </c>
      <c r="B18" s="37">
        <v>7</v>
      </c>
      <c r="C18" s="37">
        <v>4</v>
      </c>
      <c r="D18" s="37">
        <v>11</v>
      </c>
      <c r="E18" s="37">
        <v>3</v>
      </c>
      <c r="F18" s="37">
        <v>5</v>
      </c>
      <c r="G18" s="37">
        <v>8</v>
      </c>
      <c r="H18" s="37">
        <v>1</v>
      </c>
      <c r="I18" s="37">
        <v>2</v>
      </c>
      <c r="J18" s="37">
        <v>3</v>
      </c>
      <c r="K18" s="37">
        <v>15</v>
      </c>
      <c r="L18" s="37">
        <v>29</v>
      </c>
      <c r="M18" s="37">
        <v>44</v>
      </c>
      <c r="N18" s="37">
        <v>17</v>
      </c>
      <c r="O18" s="37">
        <v>3</v>
      </c>
      <c r="P18" s="37">
        <v>20</v>
      </c>
      <c r="Q18" s="37">
        <v>86</v>
      </c>
    </row>
    <row r="19" spans="1:17" x14ac:dyDescent="0.25">
      <c r="A19" s="49" t="s">
        <v>25</v>
      </c>
      <c r="B19" s="49">
        <v>8</v>
      </c>
      <c r="C19" s="49">
        <v>18</v>
      </c>
      <c r="D19" s="49">
        <v>26</v>
      </c>
      <c r="E19" s="49">
        <v>6</v>
      </c>
      <c r="F19" s="49">
        <v>6</v>
      </c>
      <c r="G19" s="49">
        <v>12</v>
      </c>
      <c r="H19" s="49">
        <v>1</v>
      </c>
      <c r="I19" s="49">
        <v>7</v>
      </c>
      <c r="J19" s="49">
        <v>8</v>
      </c>
      <c r="K19" s="49">
        <v>32</v>
      </c>
      <c r="L19" s="49">
        <v>47</v>
      </c>
      <c r="M19" s="49">
        <v>79</v>
      </c>
      <c r="N19" s="49">
        <v>35</v>
      </c>
      <c r="O19" s="49">
        <v>13</v>
      </c>
      <c r="P19" s="49">
        <v>48</v>
      </c>
      <c r="Q19" s="49">
        <v>173</v>
      </c>
    </row>
    <row r="20" spans="1:17" x14ac:dyDescent="0.25">
      <c r="A20" s="37" t="s">
        <v>26</v>
      </c>
      <c r="B20" s="37">
        <v>2</v>
      </c>
      <c r="C20" s="37"/>
      <c r="D20" s="37">
        <v>2</v>
      </c>
      <c r="E20" s="37">
        <v>2</v>
      </c>
      <c r="F20" s="37"/>
      <c r="G20" s="37">
        <v>2</v>
      </c>
      <c r="H20" s="37"/>
      <c r="I20" s="37"/>
      <c r="J20" s="37"/>
      <c r="K20" s="37">
        <v>1</v>
      </c>
      <c r="L20" s="37"/>
      <c r="M20" s="37">
        <v>1</v>
      </c>
      <c r="N20" s="37"/>
      <c r="O20" s="37"/>
      <c r="P20" s="37"/>
      <c r="Q20" s="37">
        <v>5</v>
      </c>
    </row>
    <row r="21" spans="1:17" x14ac:dyDescent="0.25">
      <c r="A21" s="49" t="s">
        <v>27</v>
      </c>
      <c r="B21" s="49">
        <v>2</v>
      </c>
      <c r="C21" s="49">
        <v>16</v>
      </c>
      <c r="D21" s="49">
        <v>18</v>
      </c>
      <c r="E21" s="49">
        <v>11</v>
      </c>
      <c r="F21" s="49">
        <v>8</v>
      </c>
      <c r="G21" s="49">
        <v>19</v>
      </c>
      <c r="H21" s="49">
        <v>1</v>
      </c>
      <c r="I21" s="49">
        <v>5</v>
      </c>
      <c r="J21" s="49">
        <v>6</v>
      </c>
      <c r="K21" s="49">
        <v>17</v>
      </c>
      <c r="L21" s="49">
        <v>35</v>
      </c>
      <c r="M21" s="49">
        <v>52</v>
      </c>
      <c r="N21" s="49">
        <v>13</v>
      </c>
      <c r="O21" s="49">
        <v>5</v>
      </c>
      <c r="P21" s="49">
        <v>18</v>
      </c>
      <c r="Q21" s="49">
        <v>113</v>
      </c>
    </row>
    <row r="22" spans="1:17" x14ac:dyDescent="0.25">
      <c r="A22" s="37" t="s">
        <v>28</v>
      </c>
      <c r="B22" s="37">
        <v>1</v>
      </c>
      <c r="C22" s="37">
        <v>3</v>
      </c>
      <c r="D22" s="37">
        <v>4</v>
      </c>
      <c r="E22" s="37">
        <v>2</v>
      </c>
      <c r="F22" s="37"/>
      <c r="G22" s="37">
        <v>2</v>
      </c>
      <c r="H22" s="37"/>
      <c r="I22" s="37"/>
      <c r="J22" s="37"/>
      <c r="K22" s="37">
        <v>8</v>
      </c>
      <c r="L22" s="37">
        <v>5</v>
      </c>
      <c r="M22" s="37">
        <v>13</v>
      </c>
      <c r="N22" s="37">
        <v>8</v>
      </c>
      <c r="O22" s="37">
        <v>4</v>
      </c>
      <c r="P22" s="37">
        <v>12</v>
      </c>
      <c r="Q22" s="37">
        <v>31</v>
      </c>
    </row>
    <row r="23" spans="1:17" x14ac:dyDescent="0.25">
      <c r="A23" s="49" t="s">
        <v>29</v>
      </c>
      <c r="B23" s="49">
        <v>47</v>
      </c>
      <c r="C23" s="49">
        <v>48</v>
      </c>
      <c r="D23" s="49">
        <v>95</v>
      </c>
      <c r="E23" s="49">
        <v>78</v>
      </c>
      <c r="F23" s="49">
        <v>61</v>
      </c>
      <c r="G23" s="49">
        <v>139</v>
      </c>
      <c r="H23" s="49">
        <v>8</v>
      </c>
      <c r="I23" s="49">
        <v>14</v>
      </c>
      <c r="J23" s="49">
        <v>22</v>
      </c>
      <c r="K23" s="49">
        <v>80</v>
      </c>
      <c r="L23" s="49">
        <v>72</v>
      </c>
      <c r="M23" s="49">
        <v>152</v>
      </c>
      <c r="N23" s="49">
        <v>99</v>
      </c>
      <c r="O23" s="49">
        <v>48</v>
      </c>
      <c r="P23" s="49">
        <v>147</v>
      </c>
      <c r="Q23" s="49">
        <v>555</v>
      </c>
    </row>
    <row r="24" spans="1:17" x14ac:dyDescent="0.25">
      <c r="A24" s="37" t="s">
        <v>15</v>
      </c>
      <c r="B24" s="37">
        <v>92</v>
      </c>
      <c r="C24" s="37">
        <v>120</v>
      </c>
      <c r="D24" s="37">
        <v>212</v>
      </c>
      <c r="E24" s="37">
        <v>168</v>
      </c>
      <c r="F24" s="37">
        <v>114</v>
      </c>
      <c r="G24" s="37">
        <v>282</v>
      </c>
      <c r="H24" s="37">
        <v>39</v>
      </c>
      <c r="I24" s="37">
        <v>56</v>
      </c>
      <c r="J24" s="37">
        <v>95</v>
      </c>
      <c r="K24" s="37">
        <v>262</v>
      </c>
      <c r="L24" s="37">
        <v>266</v>
      </c>
      <c r="M24" s="37">
        <v>528</v>
      </c>
      <c r="N24" s="37">
        <v>295</v>
      </c>
      <c r="O24" s="37">
        <v>89</v>
      </c>
      <c r="P24" s="37">
        <v>384</v>
      </c>
      <c r="Q24" s="37">
        <v>1501</v>
      </c>
    </row>
    <row r="28" spans="1:17" x14ac:dyDescent="0.25">
      <c r="A28" s="58" t="s">
        <v>57</v>
      </c>
      <c r="B28" s="59" t="s">
        <v>52</v>
      </c>
      <c r="C28" s="59"/>
      <c r="D28" s="59"/>
      <c r="E28" s="59" t="s">
        <v>53</v>
      </c>
      <c r="F28" s="59"/>
      <c r="G28" s="59"/>
      <c r="H28" s="59" t="s">
        <v>54</v>
      </c>
      <c r="I28" s="59"/>
      <c r="J28" s="59"/>
      <c r="K28" s="59" t="s">
        <v>55</v>
      </c>
      <c r="L28" s="59"/>
      <c r="M28" s="59"/>
      <c r="N28" s="59" t="s">
        <v>56</v>
      </c>
      <c r="O28" s="59"/>
      <c r="P28" s="59"/>
      <c r="Q28" s="59" t="s">
        <v>15</v>
      </c>
    </row>
    <row r="29" spans="1:17" x14ac:dyDescent="0.25">
      <c r="A29" s="58"/>
      <c r="B29" s="44" t="s">
        <v>8</v>
      </c>
      <c r="C29" s="44" t="s">
        <v>9</v>
      </c>
      <c r="D29" s="44" t="s">
        <v>15</v>
      </c>
      <c r="E29" s="44" t="s">
        <v>8</v>
      </c>
      <c r="F29" s="44" t="s">
        <v>9</v>
      </c>
      <c r="G29" s="44" t="s">
        <v>15</v>
      </c>
      <c r="H29" s="44" t="s">
        <v>8</v>
      </c>
      <c r="I29" s="44" t="s">
        <v>9</v>
      </c>
      <c r="J29" s="44" t="s">
        <v>15</v>
      </c>
      <c r="K29" s="44" t="s">
        <v>8</v>
      </c>
      <c r="L29" s="44" t="s">
        <v>9</v>
      </c>
      <c r="M29" s="44" t="s">
        <v>15</v>
      </c>
      <c r="N29" s="44" t="s">
        <v>8</v>
      </c>
      <c r="O29" s="44" t="s">
        <v>9</v>
      </c>
      <c r="P29" s="44" t="s">
        <v>15</v>
      </c>
      <c r="Q29" s="59"/>
    </row>
    <row r="30" spans="1:17" x14ac:dyDescent="0.25">
      <c r="A30" s="37" t="s">
        <v>20</v>
      </c>
      <c r="B30" s="60">
        <v>1</v>
      </c>
      <c r="C30" s="60"/>
      <c r="D30" s="60">
        <v>1</v>
      </c>
      <c r="E30" s="60">
        <v>1</v>
      </c>
      <c r="F30" s="60">
        <v>3</v>
      </c>
      <c r="G30" s="60">
        <v>4</v>
      </c>
      <c r="H30" s="60">
        <v>0.13333333333333333</v>
      </c>
      <c r="I30" s="60"/>
      <c r="J30" s="60">
        <v>0.13333333333333333</v>
      </c>
      <c r="K30" s="60">
        <v>1</v>
      </c>
      <c r="L30" s="60">
        <v>2</v>
      </c>
      <c r="M30" s="60">
        <v>3</v>
      </c>
      <c r="N30" s="60">
        <v>2</v>
      </c>
      <c r="O30" s="60"/>
      <c r="P30" s="60">
        <v>2</v>
      </c>
      <c r="Q30" s="60">
        <v>10.133333333333333</v>
      </c>
    </row>
    <row r="31" spans="1:17" x14ac:dyDescent="0.25">
      <c r="A31" s="61" t="s">
        <v>21</v>
      </c>
      <c r="B31" s="62">
        <v>10</v>
      </c>
      <c r="C31" s="62">
        <v>6</v>
      </c>
      <c r="D31" s="62">
        <v>16</v>
      </c>
      <c r="E31" s="62">
        <v>60.082922374429224</v>
      </c>
      <c r="F31" s="62">
        <v>29</v>
      </c>
      <c r="G31" s="62">
        <v>89.082922374429216</v>
      </c>
      <c r="H31" s="62">
        <v>6</v>
      </c>
      <c r="I31" s="62">
        <v>3</v>
      </c>
      <c r="J31" s="62">
        <v>9</v>
      </c>
      <c r="K31" s="62">
        <v>25.266666666666666</v>
      </c>
      <c r="L31" s="62">
        <v>19.452054794520549</v>
      </c>
      <c r="M31" s="62">
        <v>44.718721461187215</v>
      </c>
      <c r="N31" s="62">
        <v>54</v>
      </c>
      <c r="O31" s="62">
        <v>7</v>
      </c>
      <c r="P31" s="62">
        <v>61</v>
      </c>
      <c r="Q31" s="62">
        <v>219.80164383561646</v>
      </c>
    </row>
    <row r="32" spans="1:17" x14ac:dyDescent="0.25">
      <c r="A32" s="37" t="s">
        <v>22</v>
      </c>
      <c r="B32" s="60">
        <v>3</v>
      </c>
      <c r="C32" s="60">
        <v>1</v>
      </c>
      <c r="D32" s="60">
        <v>4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>
        <v>4</v>
      </c>
    </row>
    <row r="33" spans="1:17" x14ac:dyDescent="0.25">
      <c r="A33" s="61" t="s">
        <v>23</v>
      </c>
      <c r="B33" s="62">
        <v>2.6524200913242004</v>
      </c>
      <c r="C33" s="62">
        <v>5.1732968036529678</v>
      </c>
      <c r="D33" s="62">
        <v>7.8257168949771678</v>
      </c>
      <c r="E33" s="62">
        <v>0.63338812785388132</v>
      </c>
      <c r="F33" s="62">
        <v>0.37662100456621006</v>
      </c>
      <c r="G33" s="62">
        <v>1.0100091324200915</v>
      </c>
      <c r="H33" s="62">
        <v>2.8191780821917805</v>
      </c>
      <c r="I33" s="62">
        <v>3.2736073059360722</v>
      </c>
      <c r="J33" s="62">
        <v>6.0927853881278526</v>
      </c>
      <c r="K33" s="62">
        <v>17.16062100456622</v>
      </c>
      <c r="L33" s="62">
        <v>12.57647488584476</v>
      </c>
      <c r="M33" s="62">
        <v>29.737095890410981</v>
      </c>
      <c r="N33" s="62">
        <v>12.884164383561657</v>
      </c>
      <c r="O33" s="62">
        <v>1.4639634703196347</v>
      </c>
      <c r="P33" s="62">
        <v>14.348127853881293</v>
      </c>
      <c r="Q33" s="62">
        <v>59.013735159817379</v>
      </c>
    </row>
    <row r="34" spans="1:17" x14ac:dyDescent="0.25">
      <c r="A34" s="37" t="s">
        <v>24</v>
      </c>
      <c r="B34" s="60">
        <v>4.4087671232876708</v>
      </c>
      <c r="C34" s="60">
        <v>2.3127305936073057</v>
      </c>
      <c r="D34" s="60">
        <v>6.7214977168949765</v>
      </c>
      <c r="E34" s="60">
        <v>2.1671232876712327</v>
      </c>
      <c r="F34" s="60">
        <v>4.1844748858447485</v>
      </c>
      <c r="G34" s="60">
        <v>6.3515981735159812</v>
      </c>
      <c r="H34" s="60">
        <v>1</v>
      </c>
      <c r="I34" s="60">
        <v>2</v>
      </c>
      <c r="J34" s="60">
        <v>3</v>
      </c>
      <c r="K34" s="60">
        <v>14.050228310502284</v>
      </c>
      <c r="L34" s="60">
        <v>21.843835616438355</v>
      </c>
      <c r="M34" s="60">
        <v>35.894063926940639</v>
      </c>
      <c r="N34" s="60">
        <v>11.302465753424659</v>
      </c>
      <c r="O34" s="60">
        <v>2.1835616438356165</v>
      </c>
      <c r="P34" s="60">
        <v>13.486027397260276</v>
      </c>
      <c r="Q34" s="60">
        <v>65.453187214611873</v>
      </c>
    </row>
    <row r="35" spans="1:17" x14ac:dyDescent="0.25">
      <c r="A35" s="61" t="s">
        <v>25</v>
      </c>
      <c r="B35" s="62">
        <v>8</v>
      </c>
      <c r="C35" s="62">
        <v>18</v>
      </c>
      <c r="D35" s="62">
        <v>26</v>
      </c>
      <c r="E35" s="62">
        <v>5.6712328767123292</v>
      </c>
      <c r="F35" s="62">
        <v>6</v>
      </c>
      <c r="G35" s="62">
        <v>11.671232876712329</v>
      </c>
      <c r="H35" s="62">
        <v>1</v>
      </c>
      <c r="I35" s="62">
        <v>7</v>
      </c>
      <c r="J35" s="62">
        <v>8</v>
      </c>
      <c r="K35" s="62">
        <v>32</v>
      </c>
      <c r="L35" s="62">
        <v>46.262283105022831</v>
      </c>
      <c r="M35" s="62">
        <v>78.262283105022831</v>
      </c>
      <c r="N35" s="62">
        <v>35</v>
      </c>
      <c r="O35" s="62">
        <v>13</v>
      </c>
      <c r="P35" s="62">
        <v>48</v>
      </c>
      <c r="Q35" s="62">
        <v>171.93351598173518</v>
      </c>
    </row>
    <row r="36" spans="1:17" x14ac:dyDescent="0.25">
      <c r="A36" s="37" t="s">
        <v>26</v>
      </c>
      <c r="B36" s="60">
        <v>2</v>
      </c>
      <c r="C36" s="60"/>
      <c r="D36" s="60">
        <v>2</v>
      </c>
      <c r="E36" s="60">
        <v>2</v>
      </c>
      <c r="F36" s="60"/>
      <c r="G36" s="60">
        <v>2</v>
      </c>
      <c r="H36" s="60"/>
      <c r="I36" s="60"/>
      <c r="J36" s="60"/>
      <c r="K36" s="60">
        <v>1</v>
      </c>
      <c r="L36" s="60"/>
      <c r="M36" s="60">
        <v>1</v>
      </c>
      <c r="N36" s="60"/>
      <c r="O36" s="60"/>
      <c r="P36" s="60"/>
      <c r="Q36" s="60">
        <v>5</v>
      </c>
    </row>
    <row r="37" spans="1:17" x14ac:dyDescent="0.25">
      <c r="A37" s="61" t="s">
        <v>27</v>
      </c>
      <c r="B37" s="62">
        <v>0.11393607305936074</v>
      </c>
      <c r="C37" s="62">
        <v>3.0134063926940642</v>
      </c>
      <c r="D37" s="62">
        <v>3.1273424657534248</v>
      </c>
      <c r="E37" s="62">
        <v>1.3697168949771692</v>
      </c>
      <c r="F37" s="62">
        <v>1.4172785388127851</v>
      </c>
      <c r="G37" s="62">
        <v>2.7869954337899543</v>
      </c>
      <c r="H37" s="62">
        <v>2.8493150684931509E-2</v>
      </c>
      <c r="I37" s="62">
        <v>0.94162557077625564</v>
      </c>
      <c r="J37" s="62">
        <v>0.97011872146118716</v>
      </c>
      <c r="K37" s="62">
        <v>1.8969863013698631</v>
      </c>
      <c r="L37" s="62">
        <v>5.9796164383561639</v>
      </c>
      <c r="M37" s="62">
        <v>7.8766027397260272</v>
      </c>
      <c r="N37" s="62">
        <v>1.7212785388127854</v>
      </c>
      <c r="O37" s="62">
        <v>0.9147031963470319</v>
      </c>
      <c r="P37" s="62">
        <v>2.6359817351598172</v>
      </c>
      <c r="Q37" s="62">
        <v>17.397041095890408</v>
      </c>
    </row>
    <row r="38" spans="1:17" x14ac:dyDescent="0.25">
      <c r="A38" s="37" t="s">
        <v>28</v>
      </c>
      <c r="B38" s="60">
        <v>1</v>
      </c>
      <c r="C38" s="60">
        <v>3</v>
      </c>
      <c r="D38" s="60">
        <v>4</v>
      </c>
      <c r="E38" s="60">
        <v>2</v>
      </c>
      <c r="F38" s="60"/>
      <c r="G38" s="60">
        <v>2</v>
      </c>
      <c r="H38" s="60"/>
      <c r="I38" s="60"/>
      <c r="J38" s="60"/>
      <c r="K38" s="60">
        <v>8</v>
      </c>
      <c r="L38" s="60">
        <v>5</v>
      </c>
      <c r="M38" s="60">
        <v>13</v>
      </c>
      <c r="N38" s="60">
        <v>8</v>
      </c>
      <c r="O38" s="60">
        <v>4</v>
      </c>
      <c r="P38" s="60">
        <v>12</v>
      </c>
      <c r="Q38" s="60">
        <v>31</v>
      </c>
    </row>
    <row r="39" spans="1:17" x14ac:dyDescent="0.25">
      <c r="A39" s="61" t="s">
        <v>29</v>
      </c>
      <c r="B39" s="62">
        <v>46.838356164383562</v>
      </c>
      <c r="C39" s="62">
        <v>48</v>
      </c>
      <c r="D39" s="62">
        <v>94.838356164383555</v>
      </c>
      <c r="E39" s="62">
        <v>76.769863013698625</v>
      </c>
      <c r="F39" s="62">
        <v>60.328767123287676</v>
      </c>
      <c r="G39" s="62">
        <v>137.09863013698629</v>
      </c>
      <c r="H39" s="62">
        <v>8</v>
      </c>
      <c r="I39" s="62">
        <v>13.838356164383562</v>
      </c>
      <c r="J39" s="62">
        <v>21.838356164383562</v>
      </c>
      <c r="K39" s="62">
        <v>78.897899543378998</v>
      </c>
      <c r="L39" s="62">
        <v>72</v>
      </c>
      <c r="M39" s="62">
        <v>150.897899543379</v>
      </c>
      <c r="N39" s="62">
        <v>97.426484018264844</v>
      </c>
      <c r="O39" s="62">
        <v>48</v>
      </c>
      <c r="P39" s="62">
        <v>145.42648401826483</v>
      </c>
      <c r="Q39" s="62">
        <v>550.09972602739731</v>
      </c>
    </row>
    <row r="40" spans="1:17" x14ac:dyDescent="0.25">
      <c r="A40" s="37" t="s">
        <v>15</v>
      </c>
      <c r="B40" s="60">
        <v>79.013479452054781</v>
      </c>
      <c r="C40" s="60">
        <v>86.499433789954338</v>
      </c>
      <c r="D40" s="60">
        <v>165.51291324200912</v>
      </c>
      <c r="E40" s="60">
        <v>151.69424657534245</v>
      </c>
      <c r="F40" s="60">
        <v>104.30714155251142</v>
      </c>
      <c r="G40" s="60">
        <v>256.00138812785383</v>
      </c>
      <c r="H40" s="60">
        <v>18.981004566210046</v>
      </c>
      <c r="I40" s="60">
        <v>30.05358904109589</v>
      </c>
      <c r="J40" s="60">
        <v>49.034593607305936</v>
      </c>
      <c r="K40" s="60">
        <v>179.27240182648404</v>
      </c>
      <c r="L40" s="60">
        <v>185.11426484018267</v>
      </c>
      <c r="M40" s="60">
        <v>364.38666666666666</v>
      </c>
      <c r="N40" s="60">
        <v>222.33439269406392</v>
      </c>
      <c r="O40" s="60">
        <v>76.562228310502277</v>
      </c>
      <c r="P40" s="60">
        <v>298.89662100456621</v>
      </c>
      <c r="Q40" s="60">
        <v>1133.8321826484021</v>
      </c>
    </row>
    <row r="45" spans="1:17" x14ac:dyDescent="0.25">
      <c r="A45" s="58" t="s">
        <v>58</v>
      </c>
      <c r="B45" s="59" t="s">
        <v>59</v>
      </c>
      <c r="C45" s="59"/>
      <c r="D45" s="59"/>
      <c r="E45" s="59" t="s">
        <v>60</v>
      </c>
      <c r="F45" s="59"/>
      <c r="G45" s="59"/>
      <c r="H45" s="59" t="s">
        <v>61</v>
      </c>
      <c r="I45" s="59"/>
      <c r="J45" s="59"/>
      <c r="K45" s="59" t="s">
        <v>15</v>
      </c>
    </row>
    <row r="46" spans="1:17" x14ac:dyDescent="0.25">
      <c r="A46" s="58"/>
      <c r="B46" s="39" t="s">
        <v>8</v>
      </c>
      <c r="C46" s="39" t="s">
        <v>9</v>
      </c>
      <c r="D46" s="39" t="s">
        <v>15</v>
      </c>
      <c r="E46" s="39" t="s">
        <v>8</v>
      </c>
      <c r="F46" s="39" t="s">
        <v>9</v>
      </c>
      <c r="G46" s="39" t="s">
        <v>15</v>
      </c>
      <c r="H46" s="39" t="s">
        <v>8</v>
      </c>
      <c r="I46" s="39" t="s">
        <v>9</v>
      </c>
      <c r="J46" s="39" t="s">
        <v>15</v>
      </c>
      <c r="K46" s="59"/>
    </row>
    <row r="47" spans="1:17" x14ac:dyDescent="0.25">
      <c r="A47" s="37" t="s">
        <v>20</v>
      </c>
      <c r="B47" s="37">
        <v>1</v>
      </c>
      <c r="C47" s="37"/>
      <c r="D47" s="37">
        <v>1</v>
      </c>
      <c r="E47" s="37">
        <v>2</v>
      </c>
      <c r="F47" s="37">
        <v>4</v>
      </c>
      <c r="G47" s="37">
        <v>6</v>
      </c>
      <c r="H47" s="37">
        <v>3</v>
      </c>
      <c r="I47" s="37">
        <v>1</v>
      </c>
      <c r="J47" s="37">
        <v>4</v>
      </c>
      <c r="K47" s="37">
        <v>11</v>
      </c>
    </row>
    <row r="48" spans="1:17" x14ac:dyDescent="0.25">
      <c r="A48" s="49" t="s">
        <v>21</v>
      </c>
      <c r="B48" s="49">
        <v>25</v>
      </c>
      <c r="C48" s="49">
        <v>9</v>
      </c>
      <c r="D48" s="49">
        <v>34</v>
      </c>
      <c r="E48" s="49">
        <v>11</v>
      </c>
      <c r="F48" s="49">
        <v>5</v>
      </c>
      <c r="G48" s="49">
        <v>16</v>
      </c>
      <c r="H48" s="49">
        <v>121</v>
      </c>
      <c r="I48" s="49">
        <v>51</v>
      </c>
      <c r="J48" s="49">
        <v>172</v>
      </c>
      <c r="K48" s="49">
        <v>222</v>
      </c>
    </row>
    <row r="49" spans="1:11" x14ac:dyDescent="0.25">
      <c r="A49" s="37" t="s">
        <v>22</v>
      </c>
      <c r="B49" s="37"/>
      <c r="C49" s="37"/>
      <c r="D49" s="37"/>
      <c r="E49" s="37"/>
      <c r="F49" s="37"/>
      <c r="G49" s="37"/>
      <c r="H49" s="37">
        <v>3</v>
      </c>
      <c r="I49" s="37">
        <v>1</v>
      </c>
      <c r="J49" s="37">
        <v>4</v>
      </c>
      <c r="K49" s="37">
        <v>4</v>
      </c>
    </row>
    <row r="50" spans="1:11" x14ac:dyDescent="0.25">
      <c r="A50" s="49" t="s">
        <v>23</v>
      </c>
      <c r="B50" s="49">
        <v>45</v>
      </c>
      <c r="C50" s="49">
        <v>29</v>
      </c>
      <c r="D50" s="49">
        <v>74</v>
      </c>
      <c r="E50" s="49">
        <v>50</v>
      </c>
      <c r="F50" s="49">
        <v>47</v>
      </c>
      <c r="G50" s="49">
        <v>97</v>
      </c>
      <c r="H50" s="49">
        <v>90</v>
      </c>
      <c r="I50" s="49">
        <v>40</v>
      </c>
      <c r="J50" s="49">
        <v>130</v>
      </c>
      <c r="K50" s="49">
        <v>301</v>
      </c>
    </row>
    <row r="51" spans="1:11" x14ac:dyDescent="0.25">
      <c r="A51" s="37" t="s">
        <v>24</v>
      </c>
      <c r="B51" s="37">
        <v>13</v>
      </c>
      <c r="C51" s="37">
        <v>13</v>
      </c>
      <c r="D51" s="37">
        <v>26</v>
      </c>
      <c r="E51" s="37">
        <v>11</v>
      </c>
      <c r="F51" s="37">
        <v>15</v>
      </c>
      <c r="G51" s="37">
        <v>26</v>
      </c>
      <c r="H51" s="37">
        <v>19</v>
      </c>
      <c r="I51" s="37">
        <v>15</v>
      </c>
      <c r="J51" s="37">
        <v>34</v>
      </c>
      <c r="K51" s="37">
        <v>86</v>
      </c>
    </row>
    <row r="52" spans="1:11" x14ac:dyDescent="0.25">
      <c r="A52" s="49" t="s">
        <v>25</v>
      </c>
      <c r="B52" s="49">
        <v>28</v>
      </c>
      <c r="C52" s="49">
        <v>24</v>
      </c>
      <c r="D52" s="49">
        <v>52</v>
      </c>
      <c r="E52" s="49">
        <v>18</v>
      </c>
      <c r="F52" s="49">
        <v>29</v>
      </c>
      <c r="G52" s="49">
        <v>47</v>
      </c>
      <c r="H52" s="49">
        <v>36</v>
      </c>
      <c r="I52" s="49">
        <v>38</v>
      </c>
      <c r="J52" s="49">
        <v>74</v>
      </c>
      <c r="K52" s="49">
        <v>173</v>
      </c>
    </row>
    <row r="53" spans="1:11" x14ac:dyDescent="0.25">
      <c r="A53" s="37" t="s">
        <v>26</v>
      </c>
      <c r="B53" s="37">
        <v>1</v>
      </c>
      <c r="C53" s="37"/>
      <c r="D53" s="37">
        <v>1</v>
      </c>
      <c r="E53" s="37">
        <v>1</v>
      </c>
      <c r="F53" s="37"/>
      <c r="G53" s="37">
        <v>1</v>
      </c>
      <c r="H53" s="37">
        <v>3</v>
      </c>
      <c r="I53" s="37"/>
      <c r="J53" s="37">
        <v>3</v>
      </c>
      <c r="K53" s="37">
        <v>5</v>
      </c>
    </row>
    <row r="54" spans="1:11" x14ac:dyDescent="0.25">
      <c r="A54" s="49" t="s">
        <v>27</v>
      </c>
      <c r="B54" s="49">
        <v>9</v>
      </c>
      <c r="C54" s="49">
        <v>19</v>
      </c>
      <c r="D54" s="49">
        <v>28</v>
      </c>
      <c r="E54" s="49">
        <v>16</v>
      </c>
      <c r="F54" s="49">
        <v>23</v>
      </c>
      <c r="G54" s="49">
        <v>39</v>
      </c>
      <c r="H54" s="49">
        <v>19</v>
      </c>
      <c r="I54" s="49">
        <v>27</v>
      </c>
      <c r="J54" s="49">
        <v>46</v>
      </c>
      <c r="K54" s="49">
        <v>113</v>
      </c>
    </row>
    <row r="55" spans="1:11" x14ac:dyDescent="0.25">
      <c r="A55" s="37" t="s">
        <v>28</v>
      </c>
      <c r="B55" s="37">
        <v>6</v>
      </c>
      <c r="C55" s="37">
        <v>2</v>
      </c>
      <c r="D55" s="37">
        <v>8</v>
      </c>
      <c r="E55" s="37"/>
      <c r="F55" s="37"/>
      <c r="G55" s="37"/>
      <c r="H55" s="37">
        <v>13</v>
      </c>
      <c r="I55" s="37">
        <v>10</v>
      </c>
      <c r="J55" s="37">
        <v>23</v>
      </c>
      <c r="K55" s="37">
        <v>31</v>
      </c>
    </row>
    <row r="56" spans="1:11" x14ac:dyDescent="0.25">
      <c r="A56" s="49" t="s">
        <v>29</v>
      </c>
      <c r="B56" s="49">
        <v>59</v>
      </c>
      <c r="C56" s="49">
        <v>61</v>
      </c>
      <c r="D56" s="49">
        <v>120</v>
      </c>
      <c r="E56" s="49">
        <v>43</v>
      </c>
      <c r="F56" s="49">
        <v>34</v>
      </c>
      <c r="G56" s="49">
        <v>77</v>
      </c>
      <c r="H56" s="49">
        <v>210</v>
      </c>
      <c r="I56" s="49">
        <v>148</v>
      </c>
      <c r="J56" s="49">
        <v>358</v>
      </c>
      <c r="K56" s="49">
        <v>555</v>
      </c>
    </row>
    <row r="57" spans="1:11" x14ac:dyDescent="0.25">
      <c r="A57" s="37" t="s">
        <v>15</v>
      </c>
      <c r="B57" s="37">
        <v>187</v>
      </c>
      <c r="C57" s="37">
        <v>157</v>
      </c>
      <c r="D57" s="37">
        <v>344</v>
      </c>
      <c r="E57" s="37">
        <v>152</v>
      </c>
      <c r="F57" s="37">
        <v>157</v>
      </c>
      <c r="G57" s="37">
        <v>309</v>
      </c>
      <c r="H57" s="37">
        <v>517</v>
      </c>
      <c r="I57" s="37">
        <v>331</v>
      </c>
      <c r="J57" s="37">
        <v>848</v>
      </c>
      <c r="K57" s="37">
        <v>1501</v>
      </c>
    </row>
    <row r="62" spans="1:11" x14ac:dyDescent="0.25">
      <c r="A62" s="39" t="s">
        <v>62</v>
      </c>
      <c r="B62" s="39" t="s">
        <v>63</v>
      </c>
      <c r="C62" s="39" t="s">
        <v>40</v>
      </c>
      <c r="D62" s="39" t="s">
        <v>8</v>
      </c>
      <c r="E62" s="39" t="s">
        <v>9</v>
      </c>
      <c r="F62" s="39" t="s">
        <v>15</v>
      </c>
    </row>
    <row r="63" spans="1:11" x14ac:dyDescent="0.25">
      <c r="A63" s="63" t="s">
        <v>59</v>
      </c>
      <c r="B63" s="63" t="s">
        <v>64</v>
      </c>
      <c r="C63" t="s">
        <v>21</v>
      </c>
      <c r="D63">
        <v>1</v>
      </c>
      <c r="F63">
        <v>1</v>
      </c>
    </row>
    <row r="64" spans="1:11" x14ac:dyDescent="0.25">
      <c r="A64" s="63"/>
      <c r="B64" s="63"/>
      <c r="C64" t="s">
        <v>23</v>
      </c>
      <c r="D64">
        <v>1</v>
      </c>
      <c r="E64">
        <v>2</v>
      </c>
      <c r="F64">
        <v>3</v>
      </c>
    </row>
    <row r="65" spans="1:6" x14ac:dyDescent="0.25">
      <c r="A65" s="63"/>
      <c r="B65" s="63"/>
      <c r="C65" t="s">
        <v>24</v>
      </c>
      <c r="D65">
        <v>3</v>
      </c>
      <c r="F65">
        <v>3</v>
      </c>
    </row>
    <row r="66" spans="1:6" x14ac:dyDescent="0.25">
      <c r="A66" s="63"/>
      <c r="B66" s="63"/>
      <c r="C66" t="s">
        <v>25</v>
      </c>
      <c r="D66">
        <v>4</v>
      </c>
      <c r="E66">
        <v>1</v>
      </c>
      <c r="F66">
        <v>5</v>
      </c>
    </row>
    <row r="67" spans="1:6" x14ac:dyDescent="0.25">
      <c r="A67" s="63"/>
      <c r="B67" s="63"/>
      <c r="C67" t="s">
        <v>29</v>
      </c>
      <c r="D67">
        <v>2</v>
      </c>
      <c r="F67">
        <v>2</v>
      </c>
    </row>
    <row r="68" spans="1:6" x14ac:dyDescent="0.25">
      <c r="A68" s="63"/>
      <c r="B68" s="64" t="s">
        <v>65</v>
      </c>
      <c r="C68" s="64"/>
      <c r="D68" s="64">
        <v>11</v>
      </c>
      <c r="E68" s="64">
        <v>3</v>
      </c>
      <c r="F68" s="64">
        <v>14</v>
      </c>
    </row>
    <row r="69" spans="1:6" x14ac:dyDescent="0.25">
      <c r="A69" s="63"/>
      <c r="B69" s="63" t="s">
        <v>66</v>
      </c>
      <c r="C69" t="s">
        <v>20</v>
      </c>
      <c r="D69">
        <v>1</v>
      </c>
      <c r="F69">
        <v>1</v>
      </c>
    </row>
    <row r="70" spans="1:6" x14ac:dyDescent="0.25">
      <c r="A70" s="63"/>
      <c r="B70" s="63"/>
      <c r="C70" t="s">
        <v>21</v>
      </c>
      <c r="D70">
        <v>2</v>
      </c>
      <c r="F70">
        <v>2</v>
      </c>
    </row>
    <row r="71" spans="1:6" x14ac:dyDescent="0.25">
      <c r="A71" s="63"/>
      <c r="B71" s="63"/>
      <c r="C71" t="s">
        <v>23</v>
      </c>
      <c r="D71">
        <v>9</v>
      </c>
      <c r="E71">
        <v>1</v>
      </c>
      <c r="F71">
        <v>10</v>
      </c>
    </row>
    <row r="72" spans="1:6" x14ac:dyDescent="0.25">
      <c r="A72" s="63"/>
      <c r="B72" s="63"/>
      <c r="C72" t="s">
        <v>24</v>
      </c>
      <c r="D72">
        <v>3</v>
      </c>
      <c r="F72">
        <v>3</v>
      </c>
    </row>
    <row r="73" spans="1:6" x14ac:dyDescent="0.25">
      <c r="A73" s="63"/>
      <c r="B73" s="63"/>
      <c r="C73" t="s">
        <v>25</v>
      </c>
      <c r="D73">
        <v>9</v>
      </c>
      <c r="E73">
        <v>1</v>
      </c>
      <c r="F73">
        <v>10</v>
      </c>
    </row>
    <row r="74" spans="1:6" x14ac:dyDescent="0.25">
      <c r="A74" s="63"/>
      <c r="B74" s="63"/>
      <c r="C74" t="s">
        <v>27</v>
      </c>
      <c r="D74">
        <v>5</v>
      </c>
      <c r="E74">
        <v>3</v>
      </c>
      <c r="F74">
        <v>8</v>
      </c>
    </row>
    <row r="75" spans="1:6" x14ac:dyDescent="0.25">
      <c r="A75" s="63"/>
      <c r="B75" s="63"/>
      <c r="C75" t="s">
        <v>28</v>
      </c>
      <c r="D75">
        <v>1</v>
      </c>
      <c r="F75">
        <v>1</v>
      </c>
    </row>
    <row r="76" spans="1:6" x14ac:dyDescent="0.25">
      <c r="A76" s="63"/>
      <c r="B76" s="63"/>
      <c r="C76" t="s">
        <v>29</v>
      </c>
      <c r="D76">
        <v>15</v>
      </c>
      <c r="E76">
        <v>8</v>
      </c>
      <c r="F76">
        <v>23</v>
      </c>
    </row>
    <row r="77" spans="1:6" x14ac:dyDescent="0.25">
      <c r="A77" s="63"/>
      <c r="B77" s="65" t="s">
        <v>67</v>
      </c>
      <c r="C77" s="65"/>
      <c r="D77" s="65">
        <v>45</v>
      </c>
      <c r="E77" s="65">
        <v>13</v>
      </c>
      <c r="F77" s="65">
        <v>58</v>
      </c>
    </row>
    <row r="78" spans="1:6" x14ac:dyDescent="0.25">
      <c r="A78" s="63"/>
      <c r="B78" s="63" t="s">
        <v>68</v>
      </c>
      <c r="C78" t="s">
        <v>21</v>
      </c>
      <c r="D78">
        <v>15</v>
      </c>
      <c r="E78">
        <v>4</v>
      </c>
      <c r="F78">
        <v>19</v>
      </c>
    </row>
    <row r="79" spans="1:6" x14ac:dyDescent="0.25">
      <c r="A79" s="63"/>
      <c r="B79" s="63"/>
      <c r="C79" t="s">
        <v>23</v>
      </c>
      <c r="D79">
        <v>2</v>
      </c>
      <c r="F79">
        <v>2</v>
      </c>
    </row>
    <row r="80" spans="1:6" x14ac:dyDescent="0.25">
      <c r="A80" s="63"/>
      <c r="B80" s="63"/>
      <c r="C80" t="s">
        <v>24</v>
      </c>
      <c r="E80">
        <v>2</v>
      </c>
      <c r="F80">
        <v>2</v>
      </c>
    </row>
    <row r="81" spans="1:6" x14ac:dyDescent="0.25">
      <c r="A81" s="63"/>
      <c r="B81" s="63"/>
      <c r="C81" t="s">
        <v>25</v>
      </c>
      <c r="D81">
        <v>2</v>
      </c>
      <c r="E81">
        <v>3</v>
      </c>
      <c r="F81">
        <v>5</v>
      </c>
    </row>
    <row r="82" spans="1:6" x14ac:dyDescent="0.25">
      <c r="A82" s="63"/>
      <c r="B82" s="63"/>
      <c r="C82" t="s">
        <v>27</v>
      </c>
      <c r="D82">
        <v>1</v>
      </c>
      <c r="F82">
        <v>1</v>
      </c>
    </row>
    <row r="83" spans="1:6" x14ac:dyDescent="0.25">
      <c r="A83" s="63"/>
      <c r="B83" s="63"/>
      <c r="C83" t="s">
        <v>28</v>
      </c>
      <c r="D83">
        <v>1</v>
      </c>
      <c r="F83">
        <v>1</v>
      </c>
    </row>
    <row r="84" spans="1:6" x14ac:dyDescent="0.25">
      <c r="A84" s="63"/>
      <c r="B84" s="63"/>
      <c r="C84" t="s">
        <v>29</v>
      </c>
      <c r="D84">
        <v>14</v>
      </c>
      <c r="E84">
        <v>22</v>
      </c>
      <c r="F84">
        <v>36</v>
      </c>
    </row>
    <row r="85" spans="1:6" x14ac:dyDescent="0.25">
      <c r="A85" s="63"/>
      <c r="B85" s="65" t="s">
        <v>69</v>
      </c>
      <c r="C85" s="65"/>
      <c r="D85" s="65">
        <v>35</v>
      </c>
      <c r="E85" s="65">
        <v>31</v>
      </c>
      <c r="F85" s="65">
        <v>66</v>
      </c>
    </row>
    <row r="86" spans="1:6" x14ac:dyDescent="0.25">
      <c r="A86" s="63"/>
      <c r="B86" s="63" t="s">
        <v>70</v>
      </c>
      <c r="C86" t="s">
        <v>21</v>
      </c>
      <c r="D86">
        <v>2</v>
      </c>
      <c r="F86">
        <v>2</v>
      </c>
    </row>
    <row r="87" spans="1:6" x14ac:dyDescent="0.25">
      <c r="A87" s="63"/>
      <c r="B87" s="63"/>
      <c r="C87" t="s">
        <v>23</v>
      </c>
      <c r="D87">
        <v>2</v>
      </c>
      <c r="E87">
        <v>3</v>
      </c>
      <c r="F87">
        <v>5</v>
      </c>
    </row>
    <row r="88" spans="1:6" x14ac:dyDescent="0.25">
      <c r="A88" s="63"/>
      <c r="B88" s="63"/>
      <c r="C88" t="s">
        <v>25</v>
      </c>
      <c r="D88">
        <v>6</v>
      </c>
      <c r="E88">
        <v>8</v>
      </c>
      <c r="F88">
        <v>14</v>
      </c>
    </row>
    <row r="89" spans="1:6" x14ac:dyDescent="0.25">
      <c r="A89" s="63"/>
      <c r="B89" s="63"/>
      <c r="C89" t="s">
        <v>27</v>
      </c>
      <c r="D89">
        <v>1</v>
      </c>
      <c r="E89">
        <v>2</v>
      </c>
      <c r="F89">
        <v>3</v>
      </c>
    </row>
    <row r="90" spans="1:6" x14ac:dyDescent="0.25">
      <c r="A90" s="63"/>
      <c r="B90" s="63"/>
      <c r="C90" t="s">
        <v>28</v>
      </c>
      <c r="D90">
        <v>4</v>
      </c>
      <c r="E90">
        <v>1</v>
      </c>
      <c r="F90">
        <v>5</v>
      </c>
    </row>
    <row r="91" spans="1:6" x14ac:dyDescent="0.25">
      <c r="A91" s="63"/>
      <c r="B91" s="63"/>
      <c r="C91" t="s">
        <v>29</v>
      </c>
      <c r="D91">
        <v>10</v>
      </c>
      <c r="E91">
        <v>9</v>
      </c>
      <c r="F91">
        <v>19</v>
      </c>
    </row>
    <row r="92" spans="1:6" x14ac:dyDescent="0.25">
      <c r="A92" s="63"/>
      <c r="B92" s="65" t="s">
        <v>71</v>
      </c>
      <c r="C92" s="65"/>
      <c r="D92" s="65">
        <v>25</v>
      </c>
      <c r="E92" s="65">
        <v>23</v>
      </c>
      <c r="F92" s="65">
        <v>48</v>
      </c>
    </row>
    <row r="93" spans="1:6" x14ac:dyDescent="0.25">
      <c r="A93" s="63"/>
      <c r="B93" s="63" t="s">
        <v>72</v>
      </c>
      <c r="C93" t="s">
        <v>21</v>
      </c>
      <c r="D93">
        <v>5</v>
      </c>
      <c r="E93">
        <v>3</v>
      </c>
      <c r="F93">
        <v>8</v>
      </c>
    </row>
    <row r="94" spans="1:6" x14ac:dyDescent="0.25">
      <c r="A94" s="63"/>
      <c r="B94" s="63"/>
      <c r="C94" t="s">
        <v>23</v>
      </c>
      <c r="D94">
        <v>10</v>
      </c>
      <c r="E94">
        <v>2</v>
      </c>
      <c r="F94">
        <v>12</v>
      </c>
    </row>
    <row r="95" spans="1:6" x14ac:dyDescent="0.25">
      <c r="A95" s="63"/>
      <c r="B95" s="63"/>
      <c r="C95" t="s">
        <v>24</v>
      </c>
      <c r="E95">
        <v>1</v>
      </c>
      <c r="F95">
        <v>1</v>
      </c>
    </row>
    <row r="96" spans="1:6" x14ac:dyDescent="0.25">
      <c r="A96" s="63"/>
      <c r="B96" s="63"/>
      <c r="C96" t="s">
        <v>25</v>
      </c>
      <c r="D96">
        <v>2</v>
      </c>
      <c r="E96">
        <v>2</v>
      </c>
      <c r="F96">
        <v>4</v>
      </c>
    </row>
    <row r="97" spans="1:6" x14ac:dyDescent="0.25">
      <c r="A97" s="63"/>
      <c r="B97" s="63"/>
      <c r="C97" t="s">
        <v>27</v>
      </c>
      <c r="D97">
        <v>1</v>
      </c>
      <c r="E97">
        <v>1</v>
      </c>
      <c r="F97">
        <v>2</v>
      </c>
    </row>
    <row r="98" spans="1:6" x14ac:dyDescent="0.25">
      <c r="A98" s="63"/>
      <c r="B98" s="63"/>
      <c r="C98" t="s">
        <v>29</v>
      </c>
      <c r="D98">
        <v>3</v>
      </c>
      <c r="E98">
        <v>5</v>
      </c>
      <c r="F98">
        <v>8</v>
      </c>
    </row>
    <row r="99" spans="1:6" x14ac:dyDescent="0.25">
      <c r="A99" s="63"/>
      <c r="B99" s="65" t="s">
        <v>73</v>
      </c>
      <c r="C99" s="65"/>
      <c r="D99" s="65">
        <v>21</v>
      </c>
      <c r="E99" s="65">
        <v>14</v>
      </c>
      <c r="F99" s="65">
        <v>35</v>
      </c>
    </row>
    <row r="100" spans="1:6" x14ac:dyDescent="0.25">
      <c r="A100" s="63"/>
      <c r="B100" s="63" t="s">
        <v>74</v>
      </c>
      <c r="C100" t="s">
        <v>23</v>
      </c>
      <c r="D100">
        <v>18</v>
      </c>
      <c r="E100">
        <v>20</v>
      </c>
      <c r="F100">
        <v>38</v>
      </c>
    </row>
    <row r="101" spans="1:6" x14ac:dyDescent="0.25">
      <c r="A101" s="63"/>
      <c r="B101" s="63"/>
      <c r="C101" t="s">
        <v>24</v>
      </c>
      <c r="D101">
        <v>6</v>
      </c>
      <c r="E101">
        <v>10</v>
      </c>
      <c r="F101">
        <v>16</v>
      </c>
    </row>
    <row r="102" spans="1:6" x14ac:dyDescent="0.25">
      <c r="A102" s="63"/>
      <c r="B102" s="63"/>
      <c r="C102" t="s">
        <v>25</v>
      </c>
      <c r="D102">
        <v>4</v>
      </c>
      <c r="E102">
        <v>7</v>
      </c>
      <c r="F102">
        <v>11</v>
      </c>
    </row>
    <row r="103" spans="1:6" x14ac:dyDescent="0.25">
      <c r="A103" s="63"/>
      <c r="B103" s="63"/>
      <c r="C103" t="s">
        <v>27</v>
      </c>
      <c r="D103">
        <v>1</v>
      </c>
      <c r="E103">
        <v>12</v>
      </c>
      <c r="F103">
        <v>13</v>
      </c>
    </row>
    <row r="104" spans="1:6" x14ac:dyDescent="0.25">
      <c r="A104" s="63"/>
      <c r="B104" s="63"/>
      <c r="C104" t="s">
        <v>29</v>
      </c>
      <c r="D104">
        <v>10</v>
      </c>
      <c r="E104">
        <v>12</v>
      </c>
      <c r="F104">
        <v>22</v>
      </c>
    </row>
    <row r="105" spans="1:6" x14ac:dyDescent="0.25">
      <c r="A105" s="63"/>
      <c r="B105" s="65" t="s">
        <v>75</v>
      </c>
      <c r="C105" s="65"/>
      <c r="D105" s="65">
        <v>39</v>
      </c>
      <c r="E105" s="65">
        <v>61</v>
      </c>
      <c r="F105" s="65">
        <v>100</v>
      </c>
    </row>
    <row r="106" spans="1:6" x14ac:dyDescent="0.25">
      <c r="A106" s="63"/>
      <c r="B106" s="63" t="s">
        <v>76</v>
      </c>
      <c r="C106" t="s">
        <v>21</v>
      </c>
      <c r="E106">
        <v>2</v>
      </c>
      <c r="F106">
        <v>2</v>
      </c>
    </row>
    <row r="107" spans="1:6" x14ac:dyDescent="0.25">
      <c r="A107" s="63"/>
      <c r="B107" s="63"/>
      <c r="C107" t="s">
        <v>23</v>
      </c>
      <c r="D107">
        <v>3</v>
      </c>
      <c r="E107">
        <v>1</v>
      </c>
      <c r="F107">
        <v>4</v>
      </c>
    </row>
    <row r="108" spans="1:6" x14ac:dyDescent="0.25">
      <c r="A108" s="63"/>
      <c r="B108" s="63"/>
      <c r="C108" t="s">
        <v>24</v>
      </c>
      <c r="D108">
        <v>1</v>
      </c>
      <c r="F108">
        <v>1</v>
      </c>
    </row>
    <row r="109" spans="1:6" x14ac:dyDescent="0.25">
      <c r="A109" s="63"/>
      <c r="B109" s="63"/>
      <c r="C109" t="s">
        <v>25</v>
      </c>
      <c r="D109">
        <v>1</v>
      </c>
      <c r="E109">
        <v>2</v>
      </c>
      <c r="F109">
        <v>3</v>
      </c>
    </row>
    <row r="110" spans="1:6" x14ac:dyDescent="0.25">
      <c r="A110" s="63"/>
      <c r="B110" s="63"/>
      <c r="C110" t="s">
        <v>26</v>
      </c>
      <c r="D110">
        <v>1</v>
      </c>
      <c r="F110">
        <v>1</v>
      </c>
    </row>
    <row r="111" spans="1:6" x14ac:dyDescent="0.25">
      <c r="A111" s="63"/>
      <c r="B111" s="63"/>
      <c r="C111" t="s">
        <v>27</v>
      </c>
      <c r="E111">
        <v>1</v>
      </c>
      <c r="F111">
        <v>1</v>
      </c>
    </row>
    <row r="112" spans="1:6" x14ac:dyDescent="0.25">
      <c r="A112" s="63"/>
      <c r="B112" s="63"/>
      <c r="C112" t="s">
        <v>28</v>
      </c>
      <c r="E112">
        <v>1</v>
      </c>
      <c r="F112">
        <v>1</v>
      </c>
    </row>
    <row r="113" spans="1:6" x14ac:dyDescent="0.25">
      <c r="A113" s="63"/>
      <c r="B113" s="63"/>
      <c r="C113" t="s">
        <v>29</v>
      </c>
      <c r="D113">
        <v>5</v>
      </c>
      <c r="E113">
        <v>5</v>
      </c>
      <c r="F113">
        <v>10</v>
      </c>
    </row>
    <row r="114" spans="1:6" x14ac:dyDescent="0.25">
      <c r="A114" s="63"/>
      <c r="B114" s="65" t="s">
        <v>77</v>
      </c>
      <c r="C114" s="65"/>
      <c r="D114" s="65">
        <v>11</v>
      </c>
      <c r="E114" s="65">
        <v>12</v>
      </c>
      <c r="F114" s="65">
        <v>23</v>
      </c>
    </row>
    <row r="115" spans="1:6" x14ac:dyDescent="0.25">
      <c r="A115" s="66" t="s">
        <v>78</v>
      </c>
      <c r="B115" s="66"/>
      <c r="C115" s="66"/>
      <c r="D115" s="66">
        <v>187</v>
      </c>
      <c r="E115" s="66">
        <v>157</v>
      </c>
      <c r="F115" s="66">
        <v>344</v>
      </c>
    </row>
    <row r="116" spans="1:6" x14ac:dyDescent="0.25">
      <c r="A116" s="63" t="s">
        <v>60</v>
      </c>
      <c r="B116" s="63" t="s">
        <v>79</v>
      </c>
      <c r="C116" t="s">
        <v>20</v>
      </c>
      <c r="E116">
        <v>1</v>
      </c>
      <c r="F116">
        <v>1</v>
      </c>
    </row>
    <row r="117" spans="1:6" x14ac:dyDescent="0.25">
      <c r="A117" s="63"/>
      <c r="B117" s="63"/>
      <c r="C117" t="s">
        <v>21</v>
      </c>
      <c r="D117">
        <v>6</v>
      </c>
      <c r="F117">
        <v>6</v>
      </c>
    </row>
    <row r="118" spans="1:6" x14ac:dyDescent="0.25">
      <c r="A118" s="63"/>
      <c r="B118" s="63"/>
      <c r="C118" t="s">
        <v>23</v>
      </c>
      <c r="D118">
        <v>3</v>
      </c>
      <c r="F118">
        <v>3</v>
      </c>
    </row>
    <row r="119" spans="1:6" x14ac:dyDescent="0.25">
      <c r="A119" s="63"/>
      <c r="B119" s="63"/>
      <c r="C119" t="s">
        <v>24</v>
      </c>
      <c r="D119">
        <v>1</v>
      </c>
      <c r="F119">
        <v>1</v>
      </c>
    </row>
    <row r="120" spans="1:6" x14ac:dyDescent="0.25">
      <c r="A120" s="63"/>
      <c r="B120" s="63"/>
      <c r="C120" t="s">
        <v>25</v>
      </c>
      <c r="D120">
        <v>1</v>
      </c>
      <c r="E120">
        <v>2</v>
      </c>
      <c r="F120">
        <v>3</v>
      </c>
    </row>
    <row r="121" spans="1:6" x14ac:dyDescent="0.25">
      <c r="A121" s="63"/>
      <c r="B121" s="63"/>
      <c r="C121" t="s">
        <v>27</v>
      </c>
      <c r="D121">
        <v>1</v>
      </c>
      <c r="E121">
        <v>1</v>
      </c>
      <c r="F121">
        <v>2</v>
      </c>
    </row>
    <row r="122" spans="1:6" x14ac:dyDescent="0.25">
      <c r="A122" s="63"/>
      <c r="B122" s="63"/>
      <c r="C122" t="s">
        <v>29</v>
      </c>
      <c r="D122">
        <v>2</v>
      </c>
      <c r="E122">
        <v>5</v>
      </c>
      <c r="F122">
        <v>7</v>
      </c>
    </row>
    <row r="123" spans="1:6" x14ac:dyDescent="0.25">
      <c r="A123" s="63"/>
      <c r="B123" s="65" t="s">
        <v>80</v>
      </c>
      <c r="C123" s="65"/>
      <c r="D123" s="65">
        <v>14</v>
      </c>
      <c r="E123" s="65">
        <v>9</v>
      </c>
      <c r="F123" s="65">
        <v>23</v>
      </c>
    </row>
    <row r="124" spans="1:6" x14ac:dyDescent="0.25">
      <c r="A124" s="63"/>
      <c r="B124" s="63" t="s">
        <v>81</v>
      </c>
      <c r="C124" t="s">
        <v>20</v>
      </c>
      <c r="D124">
        <v>1</v>
      </c>
      <c r="E124">
        <v>2</v>
      </c>
      <c r="F124">
        <v>3</v>
      </c>
    </row>
    <row r="125" spans="1:6" x14ac:dyDescent="0.25">
      <c r="A125" s="63"/>
      <c r="B125" s="63"/>
      <c r="C125" t="s">
        <v>21</v>
      </c>
      <c r="D125">
        <v>3</v>
      </c>
      <c r="E125">
        <v>3</v>
      </c>
      <c r="F125">
        <v>6</v>
      </c>
    </row>
    <row r="126" spans="1:6" x14ac:dyDescent="0.25">
      <c r="A126" s="63"/>
      <c r="B126" s="63"/>
      <c r="C126" t="s">
        <v>23</v>
      </c>
      <c r="D126">
        <v>14</v>
      </c>
      <c r="E126">
        <v>9</v>
      </c>
      <c r="F126">
        <v>23</v>
      </c>
    </row>
    <row r="127" spans="1:6" x14ac:dyDescent="0.25">
      <c r="A127" s="63"/>
      <c r="B127" s="63"/>
      <c r="C127" t="s">
        <v>24</v>
      </c>
      <c r="D127">
        <v>3</v>
      </c>
      <c r="E127">
        <v>9</v>
      </c>
      <c r="F127">
        <v>12</v>
      </c>
    </row>
    <row r="128" spans="1:6" x14ac:dyDescent="0.25">
      <c r="A128" s="63"/>
      <c r="B128" s="63"/>
      <c r="C128" t="s">
        <v>25</v>
      </c>
      <c r="D128">
        <v>9</v>
      </c>
      <c r="E128">
        <v>7</v>
      </c>
      <c r="F128">
        <v>16</v>
      </c>
    </row>
    <row r="129" spans="1:6" x14ac:dyDescent="0.25">
      <c r="A129" s="63"/>
      <c r="B129" s="63"/>
      <c r="C129" t="s">
        <v>27</v>
      </c>
      <c r="D129">
        <v>8</v>
      </c>
      <c r="E129">
        <v>12</v>
      </c>
      <c r="F129">
        <v>20</v>
      </c>
    </row>
    <row r="130" spans="1:6" x14ac:dyDescent="0.25">
      <c r="A130" s="63"/>
      <c r="B130" s="63"/>
      <c r="C130" t="s">
        <v>29</v>
      </c>
      <c r="D130">
        <v>11</v>
      </c>
      <c r="E130">
        <v>6</v>
      </c>
      <c r="F130">
        <v>17</v>
      </c>
    </row>
    <row r="131" spans="1:6" x14ac:dyDescent="0.25">
      <c r="A131" s="63"/>
      <c r="B131" s="65" t="s">
        <v>82</v>
      </c>
      <c r="C131" s="65"/>
      <c r="D131" s="65">
        <v>49</v>
      </c>
      <c r="E131" s="65">
        <v>48</v>
      </c>
      <c r="F131" s="65">
        <v>97</v>
      </c>
    </row>
    <row r="132" spans="1:6" x14ac:dyDescent="0.25">
      <c r="A132" s="63"/>
      <c r="B132" s="63" t="s">
        <v>83</v>
      </c>
      <c r="C132" t="s">
        <v>21</v>
      </c>
      <c r="D132">
        <v>1</v>
      </c>
      <c r="E132">
        <v>1</v>
      </c>
      <c r="F132">
        <v>2</v>
      </c>
    </row>
    <row r="133" spans="1:6" x14ac:dyDescent="0.25">
      <c r="A133" s="63"/>
      <c r="B133" s="63"/>
      <c r="C133" t="s">
        <v>23</v>
      </c>
      <c r="D133">
        <v>4</v>
      </c>
      <c r="E133">
        <v>11</v>
      </c>
      <c r="F133">
        <v>15</v>
      </c>
    </row>
    <row r="134" spans="1:6" x14ac:dyDescent="0.25">
      <c r="A134" s="63"/>
      <c r="B134" s="63"/>
      <c r="C134" t="s">
        <v>24</v>
      </c>
      <c r="D134">
        <v>2</v>
      </c>
      <c r="F134">
        <v>2</v>
      </c>
    </row>
    <row r="135" spans="1:6" x14ac:dyDescent="0.25">
      <c r="A135" s="63"/>
      <c r="B135" s="63"/>
      <c r="C135" t="s">
        <v>25</v>
      </c>
      <c r="D135">
        <v>2</v>
      </c>
      <c r="E135">
        <v>3</v>
      </c>
      <c r="F135">
        <v>5</v>
      </c>
    </row>
    <row r="136" spans="1:6" x14ac:dyDescent="0.25">
      <c r="A136" s="63"/>
      <c r="B136" s="63"/>
      <c r="C136" t="s">
        <v>26</v>
      </c>
      <c r="D136">
        <v>1</v>
      </c>
      <c r="F136">
        <v>1</v>
      </c>
    </row>
    <row r="137" spans="1:6" x14ac:dyDescent="0.25">
      <c r="A137" s="63"/>
      <c r="B137" s="63"/>
      <c r="C137" t="s">
        <v>27</v>
      </c>
      <c r="D137">
        <v>1</v>
      </c>
      <c r="E137">
        <v>1</v>
      </c>
      <c r="F137">
        <v>2</v>
      </c>
    </row>
    <row r="138" spans="1:6" x14ac:dyDescent="0.25">
      <c r="A138" s="63"/>
      <c r="B138" s="63"/>
      <c r="C138" t="s">
        <v>29</v>
      </c>
      <c r="D138">
        <v>14</v>
      </c>
      <c r="E138">
        <v>14</v>
      </c>
      <c r="F138">
        <v>28</v>
      </c>
    </row>
    <row r="139" spans="1:6" x14ac:dyDescent="0.25">
      <c r="A139" s="63"/>
      <c r="B139" s="65" t="s">
        <v>84</v>
      </c>
      <c r="C139" s="65"/>
      <c r="D139" s="65">
        <v>25</v>
      </c>
      <c r="E139" s="65">
        <v>30</v>
      </c>
      <c r="F139" s="65">
        <v>55</v>
      </c>
    </row>
    <row r="140" spans="1:6" x14ac:dyDescent="0.25">
      <c r="A140" s="63"/>
      <c r="B140" s="63" t="s">
        <v>85</v>
      </c>
      <c r="C140" t="s">
        <v>20</v>
      </c>
      <c r="E140">
        <v>1</v>
      </c>
      <c r="F140">
        <v>1</v>
      </c>
    </row>
    <row r="141" spans="1:6" x14ac:dyDescent="0.25">
      <c r="A141" s="63"/>
      <c r="B141" s="63"/>
      <c r="C141" t="s">
        <v>21</v>
      </c>
      <c r="E141">
        <v>1</v>
      </c>
      <c r="F141">
        <v>1</v>
      </c>
    </row>
    <row r="142" spans="1:6" x14ac:dyDescent="0.25">
      <c r="A142" s="63"/>
      <c r="B142" s="63"/>
      <c r="C142" t="s">
        <v>23</v>
      </c>
      <c r="D142">
        <v>12</v>
      </c>
      <c r="E142">
        <v>8</v>
      </c>
      <c r="F142">
        <v>20</v>
      </c>
    </row>
    <row r="143" spans="1:6" x14ac:dyDescent="0.25">
      <c r="A143" s="63"/>
      <c r="B143" s="63"/>
      <c r="C143" t="s">
        <v>24</v>
      </c>
      <c r="D143">
        <v>4</v>
      </c>
      <c r="E143">
        <v>3</v>
      </c>
      <c r="F143">
        <v>7</v>
      </c>
    </row>
    <row r="144" spans="1:6" x14ac:dyDescent="0.25">
      <c r="A144" s="63"/>
      <c r="B144" s="63"/>
      <c r="C144" t="s">
        <v>25</v>
      </c>
      <c r="D144">
        <v>4</v>
      </c>
      <c r="E144">
        <v>8</v>
      </c>
      <c r="F144">
        <v>12</v>
      </c>
    </row>
    <row r="145" spans="1:6" x14ac:dyDescent="0.25">
      <c r="A145" s="63"/>
      <c r="B145" s="63"/>
      <c r="C145" t="s">
        <v>27</v>
      </c>
      <c r="D145">
        <v>1</v>
      </c>
      <c r="E145">
        <v>3</v>
      </c>
      <c r="F145">
        <v>4</v>
      </c>
    </row>
    <row r="146" spans="1:6" x14ac:dyDescent="0.25">
      <c r="A146" s="63"/>
      <c r="B146" s="63"/>
      <c r="C146" t="s">
        <v>29</v>
      </c>
      <c r="D146">
        <v>11</v>
      </c>
      <c r="E146">
        <v>7</v>
      </c>
      <c r="F146">
        <v>18</v>
      </c>
    </row>
    <row r="147" spans="1:6" x14ac:dyDescent="0.25">
      <c r="A147" s="63"/>
      <c r="B147" s="65" t="s">
        <v>86</v>
      </c>
      <c r="C147" s="65"/>
      <c r="D147" s="65">
        <v>32</v>
      </c>
      <c r="E147" s="65">
        <v>31</v>
      </c>
      <c r="F147" s="65">
        <v>63</v>
      </c>
    </row>
    <row r="148" spans="1:6" x14ac:dyDescent="0.25">
      <c r="A148" s="63"/>
      <c r="B148" s="63" t="s">
        <v>87</v>
      </c>
      <c r="C148" t="s">
        <v>21</v>
      </c>
      <c r="D148">
        <v>1</v>
      </c>
      <c r="F148">
        <v>1</v>
      </c>
    </row>
    <row r="149" spans="1:6" x14ac:dyDescent="0.25">
      <c r="A149" s="63"/>
      <c r="B149" s="63"/>
      <c r="C149" t="s">
        <v>23</v>
      </c>
      <c r="D149">
        <v>3</v>
      </c>
      <c r="E149">
        <v>1</v>
      </c>
      <c r="F149">
        <v>4</v>
      </c>
    </row>
    <row r="150" spans="1:6" x14ac:dyDescent="0.25">
      <c r="A150" s="63"/>
      <c r="B150" s="63"/>
      <c r="C150" t="s">
        <v>24</v>
      </c>
      <c r="E150">
        <v>1</v>
      </c>
      <c r="F150">
        <v>1</v>
      </c>
    </row>
    <row r="151" spans="1:6" x14ac:dyDescent="0.25">
      <c r="A151" s="63"/>
      <c r="B151" s="63"/>
      <c r="C151" t="s">
        <v>25</v>
      </c>
      <c r="D151">
        <v>2</v>
      </c>
      <c r="E151">
        <v>3</v>
      </c>
      <c r="F151">
        <v>5</v>
      </c>
    </row>
    <row r="152" spans="1:6" x14ac:dyDescent="0.25">
      <c r="A152" s="63"/>
      <c r="B152" s="63"/>
      <c r="C152" t="s">
        <v>27</v>
      </c>
      <c r="D152">
        <v>3</v>
      </c>
      <c r="E152">
        <v>1</v>
      </c>
      <c r="F152">
        <v>4</v>
      </c>
    </row>
    <row r="153" spans="1:6" x14ac:dyDescent="0.25">
      <c r="A153" s="63"/>
      <c r="B153" s="63"/>
      <c r="C153" t="s">
        <v>29</v>
      </c>
      <c r="D153">
        <v>2</v>
      </c>
      <c r="F153">
        <v>2</v>
      </c>
    </row>
    <row r="154" spans="1:6" x14ac:dyDescent="0.25">
      <c r="A154" s="63"/>
      <c r="B154" s="65" t="s">
        <v>88</v>
      </c>
      <c r="C154" s="65"/>
      <c r="D154" s="65">
        <v>11</v>
      </c>
      <c r="E154" s="65">
        <v>6</v>
      </c>
      <c r="F154" s="65">
        <v>17</v>
      </c>
    </row>
    <row r="155" spans="1:6" x14ac:dyDescent="0.25">
      <c r="A155" s="63"/>
      <c r="B155" s="63" t="s">
        <v>89</v>
      </c>
      <c r="C155" t="s">
        <v>20</v>
      </c>
      <c r="D155">
        <v>1</v>
      </c>
      <c r="F155">
        <v>1</v>
      </c>
    </row>
    <row r="156" spans="1:6" x14ac:dyDescent="0.25">
      <c r="A156" s="63"/>
      <c r="B156" s="63"/>
      <c r="C156" t="s">
        <v>23</v>
      </c>
      <c r="D156">
        <v>14</v>
      </c>
      <c r="E156">
        <v>18</v>
      </c>
      <c r="F156">
        <v>32</v>
      </c>
    </row>
    <row r="157" spans="1:6" x14ac:dyDescent="0.25">
      <c r="A157" s="63"/>
      <c r="B157" s="63"/>
      <c r="C157" t="s">
        <v>24</v>
      </c>
      <c r="D157">
        <v>1</v>
      </c>
      <c r="E157">
        <v>2</v>
      </c>
      <c r="F157">
        <v>3</v>
      </c>
    </row>
    <row r="158" spans="1:6" x14ac:dyDescent="0.25">
      <c r="A158" s="63"/>
      <c r="B158" s="63"/>
      <c r="C158" t="s">
        <v>25</v>
      </c>
      <c r="E158">
        <v>6</v>
      </c>
      <c r="F158">
        <v>6</v>
      </c>
    </row>
    <row r="159" spans="1:6" x14ac:dyDescent="0.25">
      <c r="A159" s="63"/>
      <c r="B159" s="63"/>
      <c r="C159" t="s">
        <v>27</v>
      </c>
      <c r="D159">
        <v>2</v>
      </c>
      <c r="E159">
        <v>5</v>
      </c>
      <c r="F159">
        <v>7</v>
      </c>
    </row>
    <row r="160" spans="1:6" x14ac:dyDescent="0.25">
      <c r="A160" s="63"/>
      <c r="B160" s="63"/>
      <c r="C160" t="s">
        <v>29</v>
      </c>
      <c r="D160">
        <v>3</v>
      </c>
      <c r="E160">
        <v>2</v>
      </c>
      <c r="F160">
        <v>5</v>
      </c>
    </row>
    <row r="161" spans="1:6" x14ac:dyDescent="0.25">
      <c r="A161" s="63"/>
      <c r="B161" s="65" t="s">
        <v>90</v>
      </c>
      <c r="C161" s="65"/>
      <c r="D161" s="65">
        <v>21</v>
      </c>
      <c r="E161" s="65">
        <v>33</v>
      </c>
      <c r="F161" s="65">
        <v>54</v>
      </c>
    </row>
    <row r="162" spans="1:6" x14ac:dyDescent="0.25">
      <c r="A162" s="66" t="s">
        <v>91</v>
      </c>
      <c r="B162" s="66"/>
      <c r="C162" s="66"/>
      <c r="D162" s="66">
        <v>152</v>
      </c>
      <c r="E162" s="66">
        <v>157</v>
      </c>
      <c r="F162" s="66">
        <v>309</v>
      </c>
    </row>
    <row r="163" spans="1:6" x14ac:dyDescent="0.25">
      <c r="A163" s="63" t="s">
        <v>61</v>
      </c>
      <c r="B163" s="63" t="s">
        <v>92</v>
      </c>
      <c r="C163" t="s">
        <v>21</v>
      </c>
      <c r="D163">
        <v>1</v>
      </c>
      <c r="F163">
        <v>1</v>
      </c>
    </row>
    <row r="164" spans="1:6" x14ac:dyDescent="0.25">
      <c r="A164" s="63"/>
      <c r="B164" s="63"/>
      <c r="C164" t="s">
        <v>23</v>
      </c>
      <c r="D164">
        <v>5</v>
      </c>
      <c r="F164">
        <v>5</v>
      </c>
    </row>
    <row r="165" spans="1:6" x14ac:dyDescent="0.25">
      <c r="A165" s="63"/>
      <c r="B165" s="63"/>
      <c r="C165" t="s">
        <v>24</v>
      </c>
      <c r="D165">
        <v>3</v>
      </c>
      <c r="E165">
        <v>1</v>
      </c>
      <c r="F165">
        <v>4</v>
      </c>
    </row>
    <row r="166" spans="1:6" x14ac:dyDescent="0.25">
      <c r="A166" s="63"/>
      <c r="B166" s="63"/>
      <c r="C166" t="s">
        <v>25</v>
      </c>
      <c r="E166">
        <v>1</v>
      </c>
      <c r="F166">
        <v>1</v>
      </c>
    </row>
    <row r="167" spans="1:6" x14ac:dyDescent="0.25">
      <c r="A167" s="63"/>
      <c r="B167" s="63"/>
      <c r="C167" t="s">
        <v>29</v>
      </c>
      <c r="D167">
        <v>2</v>
      </c>
      <c r="E167">
        <v>4</v>
      </c>
      <c r="F167">
        <v>6</v>
      </c>
    </row>
    <row r="168" spans="1:6" x14ac:dyDescent="0.25">
      <c r="A168" s="63"/>
      <c r="B168" s="65" t="s">
        <v>93</v>
      </c>
      <c r="C168" s="65"/>
      <c r="D168" s="65">
        <v>11</v>
      </c>
      <c r="E168" s="65">
        <v>6</v>
      </c>
      <c r="F168" s="65">
        <v>17</v>
      </c>
    </row>
    <row r="169" spans="1:6" x14ac:dyDescent="0.25">
      <c r="A169" s="63"/>
      <c r="B169" s="63" t="s">
        <v>94</v>
      </c>
      <c r="C169" t="s">
        <v>21</v>
      </c>
      <c r="D169">
        <v>30</v>
      </c>
      <c r="E169">
        <v>2</v>
      </c>
      <c r="F169">
        <v>32</v>
      </c>
    </row>
    <row r="170" spans="1:6" x14ac:dyDescent="0.25">
      <c r="A170" s="63"/>
      <c r="B170" s="63"/>
      <c r="C170" t="s">
        <v>23</v>
      </c>
      <c r="D170">
        <v>2</v>
      </c>
      <c r="E170">
        <v>1</v>
      </c>
      <c r="F170">
        <v>3</v>
      </c>
    </row>
    <row r="171" spans="1:6" x14ac:dyDescent="0.25">
      <c r="A171" s="63"/>
      <c r="B171" s="63"/>
      <c r="C171" t="s">
        <v>25</v>
      </c>
      <c r="D171">
        <v>4</v>
      </c>
      <c r="E171">
        <v>4</v>
      </c>
      <c r="F171">
        <v>8</v>
      </c>
    </row>
    <row r="172" spans="1:6" x14ac:dyDescent="0.25">
      <c r="A172" s="63"/>
      <c r="B172" s="63"/>
      <c r="C172" t="s">
        <v>27</v>
      </c>
      <c r="D172">
        <v>1</v>
      </c>
      <c r="F172">
        <v>1</v>
      </c>
    </row>
    <row r="173" spans="1:6" x14ac:dyDescent="0.25">
      <c r="A173" s="63"/>
      <c r="B173" s="63"/>
      <c r="C173" t="s">
        <v>29</v>
      </c>
      <c r="D173">
        <v>33</v>
      </c>
      <c r="E173">
        <v>16</v>
      </c>
      <c r="F173">
        <v>49</v>
      </c>
    </row>
    <row r="174" spans="1:6" x14ac:dyDescent="0.25">
      <c r="A174" s="63"/>
      <c r="B174" s="65" t="s">
        <v>95</v>
      </c>
      <c r="C174" s="65"/>
      <c r="D174" s="65">
        <v>70</v>
      </c>
      <c r="E174" s="65">
        <v>23</v>
      </c>
      <c r="F174" s="65">
        <v>93</v>
      </c>
    </row>
    <row r="175" spans="1:6" x14ac:dyDescent="0.25">
      <c r="A175" s="63"/>
      <c r="B175" s="63" t="s">
        <v>96</v>
      </c>
      <c r="C175" t="s">
        <v>20</v>
      </c>
      <c r="D175">
        <v>2</v>
      </c>
      <c r="F175">
        <v>2</v>
      </c>
    </row>
    <row r="176" spans="1:6" x14ac:dyDescent="0.25">
      <c r="A176" s="63"/>
      <c r="B176" s="63"/>
      <c r="C176" t="s">
        <v>21</v>
      </c>
      <c r="D176">
        <v>25</v>
      </c>
      <c r="E176">
        <v>7</v>
      </c>
      <c r="F176">
        <v>32</v>
      </c>
    </row>
    <row r="177" spans="1:6" x14ac:dyDescent="0.25">
      <c r="A177" s="63"/>
      <c r="B177" s="63"/>
      <c r="C177" t="s">
        <v>23</v>
      </c>
      <c r="D177">
        <v>59</v>
      </c>
      <c r="E177">
        <v>15</v>
      </c>
      <c r="F177">
        <v>74</v>
      </c>
    </row>
    <row r="178" spans="1:6" x14ac:dyDescent="0.25">
      <c r="A178" s="63"/>
      <c r="B178" s="63"/>
      <c r="C178" t="s">
        <v>24</v>
      </c>
      <c r="D178">
        <v>10</v>
      </c>
      <c r="E178">
        <v>5</v>
      </c>
      <c r="F178">
        <v>15</v>
      </c>
    </row>
    <row r="179" spans="1:6" x14ac:dyDescent="0.25">
      <c r="A179" s="63"/>
      <c r="B179" s="63"/>
      <c r="C179" t="s">
        <v>25</v>
      </c>
      <c r="D179">
        <v>20</v>
      </c>
      <c r="E179">
        <v>7</v>
      </c>
      <c r="F179">
        <v>27</v>
      </c>
    </row>
    <row r="180" spans="1:6" x14ac:dyDescent="0.25">
      <c r="A180" s="63"/>
      <c r="B180" s="63"/>
      <c r="C180" t="s">
        <v>27</v>
      </c>
      <c r="D180">
        <v>13</v>
      </c>
      <c r="E180">
        <v>5</v>
      </c>
      <c r="F180">
        <v>18</v>
      </c>
    </row>
    <row r="181" spans="1:6" x14ac:dyDescent="0.25">
      <c r="A181" s="63"/>
      <c r="B181" s="63"/>
      <c r="C181" t="s">
        <v>28</v>
      </c>
      <c r="D181">
        <v>8</v>
      </c>
      <c r="E181">
        <v>2</v>
      </c>
      <c r="F181">
        <v>10</v>
      </c>
    </row>
    <row r="182" spans="1:6" x14ac:dyDescent="0.25">
      <c r="A182" s="63"/>
      <c r="B182" s="63"/>
      <c r="C182" t="s">
        <v>29</v>
      </c>
      <c r="D182">
        <v>65</v>
      </c>
      <c r="E182">
        <v>20</v>
      </c>
      <c r="F182">
        <v>85</v>
      </c>
    </row>
    <row r="183" spans="1:6" x14ac:dyDescent="0.25">
      <c r="A183" s="63"/>
      <c r="B183" s="65" t="s">
        <v>97</v>
      </c>
      <c r="C183" s="65"/>
      <c r="D183" s="65">
        <v>202</v>
      </c>
      <c r="E183" s="65">
        <v>61</v>
      </c>
      <c r="F183" s="65">
        <v>263</v>
      </c>
    </row>
    <row r="184" spans="1:6" x14ac:dyDescent="0.25">
      <c r="A184" s="63"/>
      <c r="B184" s="63" t="s">
        <v>98</v>
      </c>
      <c r="C184" t="s">
        <v>21</v>
      </c>
      <c r="D184">
        <v>14</v>
      </c>
      <c r="E184">
        <v>6</v>
      </c>
      <c r="F184">
        <v>20</v>
      </c>
    </row>
    <row r="185" spans="1:6" x14ac:dyDescent="0.25">
      <c r="A185" s="63"/>
      <c r="B185" s="63"/>
      <c r="C185" t="s">
        <v>25</v>
      </c>
      <c r="D185">
        <v>2</v>
      </c>
      <c r="E185">
        <v>2</v>
      </c>
      <c r="F185">
        <v>4</v>
      </c>
    </row>
    <row r="186" spans="1:6" x14ac:dyDescent="0.25">
      <c r="A186" s="63"/>
      <c r="B186" s="63"/>
      <c r="C186" t="s">
        <v>29</v>
      </c>
      <c r="D186">
        <v>17</v>
      </c>
      <c r="E186">
        <v>14</v>
      </c>
      <c r="F186">
        <v>31</v>
      </c>
    </row>
    <row r="187" spans="1:6" x14ac:dyDescent="0.25">
      <c r="A187" s="63"/>
      <c r="B187" s="65" t="s">
        <v>99</v>
      </c>
      <c r="C187" s="65"/>
      <c r="D187" s="65">
        <v>33</v>
      </c>
      <c r="E187" s="65">
        <v>22</v>
      </c>
      <c r="F187" s="65">
        <v>55</v>
      </c>
    </row>
    <row r="188" spans="1:6" x14ac:dyDescent="0.25">
      <c r="A188" s="63"/>
      <c r="B188" s="63" t="s">
        <v>100</v>
      </c>
      <c r="C188" t="s">
        <v>21</v>
      </c>
      <c r="D188">
        <v>10</v>
      </c>
      <c r="E188">
        <v>8</v>
      </c>
      <c r="F188">
        <v>18</v>
      </c>
    </row>
    <row r="189" spans="1:6" x14ac:dyDescent="0.25">
      <c r="A189" s="63"/>
      <c r="B189" s="63"/>
      <c r="C189" t="s">
        <v>24</v>
      </c>
      <c r="E189">
        <v>1</v>
      </c>
      <c r="F189">
        <v>1</v>
      </c>
    </row>
    <row r="190" spans="1:6" x14ac:dyDescent="0.25">
      <c r="A190" s="63"/>
      <c r="B190" s="63"/>
      <c r="C190" t="s">
        <v>25</v>
      </c>
      <c r="D190">
        <v>1</v>
      </c>
      <c r="E190">
        <v>1</v>
      </c>
      <c r="F190">
        <v>2</v>
      </c>
    </row>
    <row r="191" spans="1:6" x14ac:dyDescent="0.25">
      <c r="A191" s="63"/>
      <c r="B191" s="63"/>
      <c r="C191" t="s">
        <v>26</v>
      </c>
      <c r="D191">
        <v>1</v>
      </c>
      <c r="F191">
        <v>1</v>
      </c>
    </row>
    <row r="192" spans="1:6" x14ac:dyDescent="0.25">
      <c r="A192" s="63"/>
      <c r="B192" s="63"/>
      <c r="C192" t="s">
        <v>29</v>
      </c>
      <c r="D192">
        <v>16</v>
      </c>
      <c r="E192">
        <v>7</v>
      </c>
      <c r="F192">
        <v>23</v>
      </c>
    </row>
    <row r="193" spans="1:6" x14ac:dyDescent="0.25">
      <c r="A193" s="63"/>
      <c r="B193" s="65" t="s">
        <v>101</v>
      </c>
      <c r="C193" s="65"/>
      <c r="D193" s="65">
        <v>28</v>
      </c>
      <c r="E193" s="65">
        <v>17</v>
      </c>
      <c r="F193" s="65">
        <v>45</v>
      </c>
    </row>
    <row r="194" spans="1:6" x14ac:dyDescent="0.25">
      <c r="A194" s="63"/>
      <c r="B194" s="63" t="s">
        <v>102</v>
      </c>
      <c r="C194" t="s">
        <v>20</v>
      </c>
      <c r="D194">
        <v>1</v>
      </c>
      <c r="F194">
        <v>1</v>
      </c>
    </row>
    <row r="195" spans="1:6" x14ac:dyDescent="0.25">
      <c r="A195" s="63"/>
      <c r="B195" s="63"/>
      <c r="C195" t="s">
        <v>21</v>
      </c>
      <c r="D195">
        <v>13</v>
      </c>
      <c r="E195">
        <v>9</v>
      </c>
      <c r="F195">
        <v>22</v>
      </c>
    </row>
    <row r="196" spans="1:6" x14ac:dyDescent="0.25">
      <c r="A196" s="63"/>
      <c r="B196" s="63"/>
      <c r="C196" t="s">
        <v>23</v>
      </c>
      <c r="D196">
        <v>5</v>
      </c>
      <c r="E196">
        <v>5</v>
      </c>
      <c r="F196">
        <v>10</v>
      </c>
    </row>
    <row r="197" spans="1:6" x14ac:dyDescent="0.25">
      <c r="A197" s="63"/>
      <c r="B197" s="63"/>
      <c r="C197" t="s">
        <v>24</v>
      </c>
      <c r="D197">
        <v>1</v>
      </c>
      <c r="F197">
        <v>1</v>
      </c>
    </row>
    <row r="198" spans="1:6" x14ac:dyDescent="0.25">
      <c r="A198" s="63"/>
      <c r="B198" s="63"/>
      <c r="C198" t="s">
        <v>25</v>
      </c>
      <c r="D198">
        <v>3</v>
      </c>
      <c r="E198">
        <v>11</v>
      </c>
      <c r="F198">
        <v>14</v>
      </c>
    </row>
    <row r="199" spans="1:6" x14ac:dyDescent="0.25">
      <c r="A199" s="63"/>
      <c r="B199" s="63"/>
      <c r="C199" t="s">
        <v>26</v>
      </c>
      <c r="D199">
        <v>1</v>
      </c>
      <c r="F199">
        <v>1</v>
      </c>
    </row>
    <row r="200" spans="1:6" x14ac:dyDescent="0.25">
      <c r="A200" s="63"/>
      <c r="B200" s="63"/>
      <c r="C200" t="s">
        <v>27</v>
      </c>
      <c r="D200">
        <v>3</v>
      </c>
      <c r="E200">
        <v>5</v>
      </c>
      <c r="F200">
        <v>8</v>
      </c>
    </row>
    <row r="201" spans="1:6" x14ac:dyDescent="0.25">
      <c r="A201" s="63"/>
      <c r="B201" s="63"/>
      <c r="C201" t="s">
        <v>28</v>
      </c>
      <c r="D201">
        <v>2</v>
      </c>
      <c r="E201">
        <v>2</v>
      </c>
      <c r="F201">
        <v>4</v>
      </c>
    </row>
    <row r="202" spans="1:6" x14ac:dyDescent="0.25">
      <c r="A202" s="63"/>
      <c r="B202" s="63"/>
      <c r="C202" t="s">
        <v>29</v>
      </c>
      <c r="D202">
        <v>27</v>
      </c>
      <c r="E202">
        <v>32</v>
      </c>
      <c r="F202">
        <v>59</v>
      </c>
    </row>
    <row r="203" spans="1:6" x14ac:dyDescent="0.25">
      <c r="A203" s="63"/>
      <c r="B203" s="65" t="s">
        <v>103</v>
      </c>
      <c r="C203" s="65"/>
      <c r="D203" s="65">
        <v>56</v>
      </c>
      <c r="E203" s="65">
        <v>64</v>
      </c>
      <c r="F203" s="65">
        <v>120</v>
      </c>
    </row>
    <row r="204" spans="1:6" x14ac:dyDescent="0.25">
      <c r="A204" s="63"/>
      <c r="B204" s="63" t="s">
        <v>104</v>
      </c>
      <c r="C204" t="s">
        <v>21</v>
      </c>
      <c r="D204">
        <v>4</v>
      </c>
      <c r="E204">
        <v>4</v>
      </c>
      <c r="F204">
        <v>8</v>
      </c>
    </row>
    <row r="205" spans="1:6" x14ac:dyDescent="0.25">
      <c r="A205" s="63"/>
      <c r="B205" s="63"/>
      <c r="C205" t="s">
        <v>23</v>
      </c>
      <c r="D205">
        <v>14</v>
      </c>
      <c r="E205">
        <v>9</v>
      </c>
      <c r="F205">
        <v>23</v>
      </c>
    </row>
    <row r="206" spans="1:6" x14ac:dyDescent="0.25">
      <c r="A206" s="63"/>
      <c r="B206" s="63"/>
      <c r="C206" t="s">
        <v>24</v>
      </c>
      <c r="D206">
        <v>4</v>
      </c>
      <c r="E206">
        <v>5</v>
      </c>
      <c r="F206">
        <v>9</v>
      </c>
    </row>
    <row r="207" spans="1:6" x14ac:dyDescent="0.25">
      <c r="A207" s="63"/>
      <c r="B207" s="63"/>
      <c r="C207" t="s">
        <v>25</v>
      </c>
      <c r="D207">
        <v>2</v>
      </c>
      <c r="E207">
        <v>4</v>
      </c>
      <c r="F207">
        <v>6</v>
      </c>
    </row>
    <row r="208" spans="1:6" x14ac:dyDescent="0.25">
      <c r="A208" s="63"/>
      <c r="B208" s="63"/>
      <c r="C208" t="s">
        <v>27</v>
      </c>
      <c r="D208">
        <v>2</v>
      </c>
      <c r="E208">
        <v>6</v>
      </c>
      <c r="F208">
        <v>8</v>
      </c>
    </row>
    <row r="209" spans="1:6" x14ac:dyDescent="0.25">
      <c r="A209" s="63"/>
      <c r="B209" s="63"/>
      <c r="C209" t="s">
        <v>28</v>
      </c>
      <c r="D209">
        <v>2</v>
      </c>
      <c r="E209">
        <v>2</v>
      </c>
      <c r="F209">
        <v>4</v>
      </c>
    </row>
    <row r="210" spans="1:6" x14ac:dyDescent="0.25">
      <c r="A210" s="63"/>
      <c r="B210" s="63"/>
      <c r="C210" t="s">
        <v>29</v>
      </c>
      <c r="D210">
        <v>8</v>
      </c>
      <c r="E210">
        <v>7</v>
      </c>
      <c r="F210">
        <v>15</v>
      </c>
    </row>
    <row r="211" spans="1:6" x14ac:dyDescent="0.25">
      <c r="A211" s="63"/>
      <c r="B211" s="65" t="s">
        <v>105</v>
      </c>
      <c r="C211" s="65"/>
      <c r="D211" s="65">
        <v>36</v>
      </c>
      <c r="E211" s="65">
        <v>37</v>
      </c>
      <c r="F211" s="65">
        <v>73</v>
      </c>
    </row>
    <row r="212" spans="1:6" x14ac:dyDescent="0.25">
      <c r="A212" s="63"/>
      <c r="B212" s="63" t="s">
        <v>106</v>
      </c>
      <c r="C212" t="s">
        <v>21</v>
      </c>
      <c r="D212">
        <v>1</v>
      </c>
      <c r="F212">
        <v>1</v>
      </c>
    </row>
    <row r="213" spans="1:6" x14ac:dyDescent="0.25">
      <c r="A213" s="63"/>
      <c r="B213" s="63"/>
      <c r="C213" t="s">
        <v>23</v>
      </c>
      <c r="D213">
        <v>1</v>
      </c>
      <c r="F213">
        <v>1</v>
      </c>
    </row>
    <row r="214" spans="1:6" x14ac:dyDescent="0.25">
      <c r="A214" s="63"/>
      <c r="B214" s="63"/>
      <c r="C214" t="s">
        <v>25</v>
      </c>
      <c r="D214">
        <v>1</v>
      </c>
      <c r="E214">
        <v>2</v>
      </c>
      <c r="F214">
        <v>3</v>
      </c>
    </row>
    <row r="215" spans="1:6" x14ac:dyDescent="0.25">
      <c r="A215" s="63"/>
      <c r="B215" s="63"/>
      <c r="C215" t="s">
        <v>26</v>
      </c>
      <c r="D215">
        <v>1</v>
      </c>
      <c r="F215">
        <v>1</v>
      </c>
    </row>
    <row r="216" spans="1:6" x14ac:dyDescent="0.25">
      <c r="A216" s="63"/>
      <c r="B216" s="63"/>
      <c r="C216" t="s">
        <v>27</v>
      </c>
      <c r="E216">
        <v>1</v>
      </c>
      <c r="F216">
        <v>1</v>
      </c>
    </row>
    <row r="217" spans="1:6" x14ac:dyDescent="0.25">
      <c r="A217" s="63"/>
      <c r="B217" s="63"/>
      <c r="C217" t="s">
        <v>28</v>
      </c>
      <c r="D217">
        <v>1</v>
      </c>
      <c r="E217">
        <v>2</v>
      </c>
      <c r="F217">
        <v>3</v>
      </c>
    </row>
    <row r="218" spans="1:6" x14ac:dyDescent="0.25">
      <c r="A218" s="63"/>
      <c r="B218" s="63"/>
      <c r="C218" t="s">
        <v>29</v>
      </c>
      <c r="D218">
        <v>5</v>
      </c>
      <c r="E218">
        <v>2</v>
      </c>
      <c r="F218">
        <v>7</v>
      </c>
    </row>
    <row r="219" spans="1:6" x14ac:dyDescent="0.25">
      <c r="A219" s="63"/>
      <c r="B219" s="65" t="s">
        <v>107</v>
      </c>
      <c r="C219" s="65"/>
      <c r="D219" s="65">
        <v>10</v>
      </c>
      <c r="E219" s="65">
        <v>7</v>
      </c>
      <c r="F219" s="65">
        <v>17</v>
      </c>
    </row>
    <row r="220" spans="1:6" x14ac:dyDescent="0.25">
      <c r="A220" s="63"/>
      <c r="B220" s="63" t="s">
        <v>108</v>
      </c>
      <c r="C220" t="s">
        <v>21</v>
      </c>
      <c r="D220">
        <v>9</v>
      </c>
      <c r="E220">
        <v>4</v>
      </c>
      <c r="F220">
        <v>13</v>
      </c>
    </row>
    <row r="221" spans="1:6" x14ac:dyDescent="0.25">
      <c r="A221" s="63"/>
      <c r="B221" s="63"/>
      <c r="C221" t="s">
        <v>22</v>
      </c>
      <c r="D221">
        <v>3</v>
      </c>
      <c r="E221">
        <v>1</v>
      </c>
      <c r="F221">
        <v>4</v>
      </c>
    </row>
    <row r="222" spans="1:6" x14ac:dyDescent="0.25">
      <c r="A222" s="63"/>
      <c r="B222" s="63"/>
      <c r="C222" t="s">
        <v>23</v>
      </c>
      <c r="D222">
        <v>4</v>
      </c>
      <c r="E222">
        <v>10</v>
      </c>
      <c r="F222">
        <v>14</v>
      </c>
    </row>
    <row r="223" spans="1:6" x14ac:dyDescent="0.25">
      <c r="A223" s="63"/>
      <c r="B223" s="63"/>
      <c r="C223" t="s">
        <v>24</v>
      </c>
      <c r="D223">
        <v>1</v>
      </c>
      <c r="E223">
        <v>3</v>
      </c>
      <c r="F223">
        <v>4</v>
      </c>
    </row>
    <row r="224" spans="1:6" x14ac:dyDescent="0.25">
      <c r="A224" s="63"/>
      <c r="B224" s="63"/>
      <c r="C224" t="s">
        <v>25</v>
      </c>
      <c r="D224">
        <v>2</v>
      </c>
      <c r="E224">
        <v>6</v>
      </c>
      <c r="F224">
        <v>8</v>
      </c>
    </row>
    <row r="225" spans="1:6" x14ac:dyDescent="0.25">
      <c r="A225" s="63"/>
      <c r="B225" s="63"/>
      <c r="C225" t="s">
        <v>27</v>
      </c>
      <c r="E225">
        <v>10</v>
      </c>
      <c r="F225">
        <v>10</v>
      </c>
    </row>
    <row r="226" spans="1:6" x14ac:dyDescent="0.25">
      <c r="A226" s="63"/>
      <c r="B226" s="63"/>
      <c r="C226" t="s">
        <v>28</v>
      </c>
      <c r="E226">
        <v>2</v>
      </c>
      <c r="F226">
        <v>2</v>
      </c>
    </row>
    <row r="227" spans="1:6" x14ac:dyDescent="0.25">
      <c r="A227" s="63"/>
      <c r="B227" s="63"/>
      <c r="C227" t="s">
        <v>29</v>
      </c>
      <c r="D227">
        <v>25</v>
      </c>
      <c r="E227">
        <v>28</v>
      </c>
      <c r="F227">
        <v>53</v>
      </c>
    </row>
    <row r="228" spans="1:6" x14ac:dyDescent="0.25">
      <c r="A228" s="63"/>
      <c r="B228" s="65" t="s">
        <v>109</v>
      </c>
      <c r="C228" s="65"/>
      <c r="D228" s="65">
        <v>44</v>
      </c>
      <c r="E228" s="65">
        <v>64</v>
      </c>
      <c r="F228" s="65">
        <v>108</v>
      </c>
    </row>
    <row r="229" spans="1:6" x14ac:dyDescent="0.25">
      <c r="A229" s="63"/>
      <c r="B229" s="63" t="s">
        <v>110</v>
      </c>
      <c r="C229" t="s">
        <v>20</v>
      </c>
      <c r="E229">
        <v>1</v>
      </c>
      <c r="F229">
        <v>1</v>
      </c>
    </row>
    <row r="230" spans="1:6" x14ac:dyDescent="0.25">
      <c r="A230" s="63"/>
      <c r="B230" s="63"/>
      <c r="C230" t="s">
        <v>21</v>
      </c>
      <c r="D230">
        <v>14</v>
      </c>
      <c r="E230">
        <v>11</v>
      </c>
      <c r="F230">
        <v>25</v>
      </c>
    </row>
    <row r="231" spans="1:6" x14ac:dyDescent="0.25">
      <c r="A231" s="63"/>
      <c r="B231" s="63"/>
      <c r="C231" t="s">
        <v>25</v>
      </c>
      <c r="D231">
        <v>1</v>
      </c>
      <c r="F231">
        <v>1</v>
      </c>
    </row>
    <row r="232" spans="1:6" x14ac:dyDescent="0.25">
      <c r="A232" s="63"/>
      <c r="B232" s="63"/>
      <c r="C232" t="s">
        <v>29</v>
      </c>
      <c r="D232">
        <v>12</v>
      </c>
      <c r="E232">
        <v>18</v>
      </c>
      <c r="F232">
        <v>30</v>
      </c>
    </row>
    <row r="233" spans="1:6" x14ac:dyDescent="0.25">
      <c r="A233" s="63"/>
      <c r="B233" s="65" t="s">
        <v>111</v>
      </c>
      <c r="C233" s="65"/>
      <c r="D233" s="65">
        <v>27</v>
      </c>
      <c r="E233" s="65">
        <v>30</v>
      </c>
      <c r="F233" s="65">
        <v>57</v>
      </c>
    </row>
    <row r="234" spans="1:6" x14ac:dyDescent="0.25">
      <c r="A234" s="66" t="s">
        <v>112</v>
      </c>
      <c r="B234" s="66"/>
      <c r="C234" s="66"/>
      <c r="D234" s="66">
        <v>517</v>
      </c>
      <c r="E234" s="66">
        <v>331</v>
      </c>
      <c r="F234" s="66">
        <v>848</v>
      </c>
    </row>
    <row r="235" spans="1:6" x14ac:dyDescent="0.25">
      <c r="A235" s="39" t="s">
        <v>15</v>
      </c>
      <c r="B235" s="39"/>
      <c r="C235" s="39"/>
      <c r="D235" s="39">
        <v>856</v>
      </c>
      <c r="E235" s="39">
        <v>645</v>
      </c>
      <c r="F235" s="39">
        <v>1501</v>
      </c>
    </row>
  </sheetData>
  <autoFilter ref="A62:F235" xr:uid="{C0DE0BFE-67A4-45E8-8116-4C1201A6F38B}"/>
  <mergeCells count="46">
    <mergeCell ref="B229:B232"/>
    <mergeCell ref="A163:A233"/>
    <mergeCell ref="B163:B167"/>
    <mergeCell ref="B169:B173"/>
    <mergeCell ref="B175:B182"/>
    <mergeCell ref="B184:B186"/>
    <mergeCell ref="B188:B192"/>
    <mergeCell ref="B194:B202"/>
    <mergeCell ref="B204:B210"/>
    <mergeCell ref="B212:B218"/>
    <mergeCell ref="B220:B227"/>
    <mergeCell ref="A116:A161"/>
    <mergeCell ref="B116:B122"/>
    <mergeCell ref="B124:B130"/>
    <mergeCell ref="B132:B138"/>
    <mergeCell ref="B140:B146"/>
    <mergeCell ref="B148:B153"/>
    <mergeCell ref="B155:B160"/>
    <mergeCell ref="A63:A114"/>
    <mergeCell ref="B63:B67"/>
    <mergeCell ref="B69:B76"/>
    <mergeCell ref="B78:B84"/>
    <mergeCell ref="B86:B91"/>
    <mergeCell ref="B93:B98"/>
    <mergeCell ref="B100:B104"/>
    <mergeCell ref="B106:B113"/>
    <mergeCell ref="Q28:Q29"/>
    <mergeCell ref="A45:A46"/>
    <mergeCell ref="B45:D45"/>
    <mergeCell ref="E45:G45"/>
    <mergeCell ref="H45:J45"/>
    <mergeCell ref="K45:K46"/>
    <mergeCell ref="A28:A29"/>
    <mergeCell ref="B28:D28"/>
    <mergeCell ref="E28:G28"/>
    <mergeCell ref="H28:J28"/>
    <mergeCell ref="K28:M28"/>
    <mergeCell ref="N28:P28"/>
    <mergeCell ref="O1:R1"/>
    <mergeCell ref="A12:A13"/>
    <mergeCell ref="B12:D12"/>
    <mergeCell ref="E12:G12"/>
    <mergeCell ref="H12:J12"/>
    <mergeCell ref="K12:M12"/>
    <mergeCell ref="N12:P12"/>
    <mergeCell ref="Q12:Q1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70754-1534-4CD7-A7F0-22C7A90AF699}">
  <dimension ref="A1:IT41"/>
  <sheetViews>
    <sheetView workbookViewId="0">
      <selection activeCell="A2" sqref="A2"/>
    </sheetView>
  </sheetViews>
  <sheetFormatPr baseColWidth="10" defaultRowHeight="15" x14ac:dyDescent="0.25"/>
  <cols>
    <col min="1" max="1" width="39.5703125" customWidth="1"/>
    <col min="7" max="7" width="19.85546875" customWidth="1"/>
    <col min="8" max="8" width="22.140625" customWidth="1"/>
    <col min="9" max="9" width="12.42578125" customWidth="1"/>
    <col min="10" max="10" width="12.5703125" bestFit="1" customWidth="1"/>
  </cols>
  <sheetData>
    <row r="1" spans="1:254" s="7" customFormat="1" ht="57" customHeight="1" thickBot="1" x14ac:dyDescent="0.3">
      <c r="A1" s="1"/>
      <c r="B1" s="2"/>
      <c r="C1" s="2"/>
      <c r="D1" s="3"/>
      <c r="E1" s="4"/>
      <c r="F1" s="4"/>
      <c r="G1" s="2"/>
      <c r="H1" s="2"/>
      <c r="I1" s="4"/>
      <c r="J1" s="5" t="s">
        <v>0</v>
      </c>
      <c r="K1" s="5"/>
      <c r="L1" s="5"/>
      <c r="M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spans="1:254" s="8" customFormat="1" ht="12.75" x14ac:dyDescent="0.2"/>
    <row r="3" spans="1:254" s="8" customFormat="1" ht="15.75" x14ac:dyDescent="0.25">
      <c r="A3" s="9" t="s">
        <v>131</v>
      </c>
    </row>
    <row r="4" spans="1:254" s="8" customFormat="1" ht="15.75" x14ac:dyDescent="0.25">
      <c r="A4" s="9" t="s">
        <v>2</v>
      </c>
    </row>
    <row r="5" spans="1:254" s="8" customFormat="1" ht="15.75" x14ac:dyDescent="0.25">
      <c r="A5" s="9" t="s">
        <v>3</v>
      </c>
    </row>
    <row r="6" spans="1:254" s="8" customFormat="1" ht="15.75" x14ac:dyDescent="0.25">
      <c r="A6" s="9" t="s">
        <v>4</v>
      </c>
    </row>
    <row r="7" spans="1:254" s="8" customFormat="1" ht="12.75" x14ac:dyDescent="0.2">
      <c r="A7" s="8" t="s">
        <v>5</v>
      </c>
      <c r="K7" s="10"/>
      <c r="L7" s="10"/>
      <c r="M7" s="11"/>
    </row>
    <row r="11" spans="1:254" x14ac:dyDescent="0.25">
      <c r="A11" t="s">
        <v>132</v>
      </c>
      <c r="B11" s="13" t="s">
        <v>8</v>
      </c>
      <c r="C11" s="13" t="s">
        <v>9</v>
      </c>
      <c r="D11" s="13" t="s">
        <v>15</v>
      </c>
      <c r="H11" t="s">
        <v>133</v>
      </c>
      <c r="I11" t="s">
        <v>8</v>
      </c>
      <c r="J11" t="s">
        <v>9</v>
      </c>
      <c r="K11" t="s">
        <v>15</v>
      </c>
    </row>
    <row r="12" spans="1:254" x14ac:dyDescent="0.25">
      <c r="A12" t="s">
        <v>134</v>
      </c>
      <c r="B12">
        <v>2</v>
      </c>
      <c r="D12">
        <f>SUM(Tabla8[[#This Row],[Homes]:[Mulleres]])</f>
        <v>2</v>
      </c>
      <c r="H12" t="s">
        <v>134</v>
      </c>
      <c r="I12" s="12">
        <v>1.1013698630136985</v>
      </c>
      <c r="J12" s="12"/>
      <c r="K12" s="12">
        <f>SUM(Tabla910[[#This Row],[Homes]:[Mulleres]])</f>
        <v>1.1013698630136985</v>
      </c>
    </row>
    <row r="13" spans="1:254" x14ac:dyDescent="0.25">
      <c r="A13" t="s">
        <v>20</v>
      </c>
      <c r="B13">
        <v>6</v>
      </c>
      <c r="C13">
        <v>5</v>
      </c>
      <c r="D13">
        <f>SUM(Tabla8[[#This Row],[Homes]:[Mulleres]])</f>
        <v>11</v>
      </c>
      <c r="H13" t="s">
        <v>20</v>
      </c>
      <c r="I13" s="12">
        <v>5.1333333333333329</v>
      </c>
      <c r="J13" s="12">
        <v>5</v>
      </c>
      <c r="K13" s="12">
        <f>SUM(Tabla910[[#This Row],[Homes]:[Mulleres]])</f>
        <v>10.133333333333333</v>
      </c>
    </row>
    <row r="14" spans="1:254" x14ac:dyDescent="0.25">
      <c r="A14" t="s">
        <v>21</v>
      </c>
      <c r="B14">
        <v>164</v>
      </c>
      <c r="C14">
        <v>66</v>
      </c>
      <c r="D14">
        <f>SUM(Tabla8[[#This Row],[Homes]:[Mulleres]])</f>
        <v>230</v>
      </c>
      <c r="H14" t="s">
        <v>21</v>
      </c>
      <c r="I14" s="12">
        <v>143.8509589041096</v>
      </c>
      <c r="J14" s="12">
        <v>55.745205479452061</v>
      </c>
      <c r="K14" s="12">
        <f>SUM(Tabla910[[#This Row],[Homes]:[Mulleres]])</f>
        <v>199.59616438356167</v>
      </c>
    </row>
    <row r="15" spans="1:254" x14ac:dyDescent="0.25">
      <c r="A15" t="s">
        <v>22</v>
      </c>
      <c r="B15">
        <v>3</v>
      </c>
      <c r="C15">
        <v>1</v>
      </c>
      <c r="D15">
        <f>SUM(Tabla8[[#This Row],[Homes]:[Mulleres]])</f>
        <v>4</v>
      </c>
      <c r="H15" t="s">
        <v>22</v>
      </c>
      <c r="I15" s="12">
        <v>3</v>
      </c>
      <c r="J15" s="12">
        <v>1</v>
      </c>
      <c r="K15" s="12">
        <f>SUM(Tabla910[[#This Row],[Homes]:[Mulleres]])</f>
        <v>4</v>
      </c>
    </row>
    <row r="16" spans="1:254" x14ac:dyDescent="0.25">
      <c r="A16" t="s">
        <v>23</v>
      </c>
      <c r="B16">
        <v>231</v>
      </c>
      <c r="C16">
        <v>137</v>
      </c>
      <c r="D16">
        <f>SUM(Tabla8[[#This Row],[Homes]:[Mulleres]])</f>
        <v>368</v>
      </c>
      <c r="H16" t="s">
        <v>23</v>
      </c>
      <c r="I16" s="12">
        <v>40.487963470319563</v>
      </c>
      <c r="J16" s="12">
        <v>24.443470319634692</v>
      </c>
      <c r="K16" s="12">
        <f>SUM(Tabla910[[#This Row],[Homes]:[Mulleres]])</f>
        <v>64.931433789954255</v>
      </c>
    </row>
    <row r="17" spans="1:12" x14ac:dyDescent="0.25">
      <c r="A17" t="s">
        <v>24</v>
      </c>
      <c r="B17">
        <v>53</v>
      </c>
      <c r="C17">
        <v>47</v>
      </c>
      <c r="D17">
        <f>SUM(Tabla8[[#This Row],[Homes]:[Mulleres]])</f>
        <v>100</v>
      </c>
      <c r="H17" t="s">
        <v>24</v>
      </c>
      <c r="I17" s="12">
        <v>35.249315068493154</v>
      </c>
      <c r="J17" s="12">
        <v>37.361643835616441</v>
      </c>
      <c r="K17" s="12">
        <f>SUM(Tabla910[[#This Row],[Homes]:[Mulleres]])</f>
        <v>72.610958904109594</v>
      </c>
    </row>
    <row r="18" spans="1:12" x14ac:dyDescent="0.25">
      <c r="A18" t="s">
        <v>25</v>
      </c>
      <c r="B18">
        <v>115</v>
      </c>
      <c r="C18">
        <v>120</v>
      </c>
      <c r="D18">
        <f>SUM(Tabla8[[#This Row],[Homes]:[Mulleres]])</f>
        <v>235</v>
      </c>
      <c r="H18" t="s">
        <v>25</v>
      </c>
      <c r="I18" s="12">
        <v>102.68219178082195</v>
      </c>
      <c r="J18" s="12">
        <v>105.71506849315072</v>
      </c>
      <c r="K18" s="12">
        <f>SUM(Tabla910[[#This Row],[Homes]:[Mulleres]])</f>
        <v>208.39726027397268</v>
      </c>
    </row>
    <row r="19" spans="1:12" x14ac:dyDescent="0.25">
      <c r="A19" t="s">
        <v>26</v>
      </c>
      <c r="B19">
        <v>6</v>
      </c>
      <c r="C19">
        <v>1</v>
      </c>
      <c r="D19">
        <f>SUM(Tabla8[[#This Row],[Homes]:[Mulleres]])</f>
        <v>7</v>
      </c>
      <c r="H19" t="s">
        <v>26</v>
      </c>
      <c r="I19" s="12">
        <v>5</v>
      </c>
      <c r="J19" s="12">
        <v>0.66575342465753429</v>
      </c>
      <c r="K19" s="12">
        <f>SUM(Tabla910[[#This Row],[Homes]:[Mulleres]])</f>
        <v>5.6657534246575345</v>
      </c>
    </row>
    <row r="20" spans="1:12" x14ac:dyDescent="0.25">
      <c r="A20" t="s">
        <v>27</v>
      </c>
      <c r="B20">
        <v>87</v>
      </c>
      <c r="C20">
        <v>112</v>
      </c>
      <c r="D20">
        <f>SUM(Tabla8[[#This Row],[Homes]:[Mulleres]])</f>
        <v>199</v>
      </c>
      <c r="H20" t="s">
        <v>27</v>
      </c>
      <c r="I20" s="12">
        <v>9.2921643835616443</v>
      </c>
      <c r="J20" s="12">
        <v>16.379433789954344</v>
      </c>
      <c r="K20" s="12">
        <f>SUM(Tabla910[[#This Row],[Homes]:[Mulleres]])</f>
        <v>25.671598173515989</v>
      </c>
    </row>
    <row r="21" spans="1:12" x14ac:dyDescent="0.25">
      <c r="A21" t="s">
        <v>28</v>
      </c>
      <c r="B21">
        <v>23</v>
      </c>
      <c r="C21">
        <v>13</v>
      </c>
      <c r="D21">
        <f>SUM(Tabla8[[#This Row],[Homes]:[Mulleres]])</f>
        <v>36</v>
      </c>
      <c r="H21" t="s">
        <v>28</v>
      </c>
      <c r="I21" s="12">
        <v>21.663013698630138</v>
      </c>
      <c r="J21" s="12">
        <v>12.665753424657535</v>
      </c>
      <c r="K21" s="12">
        <f>SUM(Tabla910[[#This Row],[Homes]:[Mulleres]])</f>
        <v>34.328767123287676</v>
      </c>
    </row>
    <row r="22" spans="1:12" x14ac:dyDescent="0.25">
      <c r="A22" t="s">
        <v>29</v>
      </c>
      <c r="B22">
        <v>342</v>
      </c>
      <c r="C22">
        <v>260</v>
      </c>
      <c r="D22">
        <f>SUM(Tabla8[[#This Row],[Homes]:[Mulleres]])</f>
        <v>602</v>
      </c>
      <c r="H22" t="s">
        <v>29</v>
      </c>
      <c r="I22" s="12">
        <v>305.51068493150683</v>
      </c>
      <c r="J22" s="12">
        <v>234.46301369863016</v>
      </c>
      <c r="K22" s="12">
        <f>SUM(Tabla910[[#This Row],[Homes]:[Mulleres]])</f>
        <v>539.97369863013705</v>
      </c>
    </row>
    <row r="23" spans="1:12" x14ac:dyDescent="0.25">
      <c r="A23" t="s">
        <v>15</v>
      </c>
      <c r="B23">
        <f>SUBTOTAL(109,B12:B22)</f>
        <v>1032</v>
      </c>
      <c r="C23">
        <f>SUBTOTAL(109,C12:C22)</f>
        <v>762</v>
      </c>
      <c r="D23">
        <f>SUM(Tabla8[[#This Row],[Homes]:[Mulleres]])</f>
        <v>1794</v>
      </c>
      <c r="H23" t="s">
        <v>15</v>
      </c>
      <c r="I23" s="12">
        <f>SUBTOTAL(109,I12:I22)</f>
        <v>672.97099543378999</v>
      </c>
      <c r="J23" s="12">
        <f>SUBTOTAL(109,J12:J22)</f>
        <v>493.43934246575344</v>
      </c>
      <c r="K23" s="12">
        <f>SUM(Tabla910[[#This Row],[Homes]:[Mulleres]])</f>
        <v>1166.4103378995435</v>
      </c>
    </row>
    <row r="28" spans="1:12" x14ac:dyDescent="0.25">
      <c r="A28" s="67" t="s">
        <v>135</v>
      </c>
      <c r="B28" s="19" t="s">
        <v>52</v>
      </c>
      <c r="C28" s="20"/>
      <c r="D28" s="19" t="s">
        <v>53</v>
      </c>
      <c r="E28" s="20"/>
      <c r="F28" s="96" t="s">
        <v>54</v>
      </c>
      <c r="G28" s="18"/>
      <c r="H28" s="96" t="s">
        <v>55</v>
      </c>
      <c r="I28" s="18"/>
      <c r="J28" s="19" t="s">
        <v>56</v>
      </c>
      <c r="K28" s="20"/>
      <c r="L28" s="59" t="s">
        <v>15</v>
      </c>
    </row>
    <row r="29" spans="1:12" x14ac:dyDescent="0.25">
      <c r="A29" s="74"/>
      <c r="B29" s="97" t="s">
        <v>8</v>
      </c>
      <c r="C29" s="98" t="s">
        <v>9</v>
      </c>
      <c r="D29" s="99" t="s">
        <v>8</v>
      </c>
      <c r="E29" s="98" t="s">
        <v>9</v>
      </c>
      <c r="F29" s="97" t="s">
        <v>8</v>
      </c>
      <c r="G29" s="98" t="s">
        <v>9</v>
      </c>
      <c r="H29" s="97" t="s">
        <v>8</v>
      </c>
      <c r="I29" s="98" t="s">
        <v>9</v>
      </c>
      <c r="J29" s="99" t="s">
        <v>8</v>
      </c>
      <c r="K29" s="98" t="s">
        <v>9</v>
      </c>
      <c r="L29" s="19"/>
    </row>
    <row r="30" spans="1:12" x14ac:dyDescent="0.25">
      <c r="A30" s="29" t="s">
        <v>134</v>
      </c>
      <c r="B30" s="100"/>
      <c r="C30" s="101"/>
      <c r="D30" s="102"/>
      <c r="E30" s="103"/>
      <c r="F30" s="102"/>
      <c r="G30" s="101"/>
      <c r="H30" s="102">
        <v>0.28493150684931506</v>
      </c>
      <c r="I30" s="103"/>
      <c r="J30" s="104">
        <v>0.81643835616438354</v>
      </c>
      <c r="K30" s="103"/>
      <c r="L30" s="101">
        <f>SUM(B30:K30)</f>
        <v>1.1013698630136985</v>
      </c>
    </row>
    <row r="31" spans="1:12" x14ac:dyDescent="0.25">
      <c r="A31" s="48" t="s">
        <v>20</v>
      </c>
      <c r="B31" s="105">
        <v>1</v>
      </c>
      <c r="C31" s="106"/>
      <c r="D31" s="107">
        <v>1</v>
      </c>
      <c r="E31" s="108">
        <v>3</v>
      </c>
      <c r="F31" s="105">
        <v>0.13333333333333333</v>
      </c>
      <c r="G31" s="108"/>
      <c r="H31" s="105">
        <v>1</v>
      </c>
      <c r="I31" s="108">
        <v>2</v>
      </c>
      <c r="J31" s="107">
        <v>2</v>
      </c>
      <c r="K31" s="108"/>
      <c r="L31" s="109">
        <f t="shared" ref="L31:L41" si="0">SUM(B31:K31)</f>
        <v>10.133333333333333</v>
      </c>
    </row>
    <row r="32" spans="1:12" x14ac:dyDescent="0.25">
      <c r="A32" s="52" t="s">
        <v>21</v>
      </c>
      <c r="B32" s="102">
        <v>9.4986301369863</v>
      </c>
      <c r="C32" s="103">
        <v>6</v>
      </c>
      <c r="D32" s="104">
        <v>55.554155251141559</v>
      </c>
      <c r="E32" s="103">
        <v>23.44109589041096</v>
      </c>
      <c r="F32" s="102">
        <v>5.4164383561643836</v>
      </c>
      <c r="G32" s="103">
        <v>3.0821917808219177</v>
      </c>
      <c r="H32" s="102">
        <v>21.74063926940639</v>
      </c>
      <c r="I32" s="103">
        <v>17.391780821917809</v>
      </c>
      <c r="J32" s="104">
        <v>51.641095890410952</v>
      </c>
      <c r="K32" s="103">
        <v>5.8301369863013699</v>
      </c>
      <c r="L32" s="60">
        <f t="shared" si="0"/>
        <v>199.59616438356164</v>
      </c>
    </row>
    <row r="33" spans="1:12" x14ac:dyDescent="0.25">
      <c r="A33" s="32" t="s">
        <v>22</v>
      </c>
      <c r="B33" s="110">
        <v>3</v>
      </c>
      <c r="C33" s="106">
        <v>1</v>
      </c>
      <c r="D33" s="111"/>
      <c r="E33" s="106"/>
      <c r="F33" s="112"/>
      <c r="G33" s="106"/>
      <c r="H33" s="112"/>
      <c r="I33" s="106"/>
      <c r="J33" s="111"/>
      <c r="K33" s="106"/>
      <c r="L33" s="113">
        <f t="shared" si="0"/>
        <v>4</v>
      </c>
    </row>
    <row r="34" spans="1:12" x14ac:dyDescent="0.25">
      <c r="A34" s="38" t="s">
        <v>23</v>
      </c>
      <c r="B34" s="60">
        <v>3.0500456621004566</v>
      </c>
      <c r="C34" s="103">
        <v>5.2872328767123298</v>
      </c>
      <c r="D34" s="104">
        <v>0.58020091324200918</v>
      </c>
      <c r="E34" s="103">
        <v>0.31696803652968036</v>
      </c>
      <c r="F34" s="102">
        <v>2.8191780821917805</v>
      </c>
      <c r="G34" s="103">
        <v>3.3271232876712329</v>
      </c>
      <c r="H34" s="102">
        <v>19.051141552511421</v>
      </c>
      <c r="I34" s="103">
        <v>13.899908675799102</v>
      </c>
      <c r="J34" s="104">
        <v>14.987397260273987</v>
      </c>
      <c r="K34" s="103">
        <v>1.6122374429223743</v>
      </c>
      <c r="L34" s="100">
        <f t="shared" si="0"/>
        <v>64.931433789954369</v>
      </c>
    </row>
    <row r="35" spans="1:12" x14ac:dyDescent="0.25">
      <c r="A35" s="32" t="s">
        <v>24</v>
      </c>
      <c r="B35" s="105">
        <v>4.5671232876712331</v>
      </c>
      <c r="C35" s="108">
        <v>3.3287671232876712</v>
      </c>
      <c r="D35" s="107">
        <v>2.3315068493150686</v>
      </c>
      <c r="E35" s="108">
        <v>4.6958904109589046</v>
      </c>
      <c r="F35" s="105">
        <v>1</v>
      </c>
      <c r="G35" s="108">
        <v>2.7561643835616438</v>
      </c>
      <c r="H35" s="105">
        <v>14.887671232876713</v>
      </c>
      <c r="I35" s="108">
        <v>23.641095890410956</v>
      </c>
      <c r="J35" s="107">
        <v>12.463013698630137</v>
      </c>
      <c r="K35" s="108">
        <v>2.9397260273972603</v>
      </c>
      <c r="L35" s="113">
        <f t="shared" si="0"/>
        <v>72.61095890410958</v>
      </c>
    </row>
    <row r="36" spans="1:12" x14ac:dyDescent="0.25">
      <c r="A36" s="34" t="s">
        <v>25</v>
      </c>
      <c r="B36" s="102">
        <v>9.6273972602739732</v>
      </c>
      <c r="C36" s="103">
        <v>21.238356164383561</v>
      </c>
      <c r="D36" s="104">
        <v>6.6191780821917803</v>
      </c>
      <c r="E36" s="103">
        <v>9.2547945205479447</v>
      </c>
      <c r="F36" s="102">
        <v>1</v>
      </c>
      <c r="G36" s="103">
        <v>6.2438356164383562</v>
      </c>
      <c r="H36" s="102">
        <v>43.890410958904106</v>
      </c>
      <c r="I36" s="103">
        <v>53.942465753424656</v>
      </c>
      <c r="J36" s="104">
        <v>41.545205479452044</v>
      </c>
      <c r="K36" s="103">
        <v>15.035616438356163</v>
      </c>
      <c r="L36" s="102">
        <f t="shared" si="0"/>
        <v>208.39726027397259</v>
      </c>
    </row>
    <row r="37" spans="1:12" x14ac:dyDescent="0.25">
      <c r="A37" s="48" t="s">
        <v>26</v>
      </c>
      <c r="B37" s="112">
        <v>2</v>
      </c>
      <c r="C37" s="106">
        <v>0.66575342465753429</v>
      </c>
      <c r="D37" s="111">
        <v>2</v>
      </c>
      <c r="E37" s="106"/>
      <c r="F37" s="112"/>
      <c r="G37" s="106"/>
      <c r="H37" s="112">
        <v>1</v>
      </c>
      <c r="I37" s="106"/>
      <c r="J37" s="111"/>
      <c r="K37" s="106"/>
      <c r="L37" s="110">
        <f t="shared" si="0"/>
        <v>5.6657534246575345</v>
      </c>
    </row>
    <row r="38" spans="1:12" x14ac:dyDescent="0.25">
      <c r="A38" s="34" t="s">
        <v>27</v>
      </c>
      <c r="B38" s="114">
        <v>0.96317808219178092</v>
      </c>
      <c r="C38" s="115">
        <v>3.7701552511415524</v>
      </c>
      <c r="D38" s="116">
        <v>1.7736255707762556</v>
      </c>
      <c r="E38" s="115">
        <v>1.6137716894977165</v>
      </c>
      <c r="F38" s="114">
        <v>0.40536986301369865</v>
      </c>
      <c r="G38" s="115">
        <v>1.0066118721461188</v>
      </c>
      <c r="H38" s="114">
        <v>3.2965844748858446</v>
      </c>
      <c r="I38" s="115">
        <v>8.8160730593607344</v>
      </c>
      <c r="J38" s="116">
        <v>2.8534063926940636</v>
      </c>
      <c r="K38" s="115">
        <v>1.1728219178082195</v>
      </c>
      <c r="L38" s="102">
        <f t="shared" si="0"/>
        <v>25.671598173515982</v>
      </c>
    </row>
    <row r="39" spans="1:12" x14ac:dyDescent="0.25">
      <c r="A39" s="117" t="s">
        <v>28</v>
      </c>
      <c r="B39" s="118">
        <v>1</v>
      </c>
      <c r="C39" s="119">
        <v>3</v>
      </c>
      <c r="D39" s="120">
        <v>2.6657534246575345</v>
      </c>
      <c r="E39" s="119"/>
      <c r="F39" s="113"/>
      <c r="G39" s="119"/>
      <c r="H39" s="113">
        <v>8.6657534246575345</v>
      </c>
      <c r="I39" s="119">
        <v>5.6657534246575345</v>
      </c>
      <c r="J39" s="120">
        <v>9.331506849315069</v>
      </c>
      <c r="K39" s="119">
        <v>4</v>
      </c>
      <c r="L39" s="120">
        <f t="shared" si="0"/>
        <v>34.328767123287676</v>
      </c>
    </row>
    <row r="40" spans="1:12" x14ac:dyDescent="0.25">
      <c r="A40" s="78" t="s">
        <v>29</v>
      </c>
      <c r="B40" s="102">
        <v>48.37808219178082</v>
      </c>
      <c r="C40" s="103">
        <v>43.92054794520547</v>
      </c>
      <c r="D40" s="104">
        <v>82.098630136986316</v>
      </c>
      <c r="E40" s="103">
        <v>63.298630136986297</v>
      </c>
      <c r="F40" s="102">
        <v>8.5835616438356155</v>
      </c>
      <c r="G40" s="103">
        <v>14.421917808219179</v>
      </c>
      <c r="H40" s="102">
        <v>71.338995433789975</v>
      </c>
      <c r="I40" s="103">
        <v>66.443835616438349</v>
      </c>
      <c r="J40" s="104">
        <v>95.111415525114126</v>
      </c>
      <c r="K40" s="103">
        <v>46.37808219178082</v>
      </c>
      <c r="L40" s="103">
        <f t="shared" si="0"/>
        <v>539.97369863013694</v>
      </c>
    </row>
    <row r="41" spans="1:12" x14ac:dyDescent="0.25">
      <c r="A41" s="57" t="s">
        <v>15</v>
      </c>
      <c r="B41" s="107">
        <f>SUM(B31:B40)</f>
        <v>83.084456621004563</v>
      </c>
      <c r="C41" s="108">
        <f>SUM(C31:C40)</f>
        <v>88.210812785388114</v>
      </c>
      <c r="D41" s="107">
        <f>SUM(D31:D40)</f>
        <v>154.62305022831055</v>
      </c>
      <c r="E41" s="108">
        <f>SUM(E30:E40)</f>
        <v>105.62115068493151</v>
      </c>
      <c r="F41" s="105">
        <f>SUM(F30:F40)</f>
        <v>19.357881278538812</v>
      </c>
      <c r="G41" s="108">
        <f>SUM(G30:G40)</f>
        <v>30.837844748858451</v>
      </c>
      <c r="H41" s="105">
        <f t="shared" ref="H41:K41" si="1">SUM(H30:H40)</f>
        <v>185.15612785388132</v>
      </c>
      <c r="I41" s="108">
        <f t="shared" si="1"/>
        <v>191.80091324200913</v>
      </c>
      <c r="J41" s="107">
        <f t="shared" si="1"/>
        <v>230.74947945205477</v>
      </c>
      <c r="K41" s="108">
        <f t="shared" si="1"/>
        <v>76.968621004566216</v>
      </c>
      <c r="L41" s="108">
        <f t="shared" si="0"/>
        <v>1166.4103378995433</v>
      </c>
    </row>
  </sheetData>
  <mergeCells count="8">
    <mergeCell ref="J1:M1"/>
    <mergeCell ref="A28:A29"/>
    <mergeCell ref="B28:C28"/>
    <mergeCell ref="D28:E28"/>
    <mergeCell ref="F28:G28"/>
    <mergeCell ref="H28:I28"/>
    <mergeCell ref="J28:K28"/>
    <mergeCell ref="L28:L29"/>
  </mergeCells>
  <pageMargins left="0.7" right="0.7" top="0.75" bottom="0.75" header="0.3" footer="0.3"/>
  <pageSetup paperSize="9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2022_Datos xerais</vt:lpstr>
      <vt:lpstr>2022_PDI_Doutor</vt:lpstr>
      <vt:lpstr>2022_PDI_Distribución</vt:lpstr>
      <vt:lpstr>2022_PDI ó longo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Basalo Domínguez</dc:creator>
  <cp:lastModifiedBy>David Basalo Domínguez</cp:lastModifiedBy>
  <dcterms:created xsi:type="dcterms:W3CDTF">2023-06-26T06:55:58Z</dcterms:created>
  <dcterms:modified xsi:type="dcterms:W3CDTF">2023-06-26T07:02:32Z</dcterms:modified>
</cp:coreProperties>
</file>